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F18" i="419" l="1"/>
  <c r="C18" i="419"/>
  <c r="K18" i="419"/>
  <c r="E18" i="419"/>
  <c r="G18" i="419"/>
  <c r="D18" i="419"/>
  <c r="H18" i="419"/>
  <c r="I18" i="419"/>
  <c r="J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I21" i="419" l="1"/>
  <c r="I22" i="419" s="1"/>
  <c r="H21" i="419"/>
  <c r="G21" i="419"/>
  <c r="G22" i="419" s="1"/>
  <c r="H23" i="419" l="1"/>
  <c r="G23" i="419"/>
  <c r="H22" i="419"/>
  <c r="I23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K6" i="419"/>
  <c r="C6" i="419"/>
  <c r="G6" i="419"/>
  <c r="E6" i="419"/>
  <c r="J6" i="419"/>
  <c r="I6" i="419"/>
  <c r="H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<sst xmlns="http://schemas.openxmlformats.org/spreadsheetml/2006/main" count="11401" uniqueCount="972">
  <si>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</si>
  <si>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</si>
  <si>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</si>
  <si>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</si>
  <si>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</si>
  <si>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</si>
  <si>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</si>
  <si>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</si>
  <si>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</si>
  <si>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</si>
  <si>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</si>
  <si>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</si>
  <si>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</si>
  <si>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</si>
  <si>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</si>
  <si>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</si>
  <si>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</si>
  <si>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</si>
  <si>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</si>
  <si>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</si>
  <si>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</si>
  <si>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</si>
  <si>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</si>
  <si>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</si>
  <si>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</si>
  <si>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</si>
  <si>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</si>
  <si>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</si>
  <si>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</si>
  <si>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</si>
  <si>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</si>
  <si>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</si>
  <si>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</si>
  <si>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</si>
  <si>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</si>
  <si>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</si>
  <si>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</si>
  <si>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</si>
  <si>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</si>
  <si>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</si>
  <si>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</si>
  <si>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</si>
  <si>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</si>
  <si>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</si>
  <si>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</si>
  <si>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</si>
  <si>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</si>
  <si>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</si>
  <si>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</si>
  <si>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</si>
  <si>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</si>
  <si>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</si>
  <si>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</si>
  <si>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</si>
  <si>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</si>
  <si>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</si>
  <si>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</si>
  <si>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</si>
  <si>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</si>
  <si>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</si>
  <si>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</si>
  <si>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</si>
  <si>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</si>
  <si>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</si>
  <si>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</si>
  <si>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</si>
  <si>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</si>
  <si>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</si>
  <si>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</si>
  <si>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</si>
  <si>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</si>
  <si>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</si>
  <si>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</si>
  <si>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</si>
  <si>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</si>
  <si>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</si>
  <si>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</si>
  <si>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</si>
  <si>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</si>
  <si>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</si>
  <si>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</si>
  <si>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</si>
  <si>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</si>
  <si>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</si>
  <si>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</si>
  <si>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</si>
  <si>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</si>
  <si>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</si>
  <si>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</si>
  <si>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</si>
  <si>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</si>
  <si>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</si>
  <si>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</si>
  <si>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</si>
  <si>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</si>
  <si>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</si>
  <si>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</si>
  <si>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</si>
  <si>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</si>
  <si>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</si>
  <si>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</si>
  <si>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</si>
  <si>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</si>
  <si>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</si>
  <si>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</si>
  <si>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</si>
  <si>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</si>
  <si>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</si>
  <si>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</si>
  <si>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</si>
  <si>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</si>
  <si>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</si>
  <si>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</si>
  <si>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</si>
  <si>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</si>
  <si>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</si>
  <si>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</si>
  <si>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</si>
  <si>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</si>
  <si>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</si>
  <si>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</si>
  <si>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</si>
  <si>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</si>
  <si>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</si>
  <si>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</si>
  <si>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</si>
  <si>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</si>
  <si>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</si>
  <si>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</si>
  <si>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</si>
  <si>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</si>
  <si>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</si>
  <si>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</si>
  <si>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</si>
  <si>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</si>
  <si>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</si>
  <si>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</si>
  <si>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</si>
  <si>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</si>
  <si>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</si>
  <si>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</si>
  <si>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</si>
  <si>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</si>
  <si>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</si>
  <si>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</si>
  <si>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</si>
  <si>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</si>
  <si>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</si>
  <si>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</si>
  <si>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</si>
  <si>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</si>
  <si>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</si>
  <si>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</si>
  <si>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</si>
  <si>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</si>
  <si>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</si>
  <si>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</si>
  <si>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</si>
  <si>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</si>
  <si>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</si>
  <si>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</si>
  <si>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</si>
  <si>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</si>
  <si>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</si>
  <si>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</si>
  <si>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</si>
  <si>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</si>
  <si>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</si>
  <si>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</si>
  <si>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</si>
  <si>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</si>
  <si>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</si>
  <si>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</si>
  <si>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</si>
  <si>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</si>
  <si>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</si>
  <si>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</si>
  <si>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</si>
  <si>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</si>
  <si>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</si>
  <si>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</si>
  <si>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</si>
  <si>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</si>
  <si>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</si>
  <si>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</si>
  <si>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</si>
  <si>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</si>
  <si>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</si>
  <si>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</si>
  <si>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</si>
  <si>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</si>
  <si>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</si>
  <si>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</si>
  <si>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</si>
  <si>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</si>
  <si>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</si>
  <si>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</si>
  <si>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</si>
  <si>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</si>
  <si>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</si>
  <si>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</si>
  <si>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</si>
  <si>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</si>
  <si>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</si>
  <si>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</si>
  <si>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</si>
  <si>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</si>
  <si>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</si>
  <si>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</si>
  <si>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</si>
  <si>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</si>
  <si>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</si>
  <si>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</si>
  <si>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</si>
  <si>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</si>
  <si>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</si>
  <si>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</si>
  <si>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</si>
  <si>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</si>
  <si>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</si>
  <si>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</si>
  <si>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</si>
  <si>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</si>
  <si>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</si>
  <si>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</si>
  <si>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</si>
  <si>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</si>
  <si>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</si>
  <si>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</si>
  <si>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</si>
  <si>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</si>
  <si>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</si>
  <si>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</si>
  <si>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</si>
  <si>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</si>
  <si>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</si>
  <si>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</si>
  <si>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</si>
  <si>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</si>
  <si>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</si>
  <si>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</si>
  <si>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</si>
  <si>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</si>
  <si>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</si>
  <si>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</si>
  <si>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</si>
  <si>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</si>
  <si>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</si>
  <si>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</si>
  <si>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</si>
  <si>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</si>
  <si>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</si>
  <si>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</si>
  <si>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</si>
  <si>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</si>
  <si>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</si>
  <si>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</si>
  <si>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</si>
  <si>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</si>
  <si>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</si>
  <si>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</si>
  <si>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</si>
  <si>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</si>
  <si>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</si>
  <si>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</si>
  <si>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</si>
  <si>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</si>
  <si>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</si>
  <si>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</si>
  <si>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</si>
  <si>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</si>
  <si>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</si>
  <si>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</si>
  <si>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</si>
  <si>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</si>
  <si>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</si>
  <si>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</si>
  <si>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</si>
  <si>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</si>
  <si>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</si>
  <si>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</si>
  <si>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</si>
  <si>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</si>
  <si>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</si>
  <si>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</si>
  <si>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</si>
  <si>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</si>
  <si>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</si>
  <si>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</si>
  <si>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</si>
  <si>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</si>
  <si>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</si>
  <si>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</si>
  <si>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</si>
  <si>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</si>
  <si>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</si>
  <si>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</si>
  <si>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</si>
  <si>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</si>
  <si>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</si>
  <si>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</si>
  <si>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</si>
  <si>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</si>
  <si>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</si>
  <si>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</si>
  <si>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</si>
  <si>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</si>
  <si>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</si>
  <si>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</si>
  <si>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</si>
  <si>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</si>
  <si>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</si>
  <si>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</si>
  <si>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</si>
  <si>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</si>
  <si>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</si>
  <si>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</si>
  <si>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</si>
  <si>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</si>
  <si>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</si>
  <si>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</si>
  <si>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</si>
  <si>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</si>
  <si>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</si>
  <si>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</si>
  <si>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</si>
  <si>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</si>
  <si>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</si>
  <si>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</si>
  <si>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</si>
  <si>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</si>
  <si>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</si>
  <si>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</si>
  <si>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</si>
  <si>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</si>
  <si>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</si>
  <si>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</si>
  <si>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</si>
  <si>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</si>
  <si>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</si>
  <si>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</si>
  <si>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</si>
  <si>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</si>
  <si>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</si>
  <si>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</si>
  <si>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</si>
  <si>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</si>
  <si>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</si>
  <si>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</si>
  <si>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</si>
  <si>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</si>
  <si>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</si>
  <si>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</si>
  <si>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</si>
  <si>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</si>
  <si>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</si>
  <si>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</si>
  <si>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</si>
  <si>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</si>
  <si>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</si>
  <si>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</si>
  <si>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</si>
  <si>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</si>
  <si>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</si>
  <si>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</si>
  <si>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</si>
  <si>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</si>
  <si>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</si>
  <si>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</si>
  <si>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</si>
  <si>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</si>
  <si>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</si>
  <si>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</si>
  <si>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</si>
  <si>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</si>
  <si>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</si>
  <si>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</si>
  <si>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</si>
  <si>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</si>
  <si>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</si>
  <si>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</si>
  <si>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</si>
  <si>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</si>
  <si>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</si>
  <si>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</si>
  <si>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</si>
  <si>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</si>
  <si>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</si>
  <si>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</si>
  <si>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</si>
  <si>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</si>
  <si>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</si>
  <si>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</si>
  <si>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</si>
  <si>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</si>
  <si>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</si>
  <si>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</si>
  <si>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APO-IBUPROFEN 400 MG</t>
  </si>
  <si>
    <t>POR TBL FLM 30X400MG</t>
  </si>
  <si>
    <t>ATARALGIN</t>
  </si>
  <si>
    <t>POR TBL NOB 20</t>
  </si>
  <si>
    <t>Carbosorb tbl.20-blistr</t>
  </si>
  <si>
    <t>ENTEROL</t>
  </si>
  <si>
    <t>POR CPS DUR 50X250MG</t>
  </si>
  <si>
    <t>CHOLAGOL</t>
  </si>
  <si>
    <t>GTT 1X10ML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</si>
  <si>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</si>
  <si>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</si>
  <si>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</si>
  <si>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</si>
  <si>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</si>
  <si>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</si>
  <si>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</si>
  <si>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</si>
  <si>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B.DENAT SUD 200 l</t>
  </si>
  <si>
    <t>UN 1170</t>
  </si>
  <si>
    <t>KL ETHANOLUM BENZINO DEN.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</si>
  <si>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</si>
  <si>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</si>
  <si>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</si>
  <si>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</si>
  <si>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</si>
  <si>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</si>
  <si>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</si>
  <si>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</si>
  <si>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</si>
  <si>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</si>
  <si>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</si>
  <si>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</si>
  <si>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</si>
  <si>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</si>
  <si>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</si>
  <si>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</si>
  <si>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</si>
  <si>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</si>
  <si>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</si>
  <si>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</si>
  <si>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</si>
  <si>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</si>
  <si>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</si>
  <si>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</si>
  <si>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</si>
  <si>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</si>
  <si>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</si>
  <si>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</si>
  <si>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</si>
  <si>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</si>
  <si>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</si>
  <si>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</si>
  <si>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</si>
  <si>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</si>
  <si>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</si>
  <si>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</si>
  <si>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</si>
  <si>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</si>
  <si>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</si>
  <si>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</si>
  <si>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</si>
  <si>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</si>
  <si>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</si>
  <si>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DH775</t>
  </si>
  <si>
    <t>AMACR Rabbit monoclonal 13H4 ASR 0,5ml</t>
  </si>
  <si>
    <t>DF866</t>
  </si>
  <si>
    <t>ANTI-BCL2-ONCOPROTEIN 100 (10 ml)</t>
  </si>
  <si>
    <t>DB387</t>
  </si>
  <si>
    <t>Anti-Cytokeratin Coctail (AE1AE3) 1 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</si>
  <si>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</si>
  <si>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</si>
  <si>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</si>
  <si>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</si>
  <si>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</si>
  <si>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</si>
  <si>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</si>
  <si>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</si>
  <si>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</si>
  <si>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</si>
  <si>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</si>
  <si>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</si>
  <si>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</si>
  <si>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</si>
  <si>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</si>
  <si>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</si>
  <si>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</si>
  <si>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</si>
  <si>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</si>
  <si>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</si>
  <si>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</si>
  <si>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</si>
  <si>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</si>
  <si>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</si>
  <si>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DE580</t>
  </si>
  <si>
    <t>EZ prep. 2 L</t>
  </si>
  <si>
    <t>DA208</t>
  </si>
  <si>
    <t>FLEX MAb Mo X-H Cytokeratin HMW, Clone 34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</si>
  <si>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</si>
  <si>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</si>
  <si>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</si>
  <si>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</si>
  <si>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</si>
  <si>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</si>
  <si>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</si>
  <si>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</si>
  <si>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</si>
  <si>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</si>
  <si>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</si>
  <si>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</si>
  <si>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DC982</t>
  </si>
  <si>
    <t>CHEMMATE Antibody Diluent, 250 ml</t>
  </si>
  <si>
    <t>DG814</t>
  </si>
  <si>
    <t>Chlorid železitý - Iron(III) chloride 100g</t>
  </si>
  <si>
    <t>DC809</t>
  </si>
  <si>
    <t>kyselina JODISTA P.A. 25g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</si>
  <si>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</si>
  <si>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</si>
  <si>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</si>
  <si>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</si>
  <si>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</si>
  <si>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</si>
  <si>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</si>
  <si>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</si>
  <si>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</si>
  <si>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</si>
  <si>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DC162</t>
  </si>
  <si>
    <t>Mo A-Hu CD20cy,L26/DK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</si>
  <si>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</si>
  <si>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</si>
  <si>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</si>
  <si>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</si>
  <si>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</si>
  <si>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</si>
  <si>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</si>
  <si>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</si>
  <si>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</si>
  <si>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</si>
  <si>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DE942</t>
  </si>
  <si>
    <t>Mo a-Hu D2-40, Clone D2-40,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</si>
  <si>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</si>
  <si>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</si>
  <si>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</si>
  <si>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</si>
  <si>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</si>
  <si>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</si>
  <si>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DG575</t>
  </si>
  <si>
    <t>Mo-a-Hu SYNAPTOPHSYN clon DAK-SYNAP 1 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</si>
  <si>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</si>
  <si>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</si>
  <si>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</si>
  <si>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</si>
  <si>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</si>
  <si>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</si>
  <si>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</si>
  <si>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</si>
  <si>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</si>
  <si>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</si>
  <si>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</si>
  <si>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</si>
  <si>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</si>
  <si>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</si>
  <si>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</si>
  <si>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</si>
  <si>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</si>
  <si>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</si>
  <si>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</si>
  <si>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</si>
  <si>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DA964</t>
  </si>
  <si>
    <t>Paraffinum solidum pecky</t>
  </si>
  <si>
    <t>DF027</t>
  </si>
  <si>
    <t>PAX-5</t>
  </si>
  <si>
    <t>DA876</t>
  </si>
  <si>
    <t>Peroxid vodíku p.a.,vodný roztok 30%,</t>
  </si>
  <si>
    <t>DB111</t>
  </si>
  <si>
    <t>Poly-L-lysine solution</t>
  </si>
  <si>
    <t>DB011</t>
  </si>
  <si>
    <t>pRB antibody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</si>
  <si>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</si>
  <si>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</si>
  <si>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</si>
  <si>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</si>
  <si>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</si>
  <si>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</si>
  <si>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</si>
  <si>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</si>
  <si>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</si>
  <si>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</si>
  <si>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</si>
  <si>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</si>
  <si>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</si>
  <si>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</si>
  <si>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</si>
  <si>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</si>
  <si>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</si>
  <si>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</si>
  <si>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</si>
  <si>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</si>
  <si>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</si>
  <si>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</si>
  <si>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</si>
  <si>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</si>
  <si>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</si>
  <si>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</si>
  <si>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</si>
  <si>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</si>
  <si>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</si>
  <si>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</si>
  <si>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</si>
  <si>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</si>
  <si>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</si>
  <si>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</si>
  <si>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</si>
  <si>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</si>
  <si>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</si>
  <si>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</si>
  <si>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</si>
  <si>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</si>
  <si>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</si>
  <si>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</si>
  <si>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50115040</t>
  </si>
  <si>
    <t>laboratorní materiál (Z505)</t>
  </si>
  <si>
    <t>ZK055</t>
  </si>
  <si>
    <t>Fólie coverslipping film 5 x 70 m  4770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</si>
  <si>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</si>
  <si>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</si>
  <si>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</si>
  <si>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</si>
  <si>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</si>
  <si>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</si>
  <si>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</si>
  <si>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</si>
  <si>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</si>
  <si>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</si>
  <si>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</si>
  <si>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</si>
  <si>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</si>
  <si>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</si>
  <si>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</si>
  <si>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</si>
  <si>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</si>
  <si>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</si>
  <si>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</si>
  <si>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</si>
  <si>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</si>
  <si>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</si>
  <si>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</si>
  <si>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</si>
  <si>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</si>
  <si>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</si>
  <si>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</si>
  <si>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</si>
  <si>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</si>
  <si>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</si>
  <si>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</si>
  <si>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</si>
  <si>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</si>
  <si>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</si>
  <si>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</si>
  <si>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</si>
  <si>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</si>
  <si>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</si>
  <si>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</si>
  <si>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</si>
  <si>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</si>
  <si>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</si>
  <si>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</si>
  <si>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</si>
  <si>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</si>
  <si>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</si>
  <si>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</si>
  <si>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</si>
  <si>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</si>
  <si>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</si>
  <si>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</si>
  <si>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</si>
  <si>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</si>
  <si>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</si>
  <si>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</si>
  <si>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</si>
  <si>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</si>
  <si>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</si>
  <si>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</si>
  <si>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</si>
  <si>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</si>
  <si>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</si>
  <si>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</si>
  <si>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</si>
  <si>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</si>
  <si>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</si>
  <si>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</si>
  <si>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</si>
  <si>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</si>
  <si>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</si>
  <si>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</si>
  <si>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</si>
  <si>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</si>
  <si>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</si>
  <si>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</si>
  <si>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</si>
  <si>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</si>
  <si>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</si>
  <si>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</si>
  <si>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</si>
  <si>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</si>
  <si>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</si>
  <si>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</si>
  <si>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</si>
  <si>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</si>
  <si>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</si>
  <si>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</si>
  <si>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</si>
  <si>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</si>
  <si>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</si>
  <si>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</si>
  <si>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</si>
  <si>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</si>
  <si>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</si>
  <si>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</si>
  <si>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</si>
  <si>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</si>
  <si>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</si>
  <si>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</si>
  <si>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</si>
  <si>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</si>
  <si>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</si>
  <si>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</si>
  <si>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ZK438</t>
  </si>
  <si>
    <t>Rukavice operační latexové s pudrem sempermed classic vel. 7,0 31282</t>
  </si>
  <si>
    <t>DA296</t>
  </si>
  <si>
    <t>EOSIN Y disodium salt - for microscopy 25g (?90%)</t>
  </si>
  <si>
    <t>DC166</t>
  </si>
  <si>
    <t>ETHANOL 99,5%, 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</si>
  <si>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</si>
  <si>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</si>
  <si>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</si>
  <si>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</si>
  <si>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</si>
  <si>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</si>
  <si>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</si>
  <si>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</si>
  <si>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</si>
  <si>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</si>
  <si>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</si>
  <si>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</si>
  <si>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</si>
  <si>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</si>
  <si>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</si>
  <si>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DH004</t>
  </si>
  <si>
    <t>SÍRAN DRASELNO-HLINITÝ DODEKAHYDRÁT p.a.</t>
  </si>
  <si>
    <t>DG255</t>
  </si>
  <si>
    <t>TROMETAMOL(trishydroxymetylaminometan)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</si>
  <si>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</si>
  <si>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</si>
  <si>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</si>
  <si>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</si>
  <si>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</si>
  <si>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</si>
  <si>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</si>
  <si>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</si>
  <si>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</si>
  <si>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</si>
  <si>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</si>
  <si>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</si>
  <si>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</si>
  <si>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</si>
  <si>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</si>
  <si>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</si>
  <si>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</si>
  <si>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</si>
  <si>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</si>
  <si>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</si>
  <si>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</si>
  <si>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</si>
  <si>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</si>
  <si>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</si>
  <si>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</si>
  <si>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</si>
  <si>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</si>
  <si>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</si>
  <si>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</si>
  <si>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</si>
  <si>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</si>
  <si>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</si>
  <si>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</si>
  <si>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</si>
  <si>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</si>
  <si>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</si>
  <si>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</si>
  <si>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</si>
  <si>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</si>
  <si>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</si>
  <si>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</si>
  <si>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</si>
  <si>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</si>
  <si>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</si>
  <si>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</si>
  <si>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</si>
  <si>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</si>
  <si>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</si>
  <si>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</si>
  <si>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</si>
  <si>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</si>
  <si>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</si>
  <si>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</si>
  <si>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</si>
  <si>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</si>
  <si>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</si>
  <si>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</si>
  <si>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</si>
  <si>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</si>
  <si>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</si>
  <si>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</si>
  <si>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</si>
  <si>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</si>
  <si>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</si>
  <si>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</si>
  <si>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</si>
  <si>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</si>
  <si>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</si>
  <si>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</si>
  <si>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</si>
  <si>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</si>
  <si>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</si>
  <si>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</si>
  <si>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</si>
  <si>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</si>
  <si>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</si>
  <si>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</si>
  <si>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</si>
  <si>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</si>
  <si>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</si>
  <si>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</si>
  <si>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</si>
  <si>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</si>
  <si>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</si>
  <si>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</si>
  <si>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</si>
  <si>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</si>
  <si>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</si>
  <si>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</si>
  <si>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</si>
  <si>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</si>
  <si>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</si>
  <si>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</si>
  <si>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</si>
  <si>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</si>
  <si>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</si>
  <si>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</si>
  <si>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</si>
  <si>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</si>
  <si>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</si>
  <si>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</si>
  <si>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</si>
  <si>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</si>
  <si>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</si>
  <si>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</si>
  <si>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</si>
  <si>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</si>
  <si>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</si>
  <si>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</si>
  <si>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</si>
  <si>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</si>
  <si>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</si>
  <si>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</si>
  <si>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</si>
  <si>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</si>
  <si>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</si>
  <si>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</si>
  <si>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</si>
  <si>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</si>
  <si>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</si>
  <si>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</si>
  <si>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</si>
  <si>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</si>
  <si>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</si>
  <si>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</si>
  <si>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</si>
  <si>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</si>
  <si>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</si>
  <si>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</si>
  <si>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</si>
  <si>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</si>
  <si>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</si>
  <si>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</si>
  <si>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</si>
  <si>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</si>
  <si>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</si>
  <si>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</si>
  <si>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</si>
  <si>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</si>
  <si>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</si>
  <si>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</si>
  <si>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</si>
  <si>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</si>
  <si>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</si>
  <si>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</si>
  <si>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</si>
  <si>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</si>
  <si>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</si>
  <si>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</si>
  <si>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</si>
  <si>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</si>
  <si>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</si>
  <si>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</si>
  <si>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</si>
  <si>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</si>
  <si>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</si>
  <si>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</si>
  <si>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</si>
  <si>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</si>
  <si>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</si>
  <si>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</si>
  <si>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</si>
  <si>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</si>
  <si>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</si>
  <si>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</si>
  <si>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</si>
  <si>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</si>
  <si>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</si>
  <si>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</si>
  <si>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</si>
  <si>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</si>
  <si>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</si>
  <si>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</si>
  <si>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</si>
  <si>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</si>
  <si>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</si>
  <si>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</si>
  <si>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</si>
  <si>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</si>
  <si>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</si>
  <si>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</si>
  <si>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</si>
  <si>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</si>
  <si>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</si>
  <si>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</si>
  <si>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</si>
  <si>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</si>
  <si>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</si>
  <si>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</si>
  <si>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</si>
  <si>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</si>
  <si>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</si>
  <si>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</si>
  <si>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</si>
  <si>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87123</t>
  </si>
  <si>
    <t>ODBĚR ALLOGENNÍHO ŠTĚPU Z TĚLA ZEMŘELÉHO</t>
  </si>
  <si>
    <t>87443</t>
  </si>
  <si>
    <t>ENZYMOVÁ CYTOCHEMIE II. -  ZA KAŽDÝ MARKER Z 1 VZO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</si>
  <si>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</si>
  <si>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</si>
  <si>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</si>
  <si>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</si>
  <si>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</si>
  <si>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</si>
  <si>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</si>
  <si>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</si>
  <si>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</si>
  <si>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</si>
  <si>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</si>
  <si>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</si>
  <si>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</si>
  <si>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</si>
  <si>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</si>
  <si>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</si>
  <si>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</si>
  <si>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</si>
  <si>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</si>
  <si>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</si>
  <si>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</si>
  <si>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87229</t>
  </si>
  <si>
    <t>ENZYMOVÁ HISTOCHEMIE II. (ZA KAŽDÝ MARKER Z 1 BLOK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</si>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</sst>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0.90562756820803014</c:v>
                </c:pt>
                <c:pt idx="1">
                  <c:v>1.0562323186300908</c:v>
                </c:pt>
                <c:pt idx="2">
                  <c:v>1.1350812169325324</c:v>
                </c:pt>
                <c:pt idx="3">
                  <c:v>1.1007009524210776</c:v>
                </c:pt>
                <c:pt idx="4">
                  <c:v>1.0613723310225778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6830112"/>
        <c:axId val="-536836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0.99021076274652753</c:v>
                </c:pt>
                <c:pt idx="1">
                  <c:v>0.99021076274652753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36824672"/>
        <c:axId val="-536824128"/>
      </c:scatterChart>
      <c:catAx>
        <c:axId val="-53683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368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6836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36830112"/>
        <c:crosses val="autoZero"/>
        <c:crossBetween val="between"/>
      </c:valAx>
      <c:valAx>
        <c:axId val="-53682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36824128"/>
        <c:crosses val="max"/>
        <c:crossBetween val="midCat"/>
      </c:valAx>
      <c:valAx>
        <c:axId val="-536824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36824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748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752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783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904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905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971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2" t="s">
        <v>379</v>
      </c>
      <c r="B5" s="423" t="s">
        <v>380</v>
      </c>
      <c r="C5" s="424" t="s">
        <v>381</v>
      </c>
      <c r="D5" s="424" t="s">
        <v>381</v>
      </c>
      <c r="E5" s="424"/>
      <c r="F5" s="424" t="s">
        <v>381</v>
      </c>
      <c r="G5" s="424" t="s">
        <v>381</v>
      </c>
      <c r="H5" s="424" t="s">
        <v>381</v>
      </c>
      <c r="I5" s="425" t="s">
        <v>381</v>
      </c>
      <c r="J5" s="426" t="s">
        <v>55</v>
      </c>
    </row>
    <row r="6" spans="1:10" ht="14.4" customHeight="1" x14ac:dyDescent="0.3">
      <c r="A6" s="422" t="s">
        <v>379</v>
      </c>
      <c r="B6" s="423" t="s">
        <v>437</v>
      </c>
      <c r="C6" s="424">
        <v>1371.9187199999997</v>
      </c>
      <c r="D6" s="424">
        <v>1443.5317700000007</v>
      </c>
      <c r="E6" s="424"/>
      <c r="F6" s="424">
        <v>2082.2032400000003</v>
      </c>
      <c r="G6" s="424">
        <v>1658.5315078125</v>
      </c>
      <c r="H6" s="424">
        <v>423.67173218750031</v>
      </c>
      <c r="I6" s="425">
        <v>1.2554499146936902</v>
      </c>
      <c r="J6" s="426" t="s">
        <v>1</v>
      </c>
    </row>
    <row r="7" spans="1:10" ht="14.4" customHeight="1" x14ac:dyDescent="0.3">
      <c r="A7" s="422" t="s">
        <v>379</v>
      </c>
      <c r="B7" s="423" t="s">
        <v>438</v>
      </c>
      <c r="C7" s="424">
        <v>263.50049999999999</v>
      </c>
      <c r="D7" s="424">
        <v>263.64749999999998</v>
      </c>
      <c r="E7" s="424"/>
      <c r="F7" s="424">
        <v>258.16424000000001</v>
      </c>
      <c r="G7" s="424">
        <v>262.5</v>
      </c>
      <c r="H7" s="424">
        <v>-4.3357599999999934</v>
      </c>
      <c r="I7" s="425">
        <v>0.98348281904761903</v>
      </c>
      <c r="J7" s="426" t="s">
        <v>1</v>
      </c>
    </row>
    <row r="8" spans="1:10" ht="14.4" customHeight="1" x14ac:dyDescent="0.3">
      <c r="A8" s="422" t="s">
        <v>379</v>
      </c>
      <c r="B8" s="423" t="s">
        <v>439</v>
      </c>
      <c r="C8" s="424">
        <v>6.0290099999999995</v>
      </c>
      <c r="D8" s="424">
        <v>7.5762699999999992</v>
      </c>
      <c r="E8" s="424"/>
      <c r="F8" s="424">
        <v>8.9876600000000018</v>
      </c>
      <c r="G8" s="424">
        <v>12.499999877929687</v>
      </c>
      <c r="H8" s="424">
        <v>-3.5123398779296853</v>
      </c>
      <c r="I8" s="425">
        <v>0.71901280702160963</v>
      </c>
      <c r="J8" s="426" t="s">
        <v>1</v>
      </c>
    </row>
    <row r="9" spans="1:10" ht="14.4" customHeight="1" x14ac:dyDescent="0.3">
      <c r="A9" s="422" t="s">
        <v>379</v>
      </c>
      <c r="B9" s="423" t="s">
        <v>440</v>
      </c>
      <c r="C9" s="424">
        <v>115.71464</v>
      </c>
      <c r="D9" s="424">
        <v>116.14549000000001</v>
      </c>
      <c r="E9" s="424"/>
      <c r="F9" s="424">
        <v>101.19739000000001</v>
      </c>
      <c r="G9" s="424">
        <v>108.33332812499999</v>
      </c>
      <c r="H9" s="424">
        <v>-7.1359381249999814</v>
      </c>
      <c r="I9" s="425">
        <v>0.93412979875624047</v>
      </c>
      <c r="J9" s="426" t="s">
        <v>1</v>
      </c>
    </row>
    <row r="10" spans="1:10" ht="14.4" customHeight="1" x14ac:dyDescent="0.3">
      <c r="A10" s="422" t="s">
        <v>379</v>
      </c>
      <c r="B10" s="423" t="s">
        <v>441</v>
      </c>
      <c r="C10" s="424">
        <v>0</v>
      </c>
      <c r="D10" s="424">
        <v>0</v>
      </c>
      <c r="E10" s="424"/>
      <c r="F10" s="424">
        <v>0.216</v>
      </c>
      <c r="G10" s="424">
        <v>0</v>
      </c>
      <c r="H10" s="424">
        <v>0.216</v>
      </c>
      <c r="I10" s="425" t="s">
        <v>381</v>
      </c>
      <c r="J10" s="426" t="s">
        <v>1</v>
      </c>
    </row>
    <row r="11" spans="1:10" ht="14.4" customHeight="1" x14ac:dyDescent="0.3">
      <c r="A11" s="422" t="s">
        <v>379</v>
      </c>
      <c r="B11" s="423" t="s">
        <v>442</v>
      </c>
      <c r="C11" s="424">
        <v>9.3550000000000004</v>
      </c>
      <c r="D11" s="424">
        <v>11.420999999999999</v>
      </c>
      <c r="E11" s="424"/>
      <c r="F11" s="424">
        <v>14.698449999999999</v>
      </c>
      <c r="G11" s="424">
        <v>16.666666809082031</v>
      </c>
      <c r="H11" s="424">
        <v>-1.9682168090820316</v>
      </c>
      <c r="I11" s="425">
        <v>0.88190699246417359</v>
      </c>
      <c r="J11" s="426" t="s">
        <v>1</v>
      </c>
    </row>
    <row r="12" spans="1:10" ht="14.4" customHeight="1" x14ac:dyDescent="0.3">
      <c r="A12" s="422" t="s">
        <v>379</v>
      </c>
      <c r="B12" s="423" t="s">
        <v>384</v>
      </c>
      <c r="C12" s="424">
        <v>1766.5178699999997</v>
      </c>
      <c r="D12" s="424">
        <v>1842.322030000001</v>
      </c>
      <c r="E12" s="424"/>
      <c r="F12" s="424">
        <v>2465.4669799999997</v>
      </c>
      <c r="G12" s="424">
        <v>2058.5315026245116</v>
      </c>
      <c r="H12" s="424">
        <v>406.93547737548806</v>
      </c>
      <c r="I12" s="425">
        <v>1.1976824143116918</v>
      </c>
      <c r="J12" s="426" t="s">
        <v>385</v>
      </c>
    </row>
    <row r="14" spans="1:10" ht="14.4" customHeight="1" x14ac:dyDescent="0.3">
      <c r="A14" s="422" t="s">
        <v>379</v>
      </c>
      <c r="B14" s="423" t="s">
        <v>380</v>
      </c>
      <c r="C14" s="424" t="s">
        <v>381</v>
      </c>
      <c r="D14" s="424" t="s">
        <v>381</v>
      </c>
      <c r="E14" s="424"/>
      <c r="F14" s="424" t="s">
        <v>381</v>
      </c>
      <c r="G14" s="424" t="s">
        <v>381</v>
      </c>
      <c r="H14" s="424" t="s">
        <v>381</v>
      </c>
      <c r="I14" s="425" t="s">
        <v>381</v>
      </c>
      <c r="J14" s="426" t="s">
        <v>55</v>
      </c>
    </row>
    <row r="15" spans="1:10" ht="14.4" customHeight="1" x14ac:dyDescent="0.3">
      <c r="A15" s="422" t="s">
        <v>386</v>
      </c>
      <c r="B15" s="423" t="s">
        <v>387</v>
      </c>
      <c r="C15" s="424" t="s">
        <v>381</v>
      </c>
      <c r="D15" s="424" t="s">
        <v>381</v>
      </c>
      <c r="E15" s="424"/>
      <c r="F15" s="424" t="s">
        <v>381</v>
      </c>
      <c r="G15" s="424" t="s">
        <v>381</v>
      </c>
      <c r="H15" s="424" t="s">
        <v>381</v>
      </c>
      <c r="I15" s="425" t="s">
        <v>381</v>
      </c>
      <c r="J15" s="426" t="s">
        <v>0</v>
      </c>
    </row>
    <row r="16" spans="1:10" ht="14.4" customHeight="1" x14ac:dyDescent="0.3">
      <c r="A16" s="422" t="s">
        <v>386</v>
      </c>
      <c r="B16" s="423" t="s">
        <v>437</v>
      </c>
      <c r="C16" s="424">
        <v>1276.8051399999997</v>
      </c>
      <c r="D16" s="424">
        <v>1371.0131400000007</v>
      </c>
      <c r="E16" s="424"/>
      <c r="F16" s="424">
        <v>1998.5646100000001</v>
      </c>
      <c r="G16" s="424">
        <v>1574</v>
      </c>
      <c r="H16" s="424">
        <v>424.56461000000013</v>
      </c>
      <c r="I16" s="425">
        <v>1.2697360927573063</v>
      </c>
      <c r="J16" s="426" t="s">
        <v>1</v>
      </c>
    </row>
    <row r="17" spans="1:10" ht="14.4" customHeight="1" x14ac:dyDescent="0.3">
      <c r="A17" s="422" t="s">
        <v>386</v>
      </c>
      <c r="B17" s="423" t="s">
        <v>438</v>
      </c>
      <c r="C17" s="424">
        <v>263.50049999999999</v>
      </c>
      <c r="D17" s="424">
        <v>263.64749999999998</v>
      </c>
      <c r="E17" s="424"/>
      <c r="F17" s="424">
        <v>258.16424000000001</v>
      </c>
      <c r="G17" s="424">
        <v>263</v>
      </c>
      <c r="H17" s="424">
        <v>-4.8357599999999934</v>
      </c>
      <c r="I17" s="425">
        <v>0.9816130798479088</v>
      </c>
      <c r="J17" s="426" t="s">
        <v>1</v>
      </c>
    </row>
    <row r="18" spans="1:10" ht="14.4" customHeight="1" x14ac:dyDescent="0.3">
      <c r="A18" s="422" t="s">
        <v>386</v>
      </c>
      <c r="B18" s="423" t="s">
        <v>439</v>
      </c>
      <c r="C18" s="424">
        <v>4.9357299999999995</v>
      </c>
      <c r="D18" s="424">
        <v>5.6980999999999993</v>
      </c>
      <c r="E18" s="424"/>
      <c r="F18" s="424">
        <v>6.3846600000000011</v>
      </c>
      <c r="G18" s="424">
        <v>11</v>
      </c>
      <c r="H18" s="424">
        <v>-4.6153399999999989</v>
      </c>
      <c r="I18" s="425">
        <v>0.58042363636363647</v>
      </c>
      <c r="J18" s="426" t="s">
        <v>1</v>
      </c>
    </row>
    <row r="19" spans="1:10" ht="14.4" customHeight="1" x14ac:dyDescent="0.3">
      <c r="A19" s="422" t="s">
        <v>386</v>
      </c>
      <c r="B19" s="423" t="s">
        <v>440</v>
      </c>
      <c r="C19" s="424">
        <v>115.71464</v>
      </c>
      <c r="D19" s="424">
        <v>116.14549000000001</v>
      </c>
      <c r="E19" s="424"/>
      <c r="F19" s="424">
        <v>101.19739000000001</v>
      </c>
      <c r="G19" s="424">
        <v>108</v>
      </c>
      <c r="H19" s="424">
        <v>-6.8026099999999872</v>
      </c>
      <c r="I19" s="425">
        <v>0.93701287037037051</v>
      </c>
      <c r="J19" s="426" t="s">
        <v>1</v>
      </c>
    </row>
    <row r="20" spans="1:10" ht="14.4" customHeight="1" x14ac:dyDescent="0.3">
      <c r="A20" s="422" t="s">
        <v>386</v>
      </c>
      <c r="B20" s="423" t="s">
        <v>441</v>
      </c>
      <c r="C20" s="424">
        <v>0</v>
      </c>
      <c r="D20" s="424">
        <v>0</v>
      </c>
      <c r="E20" s="424"/>
      <c r="F20" s="424">
        <v>0.216</v>
      </c>
      <c r="G20" s="424">
        <v>0</v>
      </c>
      <c r="H20" s="424">
        <v>0.216</v>
      </c>
      <c r="I20" s="425" t="s">
        <v>381</v>
      </c>
      <c r="J20" s="426" t="s">
        <v>1</v>
      </c>
    </row>
    <row r="21" spans="1:10" ht="14.4" customHeight="1" x14ac:dyDescent="0.3">
      <c r="A21" s="422" t="s">
        <v>386</v>
      </c>
      <c r="B21" s="423" t="s">
        <v>442</v>
      </c>
      <c r="C21" s="424">
        <v>8.2149999999999999</v>
      </c>
      <c r="D21" s="424">
        <v>10.853</v>
      </c>
      <c r="E21" s="424"/>
      <c r="F21" s="424">
        <v>11.93845</v>
      </c>
      <c r="G21" s="424">
        <v>16</v>
      </c>
      <c r="H21" s="424">
        <v>-4.0615500000000004</v>
      </c>
      <c r="I21" s="425">
        <v>0.74615312499999997</v>
      </c>
      <c r="J21" s="426" t="s">
        <v>1</v>
      </c>
    </row>
    <row r="22" spans="1:10" ht="14.4" customHeight="1" x14ac:dyDescent="0.3">
      <c r="A22" s="422" t="s">
        <v>386</v>
      </c>
      <c r="B22" s="423" t="s">
        <v>388</v>
      </c>
      <c r="C22" s="424">
        <v>1669.1710099999993</v>
      </c>
      <c r="D22" s="424">
        <v>1767.357230000001</v>
      </c>
      <c r="E22" s="424"/>
      <c r="F22" s="424">
        <v>2376.4653499999999</v>
      </c>
      <c r="G22" s="424">
        <v>1972</v>
      </c>
      <c r="H22" s="424">
        <v>404.46534999999994</v>
      </c>
      <c r="I22" s="425">
        <v>1.2051041328600405</v>
      </c>
      <c r="J22" s="426" t="s">
        <v>389</v>
      </c>
    </row>
    <row r="23" spans="1:10" ht="14.4" customHeight="1" x14ac:dyDescent="0.3">
      <c r="A23" s="422" t="s">
        <v>381</v>
      </c>
      <c r="B23" s="423" t="s">
        <v>381</v>
      </c>
      <c r="C23" s="424" t="s">
        <v>381</v>
      </c>
      <c r="D23" s="424" t="s">
        <v>381</v>
      </c>
      <c r="E23" s="424"/>
      <c r="F23" s="424" t="s">
        <v>381</v>
      </c>
      <c r="G23" s="424" t="s">
        <v>381</v>
      </c>
      <c r="H23" s="424" t="s">
        <v>381</v>
      </c>
      <c r="I23" s="425" t="s">
        <v>381</v>
      </c>
      <c r="J23" s="426" t="s">
        <v>390</v>
      </c>
    </row>
    <row r="24" spans="1:10" ht="14.4" customHeight="1" x14ac:dyDescent="0.3">
      <c r="A24" s="422" t="s">
        <v>443</v>
      </c>
      <c r="B24" s="423" t="s">
        <v>444</v>
      </c>
      <c r="C24" s="424" t="s">
        <v>381</v>
      </c>
      <c r="D24" s="424" t="s">
        <v>381</v>
      </c>
      <c r="E24" s="424"/>
      <c r="F24" s="424" t="s">
        <v>381</v>
      </c>
      <c r="G24" s="424" t="s">
        <v>381</v>
      </c>
      <c r="H24" s="424" t="s">
        <v>381</v>
      </c>
      <c r="I24" s="425" t="s">
        <v>381</v>
      </c>
      <c r="J24" s="426" t="s">
        <v>0</v>
      </c>
    </row>
    <row r="25" spans="1:10" ht="14.4" customHeight="1" x14ac:dyDescent="0.3">
      <c r="A25" s="422" t="s">
        <v>443</v>
      </c>
      <c r="B25" s="423" t="s">
        <v>437</v>
      </c>
      <c r="C25" s="424">
        <v>95.113580000000013</v>
      </c>
      <c r="D25" s="424">
        <v>72.518630000000002</v>
      </c>
      <c r="E25" s="424"/>
      <c r="F25" s="424">
        <v>83.638629999999992</v>
      </c>
      <c r="G25" s="424">
        <v>85</v>
      </c>
      <c r="H25" s="424">
        <v>-1.361370000000008</v>
      </c>
      <c r="I25" s="425">
        <v>0.9839838823529411</v>
      </c>
      <c r="J25" s="426" t="s">
        <v>1</v>
      </c>
    </row>
    <row r="26" spans="1:10" ht="14.4" customHeight="1" x14ac:dyDescent="0.3">
      <c r="A26" s="422" t="s">
        <v>443</v>
      </c>
      <c r="B26" s="423" t="s">
        <v>439</v>
      </c>
      <c r="C26" s="424">
        <v>1.09328</v>
      </c>
      <c r="D26" s="424">
        <v>1.8781700000000001</v>
      </c>
      <c r="E26" s="424"/>
      <c r="F26" s="424">
        <v>2.6030000000000002</v>
      </c>
      <c r="G26" s="424">
        <v>1</v>
      </c>
      <c r="H26" s="424">
        <v>1.6030000000000002</v>
      </c>
      <c r="I26" s="425">
        <v>2.6030000000000002</v>
      </c>
      <c r="J26" s="426" t="s">
        <v>1</v>
      </c>
    </row>
    <row r="27" spans="1:10" ht="14.4" customHeight="1" x14ac:dyDescent="0.3">
      <c r="A27" s="422" t="s">
        <v>443</v>
      </c>
      <c r="B27" s="423" t="s">
        <v>442</v>
      </c>
      <c r="C27" s="424">
        <v>1.1399999999999999</v>
      </c>
      <c r="D27" s="424">
        <v>0.56799999999999995</v>
      </c>
      <c r="E27" s="424"/>
      <c r="F27" s="424">
        <v>2.76</v>
      </c>
      <c r="G27" s="424">
        <v>0</v>
      </c>
      <c r="H27" s="424">
        <v>2.76</v>
      </c>
      <c r="I27" s="425" t="s">
        <v>381</v>
      </c>
      <c r="J27" s="426" t="s">
        <v>1</v>
      </c>
    </row>
    <row r="28" spans="1:10" ht="14.4" customHeight="1" x14ac:dyDescent="0.3">
      <c r="A28" s="422" t="s">
        <v>443</v>
      </c>
      <c r="B28" s="423" t="s">
        <v>445</v>
      </c>
      <c r="C28" s="424">
        <v>97.346860000000007</v>
      </c>
      <c r="D28" s="424">
        <v>74.964799999999997</v>
      </c>
      <c r="E28" s="424"/>
      <c r="F28" s="424">
        <v>89.001629999999992</v>
      </c>
      <c r="G28" s="424">
        <v>87</v>
      </c>
      <c r="H28" s="424">
        <v>2.0016299999999916</v>
      </c>
      <c r="I28" s="425">
        <v>1.0230072413793103</v>
      </c>
      <c r="J28" s="426" t="s">
        <v>389</v>
      </c>
    </row>
    <row r="29" spans="1:10" ht="14.4" customHeight="1" x14ac:dyDescent="0.3">
      <c r="A29" s="422" t="s">
        <v>381</v>
      </c>
      <c r="B29" s="423" t="s">
        <v>381</v>
      </c>
      <c r="C29" s="424" t="s">
        <v>381</v>
      </c>
      <c r="D29" s="424" t="s">
        <v>381</v>
      </c>
      <c r="E29" s="424"/>
      <c r="F29" s="424" t="s">
        <v>381</v>
      </c>
      <c r="G29" s="424" t="s">
        <v>381</v>
      </c>
      <c r="H29" s="424" t="s">
        <v>381</v>
      </c>
      <c r="I29" s="425" t="s">
        <v>381</v>
      </c>
      <c r="J29" s="426" t="s">
        <v>390</v>
      </c>
    </row>
    <row r="30" spans="1:10" ht="14.4" customHeight="1" x14ac:dyDescent="0.3">
      <c r="A30" s="422" t="s">
        <v>379</v>
      </c>
      <c r="B30" s="423" t="s">
        <v>384</v>
      </c>
      <c r="C30" s="424">
        <v>1766.5178699999994</v>
      </c>
      <c r="D30" s="424">
        <v>1842.322030000001</v>
      </c>
      <c r="E30" s="424"/>
      <c r="F30" s="424">
        <v>2465.4669800000001</v>
      </c>
      <c r="G30" s="424">
        <v>2059</v>
      </c>
      <c r="H30" s="424">
        <v>406.46698000000015</v>
      </c>
      <c r="I30" s="425">
        <v>1.1974098980087422</v>
      </c>
      <c r="J30" s="426" t="s">
        <v>385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6">
      <formula>$H14&gt;0</formula>
    </cfRule>
  </conditionalFormatting>
  <conditionalFormatting sqref="A14:A30">
    <cfRule type="expression" dxfId="16" priority="5">
      <formula>AND($J14&lt;&gt;"mezeraKL",$J14&lt;&gt;"")</formula>
    </cfRule>
  </conditionalFormatting>
  <conditionalFormatting sqref="I14:I30">
    <cfRule type="expression" dxfId="15" priority="7">
      <formula>$I14&gt;1</formula>
    </cfRule>
  </conditionalFormatting>
  <conditionalFormatting sqref="B14:B30">
    <cfRule type="expression" dxfId="14" priority="4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748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13.015256238419562</v>
      </c>
      <c r="J3" s="74">
        <f>SUBTOTAL(9,J5:J1048576)</f>
        <v>189429</v>
      </c>
      <c r="K3" s="75">
        <f>SUBTOTAL(9,K5:K1048576)</f>
        <v>2465466.9739875793</v>
      </c>
    </row>
    <row r="4" spans="1:11" s="181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57</v>
      </c>
      <c r="H4" s="430" t="s">
        <v>11</v>
      </c>
      <c r="I4" s="431" t="s">
        <v>119</v>
      </c>
      <c r="J4" s="431" t="s">
        <v>13</v>
      </c>
      <c r="K4" s="432" t="s">
        <v>127</v>
      </c>
    </row>
    <row r="5" spans="1:11" ht="14.4" customHeight="1" x14ac:dyDescent="0.3">
      <c r="A5" s="433" t="s">
        <v>379</v>
      </c>
      <c r="B5" s="434" t="s">
        <v>380</v>
      </c>
      <c r="C5" s="435" t="s">
        <v>386</v>
      </c>
      <c r="D5" s="436" t="s">
        <v>387</v>
      </c>
      <c r="E5" s="435" t="s">
        <v>446</v>
      </c>
      <c r="F5" s="436" t="s">
        <v>447</v>
      </c>
      <c r="G5" s="435" t="s">
        <v>448</v>
      </c>
      <c r="H5" s="435" t="s">
        <v>449</v>
      </c>
      <c r="I5" s="438">
        <v>90.269996643066406</v>
      </c>
      <c r="J5" s="438">
        <v>10</v>
      </c>
      <c r="K5" s="439">
        <v>902.65997314453125</v>
      </c>
    </row>
    <row r="6" spans="1:11" ht="14.4" customHeight="1" x14ac:dyDescent="0.3">
      <c r="A6" s="440" t="s">
        <v>379</v>
      </c>
      <c r="B6" s="441" t="s">
        <v>380</v>
      </c>
      <c r="C6" s="442" t="s">
        <v>386</v>
      </c>
      <c r="D6" s="443" t="s">
        <v>387</v>
      </c>
      <c r="E6" s="442" t="s">
        <v>446</v>
      </c>
      <c r="F6" s="443" t="s">
        <v>447</v>
      </c>
      <c r="G6" s="442" t="s">
        <v>450</v>
      </c>
      <c r="H6" s="442" t="s">
        <v>451</v>
      </c>
      <c r="I6" s="445">
        <v>8601.080078125</v>
      </c>
      <c r="J6" s="445">
        <v>2</v>
      </c>
      <c r="K6" s="446">
        <v>17202.16015625</v>
      </c>
    </row>
    <row r="7" spans="1:11" ht="14.4" customHeight="1" x14ac:dyDescent="0.3">
      <c r="A7" s="440" t="s">
        <v>379</v>
      </c>
      <c r="B7" s="441" t="s">
        <v>380</v>
      </c>
      <c r="C7" s="442" t="s">
        <v>386</v>
      </c>
      <c r="D7" s="443" t="s">
        <v>387</v>
      </c>
      <c r="E7" s="442" t="s">
        <v>446</v>
      </c>
      <c r="F7" s="443" t="s">
        <v>447</v>
      </c>
      <c r="G7" s="442" t="s">
        <v>452</v>
      </c>
      <c r="H7" s="442" t="s">
        <v>453</v>
      </c>
      <c r="I7" s="445">
        <v>15827</v>
      </c>
      <c r="J7" s="445">
        <v>1</v>
      </c>
      <c r="K7" s="446">
        <v>15827</v>
      </c>
    </row>
    <row r="8" spans="1:11" ht="14.4" customHeight="1" x14ac:dyDescent="0.3">
      <c r="A8" s="440" t="s">
        <v>379</v>
      </c>
      <c r="B8" s="441" t="s">
        <v>380</v>
      </c>
      <c r="C8" s="442" t="s">
        <v>386</v>
      </c>
      <c r="D8" s="443" t="s">
        <v>387</v>
      </c>
      <c r="E8" s="442" t="s">
        <v>446</v>
      </c>
      <c r="F8" s="443" t="s">
        <v>447</v>
      </c>
      <c r="G8" s="442" t="s">
        <v>454</v>
      </c>
      <c r="H8" s="442" t="s">
        <v>455</v>
      </c>
      <c r="I8" s="445">
        <v>9861.759765625</v>
      </c>
      <c r="J8" s="445">
        <v>1</v>
      </c>
      <c r="K8" s="446">
        <v>9861.759765625</v>
      </c>
    </row>
    <row r="9" spans="1:11" ht="14.4" customHeight="1" x14ac:dyDescent="0.3">
      <c r="A9" s="440" t="s">
        <v>379</v>
      </c>
      <c r="B9" s="441" t="s">
        <v>380</v>
      </c>
      <c r="C9" s="442" t="s">
        <v>386</v>
      </c>
      <c r="D9" s="443" t="s">
        <v>387</v>
      </c>
      <c r="E9" s="442" t="s">
        <v>446</v>
      </c>
      <c r="F9" s="443" t="s">
        <v>447</v>
      </c>
      <c r="G9" s="442" t="s">
        <v>456</v>
      </c>
      <c r="H9" s="442" t="s">
        <v>457</v>
      </c>
      <c r="I9" s="445">
        <v>9200.8603515625</v>
      </c>
      <c r="J9" s="445">
        <v>1</v>
      </c>
      <c r="K9" s="446">
        <v>9200.8603515625</v>
      </c>
    </row>
    <row r="10" spans="1:11" ht="14.4" customHeight="1" x14ac:dyDescent="0.3">
      <c r="A10" s="440" t="s">
        <v>379</v>
      </c>
      <c r="B10" s="441" t="s">
        <v>380</v>
      </c>
      <c r="C10" s="442" t="s">
        <v>386</v>
      </c>
      <c r="D10" s="443" t="s">
        <v>387</v>
      </c>
      <c r="E10" s="442" t="s">
        <v>446</v>
      </c>
      <c r="F10" s="443" t="s">
        <v>447</v>
      </c>
      <c r="G10" s="442" t="s">
        <v>458</v>
      </c>
      <c r="H10" s="442" t="s">
        <v>459</v>
      </c>
      <c r="I10" s="445">
        <v>6048.10498046875</v>
      </c>
      <c r="J10" s="445">
        <v>2</v>
      </c>
      <c r="K10" s="446">
        <v>12096.2099609375</v>
      </c>
    </row>
    <row r="11" spans="1:11" ht="14.4" customHeight="1" x14ac:dyDescent="0.3">
      <c r="A11" s="440" t="s">
        <v>379</v>
      </c>
      <c r="B11" s="441" t="s">
        <v>380</v>
      </c>
      <c r="C11" s="442" t="s">
        <v>386</v>
      </c>
      <c r="D11" s="443" t="s">
        <v>387</v>
      </c>
      <c r="E11" s="442" t="s">
        <v>446</v>
      </c>
      <c r="F11" s="443" t="s">
        <v>447</v>
      </c>
      <c r="G11" s="442" t="s">
        <v>460</v>
      </c>
      <c r="H11" s="442" t="s">
        <v>461</v>
      </c>
      <c r="I11" s="445">
        <v>15195</v>
      </c>
      <c r="J11" s="445">
        <v>1</v>
      </c>
      <c r="K11" s="446">
        <v>15195</v>
      </c>
    </row>
    <row r="12" spans="1:11" ht="14.4" customHeight="1" x14ac:dyDescent="0.3">
      <c r="A12" s="440" t="s">
        <v>379</v>
      </c>
      <c r="B12" s="441" t="s">
        <v>380</v>
      </c>
      <c r="C12" s="442" t="s">
        <v>386</v>
      </c>
      <c r="D12" s="443" t="s">
        <v>387</v>
      </c>
      <c r="E12" s="442" t="s">
        <v>446</v>
      </c>
      <c r="F12" s="443" t="s">
        <v>447</v>
      </c>
      <c r="G12" s="442" t="s">
        <v>462</v>
      </c>
      <c r="H12" s="442" t="s">
        <v>463</v>
      </c>
      <c r="I12" s="445">
        <v>21740</v>
      </c>
      <c r="J12" s="445">
        <v>1</v>
      </c>
      <c r="K12" s="446">
        <v>21740</v>
      </c>
    </row>
    <row r="13" spans="1:11" ht="14.4" customHeight="1" x14ac:dyDescent="0.3">
      <c r="A13" s="440" t="s">
        <v>379</v>
      </c>
      <c r="B13" s="441" t="s">
        <v>380</v>
      </c>
      <c r="C13" s="442" t="s">
        <v>386</v>
      </c>
      <c r="D13" s="443" t="s">
        <v>387</v>
      </c>
      <c r="E13" s="442" t="s">
        <v>446</v>
      </c>
      <c r="F13" s="443" t="s">
        <v>447</v>
      </c>
      <c r="G13" s="442" t="s">
        <v>464</v>
      </c>
      <c r="H13" s="442" t="s">
        <v>465</v>
      </c>
      <c r="I13" s="445">
        <v>19664</v>
      </c>
      <c r="J13" s="445">
        <v>1</v>
      </c>
      <c r="K13" s="446">
        <v>19664</v>
      </c>
    </row>
    <row r="14" spans="1:11" ht="14.4" customHeight="1" x14ac:dyDescent="0.3">
      <c r="A14" s="440" t="s">
        <v>379</v>
      </c>
      <c r="B14" s="441" t="s">
        <v>380</v>
      </c>
      <c r="C14" s="442" t="s">
        <v>386</v>
      </c>
      <c r="D14" s="443" t="s">
        <v>387</v>
      </c>
      <c r="E14" s="442" t="s">
        <v>446</v>
      </c>
      <c r="F14" s="443" t="s">
        <v>447</v>
      </c>
      <c r="G14" s="442" t="s">
        <v>466</v>
      </c>
      <c r="H14" s="442" t="s">
        <v>467</v>
      </c>
      <c r="I14" s="445">
        <v>23986</v>
      </c>
      <c r="J14" s="445">
        <v>1</v>
      </c>
      <c r="K14" s="446">
        <v>23986</v>
      </c>
    </row>
    <row r="15" spans="1:11" ht="14.4" customHeight="1" x14ac:dyDescent="0.3">
      <c r="A15" s="440" t="s">
        <v>379</v>
      </c>
      <c r="B15" s="441" t="s">
        <v>380</v>
      </c>
      <c r="C15" s="442" t="s">
        <v>386</v>
      </c>
      <c r="D15" s="443" t="s">
        <v>387</v>
      </c>
      <c r="E15" s="442" t="s">
        <v>446</v>
      </c>
      <c r="F15" s="443" t="s">
        <v>447</v>
      </c>
      <c r="G15" s="442" t="s">
        <v>468</v>
      </c>
      <c r="H15" s="442" t="s">
        <v>469</v>
      </c>
      <c r="I15" s="445">
        <v>7369.080078125</v>
      </c>
      <c r="J15" s="445">
        <v>1</v>
      </c>
      <c r="K15" s="446">
        <v>7369.080078125</v>
      </c>
    </row>
    <row r="16" spans="1:11" ht="14.4" customHeight="1" x14ac:dyDescent="0.3">
      <c r="A16" s="440" t="s">
        <v>379</v>
      </c>
      <c r="B16" s="441" t="s">
        <v>380</v>
      </c>
      <c r="C16" s="442" t="s">
        <v>386</v>
      </c>
      <c r="D16" s="443" t="s">
        <v>387</v>
      </c>
      <c r="E16" s="442" t="s">
        <v>446</v>
      </c>
      <c r="F16" s="443" t="s">
        <v>447</v>
      </c>
      <c r="G16" s="442" t="s">
        <v>470</v>
      </c>
      <c r="H16" s="442" t="s">
        <v>471</v>
      </c>
      <c r="I16" s="445">
        <v>22801.26953125</v>
      </c>
      <c r="J16" s="445">
        <v>2</v>
      </c>
      <c r="K16" s="446">
        <v>45602.5390625</v>
      </c>
    </row>
    <row r="17" spans="1:11" ht="14.4" customHeight="1" x14ac:dyDescent="0.3">
      <c r="A17" s="440" t="s">
        <v>379</v>
      </c>
      <c r="B17" s="441" t="s">
        <v>380</v>
      </c>
      <c r="C17" s="442" t="s">
        <v>386</v>
      </c>
      <c r="D17" s="443" t="s">
        <v>387</v>
      </c>
      <c r="E17" s="442" t="s">
        <v>446</v>
      </c>
      <c r="F17" s="443" t="s">
        <v>447</v>
      </c>
      <c r="G17" s="442" t="s">
        <v>472</v>
      </c>
      <c r="H17" s="442" t="s">
        <v>473</v>
      </c>
      <c r="I17" s="445">
        <v>5591.39990234375</v>
      </c>
      <c r="J17" s="445">
        <v>1</v>
      </c>
      <c r="K17" s="446">
        <v>5591.39990234375</v>
      </c>
    </row>
    <row r="18" spans="1:11" ht="14.4" customHeight="1" x14ac:dyDescent="0.3">
      <c r="A18" s="440" t="s">
        <v>379</v>
      </c>
      <c r="B18" s="441" t="s">
        <v>380</v>
      </c>
      <c r="C18" s="442" t="s">
        <v>386</v>
      </c>
      <c r="D18" s="443" t="s">
        <v>387</v>
      </c>
      <c r="E18" s="442" t="s">
        <v>446</v>
      </c>
      <c r="F18" s="443" t="s">
        <v>447</v>
      </c>
      <c r="G18" s="442" t="s">
        <v>474</v>
      </c>
      <c r="H18" s="442" t="s">
        <v>475</v>
      </c>
      <c r="I18" s="445">
        <v>5837</v>
      </c>
      <c r="J18" s="445">
        <v>1</v>
      </c>
      <c r="K18" s="446">
        <v>5837</v>
      </c>
    </row>
    <row r="19" spans="1:11" ht="14.4" customHeight="1" x14ac:dyDescent="0.3">
      <c r="A19" s="440" t="s">
        <v>379</v>
      </c>
      <c r="B19" s="441" t="s">
        <v>380</v>
      </c>
      <c r="C19" s="442" t="s">
        <v>386</v>
      </c>
      <c r="D19" s="443" t="s">
        <v>387</v>
      </c>
      <c r="E19" s="442" t="s">
        <v>446</v>
      </c>
      <c r="F19" s="443" t="s">
        <v>447</v>
      </c>
      <c r="G19" s="442" t="s">
        <v>476</v>
      </c>
      <c r="H19" s="442" t="s">
        <v>477</v>
      </c>
      <c r="I19" s="445">
        <v>33982.8984375</v>
      </c>
      <c r="J19" s="445">
        <v>1</v>
      </c>
      <c r="K19" s="446">
        <v>33982.8984375</v>
      </c>
    </row>
    <row r="20" spans="1:11" ht="14.4" customHeight="1" x14ac:dyDescent="0.3">
      <c r="A20" s="440" t="s">
        <v>379</v>
      </c>
      <c r="B20" s="441" t="s">
        <v>380</v>
      </c>
      <c r="C20" s="442" t="s">
        <v>386</v>
      </c>
      <c r="D20" s="443" t="s">
        <v>387</v>
      </c>
      <c r="E20" s="442" t="s">
        <v>446</v>
      </c>
      <c r="F20" s="443" t="s">
        <v>447</v>
      </c>
      <c r="G20" s="442" t="s">
        <v>478</v>
      </c>
      <c r="H20" s="442" t="s">
        <v>479</v>
      </c>
      <c r="I20" s="445">
        <v>721.4666646321615</v>
      </c>
      <c r="J20" s="445">
        <v>20</v>
      </c>
      <c r="K20" s="446">
        <v>14451.02978515625</v>
      </c>
    </row>
    <row r="21" spans="1:11" ht="14.4" customHeight="1" x14ac:dyDescent="0.3">
      <c r="A21" s="440" t="s">
        <v>379</v>
      </c>
      <c r="B21" s="441" t="s">
        <v>380</v>
      </c>
      <c r="C21" s="442" t="s">
        <v>386</v>
      </c>
      <c r="D21" s="443" t="s">
        <v>387</v>
      </c>
      <c r="E21" s="442" t="s">
        <v>446</v>
      </c>
      <c r="F21" s="443" t="s">
        <v>447</v>
      </c>
      <c r="G21" s="442" t="s">
        <v>480</v>
      </c>
      <c r="H21" s="442" t="s">
        <v>481</v>
      </c>
      <c r="I21" s="445">
        <v>580.79998779296875</v>
      </c>
      <c r="J21" s="445">
        <v>2</v>
      </c>
      <c r="K21" s="446">
        <v>1161.5999755859375</v>
      </c>
    </row>
    <row r="22" spans="1:11" ht="14.4" customHeight="1" x14ac:dyDescent="0.3">
      <c r="A22" s="440" t="s">
        <v>379</v>
      </c>
      <c r="B22" s="441" t="s">
        <v>380</v>
      </c>
      <c r="C22" s="442" t="s">
        <v>386</v>
      </c>
      <c r="D22" s="443" t="s">
        <v>387</v>
      </c>
      <c r="E22" s="442" t="s">
        <v>446</v>
      </c>
      <c r="F22" s="443" t="s">
        <v>447</v>
      </c>
      <c r="G22" s="442" t="s">
        <v>482</v>
      </c>
      <c r="H22" s="442" t="s">
        <v>483</v>
      </c>
      <c r="I22" s="445">
        <v>10467</v>
      </c>
      <c r="J22" s="445">
        <v>1</v>
      </c>
      <c r="K22" s="446">
        <v>10467</v>
      </c>
    </row>
    <row r="23" spans="1:11" ht="14.4" customHeight="1" x14ac:dyDescent="0.3">
      <c r="A23" s="440" t="s">
        <v>379</v>
      </c>
      <c r="B23" s="441" t="s">
        <v>380</v>
      </c>
      <c r="C23" s="442" t="s">
        <v>386</v>
      </c>
      <c r="D23" s="443" t="s">
        <v>387</v>
      </c>
      <c r="E23" s="442" t="s">
        <v>446</v>
      </c>
      <c r="F23" s="443" t="s">
        <v>447</v>
      </c>
      <c r="G23" s="442" t="s">
        <v>484</v>
      </c>
      <c r="H23" s="442" t="s">
        <v>485</v>
      </c>
      <c r="I23" s="445">
        <v>39675.993489583336</v>
      </c>
      <c r="J23" s="445">
        <v>3</v>
      </c>
      <c r="K23" s="446">
        <v>119027.98046875</v>
      </c>
    </row>
    <row r="24" spans="1:11" ht="14.4" customHeight="1" x14ac:dyDescent="0.3">
      <c r="A24" s="440" t="s">
        <v>379</v>
      </c>
      <c r="B24" s="441" t="s">
        <v>380</v>
      </c>
      <c r="C24" s="442" t="s">
        <v>386</v>
      </c>
      <c r="D24" s="443" t="s">
        <v>387</v>
      </c>
      <c r="E24" s="442" t="s">
        <v>446</v>
      </c>
      <c r="F24" s="443" t="s">
        <v>447</v>
      </c>
      <c r="G24" s="442" t="s">
        <v>486</v>
      </c>
      <c r="H24" s="442" t="s">
        <v>487</v>
      </c>
      <c r="I24" s="445">
        <v>19735.0234375</v>
      </c>
      <c r="J24" s="445">
        <v>7</v>
      </c>
      <c r="K24" s="446">
        <v>138145.140625</v>
      </c>
    </row>
    <row r="25" spans="1:11" ht="14.4" customHeight="1" x14ac:dyDescent="0.3">
      <c r="A25" s="440" t="s">
        <v>379</v>
      </c>
      <c r="B25" s="441" t="s">
        <v>380</v>
      </c>
      <c r="C25" s="442" t="s">
        <v>386</v>
      </c>
      <c r="D25" s="443" t="s">
        <v>387</v>
      </c>
      <c r="E25" s="442" t="s">
        <v>446</v>
      </c>
      <c r="F25" s="443" t="s">
        <v>447</v>
      </c>
      <c r="G25" s="442" t="s">
        <v>488</v>
      </c>
      <c r="H25" s="442" t="s">
        <v>489</v>
      </c>
      <c r="I25" s="445">
        <v>24375</v>
      </c>
      <c r="J25" s="445">
        <v>1</v>
      </c>
      <c r="K25" s="446">
        <v>24375</v>
      </c>
    </row>
    <row r="26" spans="1:11" ht="14.4" customHeight="1" x14ac:dyDescent="0.3">
      <c r="A26" s="440" t="s">
        <v>379</v>
      </c>
      <c r="B26" s="441" t="s">
        <v>380</v>
      </c>
      <c r="C26" s="442" t="s">
        <v>386</v>
      </c>
      <c r="D26" s="443" t="s">
        <v>387</v>
      </c>
      <c r="E26" s="442" t="s">
        <v>446</v>
      </c>
      <c r="F26" s="443" t="s">
        <v>447</v>
      </c>
      <c r="G26" s="442" t="s">
        <v>490</v>
      </c>
      <c r="H26" s="442" t="s">
        <v>491</v>
      </c>
      <c r="I26" s="445">
        <v>6670.1298828125</v>
      </c>
      <c r="J26" s="445">
        <v>4</v>
      </c>
      <c r="K26" s="446">
        <v>26680.5</v>
      </c>
    </row>
    <row r="27" spans="1:11" ht="14.4" customHeight="1" x14ac:dyDescent="0.3">
      <c r="A27" s="440" t="s">
        <v>379</v>
      </c>
      <c r="B27" s="441" t="s">
        <v>380</v>
      </c>
      <c r="C27" s="442" t="s">
        <v>386</v>
      </c>
      <c r="D27" s="443" t="s">
        <v>387</v>
      </c>
      <c r="E27" s="442" t="s">
        <v>446</v>
      </c>
      <c r="F27" s="443" t="s">
        <v>447</v>
      </c>
      <c r="G27" s="442" t="s">
        <v>492</v>
      </c>
      <c r="H27" s="442" t="s">
        <v>493</v>
      </c>
      <c r="I27" s="445">
        <v>7368.965087890625</v>
      </c>
      <c r="J27" s="445">
        <v>2</v>
      </c>
      <c r="K27" s="446">
        <v>14737.93017578125</v>
      </c>
    </row>
    <row r="28" spans="1:11" ht="14.4" customHeight="1" x14ac:dyDescent="0.3">
      <c r="A28" s="440" t="s">
        <v>379</v>
      </c>
      <c r="B28" s="441" t="s">
        <v>380</v>
      </c>
      <c r="C28" s="442" t="s">
        <v>386</v>
      </c>
      <c r="D28" s="443" t="s">
        <v>387</v>
      </c>
      <c r="E28" s="442" t="s">
        <v>446</v>
      </c>
      <c r="F28" s="443" t="s">
        <v>447</v>
      </c>
      <c r="G28" s="442" t="s">
        <v>494</v>
      </c>
      <c r="H28" s="442" t="s">
        <v>495</v>
      </c>
      <c r="I28" s="445">
        <v>461.00200398763019</v>
      </c>
      <c r="J28" s="445">
        <v>30</v>
      </c>
      <c r="K28" s="446">
        <v>13830.06005859375</v>
      </c>
    </row>
    <row r="29" spans="1:11" ht="14.4" customHeight="1" x14ac:dyDescent="0.3">
      <c r="A29" s="440" t="s">
        <v>379</v>
      </c>
      <c r="B29" s="441" t="s">
        <v>380</v>
      </c>
      <c r="C29" s="442" t="s">
        <v>386</v>
      </c>
      <c r="D29" s="443" t="s">
        <v>387</v>
      </c>
      <c r="E29" s="442" t="s">
        <v>446</v>
      </c>
      <c r="F29" s="443" t="s">
        <v>447</v>
      </c>
      <c r="G29" s="442" t="s">
        <v>496</v>
      </c>
      <c r="H29" s="442" t="s">
        <v>497</v>
      </c>
      <c r="I29" s="445">
        <v>20449</v>
      </c>
      <c r="J29" s="445">
        <v>1</v>
      </c>
      <c r="K29" s="446">
        <v>20449</v>
      </c>
    </row>
    <row r="30" spans="1:11" ht="14.4" customHeight="1" x14ac:dyDescent="0.3">
      <c r="A30" s="440" t="s">
        <v>379</v>
      </c>
      <c r="B30" s="441" t="s">
        <v>380</v>
      </c>
      <c r="C30" s="442" t="s">
        <v>386</v>
      </c>
      <c r="D30" s="443" t="s">
        <v>387</v>
      </c>
      <c r="E30" s="442" t="s">
        <v>446</v>
      </c>
      <c r="F30" s="443" t="s">
        <v>447</v>
      </c>
      <c r="G30" s="442" t="s">
        <v>498</v>
      </c>
      <c r="H30" s="442" t="s">
        <v>499</v>
      </c>
      <c r="I30" s="445">
        <v>646.1500244140625</v>
      </c>
      <c r="J30" s="445">
        <v>3</v>
      </c>
      <c r="K30" s="446">
        <v>1938.4599609375</v>
      </c>
    </row>
    <row r="31" spans="1:11" ht="14.4" customHeight="1" x14ac:dyDescent="0.3">
      <c r="A31" s="440" t="s">
        <v>379</v>
      </c>
      <c r="B31" s="441" t="s">
        <v>380</v>
      </c>
      <c r="C31" s="442" t="s">
        <v>386</v>
      </c>
      <c r="D31" s="443" t="s">
        <v>387</v>
      </c>
      <c r="E31" s="442" t="s">
        <v>446</v>
      </c>
      <c r="F31" s="443" t="s">
        <v>447</v>
      </c>
      <c r="G31" s="442" t="s">
        <v>500</v>
      </c>
      <c r="H31" s="442" t="s">
        <v>501</v>
      </c>
      <c r="I31" s="445">
        <v>2299.330078125</v>
      </c>
      <c r="J31" s="445">
        <v>1</v>
      </c>
      <c r="K31" s="446">
        <v>2299.330078125</v>
      </c>
    </row>
    <row r="32" spans="1:11" ht="14.4" customHeight="1" x14ac:dyDescent="0.3">
      <c r="A32" s="440" t="s">
        <v>379</v>
      </c>
      <c r="B32" s="441" t="s">
        <v>380</v>
      </c>
      <c r="C32" s="442" t="s">
        <v>386</v>
      </c>
      <c r="D32" s="443" t="s">
        <v>387</v>
      </c>
      <c r="E32" s="442" t="s">
        <v>446</v>
      </c>
      <c r="F32" s="443" t="s">
        <v>447</v>
      </c>
      <c r="G32" s="442" t="s">
        <v>502</v>
      </c>
      <c r="H32" s="442" t="s">
        <v>503</v>
      </c>
      <c r="I32" s="445">
        <v>12163.150390625</v>
      </c>
      <c r="J32" s="445">
        <v>1</v>
      </c>
      <c r="K32" s="446">
        <v>12163.150390625</v>
      </c>
    </row>
    <row r="33" spans="1:11" ht="14.4" customHeight="1" x14ac:dyDescent="0.3">
      <c r="A33" s="440" t="s">
        <v>379</v>
      </c>
      <c r="B33" s="441" t="s">
        <v>380</v>
      </c>
      <c r="C33" s="442" t="s">
        <v>386</v>
      </c>
      <c r="D33" s="443" t="s">
        <v>387</v>
      </c>
      <c r="E33" s="442" t="s">
        <v>446</v>
      </c>
      <c r="F33" s="443" t="s">
        <v>447</v>
      </c>
      <c r="G33" s="442" t="s">
        <v>504</v>
      </c>
      <c r="H33" s="442" t="s">
        <v>505</v>
      </c>
      <c r="I33" s="445">
        <v>48400</v>
      </c>
      <c r="J33" s="445">
        <v>5</v>
      </c>
      <c r="K33" s="446">
        <v>242000</v>
      </c>
    </row>
    <row r="34" spans="1:11" ht="14.4" customHeight="1" x14ac:dyDescent="0.3">
      <c r="A34" s="440" t="s">
        <v>379</v>
      </c>
      <c r="B34" s="441" t="s">
        <v>380</v>
      </c>
      <c r="C34" s="442" t="s">
        <v>386</v>
      </c>
      <c r="D34" s="443" t="s">
        <v>387</v>
      </c>
      <c r="E34" s="442" t="s">
        <v>446</v>
      </c>
      <c r="F34" s="443" t="s">
        <v>447</v>
      </c>
      <c r="G34" s="442" t="s">
        <v>506</v>
      </c>
      <c r="H34" s="442" t="s">
        <v>507</v>
      </c>
      <c r="I34" s="445">
        <v>7332.77001953125</v>
      </c>
      <c r="J34" s="445">
        <v>7</v>
      </c>
      <c r="K34" s="446">
        <v>51328.97998046875</v>
      </c>
    </row>
    <row r="35" spans="1:11" ht="14.4" customHeight="1" x14ac:dyDescent="0.3">
      <c r="A35" s="440" t="s">
        <v>379</v>
      </c>
      <c r="B35" s="441" t="s">
        <v>380</v>
      </c>
      <c r="C35" s="442" t="s">
        <v>386</v>
      </c>
      <c r="D35" s="443" t="s">
        <v>387</v>
      </c>
      <c r="E35" s="442" t="s">
        <v>446</v>
      </c>
      <c r="F35" s="443" t="s">
        <v>447</v>
      </c>
      <c r="G35" s="442" t="s">
        <v>508</v>
      </c>
      <c r="H35" s="442" t="s">
        <v>509</v>
      </c>
      <c r="I35" s="445">
        <v>1698.8399658203125</v>
      </c>
      <c r="J35" s="445">
        <v>1</v>
      </c>
      <c r="K35" s="446">
        <v>1698.8399658203125</v>
      </c>
    </row>
    <row r="36" spans="1:11" ht="14.4" customHeight="1" x14ac:dyDescent="0.3">
      <c r="A36" s="440" t="s">
        <v>379</v>
      </c>
      <c r="B36" s="441" t="s">
        <v>380</v>
      </c>
      <c r="C36" s="442" t="s">
        <v>386</v>
      </c>
      <c r="D36" s="443" t="s">
        <v>387</v>
      </c>
      <c r="E36" s="442" t="s">
        <v>446</v>
      </c>
      <c r="F36" s="443" t="s">
        <v>447</v>
      </c>
      <c r="G36" s="442" t="s">
        <v>510</v>
      </c>
      <c r="H36" s="442" t="s">
        <v>511</v>
      </c>
      <c r="I36" s="445">
        <v>1171.280029296875</v>
      </c>
      <c r="J36" s="445">
        <v>1</v>
      </c>
      <c r="K36" s="446">
        <v>1171.280029296875</v>
      </c>
    </row>
    <row r="37" spans="1:11" ht="14.4" customHeight="1" x14ac:dyDescent="0.3">
      <c r="A37" s="440" t="s">
        <v>379</v>
      </c>
      <c r="B37" s="441" t="s">
        <v>380</v>
      </c>
      <c r="C37" s="442" t="s">
        <v>386</v>
      </c>
      <c r="D37" s="443" t="s">
        <v>387</v>
      </c>
      <c r="E37" s="442" t="s">
        <v>446</v>
      </c>
      <c r="F37" s="443" t="s">
        <v>447</v>
      </c>
      <c r="G37" s="442" t="s">
        <v>512</v>
      </c>
      <c r="H37" s="442" t="s">
        <v>513</v>
      </c>
      <c r="I37" s="445">
        <v>4210.9462890625</v>
      </c>
      <c r="J37" s="445">
        <v>6</v>
      </c>
      <c r="K37" s="446">
        <v>25265.76025390625</v>
      </c>
    </row>
    <row r="38" spans="1:11" ht="14.4" customHeight="1" x14ac:dyDescent="0.3">
      <c r="A38" s="440" t="s">
        <v>379</v>
      </c>
      <c r="B38" s="441" t="s">
        <v>380</v>
      </c>
      <c r="C38" s="442" t="s">
        <v>386</v>
      </c>
      <c r="D38" s="443" t="s">
        <v>387</v>
      </c>
      <c r="E38" s="442" t="s">
        <v>446</v>
      </c>
      <c r="F38" s="443" t="s">
        <v>447</v>
      </c>
      <c r="G38" s="442" t="s">
        <v>514</v>
      </c>
      <c r="H38" s="442" t="s">
        <v>515</v>
      </c>
      <c r="I38" s="445">
        <v>543.28997802734375</v>
      </c>
      <c r="J38" s="445">
        <v>1</v>
      </c>
      <c r="K38" s="446">
        <v>543.28997802734375</v>
      </c>
    </row>
    <row r="39" spans="1:11" ht="14.4" customHeight="1" x14ac:dyDescent="0.3">
      <c r="A39" s="440" t="s">
        <v>379</v>
      </c>
      <c r="B39" s="441" t="s">
        <v>380</v>
      </c>
      <c r="C39" s="442" t="s">
        <v>386</v>
      </c>
      <c r="D39" s="443" t="s">
        <v>387</v>
      </c>
      <c r="E39" s="442" t="s">
        <v>446</v>
      </c>
      <c r="F39" s="443" t="s">
        <v>447</v>
      </c>
      <c r="G39" s="442" t="s">
        <v>516</v>
      </c>
      <c r="H39" s="442" t="s">
        <v>517</v>
      </c>
      <c r="I39" s="445">
        <v>439.22834777832031</v>
      </c>
      <c r="J39" s="445">
        <v>6</v>
      </c>
      <c r="K39" s="446">
        <v>2635.3699951171875</v>
      </c>
    </row>
    <row r="40" spans="1:11" ht="14.4" customHeight="1" x14ac:dyDescent="0.3">
      <c r="A40" s="440" t="s">
        <v>379</v>
      </c>
      <c r="B40" s="441" t="s">
        <v>380</v>
      </c>
      <c r="C40" s="442" t="s">
        <v>386</v>
      </c>
      <c r="D40" s="443" t="s">
        <v>387</v>
      </c>
      <c r="E40" s="442" t="s">
        <v>446</v>
      </c>
      <c r="F40" s="443" t="s">
        <v>447</v>
      </c>
      <c r="G40" s="442" t="s">
        <v>518</v>
      </c>
      <c r="H40" s="442" t="s">
        <v>519</v>
      </c>
      <c r="I40" s="445">
        <v>79.5</v>
      </c>
      <c r="J40" s="445">
        <v>3</v>
      </c>
      <c r="K40" s="446">
        <v>238.49000549316406</v>
      </c>
    </row>
    <row r="41" spans="1:11" ht="14.4" customHeight="1" x14ac:dyDescent="0.3">
      <c r="A41" s="440" t="s">
        <v>379</v>
      </c>
      <c r="B41" s="441" t="s">
        <v>380</v>
      </c>
      <c r="C41" s="442" t="s">
        <v>386</v>
      </c>
      <c r="D41" s="443" t="s">
        <v>387</v>
      </c>
      <c r="E41" s="442" t="s">
        <v>446</v>
      </c>
      <c r="F41" s="443" t="s">
        <v>447</v>
      </c>
      <c r="G41" s="442" t="s">
        <v>520</v>
      </c>
      <c r="H41" s="442" t="s">
        <v>521</v>
      </c>
      <c r="I41" s="445">
        <v>16788.75</v>
      </c>
      <c r="J41" s="445">
        <v>1</v>
      </c>
      <c r="K41" s="446">
        <v>16788.75</v>
      </c>
    </row>
    <row r="42" spans="1:11" ht="14.4" customHeight="1" x14ac:dyDescent="0.3">
      <c r="A42" s="440" t="s">
        <v>379</v>
      </c>
      <c r="B42" s="441" t="s">
        <v>380</v>
      </c>
      <c r="C42" s="442" t="s">
        <v>386</v>
      </c>
      <c r="D42" s="443" t="s">
        <v>387</v>
      </c>
      <c r="E42" s="442" t="s">
        <v>446</v>
      </c>
      <c r="F42" s="443" t="s">
        <v>447</v>
      </c>
      <c r="G42" s="442" t="s">
        <v>522</v>
      </c>
      <c r="H42" s="442" t="s">
        <v>523</v>
      </c>
      <c r="I42" s="445">
        <v>12824</v>
      </c>
      <c r="J42" s="445">
        <v>1</v>
      </c>
      <c r="K42" s="446">
        <v>12824</v>
      </c>
    </row>
    <row r="43" spans="1:11" ht="14.4" customHeight="1" x14ac:dyDescent="0.3">
      <c r="A43" s="440" t="s">
        <v>379</v>
      </c>
      <c r="B43" s="441" t="s">
        <v>380</v>
      </c>
      <c r="C43" s="442" t="s">
        <v>386</v>
      </c>
      <c r="D43" s="443" t="s">
        <v>387</v>
      </c>
      <c r="E43" s="442" t="s">
        <v>446</v>
      </c>
      <c r="F43" s="443" t="s">
        <v>447</v>
      </c>
      <c r="G43" s="442" t="s">
        <v>524</v>
      </c>
      <c r="H43" s="442" t="s">
        <v>525</v>
      </c>
      <c r="I43" s="445">
        <v>11713</v>
      </c>
      <c r="J43" s="445">
        <v>1</v>
      </c>
      <c r="K43" s="446">
        <v>11713</v>
      </c>
    </row>
    <row r="44" spans="1:11" ht="14.4" customHeight="1" x14ac:dyDescent="0.3">
      <c r="A44" s="440" t="s">
        <v>379</v>
      </c>
      <c r="B44" s="441" t="s">
        <v>380</v>
      </c>
      <c r="C44" s="442" t="s">
        <v>386</v>
      </c>
      <c r="D44" s="443" t="s">
        <v>387</v>
      </c>
      <c r="E44" s="442" t="s">
        <v>446</v>
      </c>
      <c r="F44" s="443" t="s">
        <v>447</v>
      </c>
      <c r="G44" s="442" t="s">
        <v>526</v>
      </c>
      <c r="H44" s="442" t="s">
        <v>527</v>
      </c>
      <c r="I44" s="445">
        <v>12712</v>
      </c>
      <c r="J44" s="445">
        <v>1</v>
      </c>
      <c r="K44" s="446">
        <v>12712</v>
      </c>
    </row>
    <row r="45" spans="1:11" ht="14.4" customHeight="1" x14ac:dyDescent="0.3">
      <c r="A45" s="440" t="s">
        <v>379</v>
      </c>
      <c r="B45" s="441" t="s">
        <v>380</v>
      </c>
      <c r="C45" s="442" t="s">
        <v>386</v>
      </c>
      <c r="D45" s="443" t="s">
        <v>387</v>
      </c>
      <c r="E45" s="442" t="s">
        <v>446</v>
      </c>
      <c r="F45" s="443" t="s">
        <v>447</v>
      </c>
      <c r="G45" s="442" t="s">
        <v>528</v>
      </c>
      <c r="H45" s="442" t="s">
        <v>529</v>
      </c>
      <c r="I45" s="445">
        <v>7284.2099609375</v>
      </c>
      <c r="J45" s="445">
        <v>1</v>
      </c>
      <c r="K45" s="446">
        <v>7284.2099609375</v>
      </c>
    </row>
    <row r="46" spans="1:11" ht="14.4" customHeight="1" x14ac:dyDescent="0.3">
      <c r="A46" s="440" t="s">
        <v>379</v>
      </c>
      <c r="B46" s="441" t="s">
        <v>380</v>
      </c>
      <c r="C46" s="442" t="s">
        <v>386</v>
      </c>
      <c r="D46" s="443" t="s">
        <v>387</v>
      </c>
      <c r="E46" s="442" t="s">
        <v>446</v>
      </c>
      <c r="F46" s="443" t="s">
        <v>447</v>
      </c>
      <c r="G46" s="442" t="s">
        <v>530</v>
      </c>
      <c r="H46" s="442" t="s">
        <v>531</v>
      </c>
      <c r="I46" s="445">
        <v>7369.080078125</v>
      </c>
      <c r="J46" s="445">
        <v>1</v>
      </c>
      <c r="K46" s="446">
        <v>7369.080078125</v>
      </c>
    </row>
    <row r="47" spans="1:11" ht="14.4" customHeight="1" x14ac:dyDescent="0.3">
      <c r="A47" s="440" t="s">
        <v>379</v>
      </c>
      <c r="B47" s="441" t="s">
        <v>380</v>
      </c>
      <c r="C47" s="442" t="s">
        <v>386</v>
      </c>
      <c r="D47" s="443" t="s">
        <v>387</v>
      </c>
      <c r="E47" s="442" t="s">
        <v>446</v>
      </c>
      <c r="F47" s="443" t="s">
        <v>447</v>
      </c>
      <c r="G47" s="442" t="s">
        <v>532</v>
      </c>
      <c r="H47" s="442" t="s">
        <v>533</v>
      </c>
      <c r="I47" s="445">
        <v>18541.01953125</v>
      </c>
      <c r="J47" s="445">
        <v>1</v>
      </c>
      <c r="K47" s="446">
        <v>18541.01953125</v>
      </c>
    </row>
    <row r="48" spans="1:11" ht="14.4" customHeight="1" x14ac:dyDescent="0.3">
      <c r="A48" s="440" t="s">
        <v>379</v>
      </c>
      <c r="B48" s="441" t="s">
        <v>380</v>
      </c>
      <c r="C48" s="442" t="s">
        <v>386</v>
      </c>
      <c r="D48" s="443" t="s">
        <v>387</v>
      </c>
      <c r="E48" s="442" t="s">
        <v>446</v>
      </c>
      <c r="F48" s="443" t="s">
        <v>447</v>
      </c>
      <c r="G48" s="442" t="s">
        <v>534</v>
      </c>
      <c r="H48" s="442" t="s">
        <v>535</v>
      </c>
      <c r="I48" s="445">
        <v>23230</v>
      </c>
      <c r="J48" s="445">
        <v>1</v>
      </c>
      <c r="K48" s="446">
        <v>23230</v>
      </c>
    </row>
    <row r="49" spans="1:11" ht="14.4" customHeight="1" x14ac:dyDescent="0.3">
      <c r="A49" s="440" t="s">
        <v>379</v>
      </c>
      <c r="B49" s="441" t="s">
        <v>380</v>
      </c>
      <c r="C49" s="442" t="s">
        <v>386</v>
      </c>
      <c r="D49" s="443" t="s">
        <v>387</v>
      </c>
      <c r="E49" s="442" t="s">
        <v>446</v>
      </c>
      <c r="F49" s="443" t="s">
        <v>447</v>
      </c>
      <c r="G49" s="442" t="s">
        <v>536</v>
      </c>
      <c r="H49" s="442" t="s">
        <v>537</v>
      </c>
      <c r="I49" s="445">
        <v>7369.080078125</v>
      </c>
      <c r="J49" s="445">
        <v>1</v>
      </c>
      <c r="K49" s="446">
        <v>7369.080078125</v>
      </c>
    </row>
    <row r="50" spans="1:11" ht="14.4" customHeight="1" x14ac:dyDescent="0.3">
      <c r="A50" s="440" t="s">
        <v>379</v>
      </c>
      <c r="B50" s="441" t="s">
        <v>380</v>
      </c>
      <c r="C50" s="442" t="s">
        <v>386</v>
      </c>
      <c r="D50" s="443" t="s">
        <v>387</v>
      </c>
      <c r="E50" s="442" t="s">
        <v>446</v>
      </c>
      <c r="F50" s="443" t="s">
        <v>447</v>
      </c>
      <c r="G50" s="442" t="s">
        <v>538</v>
      </c>
      <c r="H50" s="442" t="s">
        <v>539</v>
      </c>
      <c r="I50" s="445">
        <v>14488.599609375</v>
      </c>
      <c r="J50" s="445">
        <v>1</v>
      </c>
      <c r="K50" s="446">
        <v>14488.599609375</v>
      </c>
    </row>
    <row r="51" spans="1:11" ht="14.4" customHeight="1" x14ac:dyDescent="0.3">
      <c r="A51" s="440" t="s">
        <v>379</v>
      </c>
      <c r="B51" s="441" t="s">
        <v>380</v>
      </c>
      <c r="C51" s="442" t="s">
        <v>386</v>
      </c>
      <c r="D51" s="443" t="s">
        <v>387</v>
      </c>
      <c r="E51" s="442" t="s">
        <v>446</v>
      </c>
      <c r="F51" s="443" t="s">
        <v>447</v>
      </c>
      <c r="G51" s="442" t="s">
        <v>540</v>
      </c>
      <c r="H51" s="442" t="s">
        <v>541</v>
      </c>
      <c r="I51" s="445">
        <v>20057.279296875</v>
      </c>
      <c r="J51" s="445">
        <v>1</v>
      </c>
      <c r="K51" s="446">
        <v>20057.279296875</v>
      </c>
    </row>
    <row r="52" spans="1:11" ht="14.4" customHeight="1" x14ac:dyDescent="0.3">
      <c r="A52" s="440" t="s">
        <v>379</v>
      </c>
      <c r="B52" s="441" t="s">
        <v>380</v>
      </c>
      <c r="C52" s="442" t="s">
        <v>386</v>
      </c>
      <c r="D52" s="443" t="s">
        <v>387</v>
      </c>
      <c r="E52" s="442" t="s">
        <v>446</v>
      </c>
      <c r="F52" s="443" t="s">
        <v>447</v>
      </c>
      <c r="G52" s="442" t="s">
        <v>542</v>
      </c>
      <c r="H52" s="442" t="s">
        <v>543</v>
      </c>
      <c r="I52" s="445">
        <v>28745.0390625</v>
      </c>
      <c r="J52" s="445">
        <v>1</v>
      </c>
      <c r="K52" s="446">
        <v>28745.0390625</v>
      </c>
    </row>
    <row r="53" spans="1:11" ht="14.4" customHeight="1" x14ac:dyDescent="0.3">
      <c r="A53" s="440" t="s">
        <v>379</v>
      </c>
      <c r="B53" s="441" t="s">
        <v>380</v>
      </c>
      <c r="C53" s="442" t="s">
        <v>386</v>
      </c>
      <c r="D53" s="443" t="s">
        <v>387</v>
      </c>
      <c r="E53" s="442" t="s">
        <v>446</v>
      </c>
      <c r="F53" s="443" t="s">
        <v>447</v>
      </c>
      <c r="G53" s="442" t="s">
        <v>544</v>
      </c>
      <c r="H53" s="442" t="s">
        <v>545</v>
      </c>
      <c r="I53" s="445">
        <v>6629.60009765625</v>
      </c>
      <c r="J53" s="445">
        <v>1</v>
      </c>
      <c r="K53" s="446">
        <v>6629.60009765625</v>
      </c>
    </row>
    <row r="54" spans="1:11" ht="14.4" customHeight="1" x14ac:dyDescent="0.3">
      <c r="A54" s="440" t="s">
        <v>379</v>
      </c>
      <c r="B54" s="441" t="s">
        <v>380</v>
      </c>
      <c r="C54" s="442" t="s">
        <v>386</v>
      </c>
      <c r="D54" s="443" t="s">
        <v>387</v>
      </c>
      <c r="E54" s="442" t="s">
        <v>446</v>
      </c>
      <c r="F54" s="443" t="s">
        <v>447</v>
      </c>
      <c r="G54" s="442" t="s">
        <v>546</v>
      </c>
      <c r="H54" s="442" t="s">
        <v>547</v>
      </c>
      <c r="I54" s="445">
        <v>8650.2099609375</v>
      </c>
      <c r="J54" s="445">
        <v>1</v>
      </c>
      <c r="K54" s="446">
        <v>8650.2099609375</v>
      </c>
    </row>
    <row r="55" spans="1:11" ht="14.4" customHeight="1" x14ac:dyDescent="0.3">
      <c r="A55" s="440" t="s">
        <v>379</v>
      </c>
      <c r="B55" s="441" t="s">
        <v>380</v>
      </c>
      <c r="C55" s="442" t="s">
        <v>386</v>
      </c>
      <c r="D55" s="443" t="s">
        <v>387</v>
      </c>
      <c r="E55" s="442" t="s">
        <v>446</v>
      </c>
      <c r="F55" s="443" t="s">
        <v>447</v>
      </c>
      <c r="G55" s="442" t="s">
        <v>548</v>
      </c>
      <c r="H55" s="442" t="s">
        <v>549</v>
      </c>
      <c r="I55" s="445">
        <v>15093.5</v>
      </c>
      <c r="J55" s="445">
        <v>1</v>
      </c>
      <c r="K55" s="446">
        <v>15093.5</v>
      </c>
    </row>
    <row r="56" spans="1:11" ht="14.4" customHeight="1" x14ac:dyDescent="0.3">
      <c r="A56" s="440" t="s">
        <v>379</v>
      </c>
      <c r="B56" s="441" t="s">
        <v>380</v>
      </c>
      <c r="C56" s="442" t="s">
        <v>386</v>
      </c>
      <c r="D56" s="443" t="s">
        <v>387</v>
      </c>
      <c r="E56" s="442" t="s">
        <v>446</v>
      </c>
      <c r="F56" s="443" t="s">
        <v>447</v>
      </c>
      <c r="G56" s="442" t="s">
        <v>550</v>
      </c>
      <c r="H56" s="442" t="s">
        <v>551</v>
      </c>
      <c r="I56" s="445">
        <v>16542</v>
      </c>
      <c r="J56" s="445">
        <v>1</v>
      </c>
      <c r="K56" s="446">
        <v>16542</v>
      </c>
    </row>
    <row r="57" spans="1:11" ht="14.4" customHeight="1" x14ac:dyDescent="0.3">
      <c r="A57" s="440" t="s">
        <v>379</v>
      </c>
      <c r="B57" s="441" t="s">
        <v>380</v>
      </c>
      <c r="C57" s="442" t="s">
        <v>386</v>
      </c>
      <c r="D57" s="443" t="s">
        <v>387</v>
      </c>
      <c r="E57" s="442" t="s">
        <v>446</v>
      </c>
      <c r="F57" s="443" t="s">
        <v>447</v>
      </c>
      <c r="G57" s="442" t="s">
        <v>552</v>
      </c>
      <c r="H57" s="442" t="s">
        <v>553</v>
      </c>
      <c r="I57" s="445">
        <v>23642.19921875</v>
      </c>
      <c r="J57" s="445">
        <v>2</v>
      </c>
      <c r="K57" s="446">
        <v>47284.3984375</v>
      </c>
    </row>
    <row r="58" spans="1:11" ht="14.4" customHeight="1" x14ac:dyDescent="0.3">
      <c r="A58" s="440" t="s">
        <v>379</v>
      </c>
      <c r="B58" s="441" t="s">
        <v>380</v>
      </c>
      <c r="C58" s="442" t="s">
        <v>386</v>
      </c>
      <c r="D58" s="443" t="s">
        <v>387</v>
      </c>
      <c r="E58" s="442" t="s">
        <v>446</v>
      </c>
      <c r="F58" s="443" t="s">
        <v>447</v>
      </c>
      <c r="G58" s="442" t="s">
        <v>554</v>
      </c>
      <c r="H58" s="442" t="s">
        <v>555</v>
      </c>
      <c r="I58" s="445">
        <v>6047.89013671875</v>
      </c>
      <c r="J58" s="445">
        <v>1</v>
      </c>
      <c r="K58" s="446">
        <v>6047.89013671875</v>
      </c>
    </row>
    <row r="59" spans="1:11" ht="14.4" customHeight="1" x14ac:dyDescent="0.3">
      <c r="A59" s="440" t="s">
        <v>379</v>
      </c>
      <c r="B59" s="441" t="s">
        <v>380</v>
      </c>
      <c r="C59" s="442" t="s">
        <v>386</v>
      </c>
      <c r="D59" s="443" t="s">
        <v>387</v>
      </c>
      <c r="E59" s="442" t="s">
        <v>446</v>
      </c>
      <c r="F59" s="443" t="s">
        <v>447</v>
      </c>
      <c r="G59" s="442" t="s">
        <v>556</v>
      </c>
      <c r="H59" s="442" t="s">
        <v>557</v>
      </c>
      <c r="I59" s="445">
        <v>1449</v>
      </c>
      <c r="J59" s="445">
        <v>1</v>
      </c>
      <c r="K59" s="446">
        <v>1449</v>
      </c>
    </row>
    <row r="60" spans="1:11" ht="14.4" customHeight="1" x14ac:dyDescent="0.3">
      <c r="A60" s="440" t="s">
        <v>379</v>
      </c>
      <c r="B60" s="441" t="s">
        <v>380</v>
      </c>
      <c r="C60" s="442" t="s">
        <v>386</v>
      </c>
      <c r="D60" s="443" t="s">
        <v>387</v>
      </c>
      <c r="E60" s="442" t="s">
        <v>446</v>
      </c>
      <c r="F60" s="443" t="s">
        <v>447</v>
      </c>
      <c r="G60" s="442" t="s">
        <v>558</v>
      </c>
      <c r="H60" s="442" t="s">
        <v>559</v>
      </c>
      <c r="I60" s="445">
        <v>5009.39990234375</v>
      </c>
      <c r="J60" s="445">
        <v>7</v>
      </c>
      <c r="K60" s="446">
        <v>35065.7998046875</v>
      </c>
    </row>
    <row r="61" spans="1:11" ht="14.4" customHeight="1" x14ac:dyDescent="0.3">
      <c r="A61" s="440" t="s">
        <v>379</v>
      </c>
      <c r="B61" s="441" t="s">
        <v>380</v>
      </c>
      <c r="C61" s="442" t="s">
        <v>386</v>
      </c>
      <c r="D61" s="443" t="s">
        <v>387</v>
      </c>
      <c r="E61" s="442" t="s">
        <v>446</v>
      </c>
      <c r="F61" s="443" t="s">
        <v>447</v>
      </c>
      <c r="G61" s="442" t="s">
        <v>560</v>
      </c>
      <c r="H61" s="442" t="s">
        <v>561</v>
      </c>
      <c r="I61" s="445">
        <v>24490.400390625</v>
      </c>
      <c r="J61" s="445">
        <v>2</v>
      </c>
      <c r="K61" s="446">
        <v>48980.80078125</v>
      </c>
    </row>
    <row r="62" spans="1:11" ht="14.4" customHeight="1" x14ac:dyDescent="0.3">
      <c r="A62" s="440" t="s">
        <v>379</v>
      </c>
      <c r="B62" s="441" t="s">
        <v>380</v>
      </c>
      <c r="C62" s="442" t="s">
        <v>386</v>
      </c>
      <c r="D62" s="443" t="s">
        <v>387</v>
      </c>
      <c r="E62" s="442" t="s">
        <v>446</v>
      </c>
      <c r="F62" s="443" t="s">
        <v>447</v>
      </c>
      <c r="G62" s="442" t="s">
        <v>562</v>
      </c>
      <c r="H62" s="442" t="s">
        <v>563</v>
      </c>
      <c r="I62" s="445">
        <v>7369</v>
      </c>
      <c r="J62" s="445">
        <v>1</v>
      </c>
      <c r="K62" s="446">
        <v>7369</v>
      </c>
    </row>
    <row r="63" spans="1:11" ht="14.4" customHeight="1" x14ac:dyDescent="0.3">
      <c r="A63" s="440" t="s">
        <v>379</v>
      </c>
      <c r="B63" s="441" t="s">
        <v>380</v>
      </c>
      <c r="C63" s="442" t="s">
        <v>386</v>
      </c>
      <c r="D63" s="443" t="s">
        <v>387</v>
      </c>
      <c r="E63" s="442" t="s">
        <v>446</v>
      </c>
      <c r="F63" s="443" t="s">
        <v>447</v>
      </c>
      <c r="G63" s="442" t="s">
        <v>564</v>
      </c>
      <c r="H63" s="442" t="s">
        <v>565</v>
      </c>
      <c r="I63" s="445">
        <v>617.09848022460937</v>
      </c>
      <c r="J63" s="445">
        <v>40</v>
      </c>
      <c r="K63" s="446">
        <v>24683.93994140625</v>
      </c>
    </row>
    <row r="64" spans="1:11" ht="14.4" customHeight="1" x14ac:dyDescent="0.3">
      <c r="A64" s="440" t="s">
        <v>379</v>
      </c>
      <c r="B64" s="441" t="s">
        <v>380</v>
      </c>
      <c r="C64" s="442" t="s">
        <v>386</v>
      </c>
      <c r="D64" s="443" t="s">
        <v>387</v>
      </c>
      <c r="E64" s="442" t="s">
        <v>446</v>
      </c>
      <c r="F64" s="443" t="s">
        <v>447</v>
      </c>
      <c r="G64" s="442" t="s">
        <v>566</v>
      </c>
      <c r="H64" s="442" t="s">
        <v>567</v>
      </c>
      <c r="I64" s="445">
        <v>19361.4609375</v>
      </c>
      <c r="J64" s="445">
        <v>1</v>
      </c>
      <c r="K64" s="446">
        <v>19361.4609375</v>
      </c>
    </row>
    <row r="65" spans="1:11" ht="14.4" customHeight="1" x14ac:dyDescent="0.3">
      <c r="A65" s="440" t="s">
        <v>379</v>
      </c>
      <c r="B65" s="441" t="s">
        <v>380</v>
      </c>
      <c r="C65" s="442" t="s">
        <v>386</v>
      </c>
      <c r="D65" s="443" t="s">
        <v>387</v>
      </c>
      <c r="E65" s="442" t="s">
        <v>446</v>
      </c>
      <c r="F65" s="443" t="s">
        <v>447</v>
      </c>
      <c r="G65" s="442" t="s">
        <v>568</v>
      </c>
      <c r="H65" s="442" t="s">
        <v>569</v>
      </c>
      <c r="I65" s="445">
        <v>151.49500274658203</v>
      </c>
      <c r="J65" s="445">
        <v>7</v>
      </c>
      <c r="K65" s="446">
        <v>1065.5299987792969</v>
      </c>
    </row>
    <row r="66" spans="1:11" ht="14.4" customHeight="1" x14ac:dyDescent="0.3">
      <c r="A66" s="440" t="s">
        <v>379</v>
      </c>
      <c r="B66" s="441" t="s">
        <v>380</v>
      </c>
      <c r="C66" s="442" t="s">
        <v>386</v>
      </c>
      <c r="D66" s="443" t="s">
        <v>387</v>
      </c>
      <c r="E66" s="442" t="s">
        <v>446</v>
      </c>
      <c r="F66" s="443" t="s">
        <v>447</v>
      </c>
      <c r="G66" s="442" t="s">
        <v>570</v>
      </c>
      <c r="H66" s="442" t="s">
        <v>571</v>
      </c>
      <c r="I66" s="445">
        <v>4831.919921875</v>
      </c>
      <c r="J66" s="445">
        <v>1</v>
      </c>
      <c r="K66" s="446">
        <v>4831.919921875</v>
      </c>
    </row>
    <row r="67" spans="1:11" ht="14.4" customHeight="1" x14ac:dyDescent="0.3">
      <c r="A67" s="440" t="s">
        <v>379</v>
      </c>
      <c r="B67" s="441" t="s">
        <v>380</v>
      </c>
      <c r="C67" s="442" t="s">
        <v>386</v>
      </c>
      <c r="D67" s="443" t="s">
        <v>387</v>
      </c>
      <c r="E67" s="442" t="s">
        <v>446</v>
      </c>
      <c r="F67" s="443" t="s">
        <v>447</v>
      </c>
      <c r="G67" s="442" t="s">
        <v>572</v>
      </c>
      <c r="H67" s="442" t="s">
        <v>573</v>
      </c>
      <c r="I67" s="445">
        <v>13278</v>
      </c>
      <c r="J67" s="445">
        <v>1</v>
      </c>
      <c r="K67" s="446">
        <v>13278</v>
      </c>
    </row>
    <row r="68" spans="1:11" ht="14.4" customHeight="1" x14ac:dyDescent="0.3">
      <c r="A68" s="440" t="s">
        <v>379</v>
      </c>
      <c r="B68" s="441" t="s">
        <v>380</v>
      </c>
      <c r="C68" s="442" t="s">
        <v>386</v>
      </c>
      <c r="D68" s="443" t="s">
        <v>387</v>
      </c>
      <c r="E68" s="442" t="s">
        <v>446</v>
      </c>
      <c r="F68" s="443" t="s">
        <v>447</v>
      </c>
      <c r="G68" s="442" t="s">
        <v>574</v>
      </c>
      <c r="H68" s="442" t="s">
        <v>575</v>
      </c>
      <c r="I68" s="445">
        <v>2813.5</v>
      </c>
      <c r="J68" s="445">
        <v>2</v>
      </c>
      <c r="K68" s="446">
        <v>5627</v>
      </c>
    </row>
    <row r="69" spans="1:11" ht="14.4" customHeight="1" x14ac:dyDescent="0.3">
      <c r="A69" s="440" t="s">
        <v>379</v>
      </c>
      <c r="B69" s="441" t="s">
        <v>380</v>
      </c>
      <c r="C69" s="442" t="s">
        <v>386</v>
      </c>
      <c r="D69" s="443" t="s">
        <v>387</v>
      </c>
      <c r="E69" s="442" t="s">
        <v>446</v>
      </c>
      <c r="F69" s="443" t="s">
        <v>447</v>
      </c>
      <c r="G69" s="442" t="s">
        <v>576</v>
      </c>
      <c r="H69" s="442" t="s">
        <v>577</v>
      </c>
      <c r="I69" s="445">
        <v>46887.5</v>
      </c>
      <c r="J69" s="445">
        <v>2</v>
      </c>
      <c r="K69" s="446">
        <v>93775</v>
      </c>
    </row>
    <row r="70" spans="1:11" ht="14.4" customHeight="1" x14ac:dyDescent="0.3">
      <c r="A70" s="440" t="s">
        <v>379</v>
      </c>
      <c r="B70" s="441" t="s">
        <v>380</v>
      </c>
      <c r="C70" s="442" t="s">
        <v>386</v>
      </c>
      <c r="D70" s="443" t="s">
        <v>387</v>
      </c>
      <c r="E70" s="442" t="s">
        <v>446</v>
      </c>
      <c r="F70" s="443" t="s">
        <v>447</v>
      </c>
      <c r="G70" s="442" t="s">
        <v>578</v>
      </c>
      <c r="H70" s="442" t="s">
        <v>579</v>
      </c>
      <c r="I70" s="445">
        <v>4821</v>
      </c>
      <c r="J70" s="445">
        <v>1</v>
      </c>
      <c r="K70" s="446">
        <v>4821</v>
      </c>
    </row>
    <row r="71" spans="1:11" ht="14.4" customHeight="1" x14ac:dyDescent="0.3">
      <c r="A71" s="440" t="s">
        <v>379</v>
      </c>
      <c r="B71" s="441" t="s">
        <v>380</v>
      </c>
      <c r="C71" s="442" t="s">
        <v>386</v>
      </c>
      <c r="D71" s="443" t="s">
        <v>387</v>
      </c>
      <c r="E71" s="442" t="s">
        <v>446</v>
      </c>
      <c r="F71" s="443" t="s">
        <v>447</v>
      </c>
      <c r="G71" s="442" t="s">
        <v>580</v>
      </c>
      <c r="H71" s="442" t="s">
        <v>581</v>
      </c>
      <c r="I71" s="445">
        <v>8941.7900390625</v>
      </c>
      <c r="J71" s="445">
        <v>1</v>
      </c>
      <c r="K71" s="446">
        <v>8941.7900390625</v>
      </c>
    </row>
    <row r="72" spans="1:11" ht="14.4" customHeight="1" x14ac:dyDescent="0.3">
      <c r="A72" s="440" t="s">
        <v>379</v>
      </c>
      <c r="B72" s="441" t="s">
        <v>380</v>
      </c>
      <c r="C72" s="442" t="s">
        <v>386</v>
      </c>
      <c r="D72" s="443" t="s">
        <v>387</v>
      </c>
      <c r="E72" s="442" t="s">
        <v>446</v>
      </c>
      <c r="F72" s="443" t="s">
        <v>447</v>
      </c>
      <c r="G72" s="442" t="s">
        <v>582</v>
      </c>
      <c r="H72" s="442" t="s">
        <v>583</v>
      </c>
      <c r="I72" s="445">
        <v>2057</v>
      </c>
      <c r="J72" s="445">
        <v>1</v>
      </c>
      <c r="K72" s="446">
        <v>2057</v>
      </c>
    </row>
    <row r="73" spans="1:11" ht="14.4" customHeight="1" x14ac:dyDescent="0.3">
      <c r="A73" s="440" t="s">
        <v>379</v>
      </c>
      <c r="B73" s="441" t="s">
        <v>380</v>
      </c>
      <c r="C73" s="442" t="s">
        <v>386</v>
      </c>
      <c r="D73" s="443" t="s">
        <v>387</v>
      </c>
      <c r="E73" s="442" t="s">
        <v>446</v>
      </c>
      <c r="F73" s="443" t="s">
        <v>447</v>
      </c>
      <c r="G73" s="442" t="s">
        <v>584</v>
      </c>
      <c r="H73" s="442" t="s">
        <v>585</v>
      </c>
      <c r="I73" s="445">
        <v>13857</v>
      </c>
      <c r="J73" s="445">
        <v>1</v>
      </c>
      <c r="K73" s="446">
        <v>13857</v>
      </c>
    </row>
    <row r="74" spans="1:11" ht="14.4" customHeight="1" x14ac:dyDescent="0.3">
      <c r="A74" s="440" t="s">
        <v>379</v>
      </c>
      <c r="B74" s="441" t="s">
        <v>380</v>
      </c>
      <c r="C74" s="442" t="s">
        <v>386</v>
      </c>
      <c r="D74" s="443" t="s">
        <v>387</v>
      </c>
      <c r="E74" s="442" t="s">
        <v>446</v>
      </c>
      <c r="F74" s="443" t="s">
        <v>447</v>
      </c>
      <c r="G74" s="442" t="s">
        <v>586</v>
      </c>
      <c r="H74" s="442" t="s">
        <v>587</v>
      </c>
      <c r="I74" s="445">
        <v>21599</v>
      </c>
      <c r="J74" s="445">
        <v>1</v>
      </c>
      <c r="K74" s="446">
        <v>21599</v>
      </c>
    </row>
    <row r="75" spans="1:11" ht="14.4" customHeight="1" x14ac:dyDescent="0.3">
      <c r="A75" s="440" t="s">
        <v>379</v>
      </c>
      <c r="B75" s="441" t="s">
        <v>380</v>
      </c>
      <c r="C75" s="442" t="s">
        <v>386</v>
      </c>
      <c r="D75" s="443" t="s">
        <v>387</v>
      </c>
      <c r="E75" s="442" t="s">
        <v>446</v>
      </c>
      <c r="F75" s="443" t="s">
        <v>447</v>
      </c>
      <c r="G75" s="442" t="s">
        <v>588</v>
      </c>
      <c r="H75" s="442" t="s">
        <v>589</v>
      </c>
      <c r="I75" s="445">
        <v>991.6300048828125</v>
      </c>
      <c r="J75" s="445">
        <v>9</v>
      </c>
      <c r="K75" s="446">
        <v>8924.669921875</v>
      </c>
    </row>
    <row r="76" spans="1:11" ht="14.4" customHeight="1" x14ac:dyDescent="0.3">
      <c r="A76" s="440" t="s">
        <v>379</v>
      </c>
      <c r="B76" s="441" t="s">
        <v>380</v>
      </c>
      <c r="C76" s="442" t="s">
        <v>386</v>
      </c>
      <c r="D76" s="443" t="s">
        <v>387</v>
      </c>
      <c r="E76" s="442" t="s">
        <v>446</v>
      </c>
      <c r="F76" s="443" t="s">
        <v>447</v>
      </c>
      <c r="G76" s="442" t="s">
        <v>590</v>
      </c>
      <c r="H76" s="442" t="s">
        <v>591</v>
      </c>
      <c r="I76" s="445">
        <v>3980.93994140625</v>
      </c>
      <c r="J76" s="445">
        <v>1</v>
      </c>
      <c r="K76" s="446">
        <v>3980.93994140625</v>
      </c>
    </row>
    <row r="77" spans="1:11" ht="14.4" customHeight="1" x14ac:dyDescent="0.3">
      <c r="A77" s="440" t="s">
        <v>379</v>
      </c>
      <c r="B77" s="441" t="s">
        <v>380</v>
      </c>
      <c r="C77" s="442" t="s">
        <v>386</v>
      </c>
      <c r="D77" s="443" t="s">
        <v>387</v>
      </c>
      <c r="E77" s="442" t="s">
        <v>446</v>
      </c>
      <c r="F77" s="443" t="s">
        <v>447</v>
      </c>
      <c r="G77" s="442" t="s">
        <v>592</v>
      </c>
      <c r="H77" s="442" t="s">
        <v>593</v>
      </c>
      <c r="I77" s="445">
        <v>17606</v>
      </c>
      <c r="J77" s="445">
        <v>1</v>
      </c>
      <c r="K77" s="446">
        <v>17606</v>
      </c>
    </row>
    <row r="78" spans="1:11" ht="14.4" customHeight="1" x14ac:dyDescent="0.3">
      <c r="A78" s="440" t="s">
        <v>379</v>
      </c>
      <c r="B78" s="441" t="s">
        <v>380</v>
      </c>
      <c r="C78" s="442" t="s">
        <v>386</v>
      </c>
      <c r="D78" s="443" t="s">
        <v>387</v>
      </c>
      <c r="E78" s="442" t="s">
        <v>446</v>
      </c>
      <c r="F78" s="443" t="s">
        <v>447</v>
      </c>
      <c r="G78" s="442" t="s">
        <v>594</v>
      </c>
      <c r="H78" s="442" t="s">
        <v>595</v>
      </c>
      <c r="I78" s="445">
        <v>356.63700358072919</v>
      </c>
      <c r="J78" s="445">
        <v>10</v>
      </c>
      <c r="K78" s="446">
        <v>3566.3300170898437</v>
      </c>
    </row>
    <row r="79" spans="1:11" ht="14.4" customHeight="1" x14ac:dyDescent="0.3">
      <c r="A79" s="440" t="s">
        <v>379</v>
      </c>
      <c r="B79" s="441" t="s">
        <v>380</v>
      </c>
      <c r="C79" s="442" t="s">
        <v>386</v>
      </c>
      <c r="D79" s="443" t="s">
        <v>387</v>
      </c>
      <c r="E79" s="442" t="s">
        <v>446</v>
      </c>
      <c r="F79" s="443" t="s">
        <v>447</v>
      </c>
      <c r="G79" s="442" t="s">
        <v>596</v>
      </c>
      <c r="H79" s="442" t="s">
        <v>597</v>
      </c>
      <c r="I79" s="445">
        <v>871.22998046875</v>
      </c>
      <c r="J79" s="445">
        <v>1</v>
      </c>
      <c r="K79" s="446">
        <v>871.22998046875</v>
      </c>
    </row>
    <row r="80" spans="1:11" ht="14.4" customHeight="1" x14ac:dyDescent="0.3">
      <c r="A80" s="440" t="s">
        <v>379</v>
      </c>
      <c r="B80" s="441" t="s">
        <v>380</v>
      </c>
      <c r="C80" s="442" t="s">
        <v>386</v>
      </c>
      <c r="D80" s="443" t="s">
        <v>387</v>
      </c>
      <c r="E80" s="442" t="s">
        <v>446</v>
      </c>
      <c r="F80" s="443" t="s">
        <v>447</v>
      </c>
      <c r="G80" s="442" t="s">
        <v>598</v>
      </c>
      <c r="H80" s="442" t="s">
        <v>599</v>
      </c>
      <c r="I80" s="445">
        <v>281.92999267578125</v>
      </c>
      <c r="J80" s="445">
        <v>1</v>
      </c>
      <c r="K80" s="446">
        <v>281.92999267578125</v>
      </c>
    </row>
    <row r="81" spans="1:11" ht="14.4" customHeight="1" x14ac:dyDescent="0.3">
      <c r="A81" s="440" t="s">
        <v>379</v>
      </c>
      <c r="B81" s="441" t="s">
        <v>380</v>
      </c>
      <c r="C81" s="442" t="s">
        <v>386</v>
      </c>
      <c r="D81" s="443" t="s">
        <v>387</v>
      </c>
      <c r="E81" s="442" t="s">
        <v>446</v>
      </c>
      <c r="F81" s="443" t="s">
        <v>447</v>
      </c>
      <c r="G81" s="442" t="s">
        <v>600</v>
      </c>
      <c r="H81" s="442" t="s">
        <v>601</v>
      </c>
      <c r="I81" s="445">
        <v>41600</v>
      </c>
      <c r="J81" s="445">
        <v>1</v>
      </c>
      <c r="K81" s="446">
        <v>41600</v>
      </c>
    </row>
    <row r="82" spans="1:11" ht="14.4" customHeight="1" x14ac:dyDescent="0.3">
      <c r="A82" s="440" t="s">
        <v>379</v>
      </c>
      <c r="B82" s="441" t="s">
        <v>380</v>
      </c>
      <c r="C82" s="442" t="s">
        <v>386</v>
      </c>
      <c r="D82" s="443" t="s">
        <v>387</v>
      </c>
      <c r="E82" s="442" t="s">
        <v>446</v>
      </c>
      <c r="F82" s="443" t="s">
        <v>447</v>
      </c>
      <c r="G82" s="442" t="s">
        <v>602</v>
      </c>
      <c r="H82" s="442" t="s">
        <v>603</v>
      </c>
      <c r="I82" s="445">
        <v>1070.9000244140625</v>
      </c>
      <c r="J82" s="445">
        <v>1</v>
      </c>
      <c r="K82" s="446">
        <v>1070.9000244140625</v>
      </c>
    </row>
    <row r="83" spans="1:11" ht="14.4" customHeight="1" x14ac:dyDescent="0.3">
      <c r="A83" s="440" t="s">
        <v>379</v>
      </c>
      <c r="B83" s="441" t="s">
        <v>380</v>
      </c>
      <c r="C83" s="442" t="s">
        <v>386</v>
      </c>
      <c r="D83" s="443" t="s">
        <v>387</v>
      </c>
      <c r="E83" s="442" t="s">
        <v>446</v>
      </c>
      <c r="F83" s="443" t="s">
        <v>447</v>
      </c>
      <c r="G83" s="442" t="s">
        <v>604</v>
      </c>
      <c r="H83" s="442" t="s">
        <v>605</v>
      </c>
      <c r="I83" s="445">
        <v>9776.7998046875</v>
      </c>
      <c r="J83" s="445">
        <v>4</v>
      </c>
      <c r="K83" s="446">
        <v>39107.19921875</v>
      </c>
    </row>
    <row r="84" spans="1:11" ht="14.4" customHeight="1" x14ac:dyDescent="0.3">
      <c r="A84" s="440" t="s">
        <v>379</v>
      </c>
      <c r="B84" s="441" t="s">
        <v>380</v>
      </c>
      <c r="C84" s="442" t="s">
        <v>386</v>
      </c>
      <c r="D84" s="443" t="s">
        <v>387</v>
      </c>
      <c r="E84" s="442" t="s">
        <v>446</v>
      </c>
      <c r="F84" s="443" t="s">
        <v>447</v>
      </c>
      <c r="G84" s="442" t="s">
        <v>606</v>
      </c>
      <c r="H84" s="442" t="s">
        <v>607</v>
      </c>
      <c r="I84" s="445">
        <v>7457.2099609375</v>
      </c>
      <c r="J84" s="445">
        <v>12</v>
      </c>
      <c r="K84" s="446">
        <v>89486.4609375</v>
      </c>
    </row>
    <row r="85" spans="1:11" ht="14.4" customHeight="1" x14ac:dyDescent="0.3">
      <c r="A85" s="440" t="s">
        <v>379</v>
      </c>
      <c r="B85" s="441" t="s">
        <v>380</v>
      </c>
      <c r="C85" s="442" t="s">
        <v>386</v>
      </c>
      <c r="D85" s="443" t="s">
        <v>387</v>
      </c>
      <c r="E85" s="442" t="s">
        <v>446</v>
      </c>
      <c r="F85" s="443" t="s">
        <v>447</v>
      </c>
      <c r="G85" s="442" t="s">
        <v>608</v>
      </c>
      <c r="H85" s="442" t="s">
        <v>609</v>
      </c>
      <c r="I85" s="445">
        <v>1645.300048828125</v>
      </c>
      <c r="J85" s="445">
        <v>36</v>
      </c>
      <c r="K85" s="446">
        <v>59230.72021484375</v>
      </c>
    </row>
    <row r="86" spans="1:11" ht="14.4" customHeight="1" x14ac:dyDescent="0.3">
      <c r="A86" s="440" t="s">
        <v>379</v>
      </c>
      <c r="B86" s="441" t="s">
        <v>380</v>
      </c>
      <c r="C86" s="442" t="s">
        <v>386</v>
      </c>
      <c r="D86" s="443" t="s">
        <v>387</v>
      </c>
      <c r="E86" s="442" t="s">
        <v>446</v>
      </c>
      <c r="F86" s="443" t="s">
        <v>447</v>
      </c>
      <c r="G86" s="442" t="s">
        <v>610</v>
      </c>
      <c r="H86" s="442" t="s">
        <v>611</v>
      </c>
      <c r="I86" s="445">
        <v>15652.5595703125</v>
      </c>
      <c r="J86" s="445">
        <v>10</v>
      </c>
      <c r="K86" s="446">
        <v>156525.595703125</v>
      </c>
    </row>
    <row r="87" spans="1:11" ht="14.4" customHeight="1" x14ac:dyDescent="0.3">
      <c r="A87" s="440" t="s">
        <v>379</v>
      </c>
      <c r="B87" s="441" t="s">
        <v>380</v>
      </c>
      <c r="C87" s="442" t="s">
        <v>386</v>
      </c>
      <c r="D87" s="443" t="s">
        <v>387</v>
      </c>
      <c r="E87" s="442" t="s">
        <v>446</v>
      </c>
      <c r="F87" s="443" t="s">
        <v>447</v>
      </c>
      <c r="G87" s="442" t="s">
        <v>612</v>
      </c>
      <c r="H87" s="442" t="s">
        <v>613</v>
      </c>
      <c r="I87" s="445">
        <v>1393.969970703125</v>
      </c>
      <c r="J87" s="445">
        <v>1</v>
      </c>
      <c r="K87" s="446">
        <v>1393.969970703125</v>
      </c>
    </row>
    <row r="88" spans="1:11" ht="14.4" customHeight="1" x14ac:dyDescent="0.3">
      <c r="A88" s="440" t="s">
        <v>379</v>
      </c>
      <c r="B88" s="441" t="s">
        <v>380</v>
      </c>
      <c r="C88" s="442" t="s">
        <v>386</v>
      </c>
      <c r="D88" s="443" t="s">
        <v>387</v>
      </c>
      <c r="E88" s="442" t="s">
        <v>446</v>
      </c>
      <c r="F88" s="443" t="s">
        <v>447</v>
      </c>
      <c r="G88" s="442" t="s">
        <v>614</v>
      </c>
      <c r="H88" s="442" t="s">
        <v>615</v>
      </c>
      <c r="I88" s="445">
        <v>18119</v>
      </c>
      <c r="J88" s="445">
        <v>1</v>
      </c>
      <c r="K88" s="446">
        <v>18119</v>
      </c>
    </row>
    <row r="89" spans="1:11" ht="14.4" customHeight="1" x14ac:dyDescent="0.3">
      <c r="A89" s="440" t="s">
        <v>379</v>
      </c>
      <c r="B89" s="441" t="s">
        <v>380</v>
      </c>
      <c r="C89" s="442" t="s">
        <v>386</v>
      </c>
      <c r="D89" s="443" t="s">
        <v>387</v>
      </c>
      <c r="E89" s="442" t="s">
        <v>616</v>
      </c>
      <c r="F89" s="443" t="s">
        <v>617</v>
      </c>
      <c r="G89" s="442" t="s">
        <v>618</v>
      </c>
      <c r="H89" s="442" t="s">
        <v>619</v>
      </c>
      <c r="I89" s="445">
        <v>15717.900390625</v>
      </c>
      <c r="J89" s="445">
        <v>6</v>
      </c>
      <c r="K89" s="446">
        <v>94307.40234375</v>
      </c>
    </row>
    <row r="90" spans="1:11" ht="14.4" customHeight="1" x14ac:dyDescent="0.3">
      <c r="A90" s="440" t="s">
        <v>379</v>
      </c>
      <c r="B90" s="441" t="s">
        <v>380</v>
      </c>
      <c r="C90" s="442" t="s">
        <v>386</v>
      </c>
      <c r="D90" s="443" t="s">
        <v>387</v>
      </c>
      <c r="E90" s="442" t="s">
        <v>616</v>
      </c>
      <c r="F90" s="443" t="s">
        <v>617</v>
      </c>
      <c r="G90" s="442" t="s">
        <v>620</v>
      </c>
      <c r="H90" s="442" t="s">
        <v>621</v>
      </c>
      <c r="I90" s="445">
        <v>0.27666667103767395</v>
      </c>
      <c r="J90" s="445">
        <v>11000</v>
      </c>
      <c r="K90" s="446">
        <v>3064.0999755859375</v>
      </c>
    </row>
    <row r="91" spans="1:11" ht="14.4" customHeight="1" x14ac:dyDescent="0.3">
      <c r="A91" s="440" t="s">
        <v>379</v>
      </c>
      <c r="B91" s="441" t="s">
        <v>380</v>
      </c>
      <c r="C91" s="442" t="s">
        <v>386</v>
      </c>
      <c r="D91" s="443" t="s">
        <v>387</v>
      </c>
      <c r="E91" s="442" t="s">
        <v>616</v>
      </c>
      <c r="F91" s="443" t="s">
        <v>617</v>
      </c>
      <c r="G91" s="442" t="s">
        <v>622</v>
      </c>
      <c r="H91" s="442" t="s">
        <v>623</v>
      </c>
      <c r="I91" s="445">
        <v>9.5500001907348633</v>
      </c>
      <c r="J91" s="445">
        <v>1000</v>
      </c>
      <c r="K91" s="446">
        <v>9554.6396484375</v>
      </c>
    </row>
    <row r="92" spans="1:11" ht="14.4" customHeight="1" x14ac:dyDescent="0.3">
      <c r="A92" s="440" t="s">
        <v>379</v>
      </c>
      <c r="B92" s="441" t="s">
        <v>380</v>
      </c>
      <c r="C92" s="442" t="s">
        <v>386</v>
      </c>
      <c r="D92" s="443" t="s">
        <v>387</v>
      </c>
      <c r="E92" s="442" t="s">
        <v>616</v>
      </c>
      <c r="F92" s="443" t="s">
        <v>617</v>
      </c>
      <c r="G92" s="442" t="s">
        <v>624</v>
      </c>
      <c r="H92" s="442" t="s">
        <v>625</v>
      </c>
      <c r="I92" s="445">
        <v>9.1700000762939453</v>
      </c>
      <c r="J92" s="445">
        <v>1000</v>
      </c>
      <c r="K92" s="446">
        <v>9168.580078125</v>
      </c>
    </row>
    <row r="93" spans="1:11" ht="14.4" customHeight="1" x14ac:dyDescent="0.3">
      <c r="A93" s="440" t="s">
        <v>379</v>
      </c>
      <c r="B93" s="441" t="s">
        <v>380</v>
      </c>
      <c r="C93" s="442" t="s">
        <v>386</v>
      </c>
      <c r="D93" s="443" t="s">
        <v>387</v>
      </c>
      <c r="E93" s="442" t="s">
        <v>616</v>
      </c>
      <c r="F93" s="443" t="s">
        <v>617</v>
      </c>
      <c r="G93" s="442" t="s">
        <v>626</v>
      </c>
      <c r="H93" s="442" t="s">
        <v>627</v>
      </c>
      <c r="I93" s="445">
        <v>0.65166665116945899</v>
      </c>
      <c r="J93" s="445">
        <v>75000</v>
      </c>
      <c r="K93" s="446">
        <v>49005</v>
      </c>
    </row>
    <row r="94" spans="1:11" ht="14.4" customHeight="1" x14ac:dyDescent="0.3">
      <c r="A94" s="440" t="s">
        <v>379</v>
      </c>
      <c r="B94" s="441" t="s">
        <v>380</v>
      </c>
      <c r="C94" s="442" t="s">
        <v>386</v>
      </c>
      <c r="D94" s="443" t="s">
        <v>387</v>
      </c>
      <c r="E94" s="442" t="s">
        <v>616</v>
      </c>
      <c r="F94" s="443" t="s">
        <v>617</v>
      </c>
      <c r="G94" s="442" t="s">
        <v>628</v>
      </c>
      <c r="H94" s="442" t="s">
        <v>629</v>
      </c>
      <c r="I94" s="445">
        <v>7.2600002288818359</v>
      </c>
      <c r="J94" s="445">
        <v>1440</v>
      </c>
      <c r="K94" s="446">
        <v>10453.90966796875</v>
      </c>
    </row>
    <row r="95" spans="1:11" ht="14.4" customHeight="1" x14ac:dyDescent="0.3">
      <c r="A95" s="440" t="s">
        <v>379</v>
      </c>
      <c r="B95" s="441" t="s">
        <v>380</v>
      </c>
      <c r="C95" s="442" t="s">
        <v>386</v>
      </c>
      <c r="D95" s="443" t="s">
        <v>387</v>
      </c>
      <c r="E95" s="442" t="s">
        <v>616</v>
      </c>
      <c r="F95" s="443" t="s">
        <v>617</v>
      </c>
      <c r="G95" s="442" t="s">
        <v>630</v>
      </c>
      <c r="H95" s="442" t="s">
        <v>631</v>
      </c>
      <c r="I95" s="445">
        <v>6.0500001907348633</v>
      </c>
      <c r="J95" s="445">
        <v>11000</v>
      </c>
      <c r="K95" s="446">
        <v>66550</v>
      </c>
    </row>
    <row r="96" spans="1:11" ht="14.4" customHeight="1" x14ac:dyDescent="0.3">
      <c r="A96" s="440" t="s">
        <v>379</v>
      </c>
      <c r="B96" s="441" t="s">
        <v>380</v>
      </c>
      <c r="C96" s="442" t="s">
        <v>386</v>
      </c>
      <c r="D96" s="443" t="s">
        <v>387</v>
      </c>
      <c r="E96" s="442" t="s">
        <v>616</v>
      </c>
      <c r="F96" s="443" t="s">
        <v>617</v>
      </c>
      <c r="G96" s="442" t="s">
        <v>632</v>
      </c>
      <c r="H96" s="442" t="s">
        <v>633</v>
      </c>
      <c r="I96" s="445">
        <v>4.4000000953674316</v>
      </c>
      <c r="J96" s="445">
        <v>960</v>
      </c>
      <c r="K96" s="446">
        <v>4228.10009765625</v>
      </c>
    </row>
    <row r="97" spans="1:11" ht="14.4" customHeight="1" x14ac:dyDescent="0.3">
      <c r="A97" s="440" t="s">
        <v>379</v>
      </c>
      <c r="B97" s="441" t="s">
        <v>380</v>
      </c>
      <c r="C97" s="442" t="s">
        <v>386</v>
      </c>
      <c r="D97" s="443" t="s">
        <v>387</v>
      </c>
      <c r="E97" s="442" t="s">
        <v>616</v>
      </c>
      <c r="F97" s="443" t="s">
        <v>617</v>
      </c>
      <c r="G97" s="442" t="s">
        <v>634</v>
      </c>
      <c r="H97" s="442" t="s">
        <v>635</v>
      </c>
      <c r="I97" s="445">
        <v>4.2100000381469727</v>
      </c>
      <c r="J97" s="445">
        <v>960</v>
      </c>
      <c r="K97" s="446">
        <v>4037.2900390625</v>
      </c>
    </row>
    <row r="98" spans="1:11" ht="14.4" customHeight="1" x14ac:dyDescent="0.3">
      <c r="A98" s="440" t="s">
        <v>379</v>
      </c>
      <c r="B98" s="441" t="s">
        <v>380</v>
      </c>
      <c r="C98" s="442" t="s">
        <v>386</v>
      </c>
      <c r="D98" s="443" t="s">
        <v>387</v>
      </c>
      <c r="E98" s="442" t="s">
        <v>616</v>
      </c>
      <c r="F98" s="443" t="s">
        <v>617</v>
      </c>
      <c r="G98" s="442" t="s">
        <v>636</v>
      </c>
      <c r="H98" s="442" t="s">
        <v>637</v>
      </c>
      <c r="I98" s="445">
        <v>0.90000000596046448</v>
      </c>
      <c r="J98" s="445">
        <v>2000</v>
      </c>
      <c r="K98" s="446">
        <v>1807.739990234375</v>
      </c>
    </row>
    <row r="99" spans="1:11" ht="14.4" customHeight="1" x14ac:dyDescent="0.3">
      <c r="A99" s="440" t="s">
        <v>379</v>
      </c>
      <c r="B99" s="441" t="s">
        <v>380</v>
      </c>
      <c r="C99" s="442" t="s">
        <v>386</v>
      </c>
      <c r="D99" s="443" t="s">
        <v>387</v>
      </c>
      <c r="E99" s="442" t="s">
        <v>616</v>
      </c>
      <c r="F99" s="443" t="s">
        <v>617</v>
      </c>
      <c r="G99" s="442" t="s">
        <v>638</v>
      </c>
      <c r="H99" s="442" t="s">
        <v>639</v>
      </c>
      <c r="I99" s="445">
        <v>1.3700000047683716</v>
      </c>
      <c r="J99" s="445">
        <v>2000</v>
      </c>
      <c r="K99" s="446">
        <v>2732.179931640625</v>
      </c>
    </row>
    <row r="100" spans="1:11" ht="14.4" customHeight="1" x14ac:dyDescent="0.3">
      <c r="A100" s="440" t="s">
        <v>379</v>
      </c>
      <c r="B100" s="441" t="s">
        <v>380</v>
      </c>
      <c r="C100" s="442" t="s">
        <v>386</v>
      </c>
      <c r="D100" s="443" t="s">
        <v>387</v>
      </c>
      <c r="E100" s="442" t="s">
        <v>616</v>
      </c>
      <c r="F100" s="443" t="s">
        <v>617</v>
      </c>
      <c r="G100" s="442" t="s">
        <v>640</v>
      </c>
      <c r="H100" s="442" t="s">
        <v>641</v>
      </c>
      <c r="I100" s="445">
        <v>0.27000001072883606</v>
      </c>
      <c r="J100" s="445">
        <v>5000</v>
      </c>
      <c r="K100" s="446">
        <v>1331</v>
      </c>
    </row>
    <row r="101" spans="1:11" ht="14.4" customHeight="1" x14ac:dyDescent="0.3">
      <c r="A101" s="440" t="s">
        <v>379</v>
      </c>
      <c r="B101" s="441" t="s">
        <v>380</v>
      </c>
      <c r="C101" s="442" t="s">
        <v>386</v>
      </c>
      <c r="D101" s="443" t="s">
        <v>387</v>
      </c>
      <c r="E101" s="442" t="s">
        <v>616</v>
      </c>
      <c r="F101" s="443" t="s">
        <v>617</v>
      </c>
      <c r="G101" s="442" t="s">
        <v>642</v>
      </c>
      <c r="H101" s="442" t="s">
        <v>643</v>
      </c>
      <c r="I101" s="445">
        <v>83.050003051757813</v>
      </c>
      <c r="J101" s="445">
        <v>3</v>
      </c>
      <c r="K101" s="446">
        <v>249.16000366210937</v>
      </c>
    </row>
    <row r="102" spans="1:11" ht="14.4" customHeight="1" x14ac:dyDescent="0.3">
      <c r="A102" s="440" t="s">
        <v>379</v>
      </c>
      <c r="B102" s="441" t="s">
        <v>380</v>
      </c>
      <c r="C102" s="442" t="s">
        <v>386</v>
      </c>
      <c r="D102" s="443" t="s">
        <v>387</v>
      </c>
      <c r="E102" s="442" t="s">
        <v>616</v>
      </c>
      <c r="F102" s="443" t="s">
        <v>617</v>
      </c>
      <c r="G102" s="442" t="s">
        <v>644</v>
      </c>
      <c r="H102" s="442" t="s">
        <v>645</v>
      </c>
      <c r="I102" s="445">
        <v>88.379997253417969</v>
      </c>
      <c r="J102" s="445">
        <v>3</v>
      </c>
      <c r="K102" s="446">
        <v>265.1400146484375</v>
      </c>
    </row>
    <row r="103" spans="1:11" ht="14.4" customHeight="1" x14ac:dyDescent="0.3">
      <c r="A103" s="440" t="s">
        <v>379</v>
      </c>
      <c r="B103" s="441" t="s">
        <v>380</v>
      </c>
      <c r="C103" s="442" t="s">
        <v>386</v>
      </c>
      <c r="D103" s="443" t="s">
        <v>387</v>
      </c>
      <c r="E103" s="442" t="s">
        <v>616</v>
      </c>
      <c r="F103" s="443" t="s">
        <v>617</v>
      </c>
      <c r="G103" s="442" t="s">
        <v>646</v>
      </c>
      <c r="H103" s="442" t="s">
        <v>647</v>
      </c>
      <c r="I103" s="445">
        <v>2.8199999332427979</v>
      </c>
      <c r="J103" s="445">
        <v>500</v>
      </c>
      <c r="K103" s="446">
        <v>1410</v>
      </c>
    </row>
    <row r="104" spans="1:11" ht="14.4" customHeight="1" x14ac:dyDescent="0.3">
      <c r="A104" s="440" t="s">
        <v>379</v>
      </c>
      <c r="B104" s="441" t="s">
        <v>380</v>
      </c>
      <c r="C104" s="442" t="s">
        <v>386</v>
      </c>
      <c r="D104" s="443" t="s">
        <v>387</v>
      </c>
      <c r="E104" s="442" t="s">
        <v>648</v>
      </c>
      <c r="F104" s="443" t="s">
        <v>649</v>
      </c>
      <c r="G104" s="442" t="s">
        <v>650</v>
      </c>
      <c r="H104" s="442" t="s">
        <v>651</v>
      </c>
      <c r="I104" s="445">
        <v>3.0099999904632568</v>
      </c>
      <c r="J104" s="445">
        <v>40</v>
      </c>
      <c r="K104" s="446">
        <v>120.40000152587891</v>
      </c>
    </row>
    <row r="105" spans="1:11" ht="14.4" customHeight="1" x14ac:dyDescent="0.3">
      <c r="A105" s="440" t="s">
        <v>379</v>
      </c>
      <c r="B105" s="441" t="s">
        <v>380</v>
      </c>
      <c r="C105" s="442" t="s">
        <v>386</v>
      </c>
      <c r="D105" s="443" t="s">
        <v>387</v>
      </c>
      <c r="E105" s="442" t="s">
        <v>648</v>
      </c>
      <c r="F105" s="443" t="s">
        <v>649</v>
      </c>
      <c r="G105" s="442" t="s">
        <v>652</v>
      </c>
      <c r="H105" s="442" t="s">
        <v>653</v>
      </c>
      <c r="I105" s="445">
        <v>13.020000457763672</v>
      </c>
      <c r="J105" s="445">
        <v>16</v>
      </c>
      <c r="K105" s="446">
        <v>208.31999969482422</v>
      </c>
    </row>
    <row r="106" spans="1:11" ht="14.4" customHeight="1" x14ac:dyDescent="0.3">
      <c r="A106" s="440" t="s">
        <v>379</v>
      </c>
      <c r="B106" s="441" t="s">
        <v>380</v>
      </c>
      <c r="C106" s="442" t="s">
        <v>386</v>
      </c>
      <c r="D106" s="443" t="s">
        <v>387</v>
      </c>
      <c r="E106" s="442" t="s">
        <v>648</v>
      </c>
      <c r="F106" s="443" t="s">
        <v>649</v>
      </c>
      <c r="G106" s="442" t="s">
        <v>654</v>
      </c>
      <c r="H106" s="442" t="s">
        <v>655</v>
      </c>
      <c r="I106" s="445">
        <v>46.319999694824219</v>
      </c>
      <c r="J106" s="445">
        <v>10</v>
      </c>
      <c r="K106" s="446">
        <v>463.20001220703125</v>
      </c>
    </row>
    <row r="107" spans="1:11" ht="14.4" customHeight="1" x14ac:dyDescent="0.3">
      <c r="A107" s="440" t="s">
        <v>379</v>
      </c>
      <c r="B107" s="441" t="s">
        <v>380</v>
      </c>
      <c r="C107" s="442" t="s">
        <v>386</v>
      </c>
      <c r="D107" s="443" t="s">
        <v>387</v>
      </c>
      <c r="E107" s="442" t="s">
        <v>648</v>
      </c>
      <c r="F107" s="443" t="s">
        <v>649</v>
      </c>
      <c r="G107" s="442" t="s">
        <v>656</v>
      </c>
      <c r="H107" s="442" t="s">
        <v>657</v>
      </c>
      <c r="I107" s="445">
        <v>6.929999828338623</v>
      </c>
      <c r="J107" s="445">
        <v>6</v>
      </c>
      <c r="K107" s="446">
        <v>41.580001831054688</v>
      </c>
    </row>
    <row r="108" spans="1:11" ht="14.4" customHeight="1" x14ac:dyDescent="0.3">
      <c r="A108" s="440" t="s">
        <v>379</v>
      </c>
      <c r="B108" s="441" t="s">
        <v>380</v>
      </c>
      <c r="C108" s="442" t="s">
        <v>386</v>
      </c>
      <c r="D108" s="443" t="s">
        <v>387</v>
      </c>
      <c r="E108" s="442" t="s">
        <v>648</v>
      </c>
      <c r="F108" s="443" t="s">
        <v>649</v>
      </c>
      <c r="G108" s="442" t="s">
        <v>658</v>
      </c>
      <c r="H108" s="442" t="s">
        <v>659</v>
      </c>
      <c r="I108" s="445">
        <v>8.1700000762939453</v>
      </c>
      <c r="J108" s="445">
        <v>4</v>
      </c>
      <c r="K108" s="446">
        <v>32.680000305175781</v>
      </c>
    </row>
    <row r="109" spans="1:11" ht="14.4" customHeight="1" x14ac:dyDescent="0.3">
      <c r="A109" s="440" t="s">
        <v>379</v>
      </c>
      <c r="B109" s="441" t="s">
        <v>380</v>
      </c>
      <c r="C109" s="442" t="s">
        <v>386</v>
      </c>
      <c r="D109" s="443" t="s">
        <v>387</v>
      </c>
      <c r="E109" s="442" t="s">
        <v>648</v>
      </c>
      <c r="F109" s="443" t="s">
        <v>649</v>
      </c>
      <c r="G109" s="442" t="s">
        <v>660</v>
      </c>
      <c r="H109" s="442" t="s">
        <v>661</v>
      </c>
      <c r="I109" s="445">
        <v>10.699999809265137</v>
      </c>
      <c r="J109" s="445">
        <v>60</v>
      </c>
      <c r="K109" s="446">
        <v>641.70001220703125</v>
      </c>
    </row>
    <row r="110" spans="1:11" ht="14.4" customHeight="1" x14ac:dyDescent="0.3">
      <c r="A110" s="440" t="s">
        <v>379</v>
      </c>
      <c r="B110" s="441" t="s">
        <v>380</v>
      </c>
      <c r="C110" s="442" t="s">
        <v>386</v>
      </c>
      <c r="D110" s="443" t="s">
        <v>387</v>
      </c>
      <c r="E110" s="442" t="s">
        <v>648</v>
      </c>
      <c r="F110" s="443" t="s">
        <v>649</v>
      </c>
      <c r="G110" s="442" t="s">
        <v>662</v>
      </c>
      <c r="H110" s="442" t="s">
        <v>663</v>
      </c>
      <c r="I110" s="445">
        <v>13.800000190734863</v>
      </c>
      <c r="J110" s="445">
        <v>20</v>
      </c>
      <c r="K110" s="446">
        <v>276</v>
      </c>
    </row>
    <row r="111" spans="1:11" ht="14.4" customHeight="1" x14ac:dyDescent="0.3">
      <c r="A111" s="440" t="s">
        <v>379</v>
      </c>
      <c r="B111" s="441" t="s">
        <v>380</v>
      </c>
      <c r="C111" s="442" t="s">
        <v>386</v>
      </c>
      <c r="D111" s="443" t="s">
        <v>387</v>
      </c>
      <c r="E111" s="442" t="s">
        <v>648</v>
      </c>
      <c r="F111" s="443" t="s">
        <v>649</v>
      </c>
      <c r="G111" s="442" t="s">
        <v>664</v>
      </c>
      <c r="H111" s="442" t="s">
        <v>665</v>
      </c>
      <c r="I111" s="445">
        <v>72.220001220703125</v>
      </c>
      <c r="J111" s="445">
        <v>1</v>
      </c>
      <c r="K111" s="446">
        <v>72.220001220703125</v>
      </c>
    </row>
    <row r="112" spans="1:11" ht="14.4" customHeight="1" x14ac:dyDescent="0.3">
      <c r="A112" s="440" t="s">
        <v>379</v>
      </c>
      <c r="B112" s="441" t="s">
        <v>380</v>
      </c>
      <c r="C112" s="442" t="s">
        <v>386</v>
      </c>
      <c r="D112" s="443" t="s">
        <v>387</v>
      </c>
      <c r="E112" s="442" t="s">
        <v>648</v>
      </c>
      <c r="F112" s="443" t="s">
        <v>649</v>
      </c>
      <c r="G112" s="442" t="s">
        <v>666</v>
      </c>
      <c r="H112" s="442" t="s">
        <v>667</v>
      </c>
      <c r="I112" s="445">
        <v>17.620000839233398</v>
      </c>
      <c r="J112" s="445">
        <v>3</v>
      </c>
      <c r="K112" s="446">
        <v>52.860000610351562</v>
      </c>
    </row>
    <row r="113" spans="1:11" ht="14.4" customHeight="1" x14ac:dyDescent="0.3">
      <c r="A113" s="440" t="s">
        <v>379</v>
      </c>
      <c r="B113" s="441" t="s">
        <v>380</v>
      </c>
      <c r="C113" s="442" t="s">
        <v>386</v>
      </c>
      <c r="D113" s="443" t="s">
        <v>387</v>
      </c>
      <c r="E113" s="442" t="s">
        <v>648</v>
      </c>
      <c r="F113" s="443" t="s">
        <v>649</v>
      </c>
      <c r="G113" s="442" t="s">
        <v>668</v>
      </c>
      <c r="H113" s="442" t="s">
        <v>669</v>
      </c>
      <c r="I113" s="445">
        <v>10.119999885559082</v>
      </c>
      <c r="J113" s="445">
        <v>5</v>
      </c>
      <c r="K113" s="446">
        <v>50.599998474121094</v>
      </c>
    </row>
    <row r="114" spans="1:11" ht="14.4" customHeight="1" x14ac:dyDescent="0.3">
      <c r="A114" s="440" t="s">
        <v>379</v>
      </c>
      <c r="B114" s="441" t="s">
        <v>380</v>
      </c>
      <c r="C114" s="442" t="s">
        <v>386</v>
      </c>
      <c r="D114" s="443" t="s">
        <v>387</v>
      </c>
      <c r="E114" s="442" t="s">
        <v>648</v>
      </c>
      <c r="F114" s="443" t="s">
        <v>649</v>
      </c>
      <c r="G114" s="442" t="s">
        <v>670</v>
      </c>
      <c r="H114" s="442" t="s">
        <v>671</v>
      </c>
      <c r="I114" s="445">
        <v>260.29998779296875</v>
      </c>
      <c r="J114" s="445">
        <v>17</v>
      </c>
      <c r="K114" s="446">
        <v>4425.0999755859375</v>
      </c>
    </row>
    <row r="115" spans="1:11" ht="14.4" customHeight="1" x14ac:dyDescent="0.3">
      <c r="A115" s="440" t="s">
        <v>379</v>
      </c>
      <c r="B115" s="441" t="s">
        <v>380</v>
      </c>
      <c r="C115" s="442" t="s">
        <v>386</v>
      </c>
      <c r="D115" s="443" t="s">
        <v>387</v>
      </c>
      <c r="E115" s="442" t="s">
        <v>672</v>
      </c>
      <c r="F115" s="443" t="s">
        <v>673</v>
      </c>
      <c r="G115" s="442" t="s">
        <v>674</v>
      </c>
      <c r="H115" s="442" t="s">
        <v>675</v>
      </c>
      <c r="I115" s="445">
        <v>182.95</v>
      </c>
      <c r="J115" s="445">
        <v>17</v>
      </c>
      <c r="K115" s="446">
        <v>3108.6498718261719</v>
      </c>
    </row>
    <row r="116" spans="1:11" ht="14.4" customHeight="1" x14ac:dyDescent="0.3">
      <c r="A116" s="440" t="s">
        <v>379</v>
      </c>
      <c r="B116" s="441" t="s">
        <v>380</v>
      </c>
      <c r="C116" s="442" t="s">
        <v>386</v>
      </c>
      <c r="D116" s="443" t="s">
        <v>387</v>
      </c>
      <c r="E116" s="442" t="s">
        <v>672</v>
      </c>
      <c r="F116" s="443" t="s">
        <v>673</v>
      </c>
      <c r="G116" s="442" t="s">
        <v>676</v>
      </c>
      <c r="H116" s="442" t="s">
        <v>677</v>
      </c>
      <c r="I116" s="445">
        <v>2.9050000905990601</v>
      </c>
      <c r="J116" s="445">
        <v>300</v>
      </c>
      <c r="K116" s="446">
        <v>871.79998779296875</v>
      </c>
    </row>
    <row r="117" spans="1:11" ht="14.4" customHeight="1" x14ac:dyDescent="0.3">
      <c r="A117" s="440" t="s">
        <v>379</v>
      </c>
      <c r="B117" s="441" t="s">
        <v>380</v>
      </c>
      <c r="C117" s="442" t="s">
        <v>386</v>
      </c>
      <c r="D117" s="443" t="s">
        <v>387</v>
      </c>
      <c r="E117" s="442" t="s">
        <v>672</v>
      </c>
      <c r="F117" s="443" t="s">
        <v>673</v>
      </c>
      <c r="G117" s="442" t="s">
        <v>678</v>
      </c>
      <c r="H117" s="442" t="s">
        <v>679</v>
      </c>
      <c r="I117" s="445">
        <v>0.81000000238418579</v>
      </c>
      <c r="J117" s="445">
        <v>52000</v>
      </c>
      <c r="K117" s="446">
        <v>42224.580078125</v>
      </c>
    </row>
    <row r="118" spans="1:11" ht="14.4" customHeight="1" x14ac:dyDescent="0.3">
      <c r="A118" s="440" t="s">
        <v>379</v>
      </c>
      <c r="B118" s="441" t="s">
        <v>380</v>
      </c>
      <c r="C118" s="442" t="s">
        <v>386</v>
      </c>
      <c r="D118" s="443" t="s">
        <v>387</v>
      </c>
      <c r="E118" s="442" t="s">
        <v>672</v>
      </c>
      <c r="F118" s="443" t="s">
        <v>673</v>
      </c>
      <c r="G118" s="442" t="s">
        <v>680</v>
      </c>
      <c r="H118" s="442" t="s">
        <v>681</v>
      </c>
      <c r="I118" s="445">
        <v>163.58999633789063</v>
      </c>
      <c r="J118" s="445">
        <v>2</v>
      </c>
      <c r="K118" s="446">
        <v>327.17999267578125</v>
      </c>
    </row>
    <row r="119" spans="1:11" ht="14.4" customHeight="1" x14ac:dyDescent="0.3">
      <c r="A119" s="440" t="s">
        <v>379</v>
      </c>
      <c r="B119" s="441" t="s">
        <v>380</v>
      </c>
      <c r="C119" s="442" t="s">
        <v>386</v>
      </c>
      <c r="D119" s="443" t="s">
        <v>387</v>
      </c>
      <c r="E119" s="442" t="s">
        <v>672</v>
      </c>
      <c r="F119" s="443" t="s">
        <v>673</v>
      </c>
      <c r="G119" s="442" t="s">
        <v>682</v>
      </c>
      <c r="H119" s="442" t="s">
        <v>683</v>
      </c>
      <c r="I119" s="445">
        <v>11.739999771118164</v>
      </c>
      <c r="J119" s="445">
        <v>2</v>
      </c>
      <c r="K119" s="446">
        <v>23.479999542236328</v>
      </c>
    </row>
    <row r="120" spans="1:11" ht="14.4" customHeight="1" x14ac:dyDescent="0.3">
      <c r="A120" s="440" t="s">
        <v>379</v>
      </c>
      <c r="B120" s="441" t="s">
        <v>380</v>
      </c>
      <c r="C120" s="442" t="s">
        <v>386</v>
      </c>
      <c r="D120" s="443" t="s">
        <v>387</v>
      </c>
      <c r="E120" s="442" t="s">
        <v>672</v>
      </c>
      <c r="F120" s="443" t="s">
        <v>673</v>
      </c>
      <c r="G120" s="442" t="s">
        <v>684</v>
      </c>
      <c r="H120" s="442" t="s">
        <v>685</v>
      </c>
      <c r="I120" s="445">
        <v>6.5266668001810713</v>
      </c>
      <c r="J120" s="445">
        <v>1200</v>
      </c>
      <c r="K120" s="446">
        <v>7831</v>
      </c>
    </row>
    <row r="121" spans="1:11" ht="14.4" customHeight="1" x14ac:dyDescent="0.3">
      <c r="A121" s="440" t="s">
        <v>379</v>
      </c>
      <c r="B121" s="441" t="s">
        <v>380</v>
      </c>
      <c r="C121" s="442" t="s">
        <v>386</v>
      </c>
      <c r="D121" s="443" t="s">
        <v>387</v>
      </c>
      <c r="E121" s="442" t="s">
        <v>672</v>
      </c>
      <c r="F121" s="443" t="s">
        <v>673</v>
      </c>
      <c r="G121" s="442" t="s">
        <v>686</v>
      </c>
      <c r="H121" s="442" t="s">
        <v>687</v>
      </c>
      <c r="I121" s="445">
        <v>90.209999084472656</v>
      </c>
      <c r="J121" s="445">
        <v>25</v>
      </c>
      <c r="K121" s="446">
        <v>2255.199951171875</v>
      </c>
    </row>
    <row r="122" spans="1:11" ht="14.4" customHeight="1" x14ac:dyDescent="0.3">
      <c r="A122" s="440" t="s">
        <v>379</v>
      </c>
      <c r="B122" s="441" t="s">
        <v>380</v>
      </c>
      <c r="C122" s="442" t="s">
        <v>386</v>
      </c>
      <c r="D122" s="443" t="s">
        <v>387</v>
      </c>
      <c r="E122" s="442" t="s">
        <v>672</v>
      </c>
      <c r="F122" s="443" t="s">
        <v>673</v>
      </c>
      <c r="G122" s="442" t="s">
        <v>688</v>
      </c>
      <c r="H122" s="442" t="s">
        <v>689</v>
      </c>
      <c r="I122" s="445">
        <v>2.059999942779541</v>
      </c>
      <c r="J122" s="445">
        <v>500</v>
      </c>
      <c r="K122" s="446">
        <v>1030.6800537109375</v>
      </c>
    </row>
    <row r="123" spans="1:11" ht="14.4" customHeight="1" x14ac:dyDescent="0.3">
      <c r="A123" s="440" t="s">
        <v>379</v>
      </c>
      <c r="B123" s="441" t="s">
        <v>380</v>
      </c>
      <c r="C123" s="442" t="s">
        <v>386</v>
      </c>
      <c r="D123" s="443" t="s">
        <v>387</v>
      </c>
      <c r="E123" s="442" t="s">
        <v>672</v>
      </c>
      <c r="F123" s="443" t="s">
        <v>673</v>
      </c>
      <c r="G123" s="442" t="s">
        <v>690</v>
      </c>
      <c r="H123" s="442" t="s">
        <v>691</v>
      </c>
      <c r="I123" s="445">
        <v>0.5899999737739563</v>
      </c>
      <c r="J123" s="445">
        <v>1000</v>
      </c>
      <c r="K123" s="446">
        <v>590</v>
      </c>
    </row>
    <row r="124" spans="1:11" ht="14.4" customHeight="1" x14ac:dyDescent="0.3">
      <c r="A124" s="440" t="s">
        <v>379</v>
      </c>
      <c r="B124" s="441" t="s">
        <v>380</v>
      </c>
      <c r="C124" s="442" t="s">
        <v>386</v>
      </c>
      <c r="D124" s="443" t="s">
        <v>387</v>
      </c>
      <c r="E124" s="442" t="s">
        <v>672</v>
      </c>
      <c r="F124" s="443" t="s">
        <v>673</v>
      </c>
      <c r="G124" s="442" t="s">
        <v>692</v>
      </c>
      <c r="H124" s="442" t="s">
        <v>693</v>
      </c>
      <c r="I124" s="445">
        <v>1524.5999755859375</v>
      </c>
      <c r="J124" s="445">
        <v>1</v>
      </c>
      <c r="K124" s="446">
        <v>1524.5999755859375</v>
      </c>
    </row>
    <row r="125" spans="1:11" ht="14.4" customHeight="1" x14ac:dyDescent="0.3">
      <c r="A125" s="440" t="s">
        <v>379</v>
      </c>
      <c r="B125" s="441" t="s">
        <v>380</v>
      </c>
      <c r="C125" s="442" t="s">
        <v>386</v>
      </c>
      <c r="D125" s="443" t="s">
        <v>387</v>
      </c>
      <c r="E125" s="442" t="s">
        <v>672</v>
      </c>
      <c r="F125" s="443" t="s">
        <v>673</v>
      </c>
      <c r="G125" s="442" t="s">
        <v>694</v>
      </c>
      <c r="H125" s="442" t="s">
        <v>695</v>
      </c>
      <c r="I125" s="445">
        <v>2.75</v>
      </c>
      <c r="J125" s="445">
        <v>20</v>
      </c>
      <c r="K125" s="446">
        <v>55</v>
      </c>
    </row>
    <row r="126" spans="1:11" ht="14.4" customHeight="1" x14ac:dyDescent="0.3">
      <c r="A126" s="440" t="s">
        <v>379</v>
      </c>
      <c r="B126" s="441" t="s">
        <v>380</v>
      </c>
      <c r="C126" s="442" t="s">
        <v>386</v>
      </c>
      <c r="D126" s="443" t="s">
        <v>387</v>
      </c>
      <c r="E126" s="442" t="s">
        <v>672</v>
      </c>
      <c r="F126" s="443" t="s">
        <v>673</v>
      </c>
      <c r="G126" s="442" t="s">
        <v>696</v>
      </c>
      <c r="H126" s="442" t="s">
        <v>697</v>
      </c>
      <c r="I126" s="445">
        <v>156.08999633789062</v>
      </c>
      <c r="J126" s="445">
        <v>1</v>
      </c>
      <c r="K126" s="446">
        <v>156.08999633789062</v>
      </c>
    </row>
    <row r="127" spans="1:11" ht="14.4" customHeight="1" x14ac:dyDescent="0.3">
      <c r="A127" s="440" t="s">
        <v>379</v>
      </c>
      <c r="B127" s="441" t="s">
        <v>380</v>
      </c>
      <c r="C127" s="442" t="s">
        <v>386</v>
      </c>
      <c r="D127" s="443" t="s">
        <v>387</v>
      </c>
      <c r="E127" s="442" t="s">
        <v>672</v>
      </c>
      <c r="F127" s="443" t="s">
        <v>673</v>
      </c>
      <c r="G127" s="442" t="s">
        <v>698</v>
      </c>
      <c r="H127" s="442" t="s">
        <v>699</v>
      </c>
      <c r="I127" s="445">
        <v>1.9700000286102295</v>
      </c>
      <c r="J127" s="445">
        <v>200</v>
      </c>
      <c r="K127" s="446">
        <v>393.25</v>
      </c>
    </row>
    <row r="128" spans="1:11" ht="14.4" customHeight="1" x14ac:dyDescent="0.3">
      <c r="A128" s="440" t="s">
        <v>379</v>
      </c>
      <c r="B128" s="441" t="s">
        <v>380</v>
      </c>
      <c r="C128" s="442" t="s">
        <v>386</v>
      </c>
      <c r="D128" s="443" t="s">
        <v>387</v>
      </c>
      <c r="E128" s="442" t="s">
        <v>672</v>
      </c>
      <c r="F128" s="443" t="s">
        <v>673</v>
      </c>
      <c r="G128" s="442" t="s">
        <v>700</v>
      </c>
      <c r="H128" s="442" t="s">
        <v>701</v>
      </c>
      <c r="I128" s="445">
        <v>2.0499999523162842</v>
      </c>
      <c r="J128" s="445">
        <v>480</v>
      </c>
      <c r="K128" s="446">
        <v>986.0999755859375</v>
      </c>
    </row>
    <row r="129" spans="1:11" ht="14.4" customHeight="1" x14ac:dyDescent="0.3">
      <c r="A129" s="440" t="s">
        <v>379</v>
      </c>
      <c r="B129" s="441" t="s">
        <v>380</v>
      </c>
      <c r="C129" s="442" t="s">
        <v>386</v>
      </c>
      <c r="D129" s="443" t="s">
        <v>387</v>
      </c>
      <c r="E129" s="442" t="s">
        <v>672</v>
      </c>
      <c r="F129" s="443" t="s">
        <v>673</v>
      </c>
      <c r="G129" s="442" t="s">
        <v>702</v>
      </c>
      <c r="H129" s="442" t="s">
        <v>703</v>
      </c>
      <c r="I129" s="445">
        <v>21.229999542236328</v>
      </c>
      <c r="J129" s="445">
        <v>10</v>
      </c>
      <c r="K129" s="446">
        <v>212.30000305175781</v>
      </c>
    </row>
    <row r="130" spans="1:11" ht="14.4" customHeight="1" x14ac:dyDescent="0.3">
      <c r="A130" s="440" t="s">
        <v>379</v>
      </c>
      <c r="B130" s="441" t="s">
        <v>380</v>
      </c>
      <c r="C130" s="442" t="s">
        <v>386</v>
      </c>
      <c r="D130" s="443" t="s">
        <v>387</v>
      </c>
      <c r="E130" s="442" t="s">
        <v>672</v>
      </c>
      <c r="F130" s="443" t="s">
        <v>673</v>
      </c>
      <c r="G130" s="442" t="s">
        <v>702</v>
      </c>
      <c r="H130" s="442" t="s">
        <v>704</v>
      </c>
      <c r="I130" s="445">
        <v>21.229999542236328</v>
      </c>
      <c r="J130" s="445">
        <v>10</v>
      </c>
      <c r="K130" s="446">
        <v>212.30000305175781</v>
      </c>
    </row>
    <row r="131" spans="1:11" ht="14.4" customHeight="1" x14ac:dyDescent="0.3">
      <c r="A131" s="440" t="s">
        <v>379</v>
      </c>
      <c r="B131" s="441" t="s">
        <v>380</v>
      </c>
      <c r="C131" s="442" t="s">
        <v>386</v>
      </c>
      <c r="D131" s="443" t="s">
        <v>387</v>
      </c>
      <c r="E131" s="442" t="s">
        <v>672</v>
      </c>
      <c r="F131" s="443" t="s">
        <v>673</v>
      </c>
      <c r="G131" s="442" t="s">
        <v>705</v>
      </c>
      <c r="H131" s="442" t="s">
        <v>706</v>
      </c>
      <c r="I131" s="445">
        <v>56.213333765665688</v>
      </c>
      <c r="J131" s="445">
        <v>700</v>
      </c>
      <c r="K131" s="446">
        <v>39395.179931640625</v>
      </c>
    </row>
    <row r="132" spans="1:11" ht="14.4" customHeight="1" x14ac:dyDescent="0.3">
      <c r="A132" s="440" t="s">
        <v>379</v>
      </c>
      <c r="B132" s="441" t="s">
        <v>380</v>
      </c>
      <c r="C132" s="442" t="s">
        <v>386</v>
      </c>
      <c r="D132" s="443" t="s">
        <v>387</v>
      </c>
      <c r="E132" s="442" t="s">
        <v>707</v>
      </c>
      <c r="F132" s="443" t="s">
        <v>708</v>
      </c>
      <c r="G132" s="442" t="s">
        <v>709</v>
      </c>
      <c r="H132" s="442" t="s">
        <v>710</v>
      </c>
      <c r="I132" s="445">
        <v>0.54000002145767212</v>
      </c>
      <c r="J132" s="445">
        <v>400</v>
      </c>
      <c r="K132" s="446">
        <v>216</v>
      </c>
    </row>
    <row r="133" spans="1:11" ht="14.4" customHeight="1" x14ac:dyDescent="0.3">
      <c r="A133" s="440" t="s">
        <v>379</v>
      </c>
      <c r="B133" s="441" t="s">
        <v>380</v>
      </c>
      <c r="C133" s="442" t="s">
        <v>386</v>
      </c>
      <c r="D133" s="443" t="s">
        <v>387</v>
      </c>
      <c r="E133" s="442" t="s">
        <v>711</v>
      </c>
      <c r="F133" s="443" t="s">
        <v>712</v>
      </c>
      <c r="G133" s="442" t="s">
        <v>713</v>
      </c>
      <c r="H133" s="442" t="s">
        <v>714</v>
      </c>
      <c r="I133" s="445">
        <v>0.68999999761581421</v>
      </c>
      <c r="J133" s="445">
        <v>5400</v>
      </c>
      <c r="K133" s="446">
        <v>3726</v>
      </c>
    </row>
    <row r="134" spans="1:11" ht="14.4" customHeight="1" x14ac:dyDescent="0.3">
      <c r="A134" s="440" t="s">
        <v>379</v>
      </c>
      <c r="B134" s="441" t="s">
        <v>380</v>
      </c>
      <c r="C134" s="442" t="s">
        <v>386</v>
      </c>
      <c r="D134" s="443" t="s">
        <v>387</v>
      </c>
      <c r="E134" s="442" t="s">
        <v>711</v>
      </c>
      <c r="F134" s="443" t="s">
        <v>712</v>
      </c>
      <c r="G134" s="442" t="s">
        <v>715</v>
      </c>
      <c r="H134" s="442" t="s">
        <v>716</v>
      </c>
      <c r="I134" s="445">
        <v>0.68999999761581421</v>
      </c>
      <c r="J134" s="445">
        <v>5000</v>
      </c>
      <c r="K134" s="446">
        <v>3450</v>
      </c>
    </row>
    <row r="135" spans="1:11" ht="14.4" customHeight="1" x14ac:dyDescent="0.3">
      <c r="A135" s="440" t="s">
        <v>379</v>
      </c>
      <c r="B135" s="441" t="s">
        <v>380</v>
      </c>
      <c r="C135" s="442" t="s">
        <v>386</v>
      </c>
      <c r="D135" s="443" t="s">
        <v>387</v>
      </c>
      <c r="E135" s="442" t="s">
        <v>711</v>
      </c>
      <c r="F135" s="443" t="s">
        <v>712</v>
      </c>
      <c r="G135" s="442" t="s">
        <v>717</v>
      </c>
      <c r="H135" s="442" t="s">
        <v>718</v>
      </c>
      <c r="I135" s="445">
        <v>0.68999999761581421</v>
      </c>
      <c r="J135" s="445">
        <v>3400</v>
      </c>
      <c r="K135" s="446">
        <v>2346</v>
      </c>
    </row>
    <row r="136" spans="1:11" ht="14.4" customHeight="1" x14ac:dyDescent="0.3">
      <c r="A136" s="440" t="s">
        <v>379</v>
      </c>
      <c r="B136" s="441" t="s">
        <v>380</v>
      </c>
      <c r="C136" s="442" t="s">
        <v>386</v>
      </c>
      <c r="D136" s="443" t="s">
        <v>387</v>
      </c>
      <c r="E136" s="442" t="s">
        <v>711</v>
      </c>
      <c r="F136" s="443" t="s">
        <v>712</v>
      </c>
      <c r="G136" s="442" t="s">
        <v>719</v>
      </c>
      <c r="H136" s="442" t="s">
        <v>720</v>
      </c>
      <c r="I136" s="445">
        <v>10.550000190734863</v>
      </c>
      <c r="J136" s="445">
        <v>120</v>
      </c>
      <c r="K136" s="446">
        <v>1266.1499633789062</v>
      </c>
    </row>
    <row r="137" spans="1:11" ht="14.4" customHeight="1" x14ac:dyDescent="0.3">
      <c r="A137" s="440" t="s">
        <v>379</v>
      </c>
      <c r="B137" s="441" t="s">
        <v>380</v>
      </c>
      <c r="C137" s="442" t="s">
        <v>386</v>
      </c>
      <c r="D137" s="443" t="s">
        <v>387</v>
      </c>
      <c r="E137" s="442" t="s">
        <v>711</v>
      </c>
      <c r="F137" s="443" t="s">
        <v>712</v>
      </c>
      <c r="G137" s="442" t="s">
        <v>721</v>
      </c>
      <c r="H137" s="442" t="s">
        <v>722</v>
      </c>
      <c r="I137" s="445">
        <v>7.5066668192545576</v>
      </c>
      <c r="J137" s="445">
        <v>120</v>
      </c>
      <c r="K137" s="446">
        <v>900.69999694824219</v>
      </c>
    </row>
    <row r="138" spans="1:11" ht="14.4" customHeight="1" x14ac:dyDescent="0.3">
      <c r="A138" s="440" t="s">
        <v>379</v>
      </c>
      <c r="B138" s="441" t="s">
        <v>380</v>
      </c>
      <c r="C138" s="442" t="s">
        <v>386</v>
      </c>
      <c r="D138" s="443" t="s">
        <v>387</v>
      </c>
      <c r="E138" s="442" t="s">
        <v>711</v>
      </c>
      <c r="F138" s="443" t="s">
        <v>712</v>
      </c>
      <c r="G138" s="442" t="s">
        <v>723</v>
      </c>
      <c r="H138" s="442" t="s">
        <v>724</v>
      </c>
      <c r="I138" s="445">
        <v>6.2399997711181641</v>
      </c>
      <c r="J138" s="445">
        <v>40</v>
      </c>
      <c r="K138" s="446">
        <v>249.60000610351562</v>
      </c>
    </row>
    <row r="139" spans="1:11" ht="14.4" customHeight="1" x14ac:dyDescent="0.3">
      <c r="A139" s="440" t="s">
        <v>379</v>
      </c>
      <c r="B139" s="441" t="s">
        <v>380</v>
      </c>
      <c r="C139" s="442" t="s">
        <v>443</v>
      </c>
      <c r="D139" s="443" t="s">
        <v>444</v>
      </c>
      <c r="E139" s="442" t="s">
        <v>446</v>
      </c>
      <c r="F139" s="443" t="s">
        <v>447</v>
      </c>
      <c r="G139" s="442" t="s">
        <v>448</v>
      </c>
      <c r="H139" s="442" t="s">
        <v>449</v>
      </c>
      <c r="I139" s="445">
        <v>90.266665140787765</v>
      </c>
      <c r="J139" s="445">
        <v>10</v>
      </c>
      <c r="K139" s="446">
        <v>902.64999389648437</v>
      </c>
    </row>
    <row r="140" spans="1:11" ht="14.4" customHeight="1" x14ac:dyDescent="0.3">
      <c r="A140" s="440" t="s">
        <v>379</v>
      </c>
      <c r="B140" s="441" t="s">
        <v>380</v>
      </c>
      <c r="C140" s="442" t="s">
        <v>443</v>
      </c>
      <c r="D140" s="443" t="s">
        <v>444</v>
      </c>
      <c r="E140" s="442" t="s">
        <v>446</v>
      </c>
      <c r="F140" s="443" t="s">
        <v>447</v>
      </c>
      <c r="G140" s="442" t="s">
        <v>478</v>
      </c>
      <c r="H140" s="442" t="s">
        <v>479</v>
      </c>
      <c r="I140" s="445">
        <v>724.19000244140625</v>
      </c>
      <c r="J140" s="445">
        <v>2</v>
      </c>
      <c r="K140" s="446">
        <v>1448.3699951171875</v>
      </c>
    </row>
    <row r="141" spans="1:11" ht="14.4" customHeight="1" x14ac:dyDescent="0.3">
      <c r="A141" s="440" t="s">
        <v>379</v>
      </c>
      <c r="B141" s="441" t="s">
        <v>380</v>
      </c>
      <c r="C141" s="442" t="s">
        <v>443</v>
      </c>
      <c r="D141" s="443" t="s">
        <v>444</v>
      </c>
      <c r="E141" s="442" t="s">
        <v>446</v>
      </c>
      <c r="F141" s="443" t="s">
        <v>447</v>
      </c>
      <c r="G141" s="442" t="s">
        <v>725</v>
      </c>
      <c r="H141" s="442" t="s">
        <v>726</v>
      </c>
      <c r="I141" s="445">
        <v>1577.31494140625</v>
      </c>
      <c r="J141" s="445">
        <v>2</v>
      </c>
      <c r="K141" s="446">
        <v>3154.6298828125</v>
      </c>
    </row>
    <row r="142" spans="1:11" ht="14.4" customHeight="1" x14ac:dyDescent="0.3">
      <c r="A142" s="440" t="s">
        <v>379</v>
      </c>
      <c r="B142" s="441" t="s">
        <v>380</v>
      </c>
      <c r="C142" s="442" t="s">
        <v>443</v>
      </c>
      <c r="D142" s="443" t="s">
        <v>444</v>
      </c>
      <c r="E142" s="442" t="s">
        <v>446</v>
      </c>
      <c r="F142" s="443" t="s">
        <v>447</v>
      </c>
      <c r="G142" s="442" t="s">
        <v>727</v>
      </c>
      <c r="H142" s="442" t="s">
        <v>728</v>
      </c>
      <c r="I142" s="445">
        <v>815.79998779296875</v>
      </c>
      <c r="J142" s="445">
        <v>5</v>
      </c>
      <c r="K142" s="446">
        <v>4079</v>
      </c>
    </row>
    <row r="143" spans="1:11" ht="14.4" customHeight="1" x14ac:dyDescent="0.3">
      <c r="A143" s="440" t="s">
        <v>379</v>
      </c>
      <c r="B143" s="441" t="s">
        <v>380</v>
      </c>
      <c r="C143" s="442" t="s">
        <v>443</v>
      </c>
      <c r="D143" s="443" t="s">
        <v>444</v>
      </c>
      <c r="E143" s="442" t="s">
        <v>446</v>
      </c>
      <c r="F143" s="443" t="s">
        <v>447</v>
      </c>
      <c r="G143" s="442" t="s">
        <v>494</v>
      </c>
      <c r="H143" s="442" t="s">
        <v>495</v>
      </c>
      <c r="I143" s="445">
        <v>461.01400756835937</v>
      </c>
      <c r="J143" s="445">
        <v>20</v>
      </c>
      <c r="K143" s="446">
        <v>9220.27978515625</v>
      </c>
    </row>
    <row r="144" spans="1:11" ht="14.4" customHeight="1" x14ac:dyDescent="0.3">
      <c r="A144" s="440" t="s">
        <v>379</v>
      </c>
      <c r="B144" s="441" t="s">
        <v>380</v>
      </c>
      <c r="C144" s="442" t="s">
        <v>443</v>
      </c>
      <c r="D144" s="443" t="s">
        <v>444</v>
      </c>
      <c r="E144" s="442" t="s">
        <v>446</v>
      </c>
      <c r="F144" s="443" t="s">
        <v>447</v>
      </c>
      <c r="G144" s="442" t="s">
        <v>729</v>
      </c>
      <c r="H144" s="442" t="s">
        <v>730</v>
      </c>
      <c r="I144" s="445">
        <v>5623.330078125</v>
      </c>
      <c r="J144" s="445">
        <v>2</v>
      </c>
      <c r="K144" s="446">
        <v>11246.66015625</v>
      </c>
    </row>
    <row r="145" spans="1:11" ht="14.4" customHeight="1" x14ac:dyDescent="0.3">
      <c r="A145" s="440" t="s">
        <v>379</v>
      </c>
      <c r="B145" s="441" t="s">
        <v>380</v>
      </c>
      <c r="C145" s="442" t="s">
        <v>443</v>
      </c>
      <c r="D145" s="443" t="s">
        <v>444</v>
      </c>
      <c r="E145" s="442" t="s">
        <v>446</v>
      </c>
      <c r="F145" s="443" t="s">
        <v>447</v>
      </c>
      <c r="G145" s="442" t="s">
        <v>731</v>
      </c>
      <c r="H145" s="442" t="s">
        <v>503</v>
      </c>
      <c r="I145" s="445">
        <v>12163.0595703125</v>
      </c>
      <c r="J145" s="445">
        <v>1</v>
      </c>
      <c r="K145" s="446">
        <v>12163.0595703125</v>
      </c>
    </row>
    <row r="146" spans="1:11" ht="14.4" customHeight="1" x14ac:dyDescent="0.3">
      <c r="A146" s="440" t="s">
        <v>379</v>
      </c>
      <c r="B146" s="441" t="s">
        <v>380</v>
      </c>
      <c r="C146" s="442" t="s">
        <v>443</v>
      </c>
      <c r="D146" s="443" t="s">
        <v>444</v>
      </c>
      <c r="E146" s="442" t="s">
        <v>446</v>
      </c>
      <c r="F146" s="443" t="s">
        <v>447</v>
      </c>
      <c r="G146" s="442" t="s">
        <v>732</v>
      </c>
      <c r="H146" s="442" t="s">
        <v>733</v>
      </c>
      <c r="I146" s="445">
        <v>3957.169921875</v>
      </c>
      <c r="J146" s="445">
        <v>2</v>
      </c>
      <c r="K146" s="446">
        <v>7914.33984375</v>
      </c>
    </row>
    <row r="147" spans="1:11" ht="14.4" customHeight="1" x14ac:dyDescent="0.3">
      <c r="A147" s="440" t="s">
        <v>379</v>
      </c>
      <c r="B147" s="441" t="s">
        <v>380</v>
      </c>
      <c r="C147" s="442" t="s">
        <v>443</v>
      </c>
      <c r="D147" s="443" t="s">
        <v>444</v>
      </c>
      <c r="E147" s="442" t="s">
        <v>446</v>
      </c>
      <c r="F147" s="443" t="s">
        <v>447</v>
      </c>
      <c r="G147" s="442" t="s">
        <v>734</v>
      </c>
      <c r="H147" s="442" t="s">
        <v>735</v>
      </c>
      <c r="I147" s="445">
        <v>343.6400146484375</v>
      </c>
      <c r="J147" s="445">
        <v>1</v>
      </c>
      <c r="K147" s="446">
        <v>343.6400146484375</v>
      </c>
    </row>
    <row r="148" spans="1:11" ht="14.4" customHeight="1" x14ac:dyDescent="0.3">
      <c r="A148" s="440" t="s">
        <v>379</v>
      </c>
      <c r="B148" s="441" t="s">
        <v>380</v>
      </c>
      <c r="C148" s="442" t="s">
        <v>443</v>
      </c>
      <c r="D148" s="443" t="s">
        <v>444</v>
      </c>
      <c r="E148" s="442" t="s">
        <v>446</v>
      </c>
      <c r="F148" s="443" t="s">
        <v>447</v>
      </c>
      <c r="G148" s="442" t="s">
        <v>736</v>
      </c>
      <c r="H148" s="442" t="s">
        <v>737</v>
      </c>
      <c r="I148" s="445">
        <v>188.75999450683594</v>
      </c>
      <c r="J148" s="445">
        <v>1</v>
      </c>
      <c r="K148" s="446">
        <v>188.75999450683594</v>
      </c>
    </row>
    <row r="149" spans="1:11" ht="14.4" customHeight="1" x14ac:dyDescent="0.3">
      <c r="A149" s="440" t="s">
        <v>379</v>
      </c>
      <c r="B149" s="441" t="s">
        <v>380</v>
      </c>
      <c r="C149" s="442" t="s">
        <v>443</v>
      </c>
      <c r="D149" s="443" t="s">
        <v>444</v>
      </c>
      <c r="E149" s="442" t="s">
        <v>446</v>
      </c>
      <c r="F149" s="443" t="s">
        <v>447</v>
      </c>
      <c r="G149" s="442" t="s">
        <v>738</v>
      </c>
      <c r="H149" s="442" t="s">
        <v>739</v>
      </c>
      <c r="I149" s="445">
        <v>47.069999694824219</v>
      </c>
      <c r="J149" s="445">
        <v>2</v>
      </c>
      <c r="K149" s="446">
        <v>94.139999389648438</v>
      </c>
    </row>
    <row r="150" spans="1:11" ht="14.4" customHeight="1" x14ac:dyDescent="0.3">
      <c r="A150" s="440" t="s">
        <v>379</v>
      </c>
      <c r="B150" s="441" t="s">
        <v>380</v>
      </c>
      <c r="C150" s="442" t="s">
        <v>443</v>
      </c>
      <c r="D150" s="443" t="s">
        <v>444</v>
      </c>
      <c r="E150" s="442" t="s">
        <v>446</v>
      </c>
      <c r="F150" s="443" t="s">
        <v>447</v>
      </c>
      <c r="G150" s="442" t="s">
        <v>740</v>
      </c>
      <c r="H150" s="442" t="s">
        <v>741</v>
      </c>
      <c r="I150" s="445">
        <v>122.15000152587891</v>
      </c>
      <c r="J150" s="445">
        <v>8</v>
      </c>
      <c r="K150" s="446">
        <v>977.20001220703125</v>
      </c>
    </row>
    <row r="151" spans="1:11" ht="14.4" customHeight="1" x14ac:dyDescent="0.3">
      <c r="A151" s="440" t="s">
        <v>379</v>
      </c>
      <c r="B151" s="441" t="s">
        <v>380</v>
      </c>
      <c r="C151" s="442" t="s">
        <v>443</v>
      </c>
      <c r="D151" s="443" t="s">
        <v>444</v>
      </c>
      <c r="E151" s="442" t="s">
        <v>446</v>
      </c>
      <c r="F151" s="443" t="s">
        <v>447</v>
      </c>
      <c r="G151" s="442" t="s">
        <v>518</v>
      </c>
      <c r="H151" s="442" t="s">
        <v>519</v>
      </c>
      <c r="I151" s="445">
        <v>91.110000610351563</v>
      </c>
      <c r="J151" s="445">
        <v>5</v>
      </c>
      <c r="K151" s="446">
        <v>455.57000732421875</v>
      </c>
    </row>
    <row r="152" spans="1:11" ht="14.4" customHeight="1" x14ac:dyDescent="0.3">
      <c r="A152" s="440" t="s">
        <v>379</v>
      </c>
      <c r="B152" s="441" t="s">
        <v>380</v>
      </c>
      <c r="C152" s="442" t="s">
        <v>443</v>
      </c>
      <c r="D152" s="443" t="s">
        <v>444</v>
      </c>
      <c r="E152" s="442" t="s">
        <v>446</v>
      </c>
      <c r="F152" s="443" t="s">
        <v>447</v>
      </c>
      <c r="G152" s="442" t="s">
        <v>742</v>
      </c>
      <c r="H152" s="442" t="s">
        <v>743</v>
      </c>
      <c r="I152" s="445">
        <v>551.030029296875</v>
      </c>
      <c r="J152" s="445">
        <v>1</v>
      </c>
      <c r="K152" s="446">
        <v>551.030029296875</v>
      </c>
    </row>
    <row r="153" spans="1:11" ht="14.4" customHeight="1" x14ac:dyDescent="0.3">
      <c r="A153" s="440" t="s">
        <v>379</v>
      </c>
      <c r="B153" s="441" t="s">
        <v>380</v>
      </c>
      <c r="C153" s="442" t="s">
        <v>443</v>
      </c>
      <c r="D153" s="443" t="s">
        <v>444</v>
      </c>
      <c r="E153" s="442" t="s">
        <v>446</v>
      </c>
      <c r="F153" s="443" t="s">
        <v>447</v>
      </c>
      <c r="G153" s="442" t="s">
        <v>564</v>
      </c>
      <c r="H153" s="442" t="s">
        <v>565</v>
      </c>
      <c r="I153" s="445">
        <v>617.11408691406245</v>
      </c>
      <c r="J153" s="445">
        <v>42</v>
      </c>
      <c r="K153" s="446">
        <v>25918.719970703125</v>
      </c>
    </row>
    <row r="154" spans="1:11" ht="14.4" customHeight="1" x14ac:dyDescent="0.3">
      <c r="A154" s="440" t="s">
        <v>379</v>
      </c>
      <c r="B154" s="441" t="s">
        <v>380</v>
      </c>
      <c r="C154" s="442" t="s">
        <v>443</v>
      </c>
      <c r="D154" s="443" t="s">
        <v>444</v>
      </c>
      <c r="E154" s="442" t="s">
        <v>446</v>
      </c>
      <c r="F154" s="443" t="s">
        <v>447</v>
      </c>
      <c r="G154" s="442" t="s">
        <v>744</v>
      </c>
      <c r="H154" s="442" t="s">
        <v>745</v>
      </c>
      <c r="I154" s="445">
        <v>428.33999633789062</v>
      </c>
      <c r="J154" s="445">
        <v>2</v>
      </c>
      <c r="K154" s="446">
        <v>856.67999267578125</v>
      </c>
    </row>
    <row r="155" spans="1:11" ht="14.4" customHeight="1" x14ac:dyDescent="0.3">
      <c r="A155" s="440" t="s">
        <v>379</v>
      </c>
      <c r="B155" s="441" t="s">
        <v>380</v>
      </c>
      <c r="C155" s="442" t="s">
        <v>443</v>
      </c>
      <c r="D155" s="443" t="s">
        <v>444</v>
      </c>
      <c r="E155" s="442" t="s">
        <v>446</v>
      </c>
      <c r="F155" s="443" t="s">
        <v>447</v>
      </c>
      <c r="G155" s="442" t="s">
        <v>746</v>
      </c>
      <c r="H155" s="442" t="s">
        <v>747</v>
      </c>
      <c r="I155" s="445">
        <v>2.0600000619888306</v>
      </c>
      <c r="J155" s="445">
        <v>2000</v>
      </c>
      <c r="K155" s="446">
        <v>4123.900146484375</v>
      </c>
    </row>
    <row r="156" spans="1:11" ht="14.4" customHeight="1" x14ac:dyDescent="0.3">
      <c r="A156" s="440" t="s">
        <v>379</v>
      </c>
      <c r="B156" s="441" t="s">
        <v>380</v>
      </c>
      <c r="C156" s="442" t="s">
        <v>443</v>
      </c>
      <c r="D156" s="443" t="s">
        <v>444</v>
      </c>
      <c r="E156" s="442" t="s">
        <v>648</v>
      </c>
      <c r="F156" s="443" t="s">
        <v>649</v>
      </c>
      <c r="G156" s="442" t="s">
        <v>670</v>
      </c>
      <c r="H156" s="442" t="s">
        <v>671</v>
      </c>
      <c r="I156" s="445">
        <v>260.29998779296875</v>
      </c>
      <c r="J156" s="445">
        <v>10</v>
      </c>
      <c r="K156" s="446">
        <v>2603</v>
      </c>
    </row>
    <row r="157" spans="1:11" ht="14.4" customHeight="1" x14ac:dyDescent="0.3">
      <c r="A157" s="440" t="s">
        <v>379</v>
      </c>
      <c r="B157" s="441" t="s">
        <v>380</v>
      </c>
      <c r="C157" s="442" t="s">
        <v>443</v>
      </c>
      <c r="D157" s="443" t="s">
        <v>444</v>
      </c>
      <c r="E157" s="442" t="s">
        <v>711</v>
      </c>
      <c r="F157" s="443" t="s">
        <v>712</v>
      </c>
      <c r="G157" s="442" t="s">
        <v>715</v>
      </c>
      <c r="H157" s="442" t="s">
        <v>716</v>
      </c>
      <c r="I157" s="445">
        <v>0.68999999761581421</v>
      </c>
      <c r="J157" s="445">
        <v>2000</v>
      </c>
      <c r="K157" s="446">
        <v>1380</v>
      </c>
    </row>
    <row r="158" spans="1:11" ht="14.4" customHeight="1" thickBot="1" x14ac:dyDescent="0.35">
      <c r="A158" s="447" t="s">
        <v>379</v>
      </c>
      <c r="B158" s="448" t="s">
        <v>380</v>
      </c>
      <c r="C158" s="449" t="s">
        <v>443</v>
      </c>
      <c r="D158" s="450" t="s">
        <v>444</v>
      </c>
      <c r="E158" s="449" t="s">
        <v>711</v>
      </c>
      <c r="F158" s="450" t="s">
        <v>712</v>
      </c>
      <c r="G158" s="449" t="s">
        <v>717</v>
      </c>
      <c r="H158" s="449" t="s">
        <v>718</v>
      </c>
      <c r="I158" s="452">
        <v>0.68999999761581421</v>
      </c>
      <c r="J158" s="452">
        <v>2000</v>
      </c>
      <c r="K158" s="453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9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70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45</v>
      </c>
      <c r="C6" s="246">
        <f xml:space="preserve">
TRUNC(IF($A$4&lt;=12,SUMIFS('ON Data'!I:I,'ON Data'!$D:$D,$A$4,'ON Data'!$E:$E,1),SUMIFS('ON Data'!I:I,'ON Data'!$E:$E,1)/'ON Data'!$D$3),1)</f>
        <v>4</v>
      </c>
      <c r="D6" s="246">
        <f xml:space="preserve">
TRUNC(IF($A$4&lt;=12,SUMIFS('ON Data'!J:J,'ON Data'!$D:$D,$A$4,'ON Data'!$E:$E,1),SUMIFS('ON Data'!J:J,'ON Data'!$E:$E,1)/'ON Data'!$D$3),1)</f>
        <v>1.3</v>
      </c>
      <c r="E6" s="246">
        <f xml:space="preserve">
TRUNC(IF($A$4&lt;=12,SUMIFS('ON Data'!K:K,'ON Data'!$D:$D,$A$4,'ON Data'!$E:$E,1),SUMIFS('ON Data'!K:K,'ON Data'!$E:$E,1)/'ON Data'!$D$3),1)</f>
        <v>2.4</v>
      </c>
      <c r="F6" s="246">
        <f xml:space="preserve">
TRUNC(IF($A$4&lt;=12,SUMIFS('ON Data'!L:L,'ON Data'!$D:$D,$A$4,'ON Data'!$E:$E,1),SUMIFS('ON Data'!L:L,'ON Data'!$E:$E,1)/'ON Data'!$D$3),1)</f>
        <v>10.199999999999999</v>
      </c>
      <c r="G6" s="246">
        <f xml:space="preserve">
TRUNC(IF($A$4&lt;=12,SUMIFS('ON Data'!W:W,'ON Data'!$D:$D,$A$4,'ON Data'!$E:$E,1),SUMIFS('ON Data'!W:W,'ON Data'!$E:$E,1)/'ON Data'!$D$3),1)</f>
        <v>17</v>
      </c>
      <c r="H6" s="246">
        <f xml:space="preserve">
TRUNC(IF($A$4&lt;=12,SUMIFS('ON Data'!AL:AL,'ON Data'!$D:$D,$A$4,'ON Data'!$E:$E,1),SUMIFS('ON Data'!AL:AL,'ON Data'!$E:$E,1)/'ON Data'!$D$3),1)</f>
        <v>2.1</v>
      </c>
      <c r="I6" s="246">
        <f xml:space="preserve">
TRUNC(IF($A$4&lt;=12,SUMIFS('ON Data'!AP:AP,'ON Data'!$D:$D,$A$4,'ON Data'!$E:$E,1),SUMIFS('ON Data'!AP:AP,'ON Data'!$E:$E,1)/'ON Data'!$D$3),1)</f>
        <v>1</v>
      </c>
      <c r="J6" s="246">
        <f xml:space="preserve">
TRUNC(IF($A$4&lt;=12,SUMIFS('ON Data'!AT:AT,'ON Data'!$D:$D,$A$4,'ON Data'!$E:$E,1),SUMIFS('ON Data'!AT:AT,'ON Data'!$E:$E,1)/'ON Data'!$D$3),1)</f>
        <v>5</v>
      </c>
      <c r="K6" s="247">
        <f xml:space="preserve">
TRUNC(IF($A$4&lt;=12,SUMIFS('ON Data'!AW:AW,'ON Data'!$D:$D,$A$4,'ON Data'!$E:$E,1),SUMIFS('ON Data'!AW:AW,'ON Data'!$E:$E,1)/'ON Data'!$D$3),1)</f>
        <v>2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34507.199999999997</v>
      </c>
      <c r="C11" s="231">
        <f xml:space="preserve">
IF($A$4&lt;=12,SUMIFS('ON Data'!I:I,'ON Data'!$D:$D,$A$4,'ON Data'!$E:$E,2),SUMIFS('ON Data'!I:I,'ON Data'!$E:$E,2))</f>
        <v>3168</v>
      </c>
      <c r="D11" s="231">
        <f xml:space="preserve">
IF($A$4&lt;=12,SUMIFS('ON Data'!J:J,'ON Data'!$D:$D,$A$4,'ON Data'!$E:$E,2),SUMIFS('ON Data'!J:J,'ON Data'!$E:$E,2))</f>
        <v>872.8</v>
      </c>
      <c r="E11" s="231">
        <f xml:space="preserve">
IF($A$4&lt;=12,SUMIFS('ON Data'!K:K,'ON Data'!$D:$D,$A$4,'ON Data'!$E:$E,2),SUMIFS('ON Data'!K:K,'ON Data'!$E:$E,2))</f>
        <v>2020.8</v>
      </c>
      <c r="F11" s="231">
        <f xml:space="preserve">
IF($A$4&lt;=12,SUMIFS('ON Data'!L:L,'ON Data'!$D:$D,$A$4,'ON Data'!$E:$E,2),SUMIFS('ON Data'!L:L,'ON Data'!$E:$E,2))</f>
        <v>8246.4</v>
      </c>
      <c r="G11" s="231">
        <f xml:space="preserve">
IF($A$4&lt;=12,SUMIFS('ON Data'!W:W,'ON Data'!$D:$D,$A$4,'ON Data'!$E:$E,2),SUMIFS('ON Data'!W:W,'ON Data'!$E:$E,2))</f>
        <v>12713.599999999999</v>
      </c>
      <c r="H11" s="231">
        <f xml:space="preserve">
IF($A$4&lt;=12,SUMIFS('ON Data'!AL:AL,'ON Data'!$D:$D,$A$4,'ON Data'!$E:$E,2),SUMIFS('ON Data'!AL:AL,'ON Data'!$E:$E,2))</f>
        <v>1753.6000000000001</v>
      </c>
      <c r="I11" s="231">
        <f xml:space="preserve">
IF($A$4&lt;=12,SUMIFS('ON Data'!AP:AP,'ON Data'!$D:$D,$A$4,'ON Data'!$E:$E,2),SUMIFS('ON Data'!AP:AP,'ON Data'!$E:$E,2))</f>
        <v>792</v>
      </c>
      <c r="J11" s="231">
        <f xml:space="preserve">
IF($A$4&lt;=12,SUMIFS('ON Data'!AT:AT,'ON Data'!$D:$D,$A$4,'ON Data'!$E:$E,2),SUMIFS('ON Data'!AT:AT,'ON Data'!$E:$E,2))</f>
        <v>3724</v>
      </c>
      <c r="K11" s="232">
        <f xml:space="preserve">
IF($A$4&lt;=12,SUMIFS('ON Data'!AW:AW,'ON Data'!$D:$D,$A$4,'ON Data'!$E:$E,2),SUMIFS('ON Data'!AW:AW,'ON Data'!$E:$E,2))</f>
        <v>1216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14</v>
      </c>
      <c r="C12" s="231">
        <f xml:space="preserve">
IF($A$4&lt;=12,SUMIFS('ON Data'!I:I,'ON Data'!$D:$D,$A$4,'ON Data'!$E:$E,3),SUMIFS('ON Data'!I:I,'ON Data'!$E:$E,3))</f>
        <v>0</v>
      </c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4</v>
      </c>
      <c r="G12" s="231">
        <f xml:space="preserve">
IF($A$4&lt;=12,SUMIFS('ON Data'!W:W,'ON Data'!$D:$D,$A$4,'ON Data'!$E:$E,3),SUMIFS('ON Data'!W:W,'ON Data'!$E:$E,3))</f>
        <v>10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42.5</v>
      </c>
      <c r="C13" s="231">
        <f xml:space="preserve">
IF($A$4&lt;=12,SUMIFS('ON Data'!I:I,'ON Data'!$D:$D,$A$4,'ON Data'!$E:$E,4),SUMIFS('ON Data'!I:I,'ON Data'!$E:$E,4))</f>
        <v>0</v>
      </c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23</v>
      </c>
      <c r="G13" s="231">
        <f xml:space="preserve">
IF($A$4&lt;=12,SUMIFS('ON Data'!W:W,'ON Data'!$D:$D,$A$4,'ON Data'!$E:$E,4),SUMIFS('ON Data'!W:W,'ON Data'!$E:$E,4))</f>
        <v>5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50</v>
      </c>
      <c r="C14" s="234">
        <f xml:space="preserve">
IF($A$4&lt;=12,SUMIFS('ON Data'!I:I,'ON Data'!$D:$D,$A$4,'ON Data'!$E:$E,5),SUMIFS('ON Data'!I:I,'ON Data'!$E:$E,5))</f>
        <v>0</v>
      </c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0</v>
      </c>
      <c r="G14" s="234">
        <f xml:space="preserve">
IF($A$4&lt;=12,SUMIFS('ON Data'!W:W,'ON Data'!$D:$D,$A$4,'ON Data'!$E:$E,5),SUMIFS('ON Data'!W:W,'ON Data'!$E:$E,5))</f>
        <v>50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Data'!I:I,'ON Data'!$D:$D,$A$4,'ON Data'!$E:$E,7),SUMIFS('ON Data'!I:I,'ON Data'!$E:$E,7))</f>
        <v>0</v>
      </c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Data'!I:I,'ON Data'!$D:$D,$A$4,'ON Data'!$E:$E,8),SUMIFS('ON Data'!I:I,'ON Data'!$E:$E,8))</f>
        <v>0</v>
      </c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77752</v>
      </c>
      <c r="C18" s="231">
        <f t="shared" ref="C18:K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64802</v>
      </c>
      <c r="H18" s="231">
        <f t="shared" si="0"/>
        <v>0</v>
      </c>
      <c r="I18" s="231">
        <f t="shared" si="0"/>
        <v>4350</v>
      </c>
      <c r="J18" s="231">
        <f t="shared" si="0"/>
        <v>8600</v>
      </c>
      <c r="K18" s="232">
        <f t="shared" si="0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77752</v>
      </c>
      <c r="C19" s="240">
        <f xml:space="preserve">
IF($A$4&lt;=12,SUMIFS('ON Data'!I:I,'ON Data'!$D:$D,$A$4,'ON Data'!$E:$E,9),SUMIFS('ON Data'!I:I,'ON Data'!$E:$E,9))</f>
        <v>0</v>
      </c>
      <c r="D19" s="240">
        <f xml:space="preserve">
IF($A$4&lt;=12,SUMIFS('ON Data'!J:J,'ON Data'!$D:$D,$A$4,'ON Data'!$E:$E,9),SUMIFS('ON Data'!J:J,'ON Data'!$E:$E,9))</f>
        <v>0</v>
      </c>
      <c r="E19" s="240">
        <f xml:space="preserve">
IF($A$4&lt;=12,SUMIFS('ON Data'!K:K,'ON Data'!$D:$D,$A$4,'ON Data'!$E:$E,9),SUMIFS('ON Data'!K:K,'ON Data'!$E:$E,9))</f>
        <v>0</v>
      </c>
      <c r="F19" s="240">
        <f xml:space="preserve">
IF($A$4&lt;=12,SUMIFS('ON Data'!L:L,'ON Data'!$D:$D,$A$4,'ON Data'!$E:$E,9),SUMIFS('ON Data'!L:L,'ON Data'!$E:$E,9))</f>
        <v>0</v>
      </c>
      <c r="G19" s="240">
        <f xml:space="preserve">
IF($A$4&lt;=12,SUMIFS('ON Data'!W:W,'ON Data'!$D:$D,$A$4,'ON Data'!$E:$E,9),SUMIFS('ON Data'!W:W,'ON Data'!$E:$E,9))</f>
        <v>64802</v>
      </c>
      <c r="H19" s="240">
        <f xml:space="preserve">
IF($A$4&lt;=12,SUMIFS('ON Data'!AL:AL,'ON Data'!$D:$D,$A$4,'ON Data'!$E:$E,9),SUMIFS('ON Data'!AL:AL,'ON Data'!$E:$E,9))</f>
        <v>0</v>
      </c>
      <c r="I19" s="240">
        <f xml:space="preserve">
IF($A$4&lt;=12,SUMIFS('ON Data'!AP:AP,'ON Data'!$D:$D,$A$4,'ON Data'!$E:$E,9),SUMIFS('ON Data'!AP:AP,'ON Data'!$E:$E,9))</f>
        <v>4350</v>
      </c>
      <c r="J19" s="240">
        <f xml:space="preserve">
IF($A$4&lt;=12,SUMIFS('ON Data'!AT:AT,'ON Data'!$D:$D,$A$4,'ON Data'!$E:$E,9),SUMIFS('ON Data'!AT:AT,'ON Data'!$E:$E,9))</f>
        <v>8600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9076125</v>
      </c>
      <c r="C20" s="318">
        <f xml:space="preserve">
IF($A$4&lt;=12,SUMIFS('ON Data'!I:I,'ON Data'!$D:$D,$A$4,'ON Data'!$E:$E,6),SUMIFS('ON Data'!I:I,'ON Data'!$E:$E,6))</f>
        <v>528317</v>
      </c>
      <c r="D20" s="318">
        <f xml:space="preserve">
IF($A$4&lt;=12,SUMIFS('ON Data'!J:J,'ON Data'!$D:$D,$A$4,'ON Data'!$E:$E,6),SUMIFS('ON Data'!J:J,'ON Data'!$E:$E,6))</f>
        <v>178988</v>
      </c>
      <c r="E20" s="318">
        <f xml:space="preserve">
IF($A$4&lt;=12,SUMIFS('ON Data'!K:K,'ON Data'!$D:$D,$A$4,'ON Data'!$E:$E,6),SUMIFS('ON Data'!K:K,'ON Data'!$E:$E,6))</f>
        <v>579660</v>
      </c>
      <c r="F20" s="318">
        <f xml:space="preserve">
IF($A$4&lt;=12,SUMIFS('ON Data'!L:L,'ON Data'!$D:$D,$A$4,'ON Data'!$E:$E,6),SUMIFS('ON Data'!L:L,'ON Data'!$E:$E,6))</f>
        <v>3917989</v>
      </c>
      <c r="G20" s="318">
        <f xml:space="preserve">
IF($A$4&lt;=12,SUMIFS('ON Data'!W:W,'ON Data'!$D:$D,$A$4,'ON Data'!$E:$E,6),SUMIFS('ON Data'!W:W,'ON Data'!$E:$E,6))</f>
        <v>2552837</v>
      </c>
      <c r="H20" s="318">
        <f xml:space="preserve">
IF($A$4&lt;=12,SUMIFS('ON Data'!AL:AL,'ON Data'!$D:$D,$A$4,'ON Data'!$E:$E,6),SUMIFS('ON Data'!AL:AL,'ON Data'!$E:$E,6))</f>
        <v>387572</v>
      </c>
      <c r="I20" s="318">
        <f xml:space="preserve">
IF($A$4&lt;=12,SUMIFS('ON Data'!AP:AP,'ON Data'!$D:$D,$A$4,'ON Data'!$E:$E,6),SUMIFS('ON Data'!AP:AP,'ON Data'!$E:$E,6))</f>
        <v>99878</v>
      </c>
      <c r="J20" s="318">
        <f xml:space="preserve">
IF($A$4&lt;=12,SUMIFS('ON Data'!AT:AT,'ON Data'!$D:$D,$A$4,'ON Data'!$E:$E,6),SUMIFS('ON Data'!AT:AT,'ON Data'!$E:$E,6))</f>
        <v>497034</v>
      </c>
      <c r="K20" s="319">
        <f xml:space="preserve">
IF($A$4&lt;=12,SUMIFS('ON Data'!AW:AW,'ON Data'!$D:$D,$A$4,'ON Data'!$E:$E,6),SUMIFS('ON Data'!AW:AW,'ON Data'!$E:$E,6))</f>
        <v>333850</v>
      </c>
      <c r="L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/>
      <c r="D22" s="281" t="str">
        <f t="shared" ref="D22:F22" si="1" xml:space="preserve">
IF(OR(D21="",D21=0),"",D20/D21)</f>
        <v/>
      </c>
      <c r="E22" s="281" t="str">
        <f t="shared" si="1"/>
        <v/>
      </c>
      <c r="F22" s="281" t="str">
        <f t="shared" si="1"/>
        <v/>
      </c>
      <c r="G22" s="281" t="str">
        <f t="shared" ref="G22:I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9076125</v>
      </c>
      <c r="C23" s="234"/>
      <c r="D23" s="234">
        <f t="shared" ref="D23:F23" si="3" xml:space="preserve">
IF(D21="","",D20-D21)</f>
        <v>178988</v>
      </c>
      <c r="E23" s="234">
        <f t="shared" si="3"/>
        <v>579660</v>
      </c>
      <c r="F23" s="234">
        <f t="shared" si="3"/>
        <v>3917989</v>
      </c>
      <c r="G23" s="234">
        <f t="shared" ref="G23:I23" si="4" xml:space="preserve">
IF(G21="","",G20-G21)</f>
        <v>2552837</v>
      </c>
      <c r="H23" s="234">
        <f t="shared" si="4"/>
        <v>387572</v>
      </c>
      <c r="I23" s="234">
        <f t="shared" si="4"/>
        <v>99878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08" t="s">
        <v>224</v>
      </c>
      <c r="D24" s="309" t="s">
        <v>225</v>
      </c>
      <c r="E24" s="309" t="s">
        <v>226</v>
      </c>
      <c r="F24" s="310" t="s">
        <v>168</v>
      </c>
      <c r="AT24" s="291"/>
    </row>
    <row r="25" spans="1:46" x14ac:dyDescent="0.3">
      <c r="A25" s="213" t="s">
        <v>59</v>
      </c>
      <c r="B25" s="230">
        <f xml:space="preserve">
SUM(C25:F25)</f>
        <v>72114</v>
      </c>
      <c r="C25" s="299">
        <f xml:space="preserve">
IF($A$4&lt;=12,SUMIFS('ON Data'!$G:$G,'ON Data'!$D:$D,$A$4,'ON Data'!$E:$E,10),SUMIFS('ON Data'!$G:$G,'ON Data'!$E:$E,10))</f>
        <v>19500</v>
      </c>
      <c r="D25" s="300">
        <f xml:space="preserve">
IF($A$4&lt;=12,SUMIFS('ON Data'!$J:$J,'ON Data'!$D:$D,$A$4,'ON Data'!$E:$E,10),SUMIFS('ON Data'!$J:$J,'ON Data'!$E:$E,10))</f>
        <v>48500</v>
      </c>
      <c r="E25" s="300">
        <f xml:space="preserve">
IF($A$4&lt;=12,SUMIFS('ON Data'!$H:$H,'ON Data'!$D:$D,$A$4,'ON Data'!$E:$E,10),SUMIFS('ON Data'!$H:$H,'ON Data'!$E:$E,10))</f>
        <v>4114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28874.615998478999</v>
      </c>
      <c r="C26" s="299">
        <f xml:space="preserve">
IF($A$4&lt;=12,SUMIFS('ON Data'!$G:$G,'ON Data'!$D:$D,$A$4,'ON Data'!$E:$E,11),SUMIFS('ON Data'!$G:$G,'ON Data'!$E:$E,11))</f>
        <v>17416.282665145667</v>
      </c>
      <c r="D26" s="300">
        <f xml:space="preserve">
IF($A$4&lt;=12,SUMIFS('ON Data'!$J:$J,'ON Data'!$D:$D,$A$4,'ON Data'!$E:$E,11),SUMIFS('ON Data'!$J:$J,'ON Data'!$E:$E,11))</f>
        <v>5208.3333333333339</v>
      </c>
      <c r="E26" s="300">
        <f xml:space="preserve">
IF($A$4&lt;=12,SUMIFS('ON Data'!$H:$H,'ON Data'!$D:$D,$A$4,'ON Data'!$E:$E,11),SUMIFS('ON Data'!$H:$H,'ON Data'!$E:$E,11))</f>
        <v>6250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2.4974877589298048</v>
      </c>
      <c r="C27" s="302">
        <f xml:space="preserve">
IF(C26=0,0,C25/C26)</f>
        <v>1.1196419106715794</v>
      </c>
      <c r="D27" s="303">
        <f t="shared" ref="D27:E27" si="5" xml:space="preserve">
IF(D26=0,0,D25/D26)</f>
        <v>9.3119999999999994</v>
      </c>
      <c r="E27" s="303">
        <f t="shared" si="5"/>
        <v>0.65824000000000005</v>
      </c>
      <c r="F27" s="304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-43239.384001521001</v>
      </c>
      <c r="C28" s="305">
        <f xml:space="preserve">
C26-C25</f>
        <v>-2083.7173348543329</v>
      </c>
      <c r="D28" s="306">
        <f t="shared" ref="D28:E28" si="6" xml:space="preserve">
D26-D25</f>
        <v>-43291.666666666664</v>
      </c>
      <c r="E28" s="306">
        <f t="shared" si="6"/>
        <v>2136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4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749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5</v>
      </c>
      <c r="F3" s="200">
        <f>SUMIF($E5:$E1048576,"&lt;10",F5:F1048576)</f>
        <v>9188715.9000000004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531505</v>
      </c>
      <c r="J3" s="200">
        <f t="shared" si="0"/>
        <v>179867.3</v>
      </c>
      <c r="K3" s="200">
        <f t="shared" si="0"/>
        <v>581707.30000000005</v>
      </c>
      <c r="L3" s="200">
        <f t="shared" si="0"/>
        <v>3926313.4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2630502.7999999998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389336.10000000003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105025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509383</v>
      </c>
      <c r="AU3" s="200">
        <f t="shared" si="0"/>
        <v>0</v>
      </c>
      <c r="AV3" s="200">
        <f t="shared" si="0"/>
        <v>0</v>
      </c>
      <c r="AW3" s="200">
        <f t="shared" si="0"/>
        <v>335076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37</v>
      </c>
      <c r="D29" s="199">
        <v>4</v>
      </c>
      <c r="E29" s="199">
        <v>1</v>
      </c>
      <c r="F29" s="199">
        <v>45.699999999999996</v>
      </c>
      <c r="G29" s="199">
        <v>0</v>
      </c>
      <c r="H29" s="199">
        <v>0</v>
      </c>
      <c r="I29" s="199">
        <v>4</v>
      </c>
      <c r="J29" s="199">
        <v>1.3</v>
      </c>
      <c r="K29" s="199">
        <v>2.4</v>
      </c>
      <c r="L29" s="199">
        <v>10.6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17.3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2.1</v>
      </c>
      <c r="AM29" s="199">
        <v>0</v>
      </c>
      <c r="AN29" s="199">
        <v>0</v>
      </c>
      <c r="AO29" s="199">
        <v>0</v>
      </c>
      <c r="AP29" s="199">
        <v>1</v>
      </c>
      <c r="AQ29" s="199">
        <v>0</v>
      </c>
      <c r="AR29" s="199">
        <v>0</v>
      </c>
      <c r="AS29" s="199">
        <v>0</v>
      </c>
      <c r="AT29" s="199">
        <v>5</v>
      </c>
      <c r="AU29" s="199">
        <v>0</v>
      </c>
      <c r="AV29" s="199">
        <v>0</v>
      </c>
      <c r="AW29" s="199">
        <v>2</v>
      </c>
    </row>
    <row r="30" spans="3:49" x14ac:dyDescent="0.3">
      <c r="C30" s="199">
        <v>37</v>
      </c>
      <c r="D30" s="199">
        <v>4</v>
      </c>
      <c r="E30" s="199">
        <v>2</v>
      </c>
      <c r="F30" s="199">
        <v>6540.8</v>
      </c>
      <c r="G30" s="199">
        <v>0</v>
      </c>
      <c r="H30" s="199">
        <v>0</v>
      </c>
      <c r="I30" s="199">
        <v>568</v>
      </c>
      <c r="J30" s="199">
        <v>72</v>
      </c>
      <c r="K30" s="199">
        <v>384</v>
      </c>
      <c r="L30" s="199">
        <v>1660.8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2392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336</v>
      </c>
      <c r="AM30" s="199">
        <v>0</v>
      </c>
      <c r="AN30" s="199">
        <v>0</v>
      </c>
      <c r="AO30" s="199">
        <v>0</v>
      </c>
      <c r="AP30" s="199">
        <v>152</v>
      </c>
      <c r="AQ30" s="199">
        <v>0</v>
      </c>
      <c r="AR30" s="199">
        <v>0</v>
      </c>
      <c r="AS30" s="199">
        <v>0</v>
      </c>
      <c r="AT30" s="199">
        <v>712</v>
      </c>
      <c r="AU30" s="199">
        <v>0</v>
      </c>
      <c r="AV30" s="199">
        <v>0</v>
      </c>
      <c r="AW30" s="199">
        <v>264</v>
      </c>
    </row>
    <row r="31" spans="3:49" x14ac:dyDescent="0.3">
      <c r="C31" s="199">
        <v>37</v>
      </c>
      <c r="D31" s="199">
        <v>4</v>
      </c>
      <c r="E31" s="199">
        <v>3</v>
      </c>
      <c r="F31" s="199">
        <v>6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1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5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37</v>
      </c>
      <c r="D32" s="199">
        <v>4</v>
      </c>
      <c r="E32" s="199">
        <v>4</v>
      </c>
      <c r="F32" s="199">
        <v>2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2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37</v>
      </c>
      <c r="D33" s="199">
        <v>4</v>
      </c>
      <c r="E33" s="199">
        <v>5</v>
      </c>
      <c r="F33" s="199">
        <v>10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10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37</v>
      </c>
      <c r="D34" s="199">
        <v>4</v>
      </c>
      <c r="E34" s="199">
        <v>6</v>
      </c>
      <c r="F34" s="199">
        <v>1820758</v>
      </c>
      <c r="G34" s="199">
        <v>0</v>
      </c>
      <c r="H34" s="199">
        <v>0</v>
      </c>
      <c r="I34" s="199">
        <v>96845</v>
      </c>
      <c r="J34" s="199">
        <v>20465</v>
      </c>
      <c r="K34" s="199">
        <v>114690</v>
      </c>
      <c r="L34" s="199">
        <v>812506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506771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77496</v>
      </c>
      <c r="AM34" s="199">
        <v>0</v>
      </c>
      <c r="AN34" s="199">
        <v>0</v>
      </c>
      <c r="AO34" s="199">
        <v>0</v>
      </c>
      <c r="AP34" s="199">
        <v>18917</v>
      </c>
      <c r="AQ34" s="199">
        <v>0</v>
      </c>
      <c r="AR34" s="199">
        <v>0</v>
      </c>
      <c r="AS34" s="199">
        <v>0</v>
      </c>
      <c r="AT34" s="199">
        <v>101427</v>
      </c>
      <c r="AU34" s="199">
        <v>0</v>
      </c>
      <c r="AV34" s="199">
        <v>0</v>
      </c>
      <c r="AW34" s="199">
        <v>71641</v>
      </c>
    </row>
    <row r="35" spans="3:49" x14ac:dyDescent="0.3">
      <c r="C35" s="199">
        <v>37</v>
      </c>
      <c r="D35" s="199">
        <v>4</v>
      </c>
      <c r="E35" s="199">
        <v>9</v>
      </c>
      <c r="F35" s="199">
        <v>7100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6000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1100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37</v>
      </c>
      <c r="D36" s="199">
        <v>4</v>
      </c>
      <c r="E36" s="199">
        <v>10</v>
      </c>
      <c r="F36" s="199">
        <v>3000</v>
      </c>
      <c r="G36" s="199">
        <v>0</v>
      </c>
      <c r="H36" s="199">
        <v>0</v>
      </c>
      <c r="I36" s="199">
        <v>0</v>
      </c>
      <c r="J36" s="199">
        <v>3000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37</v>
      </c>
      <c r="D37" s="199">
        <v>4</v>
      </c>
      <c r="E37" s="199">
        <v>11</v>
      </c>
      <c r="F37" s="199">
        <v>5774.9231996957997</v>
      </c>
      <c r="G37" s="199">
        <v>3483.2565330291332</v>
      </c>
      <c r="H37" s="199">
        <v>1250</v>
      </c>
      <c r="I37" s="199">
        <v>0</v>
      </c>
      <c r="J37" s="199">
        <v>1041.6666666666667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37</v>
      </c>
      <c r="D38" s="199">
        <v>5</v>
      </c>
      <c r="E38" s="199">
        <v>1</v>
      </c>
      <c r="F38" s="199">
        <v>44.4</v>
      </c>
      <c r="G38" s="199">
        <v>0</v>
      </c>
      <c r="H38" s="199">
        <v>0</v>
      </c>
      <c r="I38" s="199">
        <v>4</v>
      </c>
      <c r="J38" s="199">
        <v>1.3</v>
      </c>
      <c r="K38" s="199">
        <v>2.4</v>
      </c>
      <c r="L38" s="199">
        <v>10.6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16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2.1</v>
      </c>
      <c r="AM38" s="199">
        <v>0</v>
      </c>
      <c r="AN38" s="199">
        <v>0</v>
      </c>
      <c r="AO38" s="199">
        <v>0</v>
      </c>
      <c r="AP38" s="199">
        <v>1</v>
      </c>
      <c r="AQ38" s="199">
        <v>0</v>
      </c>
      <c r="AR38" s="199">
        <v>0</v>
      </c>
      <c r="AS38" s="199">
        <v>0</v>
      </c>
      <c r="AT38" s="199">
        <v>5</v>
      </c>
      <c r="AU38" s="199">
        <v>0</v>
      </c>
      <c r="AV38" s="199">
        <v>0</v>
      </c>
      <c r="AW38" s="199">
        <v>2</v>
      </c>
    </row>
    <row r="39" spans="3:49" x14ac:dyDescent="0.3">
      <c r="C39" s="199">
        <v>37</v>
      </c>
      <c r="D39" s="199">
        <v>5</v>
      </c>
      <c r="E39" s="199">
        <v>2</v>
      </c>
      <c r="F39" s="199">
        <v>7678.4</v>
      </c>
      <c r="G39" s="199">
        <v>0</v>
      </c>
      <c r="H39" s="199">
        <v>0</v>
      </c>
      <c r="I39" s="199">
        <v>736</v>
      </c>
      <c r="J39" s="199">
        <v>212.8</v>
      </c>
      <c r="K39" s="199">
        <v>444.8</v>
      </c>
      <c r="L39" s="199">
        <v>1893.6000000000001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2732.8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386.40000000000003</v>
      </c>
      <c r="AM39" s="199">
        <v>0</v>
      </c>
      <c r="AN39" s="199">
        <v>0</v>
      </c>
      <c r="AO39" s="199">
        <v>0</v>
      </c>
      <c r="AP39" s="199">
        <v>160</v>
      </c>
      <c r="AQ39" s="199">
        <v>0</v>
      </c>
      <c r="AR39" s="199">
        <v>0</v>
      </c>
      <c r="AS39" s="199">
        <v>0</v>
      </c>
      <c r="AT39" s="199">
        <v>816</v>
      </c>
      <c r="AU39" s="199">
        <v>0</v>
      </c>
      <c r="AV39" s="199">
        <v>0</v>
      </c>
      <c r="AW39" s="199">
        <v>296</v>
      </c>
    </row>
    <row r="40" spans="3:49" x14ac:dyDescent="0.3">
      <c r="C40" s="199">
        <v>37</v>
      </c>
      <c r="D40" s="199">
        <v>5</v>
      </c>
      <c r="E40" s="199">
        <v>4</v>
      </c>
      <c r="F40" s="199">
        <v>6.5</v>
      </c>
      <c r="G40" s="199">
        <v>0</v>
      </c>
      <c r="H40" s="199">
        <v>0</v>
      </c>
      <c r="I40" s="199">
        <v>0</v>
      </c>
      <c r="J40" s="199">
        <v>0</v>
      </c>
      <c r="K40" s="199">
        <v>0</v>
      </c>
      <c r="L40" s="199">
        <v>6.5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0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37</v>
      </c>
      <c r="D41" s="199">
        <v>5</v>
      </c>
      <c r="E41" s="199">
        <v>5</v>
      </c>
      <c r="F41" s="199">
        <v>10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10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37</v>
      </c>
      <c r="D42" s="199">
        <v>5</v>
      </c>
      <c r="E42" s="199">
        <v>6</v>
      </c>
      <c r="F42" s="199">
        <v>1845591</v>
      </c>
      <c r="G42" s="199">
        <v>0</v>
      </c>
      <c r="H42" s="199">
        <v>0</v>
      </c>
      <c r="I42" s="199">
        <v>106540</v>
      </c>
      <c r="J42" s="199">
        <v>35298</v>
      </c>
      <c r="K42" s="199">
        <v>114690</v>
      </c>
      <c r="L42" s="199">
        <v>826488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498072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77496</v>
      </c>
      <c r="AM42" s="199">
        <v>0</v>
      </c>
      <c r="AN42" s="199">
        <v>0</v>
      </c>
      <c r="AO42" s="199">
        <v>0</v>
      </c>
      <c r="AP42" s="199">
        <v>19419</v>
      </c>
      <c r="AQ42" s="199">
        <v>0</v>
      </c>
      <c r="AR42" s="199">
        <v>0</v>
      </c>
      <c r="AS42" s="199">
        <v>0</v>
      </c>
      <c r="AT42" s="199">
        <v>97135</v>
      </c>
      <c r="AU42" s="199">
        <v>0</v>
      </c>
      <c r="AV42" s="199">
        <v>0</v>
      </c>
      <c r="AW42" s="199">
        <v>70453</v>
      </c>
    </row>
    <row r="43" spans="3:49" x14ac:dyDescent="0.3">
      <c r="C43" s="199">
        <v>37</v>
      </c>
      <c r="D43" s="199">
        <v>5</v>
      </c>
      <c r="E43" s="199">
        <v>10</v>
      </c>
      <c r="F43" s="199">
        <v>22000</v>
      </c>
      <c r="G43" s="199">
        <v>0</v>
      </c>
      <c r="H43" s="199">
        <v>0</v>
      </c>
      <c r="I43" s="199">
        <v>0</v>
      </c>
      <c r="J43" s="199">
        <v>22000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0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37</v>
      </c>
      <c r="D44" s="199">
        <v>5</v>
      </c>
      <c r="E44" s="199">
        <v>11</v>
      </c>
      <c r="F44" s="199">
        <v>5774.9231996957997</v>
      </c>
      <c r="G44" s="199">
        <v>3483.2565330291332</v>
      </c>
      <c r="H44" s="199">
        <v>1250</v>
      </c>
      <c r="I44" s="199">
        <v>0</v>
      </c>
      <c r="J44" s="199">
        <v>1041.6666666666667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0</v>
      </c>
      <c r="AU44" s="199">
        <v>0</v>
      </c>
      <c r="AV44" s="199">
        <v>0</v>
      </c>
      <c r="AW44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752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14253118</v>
      </c>
      <c r="C3" s="190">
        <f t="shared" ref="C3:Z3" si="0">SUBTOTAL(9,C6:C1048576)</f>
        <v>7</v>
      </c>
      <c r="D3" s="190"/>
      <c r="E3" s="190">
        <f>SUBTOTAL(9,E6:E1048576)/4</f>
        <v>14611867</v>
      </c>
      <c r="F3" s="190"/>
      <c r="G3" s="190">
        <f t="shared" si="0"/>
        <v>6</v>
      </c>
      <c r="H3" s="190">
        <f>SUBTOTAL(9,H6:H1048576)/4</f>
        <v>16673682</v>
      </c>
      <c r="I3" s="193">
        <f>IF(B3&lt;&gt;0,H3/B3,"")</f>
        <v>1.1698269810156627</v>
      </c>
      <c r="J3" s="191">
        <f>IF(E3&lt;&gt;0,H3/E3,"")</f>
        <v>1.1411055137580981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3"/>
      <c r="B5" s="474">
        <v>2015</v>
      </c>
      <c r="C5" s="475"/>
      <c r="D5" s="475"/>
      <c r="E5" s="475">
        <v>2016</v>
      </c>
      <c r="F5" s="475"/>
      <c r="G5" s="475"/>
      <c r="H5" s="475">
        <v>2017</v>
      </c>
      <c r="I5" s="476" t="s">
        <v>214</v>
      </c>
      <c r="J5" s="477" t="s">
        <v>2</v>
      </c>
      <c r="K5" s="474">
        <v>2015</v>
      </c>
      <c r="L5" s="475"/>
      <c r="M5" s="475"/>
      <c r="N5" s="475">
        <v>2016</v>
      </c>
      <c r="O5" s="475"/>
      <c r="P5" s="475"/>
      <c r="Q5" s="475">
        <v>2017</v>
      </c>
      <c r="R5" s="476" t="s">
        <v>214</v>
      </c>
      <c r="S5" s="477" t="s">
        <v>2</v>
      </c>
      <c r="T5" s="474">
        <v>2015</v>
      </c>
      <c r="U5" s="475"/>
      <c r="V5" s="475"/>
      <c r="W5" s="475">
        <v>2016</v>
      </c>
      <c r="X5" s="475"/>
      <c r="Y5" s="475"/>
      <c r="Z5" s="475">
        <v>2017</v>
      </c>
      <c r="AA5" s="476" t="s">
        <v>214</v>
      </c>
      <c r="AB5" s="477" t="s">
        <v>2</v>
      </c>
    </row>
    <row r="6" spans="1:28" ht="14.4" customHeight="1" x14ac:dyDescent="0.3">
      <c r="A6" s="478" t="s">
        <v>750</v>
      </c>
      <c r="B6" s="479">
        <v>14253118</v>
      </c>
      <c r="C6" s="480">
        <v>1</v>
      </c>
      <c r="D6" s="480">
        <v>0.97544810666563009</v>
      </c>
      <c r="E6" s="479">
        <v>14611867</v>
      </c>
      <c r="F6" s="480">
        <v>1.025169861078818</v>
      </c>
      <c r="G6" s="480">
        <v>1</v>
      </c>
      <c r="H6" s="479">
        <v>16673682</v>
      </c>
      <c r="I6" s="480">
        <v>1.1698269810156627</v>
      </c>
      <c r="J6" s="480">
        <v>1.1411055137580981</v>
      </c>
      <c r="K6" s="479"/>
      <c r="L6" s="480"/>
      <c r="M6" s="480"/>
      <c r="N6" s="479"/>
      <c r="O6" s="480"/>
      <c r="P6" s="480"/>
      <c r="Q6" s="479"/>
      <c r="R6" s="480"/>
      <c r="S6" s="480"/>
      <c r="T6" s="479"/>
      <c r="U6" s="480"/>
      <c r="V6" s="480"/>
      <c r="W6" s="479"/>
      <c r="X6" s="480"/>
      <c r="Y6" s="480"/>
      <c r="Z6" s="479"/>
      <c r="AA6" s="480"/>
      <c r="AB6" s="481"/>
    </row>
    <row r="7" spans="1:28" ht="14.4" customHeight="1" thickBot="1" x14ac:dyDescent="0.35">
      <c r="A7" s="485" t="s">
        <v>751</v>
      </c>
      <c r="B7" s="482">
        <v>14253118</v>
      </c>
      <c r="C7" s="483">
        <v>1</v>
      </c>
      <c r="D7" s="483">
        <v>0.97544810666563009</v>
      </c>
      <c r="E7" s="482">
        <v>14611867</v>
      </c>
      <c r="F7" s="483">
        <v>1.025169861078818</v>
      </c>
      <c r="G7" s="483">
        <v>1</v>
      </c>
      <c r="H7" s="482">
        <v>16673682</v>
      </c>
      <c r="I7" s="483">
        <v>1.1698269810156627</v>
      </c>
      <c r="J7" s="483">
        <v>1.1411055137580981</v>
      </c>
      <c r="K7" s="482"/>
      <c r="L7" s="483"/>
      <c r="M7" s="483"/>
      <c r="N7" s="482"/>
      <c r="O7" s="483"/>
      <c r="P7" s="483"/>
      <c r="Q7" s="482"/>
      <c r="R7" s="483"/>
      <c r="S7" s="483"/>
      <c r="T7" s="482"/>
      <c r="U7" s="483"/>
      <c r="V7" s="483"/>
      <c r="W7" s="482"/>
      <c r="X7" s="483"/>
      <c r="Y7" s="483"/>
      <c r="Z7" s="482"/>
      <c r="AA7" s="483"/>
      <c r="AB7" s="484"/>
    </row>
    <row r="8" spans="1:28" ht="14.4" customHeight="1" thickBot="1" x14ac:dyDescent="0.35"/>
    <row r="9" spans="1:28" ht="14.4" customHeight="1" x14ac:dyDescent="0.3">
      <c r="A9" s="478" t="s">
        <v>386</v>
      </c>
      <c r="B9" s="479">
        <v>12627388</v>
      </c>
      <c r="C9" s="480">
        <v>1</v>
      </c>
      <c r="D9" s="480">
        <v>0.96764604324088554</v>
      </c>
      <c r="E9" s="479">
        <v>13049594</v>
      </c>
      <c r="F9" s="480">
        <v>1.0334357350863062</v>
      </c>
      <c r="G9" s="480">
        <v>1</v>
      </c>
      <c r="H9" s="479">
        <v>15527919</v>
      </c>
      <c r="I9" s="480">
        <v>1.2297015819898778</v>
      </c>
      <c r="J9" s="481">
        <v>1.1899158701795627</v>
      </c>
    </row>
    <row r="10" spans="1:28" ht="14.4" customHeight="1" x14ac:dyDescent="0.3">
      <c r="A10" s="493" t="s">
        <v>753</v>
      </c>
      <c r="B10" s="486">
        <v>749</v>
      </c>
      <c r="C10" s="487">
        <v>1</v>
      </c>
      <c r="D10" s="487"/>
      <c r="E10" s="486"/>
      <c r="F10" s="487"/>
      <c r="G10" s="487"/>
      <c r="H10" s="486">
        <v>13188648</v>
      </c>
      <c r="I10" s="487">
        <v>17608.341789052069</v>
      </c>
      <c r="J10" s="488"/>
    </row>
    <row r="11" spans="1:28" ht="14.4" customHeight="1" x14ac:dyDescent="0.3">
      <c r="A11" s="493" t="s">
        <v>754</v>
      </c>
      <c r="B11" s="486">
        <v>12626639</v>
      </c>
      <c r="C11" s="487">
        <v>1</v>
      </c>
      <c r="D11" s="487">
        <v>0.96758864681920376</v>
      </c>
      <c r="E11" s="486">
        <v>13049594</v>
      </c>
      <c r="F11" s="487">
        <v>1.0334970374935089</v>
      </c>
      <c r="G11" s="487">
        <v>1</v>
      </c>
      <c r="H11" s="486">
        <v>2339271</v>
      </c>
      <c r="I11" s="487">
        <v>0.185264740680398</v>
      </c>
      <c r="J11" s="488">
        <v>0.17926005973825698</v>
      </c>
    </row>
    <row r="12" spans="1:28" ht="14.4" customHeight="1" x14ac:dyDescent="0.3">
      <c r="A12" s="489" t="s">
        <v>443</v>
      </c>
      <c r="B12" s="490">
        <v>1625730</v>
      </c>
      <c r="C12" s="491">
        <v>1</v>
      </c>
      <c r="D12" s="491">
        <v>1.0406183810383973</v>
      </c>
      <c r="E12" s="490">
        <v>1562273</v>
      </c>
      <c r="F12" s="491">
        <v>0.96096707325324626</v>
      </c>
      <c r="G12" s="491">
        <v>1</v>
      </c>
      <c r="H12" s="490">
        <v>1145763</v>
      </c>
      <c r="I12" s="491">
        <v>0.7047683194626414</v>
      </c>
      <c r="J12" s="492">
        <v>0.73339486760636585</v>
      </c>
    </row>
    <row r="13" spans="1:28" ht="14.4" customHeight="1" x14ac:dyDescent="0.3">
      <c r="A13" s="493" t="s">
        <v>753</v>
      </c>
      <c r="B13" s="486"/>
      <c r="C13" s="487"/>
      <c r="D13" s="487"/>
      <c r="E13" s="486"/>
      <c r="F13" s="487"/>
      <c r="G13" s="487"/>
      <c r="H13" s="486">
        <v>729428</v>
      </c>
      <c r="I13" s="487"/>
      <c r="J13" s="488"/>
    </row>
    <row r="14" spans="1:28" ht="14.4" customHeight="1" thickBot="1" x14ac:dyDescent="0.35">
      <c r="A14" s="485" t="s">
        <v>754</v>
      </c>
      <c r="B14" s="482">
        <v>1625730</v>
      </c>
      <c r="C14" s="483">
        <v>1</v>
      </c>
      <c r="D14" s="483">
        <v>1.0406183810383973</v>
      </c>
      <c r="E14" s="482">
        <v>1562273</v>
      </c>
      <c r="F14" s="483">
        <v>0.96096707325324626</v>
      </c>
      <c r="G14" s="483">
        <v>1</v>
      </c>
      <c r="H14" s="482">
        <v>416335</v>
      </c>
      <c r="I14" s="483">
        <v>0.25609110983988731</v>
      </c>
      <c r="J14" s="484">
        <v>0.26649311611990989</v>
      </c>
    </row>
    <row r="15" spans="1:28" ht="14.4" customHeight="1" x14ac:dyDescent="0.3">
      <c r="A15" s="494" t="s">
        <v>755</v>
      </c>
    </row>
    <row r="16" spans="1:28" ht="14.4" customHeight="1" x14ac:dyDescent="0.3">
      <c r="A16" s="495" t="s">
        <v>756</v>
      </c>
    </row>
    <row r="17" spans="1:1" ht="14.4" customHeight="1" x14ac:dyDescent="0.3">
      <c r="A17" s="494" t="s">
        <v>757</v>
      </c>
    </row>
    <row r="18" spans="1:1" ht="14.4" customHeight="1" x14ac:dyDescent="0.3">
      <c r="A18" s="494" t="s">
        <v>758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783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46606</v>
      </c>
      <c r="C3" s="279">
        <f t="shared" si="0"/>
        <v>44635</v>
      </c>
      <c r="D3" s="294">
        <f t="shared" si="0"/>
        <v>44829</v>
      </c>
      <c r="E3" s="192">
        <f t="shared" si="0"/>
        <v>14253118</v>
      </c>
      <c r="F3" s="190">
        <f t="shared" si="0"/>
        <v>14611867</v>
      </c>
      <c r="G3" s="280">
        <f t="shared" si="0"/>
        <v>16673682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3"/>
      <c r="B5" s="474">
        <v>2015</v>
      </c>
      <c r="C5" s="475">
        <v>2016</v>
      </c>
      <c r="D5" s="496">
        <v>2017</v>
      </c>
      <c r="E5" s="474">
        <v>2015</v>
      </c>
      <c r="F5" s="475">
        <v>2016</v>
      </c>
      <c r="G5" s="496">
        <v>2017</v>
      </c>
    </row>
    <row r="6" spans="1:7" ht="14.4" customHeight="1" x14ac:dyDescent="0.3">
      <c r="A6" s="460" t="s">
        <v>753</v>
      </c>
      <c r="B6" s="438">
        <v>4</v>
      </c>
      <c r="C6" s="438"/>
      <c r="D6" s="438">
        <v>38119</v>
      </c>
      <c r="E6" s="497">
        <v>749</v>
      </c>
      <c r="F6" s="497"/>
      <c r="G6" s="498">
        <v>13918076</v>
      </c>
    </row>
    <row r="7" spans="1:7" ht="14.4" customHeight="1" x14ac:dyDescent="0.3">
      <c r="A7" s="503" t="s">
        <v>759</v>
      </c>
      <c r="B7" s="445">
        <v>1140</v>
      </c>
      <c r="C7" s="445">
        <v>2528</v>
      </c>
      <c r="D7" s="445">
        <v>225</v>
      </c>
      <c r="E7" s="499">
        <v>288098</v>
      </c>
      <c r="F7" s="499">
        <v>805917</v>
      </c>
      <c r="G7" s="500">
        <v>84175</v>
      </c>
    </row>
    <row r="8" spans="1:7" ht="14.4" customHeight="1" x14ac:dyDescent="0.3">
      <c r="A8" s="503" t="s">
        <v>760</v>
      </c>
      <c r="B8" s="445"/>
      <c r="C8" s="445">
        <v>17</v>
      </c>
      <c r="D8" s="445"/>
      <c r="E8" s="499"/>
      <c r="F8" s="499">
        <v>8014</v>
      </c>
      <c r="G8" s="500"/>
    </row>
    <row r="9" spans="1:7" ht="14.4" customHeight="1" x14ac:dyDescent="0.3">
      <c r="A9" s="503" t="s">
        <v>761</v>
      </c>
      <c r="B9" s="445">
        <v>3469</v>
      </c>
      <c r="C9" s="445">
        <v>2687</v>
      </c>
      <c r="D9" s="445">
        <v>657</v>
      </c>
      <c r="E9" s="499">
        <v>725060</v>
      </c>
      <c r="F9" s="499">
        <v>640432</v>
      </c>
      <c r="G9" s="500">
        <v>141070</v>
      </c>
    </row>
    <row r="10" spans="1:7" ht="14.4" customHeight="1" x14ac:dyDescent="0.3">
      <c r="A10" s="503" t="s">
        <v>762</v>
      </c>
      <c r="B10" s="445">
        <v>3255</v>
      </c>
      <c r="C10" s="445">
        <v>2371</v>
      </c>
      <c r="D10" s="445">
        <v>822</v>
      </c>
      <c r="E10" s="499">
        <v>1600416</v>
      </c>
      <c r="F10" s="499">
        <v>1225085</v>
      </c>
      <c r="G10" s="500">
        <v>448361</v>
      </c>
    </row>
    <row r="11" spans="1:7" ht="14.4" customHeight="1" x14ac:dyDescent="0.3">
      <c r="A11" s="503" t="s">
        <v>763</v>
      </c>
      <c r="B11" s="445">
        <v>5186</v>
      </c>
      <c r="C11" s="445">
        <v>4810</v>
      </c>
      <c r="D11" s="445">
        <v>880</v>
      </c>
      <c r="E11" s="499">
        <v>1451572</v>
      </c>
      <c r="F11" s="499">
        <v>1580829</v>
      </c>
      <c r="G11" s="500">
        <v>269124</v>
      </c>
    </row>
    <row r="12" spans="1:7" ht="14.4" customHeight="1" x14ac:dyDescent="0.3">
      <c r="A12" s="503" t="s">
        <v>764</v>
      </c>
      <c r="B12" s="445">
        <v>455</v>
      </c>
      <c r="C12" s="445">
        <v>1072</v>
      </c>
      <c r="D12" s="445">
        <v>175</v>
      </c>
      <c r="E12" s="499">
        <v>92008</v>
      </c>
      <c r="F12" s="499">
        <v>261264</v>
      </c>
      <c r="G12" s="500">
        <v>51503</v>
      </c>
    </row>
    <row r="13" spans="1:7" ht="14.4" customHeight="1" x14ac:dyDescent="0.3">
      <c r="A13" s="503" t="s">
        <v>765</v>
      </c>
      <c r="B13" s="445">
        <v>4701</v>
      </c>
      <c r="C13" s="445">
        <v>4610</v>
      </c>
      <c r="D13" s="445"/>
      <c r="E13" s="499">
        <v>1291069</v>
      </c>
      <c r="F13" s="499">
        <v>1252481</v>
      </c>
      <c r="G13" s="500"/>
    </row>
    <row r="14" spans="1:7" ht="14.4" customHeight="1" x14ac:dyDescent="0.3">
      <c r="A14" s="503" t="s">
        <v>766</v>
      </c>
      <c r="B14" s="445">
        <v>1102</v>
      </c>
      <c r="C14" s="445">
        <v>1159</v>
      </c>
      <c r="D14" s="445">
        <v>233</v>
      </c>
      <c r="E14" s="499">
        <v>1446386</v>
      </c>
      <c r="F14" s="499">
        <v>1579461</v>
      </c>
      <c r="G14" s="500">
        <v>364230</v>
      </c>
    </row>
    <row r="15" spans="1:7" ht="14.4" customHeight="1" x14ac:dyDescent="0.3">
      <c r="A15" s="503" t="s">
        <v>767</v>
      </c>
      <c r="B15" s="445"/>
      <c r="C15" s="445">
        <v>1317</v>
      </c>
      <c r="D15" s="445">
        <v>268</v>
      </c>
      <c r="E15" s="499"/>
      <c r="F15" s="499">
        <v>307972</v>
      </c>
      <c r="G15" s="500">
        <v>85215</v>
      </c>
    </row>
    <row r="16" spans="1:7" ht="14.4" customHeight="1" x14ac:dyDescent="0.3">
      <c r="A16" s="503" t="s">
        <v>768</v>
      </c>
      <c r="B16" s="445">
        <v>5252</v>
      </c>
      <c r="C16" s="445">
        <v>6840</v>
      </c>
      <c r="D16" s="445">
        <v>845</v>
      </c>
      <c r="E16" s="499">
        <v>1323407</v>
      </c>
      <c r="F16" s="499">
        <v>1929252</v>
      </c>
      <c r="G16" s="500">
        <v>237977</v>
      </c>
    </row>
    <row r="17" spans="1:7" ht="14.4" customHeight="1" x14ac:dyDescent="0.3">
      <c r="A17" s="503" t="s">
        <v>769</v>
      </c>
      <c r="B17" s="445">
        <v>28</v>
      </c>
      <c r="C17" s="445">
        <v>7</v>
      </c>
      <c r="D17" s="445">
        <v>40</v>
      </c>
      <c r="E17" s="499">
        <v>9849</v>
      </c>
      <c r="F17" s="499">
        <v>1210</v>
      </c>
      <c r="G17" s="500">
        <v>52105</v>
      </c>
    </row>
    <row r="18" spans="1:7" ht="14.4" customHeight="1" x14ac:dyDescent="0.3">
      <c r="A18" s="503" t="s">
        <v>770</v>
      </c>
      <c r="B18" s="445"/>
      <c r="C18" s="445"/>
      <c r="D18" s="445">
        <v>169</v>
      </c>
      <c r="E18" s="499"/>
      <c r="F18" s="499"/>
      <c r="G18" s="500">
        <v>53118</v>
      </c>
    </row>
    <row r="19" spans="1:7" ht="14.4" customHeight="1" x14ac:dyDescent="0.3">
      <c r="A19" s="503" t="s">
        <v>771</v>
      </c>
      <c r="B19" s="445">
        <v>571</v>
      </c>
      <c r="C19" s="445">
        <v>1189</v>
      </c>
      <c r="D19" s="445">
        <v>115</v>
      </c>
      <c r="E19" s="499">
        <v>111928</v>
      </c>
      <c r="F19" s="499">
        <v>256663</v>
      </c>
      <c r="G19" s="500">
        <v>39401</v>
      </c>
    </row>
    <row r="20" spans="1:7" ht="14.4" customHeight="1" x14ac:dyDescent="0.3">
      <c r="A20" s="503" t="s">
        <v>772</v>
      </c>
      <c r="B20" s="445"/>
      <c r="C20" s="445"/>
      <c r="D20" s="445">
        <v>7</v>
      </c>
      <c r="E20" s="499"/>
      <c r="F20" s="499"/>
      <c r="G20" s="500">
        <v>7084</v>
      </c>
    </row>
    <row r="21" spans="1:7" ht="14.4" customHeight="1" x14ac:dyDescent="0.3">
      <c r="A21" s="503" t="s">
        <v>773</v>
      </c>
      <c r="B21" s="445"/>
      <c r="C21" s="445">
        <v>189</v>
      </c>
      <c r="D21" s="445"/>
      <c r="E21" s="499"/>
      <c r="F21" s="499">
        <v>40746</v>
      </c>
      <c r="G21" s="500"/>
    </row>
    <row r="22" spans="1:7" ht="14.4" customHeight="1" x14ac:dyDescent="0.3">
      <c r="A22" s="503" t="s">
        <v>774</v>
      </c>
      <c r="B22" s="445">
        <v>693</v>
      </c>
      <c r="C22" s="445">
        <v>1275</v>
      </c>
      <c r="D22" s="445">
        <v>112</v>
      </c>
      <c r="E22" s="499">
        <v>155078</v>
      </c>
      <c r="F22" s="499">
        <v>302350</v>
      </c>
      <c r="G22" s="500">
        <v>25086</v>
      </c>
    </row>
    <row r="23" spans="1:7" ht="14.4" customHeight="1" x14ac:dyDescent="0.3">
      <c r="A23" s="503" t="s">
        <v>775</v>
      </c>
      <c r="B23" s="445">
        <v>3831</v>
      </c>
      <c r="C23" s="445"/>
      <c r="D23" s="445"/>
      <c r="E23" s="499">
        <v>1020491</v>
      </c>
      <c r="F23" s="499"/>
      <c r="G23" s="500"/>
    </row>
    <row r="24" spans="1:7" ht="14.4" customHeight="1" x14ac:dyDescent="0.3">
      <c r="A24" s="503" t="s">
        <v>776</v>
      </c>
      <c r="B24" s="445">
        <v>3953</v>
      </c>
      <c r="C24" s="445">
        <v>4532</v>
      </c>
      <c r="D24" s="445">
        <v>568</v>
      </c>
      <c r="E24" s="499">
        <v>933573</v>
      </c>
      <c r="F24" s="499">
        <v>1269391</v>
      </c>
      <c r="G24" s="500">
        <v>242034</v>
      </c>
    </row>
    <row r="25" spans="1:7" ht="14.4" customHeight="1" x14ac:dyDescent="0.3">
      <c r="A25" s="503" t="s">
        <v>777</v>
      </c>
      <c r="B25" s="445">
        <v>455</v>
      </c>
      <c r="C25" s="445"/>
      <c r="D25" s="445"/>
      <c r="E25" s="499">
        <v>93040</v>
      </c>
      <c r="F25" s="499"/>
      <c r="G25" s="500"/>
    </row>
    <row r="26" spans="1:7" ht="14.4" customHeight="1" x14ac:dyDescent="0.3">
      <c r="A26" s="503" t="s">
        <v>778</v>
      </c>
      <c r="B26" s="445">
        <v>849</v>
      </c>
      <c r="C26" s="445">
        <v>962</v>
      </c>
      <c r="D26" s="445">
        <v>46</v>
      </c>
      <c r="E26" s="499">
        <v>166244</v>
      </c>
      <c r="F26" s="499">
        <v>212700</v>
      </c>
      <c r="G26" s="500">
        <v>8144</v>
      </c>
    </row>
    <row r="27" spans="1:7" ht="14.4" customHeight="1" x14ac:dyDescent="0.3">
      <c r="A27" s="503" t="s">
        <v>779</v>
      </c>
      <c r="B27" s="445">
        <v>1523</v>
      </c>
      <c r="C27" s="445">
        <v>1340</v>
      </c>
      <c r="D27" s="445">
        <v>307</v>
      </c>
      <c r="E27" s="499">
        <v>1127026</v>
      </c>
      <c r="F27" s="499">
        <v>1009305</v>
      </c>
      <c r="G27" s="500">
        <v>212066</v>
      </c>
    </row>
    <row r="28" spans="1:7" ht="14.4" customHeight="1" x14ac:dyDescent="0.3">
      <c r="A28" s="503" t="s">
        <v>780</v>
      </c>
      <c r="B28" s="445">
        <v>4472</v>
      </c>
      <c r="C28" s="445">
        <v>4955</v>
      </c>
      <c r="D28" s="445">
        <v>540</v>
      </c>
      <c r="E28" s="499">
        <v>1156792</v>
      </c>
      <c r="F28" s="499">
        <v>1346551</v>
      </c>
      <c r="G28" s="500">
        <v>245882</v>
      </c>
    </row>
    <row r="29" spans="1:7" ht="14.4" customHeight="1" x14ac:dyDescent="0.3">
      <c r="A29" s="503" t="s">
        <v>781</v>
      </c>
      <c r="B29" s="445">
        <v>3554</v>
      </c>
      <c r="C29" s="445">
        <v>1120</v>
      </c>
      <c r="D29" s="445">
        <v>637</v>
      </c>
      <c r="E29" s="499">
        <v>838197</v>
      </c>
      <c r="F29" s="499">
        <v>233764</v>
      </c>
      <c r="G29" s="500">
        <v>162804</v>
      </c>
    </row>
    <row r="30" spans="1:7" ht="14.4" customHeight="1" thickBot="1" x14ac:dyDescent="0.35">
      <c r="A30" s="504" t="s">
        <v>782</v>
      </c>
      <c r="B30" s="452">
        <v>2113</v>
      </c>
      <c r="C30" s="452">
        <v>1655</v>
      </c>
      <c r="D30" s="452">
        <v>64</v>
      </c>
      <c r="E30" s="501">
        <v>422135</v>
      </c>
      <c r="F30" s="501">
        <v>348480</v>
      </c>
      <c r="G30" s="502">
        <v>26227</v>
      </c>
    </row>
    <row r="31" spans="1:7" ht="14.4" customHeight="1" x14ac:dyDescent="0.3">
      <c r="A31" s="494" t="s">
        <v>755</v>
      </c>
    </row>
    <row r="32" spans="1:7" ht="14.4" customHeight="1" x14ac:dyDescent="0.3">
      <c r="A32" s="495" t="s">
        <v>756</v>
      </c>
    </row>
    <row r="33" spans="1:1" ht="14.4" customHeight="1" x14ac:dyDescent="0.3">
      <c r="A33" s="494" t="s">
        <v>757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904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46606</v>
      </c>
      <c r="H3" s="78">
        <f t="shared" si="0"/>
        <v>14253118</v>
      </c>
      <c r="I3" s="58"/>
      <c r="J3" s="58"/>
      <c r="K3" s="78">
        <f t="shared" si="0"/>
        <v>44635</v>
      </c>
      <c r="L3" s="78">
        <f t="shared" si="0"/>
        <v>14611867</v>
      </c>
      <c r="M3" s="58"/>
      <c r="N3" s="58"/>
      <c r="O3" s="78">
        <f t="shared" si="0"/>
        <v>44829</v>
      </c>
      <c r="P3" s="78">
        <f t="shared" si="0"/>
        <v>16673682</v>
      </c>
      <c r="Q3" s="59">
        <f>IF(L3=0,0,P3/L3)</f>
        <v>1.1411055137580981</v>
      </c>
      <c r="R3" s="79">
        <f>IF(O3=0,0,P3/O3)</f>
        <v>371.93963728836246</v>
      </c>
    </row>
    <row r="4" spans="1:18" ht="14.4" customHeight="1" x14ac:dyDescent="0.3">
      <c r="A4" s="380" t="s">
        <v>215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5"/>
      <c r="B5" s="505"/>
      <c r="C5" s="506"/>
      <c r="D5" s="507"/>
      <c r="E5" s="508"/>
      <c r="F5" s="509"/>
      <c r="G5" s="510" t="s">
        <v>58</v>
      </c>
      <c r="H5" s="511" t="s">
        <v>14</v>
      </c>
      <c r="I5" s="512"/>
      <c r="J5" s="512"/>
      <c r="K5" s="510" t="s">
        <v>58</v>
      </c>
      <c r="L5" s="511" t="s">
        <v>14</v>
      </c>
      <c r="M5" s="512"/>
      <c r="N5" s="512"/>
      <c r="O5" s="510" t="s">
        <v>58</v>
      </c>
      <c r="P5" s="511" t="s">
        <v>14</v>
      </c>
      <c r="Q5" s="513"/>
      <c r="R5" s="514"/>
    </row>
    <row r="6" spans="1:18" ht="14.4" customHeight="1" x14ac:dyDescent="0.3">
      <c r="A6" s="433" t="s">
        <v>784</v>
      </c>
      <c r="B6" s="434" t="s">
        <v>785</v>
      </c>
      <c r="C6" s="434" t="s">
        <v>386</v>
      </c>
      <c r="D6" s="434" t="s">
        <v>786</v>
      </c>
      <c r="E6" s="434" t="s">
        <v>787</v>
      </c>
      <c r="F6" s="434" t="s">
        <v>788</v>
      </c>
      <c r="G6" s="438"/>
      <c r="H6" s="438"/>
      <c r="I6" s="434"/>
      <c r="J6" s="434"/>
      <c r="K6" s="438">
        <v>1</v>
      </c>
      <c r="L6" s="438">
        <v>2226</v>
      </c>
      <c r="M6" s="434">
        <v>1</v>
      </c>
      <c r="N6" s="434">
        <v>2226</v>
      </c>
      <c r="O6" s="438"/>
      <c r="P6" s="438"/>
      <c r="Q6" s="461"/>
      <c r="R6" s="439"/>
    </row>
    <row r="7" spans="1:18" ht="14.4" customHeight="1" x14ac:dyDescent="0.3">
      <c r="A7" s="440" t="s">
        <v>784</v>
      </c>
      <c r="B7" s="441" t="s">
        <v>785</v>
      </c>
      <c r="C7" s="441" t="s">
        <v>386</v>
      </c>
      <c r="D7" s="441" t="s">
        <v>786</v>
      </c>
      <c r="E7" s="441" t="s">
        <v>789</v>
      </c>
      <c r="F7" s="441" t="s">
        <v>790</v>
      </c>
      <c r="G7" s="445">
        <v>7070</v>
      </c>
      <c r="H7" s="445">
        <v>381780</v>
      </c>
      <c r="I7" s="441">
        <v>0.96375018932700562</v>
      </c>
      <c r="J7" s="441">
        <v>54</v>
      </c>
      <c r="K7" s="445">
        <v>6830</v>
      </c>
      <c r="L7" s="445">
        <v>396140</v>
      </c>
      <c r="M7" s="441">
        <v>1</v>
      </c>
      <c r="N7" s="441">
        <v>58</v>
      </c>
      <c r="O7" s="445">
        <v>5333</v>
      </c>
      <c r="P7" s="445">
        <v>309314</v>
      </c>
      <c r="Q7" s="515">
        <v>0.78081991215226942</v>
      </c>
      <c r="R7" s="446">
        <v>58</v>
      </c>
    </row>
    <row r="8" spans="1:18" ht="14.4" customHeight="1" x14ac:dyDescent="0.3">
      <c r="A8" s="440" t="s">
        <v>784</v>
      </c>
      <c r="B8" s="441" t="s">
        <v>785</v>
      </c>
      <c r="C8" s="441" t="s">
        <v>386</v>
      </c>
      <c r="D8" s="441" t="s">
        <v>786</v>
      </c>
      <c r="E8" s="441" t="s">
        <v>791</v>
      </c>
      <c r="F8" s="441" t="s">
        <v>792</v>
      </c>
      <c r="G8" s="445">
        <v>410</v>
      </c>
      <c r="H8" s="445">
        <v>50430</v>
      </c>
      <c r="I8" s="441">
        <v>0.89526007456062484</v>
      </c>
      <c r="J8" s="441">
        <v>123</v>
      </c>
      <c r="K8" s="445">
        <v>430</v>
      </c>
      <c r="L8" s="445">
        <v>56330</v>
      </c>
      <c r="M8" s="441">
        <v>1</v>
      </c>
      <c r="N8" s="441">
        <v>131</v>
      </c>
      <c r="O8" s="445">
        <v>275</v>
      </c>
      <c r="P8" s="445">
        <v>36025</v>
      </c>
      <c r="Q8" s="515">
        <v>0.63953488372093026</v>
      </c>
      <c r="R8" s="446">
        <v>131</v>
      </c>
    </row>
    <row r="9" spans="1:18" ht="14.4" customHeight="1" x14ac:dyDescent="0.3">
      <c r="A9" s="440" t="s">
        <v>784</v>
      </c>
      <c r="B9" s="441" t="s">
        <v>785</v>
      </c>
      <c r="C9" s="441" t="s">
        <v>386</v>
      </c>
      <c r="D9" s="441" t="s">
        <v>786</v>
      </c>
      <c r="E9" s="441" t="s">
        <v>793</v>
      </c>
      <c r="F9" s="441" t="s">
        <v>794</v>
      </c>
      <c r="G9" s="445">
        <v>25</v>
      </c>
      <c r="H9" s="445">
        <v>4425</v>
      </c>
      <c r="I9" s="441">
        <v>0.86713697824808933</v>
      </c>
      <c r="J9" s="441">
        <v>177</v>
      </c>
      <c r="K9" s="445">
        <v>27</v>
      </c>
      <c r="L9" s="445">
        <v>5103</v>
      </c>
      <c r="M9" s="441">
        <v>1</v>
      </c>
      <c r="N9" s="441">
        <v>189</v>
      </c>
      <c r="O9" s="445">
        <v>25</v>
      </c>
      <c r="P9" s="445">
        <v>4725</v>
      </c>
      <c r="Q9" s="515">
        <v>0.92592592592592593</v>
      </c>
      <c r="R9" s="446">
        <v>189</v>
      </c>
    </row>
    <row r="10" spans="1:18" ht="14.4" customHeight="1" x14ac:dyDescent="0.3">
      <c r="A10" s="440" t="s">
        <v>784</v>
      </c>
      <c r="B10" s="441" t="s">
        <v>785</v>
      </c>
      <c r="C10" s="441" t="s">
        <v>386</v>
      </c>
      <c r="D10" s="441" t="s">
        <v>786</v>
      </c>
      <c r="E10" s="441" t="s">
        <v>795</v>
      </c>
      <c r="F10" s="441" t="s">
        <v>796</v>
      </c>
      <c r="G10" s="445">
        <v>2</v>
      </c>
      <c r="H10" s="445">
        <v>4024</v>
      </c>
      <c r="I10" s="441"/>
      <c r="J10" s="441">
        <v>2012</v>
      </c>
      <c r="K10" s="445"/>
      <c r="L10" s="445"/>
      <c r="M10" s="441"/>
      <c r="N10" s="441"/>
      <c r="O10" s="445"/>
      <c r="P10" s="445"/>
      <c r="Q10" s="515"/>
      <c r="R10" s="446"/>
    </row>
    <row r="11" spans="1:18" ht="14.4" customHeight="1" x14ac:dyDescent="0.3">
      <c r="A11" s="440" t="s">
        <v>784</v>
      </c>
      <c r="B11" s="441" t="s">
        <v>785</v>
      </c>
      <c r="C11" s="441" t="s">
        <v>386</v>
      </c>
      <c r="D11" s="441" t="s">
        <v>786</v>
      </c>
      <c r="E11" s="441" t="s">
        <v>797</v>
      </c>
      <c r="F11" s="441" t="s">
        <v>798</v>
      </c>
      <c r="G11" s="445">
        <v>9</v>
      </c>
      <c r="H11" s="445">
        <v>3456</v>
      </c>
      <c r="I11" s="441">
        <v>0.84914004914004915</v>
      </c>
      <c r="J11" s="441">
        <v>384</v>
      </c>
      <c r="K11" s="445">
        <v>10</v>
      </c>
      <c r="L11" s="445">
        <v>4070</v>
      </c>
      <c r="M11" s="441">
        <v>1</v>
      </c>
      <c r="N11" s="441">
        <v>407</v>
      </c>
      <c r="O11" s="445">
        <v>4</v>
      </c>
      <c r="P11" s="445">
        <v>1632</v>
      </c>
      <c r="Q11" s="515">
        <v>0.40098280098280098</v>
      </c>
      <c r="R11" s="446">
        <v>408</v>
      </c>
    </row>
    <row r="12" spans="1:18" ht="14.4" customHeight="1" x14ac:dyDescent="0.3">
      <c r="A12" s="440" t="s">
        <v>784</v>
      </c>
      <c r="B12" s="441" t="s">
        <v>785</v>
      </c>
      <c r="C12" s="441" t="s">
        <v>386</v>
      </c>
      <c r="D12" s="441" t="s">
        <v>786</v>
      </c>
      <c r="E12" s="441" t="s">
        <v>799</v>
      </c>
      <c r="F12" s="441" t="s">
        <v>800</v>
      </c>
      <c r="G12" s="445">
        <v>1663</v>
      </c>
      <c r="H12" s="445">
        <v>286036</v>
      </c>
      <c r="I12" s="441">
        <v>1.1301035929610519</v>
      </c>
      <c r="J12" s="441">
        <v>172</v>
      </c>
      <c r="K12" s="445">
        <v>1414</v>
      </c>
      <c r="L12" s="445">
        <v>253106</v>
      </c>
      <c r="M12" s="441">
        <v>1</v>
      </c>
      <c r="N12" s="441">
        <v>179</v>
      </c>
      <c r="O12" s="445">
        <v>1673</v>
      </c>
      <c r="P12" s="445">
        <v>301140</v>
      </c>
      <c r="Q12" s="515">
        <v>1.1897781956966647</v>
      </c>
      <c r="R12" s="446">
        <v>180</v>
      </c>
    </row>
    <row r="13" spans="1:18" ht="14.4" customHeight="1" x14ac:dyDescent="0.3">
      <c r="A13" s="440" t="s">
        <v>784</v>
      </c>
      <c r="B13" s="441" t="s">
        <v>785</v>
      </c>
      <c r="C13" s="441" t="s">
        <v>386</v>
      </c>
      <c r="D13" s="441" t="s">
        <v>786</v>
      </c>
      <c r="E13" s="441" t="s">
        <v>801</v>
      </c>
      <c r="F13" s="441" t="s">
        <v>802</v>
      </c>
      <c r="G13" s="445">
        <v>11</v>
      </c>
      <c r="H13" s="445">
        <v>5863</v>
      </c>
      <c r="I13" s="441">
        <v>5.1520210896309315</v>
      </c>
      <c r="J13" s="441">
        <v>533</v>
      </c>
      <c r="K13" s="445">
        <v>2</v>
      </c>
      <c r="L13" s="445">
        <v>1138</v>
      </c>
      <c r="M13" s="441">
        <v>1</v>
      </c>
      <c r="N13" s="441">
        <v>569</v>
      </c>
      <c r="O13" s="445">
        <v>6</v>
      </c>
      <c r="P13" s="445">
        <v>3414</v>
      </c>
      <c r="Q13" s="515">
        <v>3</v>
      </c>
      <c r="R13" s="446">
        <v>569</v>
      </c>
    </row>
    <row r="14" spans="1:18" ht="14.4" customHeight="1" x14ac:dyDescent="0.3">
      <c r="A14" s="440" t="s">
        <v>784</v>
      </c>
      <c r="B14" s="441" t="s">
        <v>785</v>
      </c>
      <c r="C14" s="441" t="s">
        <v>386</v>
      </c>
      <c r="D14" s="441" t="s">
        <v>786</v>
      </c>
      <c r="E14" s="441" t="s">
        <v>803</v>
      </c>
      <c r="F14" s="441" t="s">
        <v>804</v>
      </c>
      <c r="G14" s="445">
        <v>687</v>
      </c>
      <c r="H14" s="445">
        <v>221214</v>
      </c>
      <c r="I14" s="441">
        <v>0.66566562349542613</v>
      </c>
      <c r="J14" s="441">
        <v>322</v>
      </c>
      <c r="K14" s="445">
        <v>992</v>
      </c>
      <c r="L14" s="445">
        <v>332320</v>
      </c>
      <c r="M14" s="441">
        <v>1</v>
      </c>
      <c r="N14" s="441">
        <v>335</v>
      </c>
      <c r="O14" s="445">
        <v>1010</v>
      </c>
      <c r="P14" s="445">
        <v>339360</v>
      </c>
      <c r="Q14" s="515">
        <v>1.0211844005777564</v>
      </c>
      <c r="R14" s="446">
        <v>336</v>
      </c>
    </row>
    <row r="15" spans="1:18" ht="14.4" customHeight="1" x14ac:dyDescent="0.3">
      <c r="A15" s="440" t="s">
        <v>784</v>
      </c>
      <c r="B15" s="441" t="s">
        <v>785</v>
      </c>
      <c r="C15" s="441" t="s">
        <v>386</v>
      </c>
      <c r="D15" s="441" t="s">
        <v>786</v>
      </c>
      <c r="E15" s="441" t="s">
        <v>805</v>
      </c>
      <c r="F15" s="441" t="s">
        <v>806</v>
      </c>
      <c r="G15" s="445">
        <v>117</v>
      </c>
      <c r="H15" s="445">
        <v>51363</v>
      </c>
      <c r="I15" s="441">
        <v>0.80680782884609348</v>
      </c>
      <c r="J15" s="441">
        <v>439</v>
      </c>
      <c r="K15" s="445">
        <v>139</v>
      </c>
      <c r="L15" s="445">
        <v>63662</v>
      </c>
      <c r="M15" s="441">
        <v>1</v>
      </c>
      <c r="N15" s="441">
        <v>458</v>
      </c>
      <c r="O15" s="445">
        <v>134</v>
      </c>
      <c r="P15" s="445">
        <v>61506</v>
      </c>
      <c r="Q15" s="515">
        <v>0.96613364330369766</v>
      </c>
      <c r="R15" s="446">
        <v>459</v>
      </c>
    </row>
    <row r="16" spans="1:18" ht="14.4" customHeight="1" x14ac:dyDescent="0.3">
      <c r="A16" s="440" t="s">
        <v>784</v>
      </c>
      <c r="B16" s="441" t="s">
        <v>785</v>
      </c>
      <c r="C16" s="441" t="s">
        <v>386</v>
      </c>
      <c r="D16" s="441" t="s">
        <v>786</v>
      </c>
      <c r="E16" s="441" t="s">
        <v>807</v>
      </c>
      <c r="F16" s="441" t="s">
        <v>808</v>
      </c>
      <c r="G16" s="445">
        <v>4035</v>
      </c>
      <c r="H16" s="445">
        <v>1375935</v>
      </c>
      <c r="I16" s="441">
        <v>0.92612336465205125</v>
      </c>
      <c r="J16" s="441">
        <v>341</v>
      </c>
      <c r="K16" s="445">
        <v>4257</v>
      </c>
      <c r="L16" s="445">
        <v>1485693</v>
      </c>
      <c r="M16" s="441">
        <v>1</v>
      </c>
      <c r="N16" s="441">
        <v>349</v>
      </c>
      <c r="O16" s="445">
        <v>5564</v>
      </c>
      <c r="P16" s="445">
        <v>1941836</v>
      </c>
      <c r="Q16" s="515">
        <v>1.3070237256283768</v>
      </c>
      <c r="R16" s="446">
        <v>349</v>
      </c>
    </row>
    <row r="17" spans="1:18" ht="14.4" customHeight="1" x14ac:dyDescent="0.3">
      <c r="A17" s="440" t="s">
        <v>784</v>
      </c>
      <c r="B17" s="441" t="s">
        <v>785</v>
      </c>
      <c r="C17" s="441" t="s">
        <v>386</v>
      </c>
      <c r="D17" s="441" t="s">
        <v>786</v>
      </c>
      <c r="E17" s="441" t="s">
        <v>809</v>
      </c>
      <c r="F17" s="441" t="s">
        <v>810</v>
      </c>
      <c r="G17" s="445">
        <v>3</v>
      </c>
      <c r="H17" s="445">
        <v>4794</v>
      </c>
      <c r="I17" s="441">
        <v>0.48336358136721114</v>
      </c>
      <c r="J17" s="441">
        <v>1598</v>
      </c>
      <c r="K17" s="445">
        <v>6</v>
      </c>
      <c r="L17" s="445">
        <v>9918</v>
      </c>
      <c r="M17" s="441">
        <v>1</v>
      </c>
      <c r="N17" s="441">
        <v>1653</v>
      </c>
      <c r="O17" s="445">
        <v>1</v>
      </c>
      <c r="P17" s="445">
        <v>1653</v>
      </c>
      <c r="Q17" s="515">
        <v>0.16666666666666666</v>
      </c>
      <c r="R17" s="446">
        <v>1653</v>
      </c>
    </row>
    <row r="18" spans="1:18" ht="14.4" customHeight="1" x14ac:dyDescent="0.3">
      <c r="A18" s="440" t="s">
        <v>784</v>
      </c>
      <c r="B18" s="441" t="s">
        <v>785</v>
      </c>
      <c r="C18" s="441" t="s">
        <v>386</v>
      </c>
      <c r="D18" s="441" t="s">
        <v>786</v>
      </c>
      <c r="E18" s="441" t="s">
        <v>811</v>
      </c>
      <c r="F18" s="441" t="s">
        <v>812</v>
      </c>
      <c r="G18" s="445">
        <v>2</v>
      </c>
      <c r="H18" s="445">
        <v>6936</v>
      </c>
      <c r="I18" s="441"/>
      <c r="J18" s="441">
        <v>3468</v>
      </c>
      <c r="K18" s="445"/>
      <c r="L18" s="445"/>
      <c r="M18" s="441"/>
      <c r="N18" s="441"/>
      <c r="O18" s="445"/>
      <c r="P18" s="445"/>
      <c r="Q18" s="515"/>
      <c r="R18" s="446"/>
    </row>
    <row r="19" spans="1:18" ht="14.4" customHeight="1" x14ac:dyDescent="0.3">
      <c r="A19" s="440" t="s">
        <v>784</v>
      </c>
      <c r="B19" s="441" t="s">
        <v>785</v>
      </c>
      <c r="C19" s="441" t="s">
        <v>386</v>
      </c>
      <c r="D19" s="441" t="s">
        <v>786</v>
      </c>
      <c r="E19" s="441" t="s">
        <v>813</v>
      </c>
      <c r="F19" s="441" t="s">
        <v>814</v>
      </c>
      <c r="G19" s="445">
        <v>2</v>
      </c>
      <c r="H19" s="445">
        <v>11866</v>
      </c>
      <c r="I19" s="441">
        <v>0.27226836767472812</v>
      </c>
      <c r="J19" s="441">
        <v>5933</v>
      </c>
      <c r="K19" s="445">
        <v>7</v>
      </c>
      <c r="L19" s="445">
        <v>43582</v>
      </c>
      <c r="M19" s="441">
        <v>1</v>
      </c>
      <c r="N19" s="441">
        <v>6226</v>
      </c>
      <c r="O19" s="445">
        <v>8</v>
      </c>
      <c r="P19" s="445">
        <v>49848</v>
      </c>
      <c r="Q19" s="515">
        <v>1.1437749529622321</v>
      </c>
      <c r="R19" s="446">
        <v>6231</v>
      </c>
    </row>
    <row r="20" spans="1:18" ht="14.4" customHeight="1" x14ac:dyDescent="0.3">
      <c r="A20" s="440" t="s">
        <v>784</v>
      </c>
      <c r="B20" s="441" t="s">
        <v>785</v>
      </c>
      <c r="C20" s="441" t="s">
        <v>386</v>
      </c>
      <c r="D20" s="441" t="s">
        <v>786</v>
      </c>
      <c r="E20" s="441" t="s">
        <v>815</v>
      </c>
      <c r="F20" s="441" t="s">
        <v>816</v>
      </c>
      <c r="G20" s="445">
        <v>3</v>
      </c>
      <c r="H20" s="445">
        <v>327</v>
      </c>
      <c r="I20" s="441">
        <v>0.93162393162393164</v>
      </c>
      <c r="J20" s="441">
        <v>109</v>
      </c>
      <c r="K20" s="445">
        <v>3</v>
      </c>
      <c r="L20" s="445">
        <v>351</v>
      </c>
      <c r="M20" s="441">
        <v>1</v>
      </c>
      <c r="N20" s="441">
        <v>117</v>
      </c>
      <c r="O20" s="445">
        <v>2</v>
      </c>
      <c r="P20" s="445">
        <v>234</v>
      </c>
      <c r="Q20" s="515">
        <v>0.66666666666666663</v>
      </c>
      <c r="R20" s="446">
        <v>117</v>
      </c>
    </row>
    <row r="21" spans="1:18" ht="14.4" customHeight="1" x14ac:dyDescent="0.3">
      <c r="A21" s="440" t="s">
        <v>784</v>
      </c>
      <c r="B21" s="441" t="s">
        <v>785</v>
      </c>
      <c r="C21" s="441" t="s">
        <v>386</v>
      </c>
      <c r="D21" s="441" t="s">
        <v>786</v>
      </c>
      <c r="E21" s="441" t="s">
        <v>817</v>
      </c>
      <c r="F21" s="441" t="s">
        <v>818</v>
      </c>
      <c r="G21" s="445"/>
      <c r="H21" s="445"/>
      <c r="I21" s="441"/>
      <c r="J21" s="441"/>
      <c r="K21" s="445">
        <v>94</v>
      </c>
      <c r="L21" s="445">
        <v>4606</v>
      </c>
      <c r="M21" s="441">
        <v>1</v>
      </c>
      <c r="N21" s="441">
        <v>49</v>
      </c>
      <c r="O21" s="445">
        <v>118</v>
      </c>
      <c r="P21" s="445">
        <v>5782</v>
      </c>
      <c r="Q21" s="515">
        <v>1.2553191489361701</v>
      </c>
      <c r="R21" s="446">
        <v>49</v>
      </c>
    </row>
    <row r="22" spans="1:18" ht="14.4" customHeight="1" x14ac:dyDescent="0.3">
      <c r="A22" s="440" t="s">
        <v>784</v>
      </c>
      <c r="B22" s="441" t="s">
        <v>785</v>
      </c>
      <c r="C22" s="441" t="s">
        <v>386</v>
      </c>
      <c r="D22" s="441" t="s">
        <v>786</v>
      </c>
      <c r="E22" s="441" t="s">
        <v>819</v>
      </c>
      <c r="F22" s="441" t="s">
        <v>820</v>
      </c>
      <c r="G22" s="445">
        <v>35</v>
      </c>
      <c r="H22" s="445">
        <v>13160</v>
      </c>
      <c r="I22" s="441">
        <v>0.80964685615848409</v>
      </c>
      <c r="J22" s="441">
        <v>376</v>
      </c>
      <c r="K22" s="445">
        <v>42</v>
      </c>
      <c r="L22" s="445">
        <v>16254</v>
      </c>
      <c r="M22" s="441">
        <v>1</v>
      </c>
      <c r="N22" s="441">
        <v>387</v>
      </c>
      <c r="O22" s="445">
        <v>54</v>
      </c>
      <c r="P22" s="445">
        <v>21114</v>
      </c>
      <c r="Q22" s="515">
        <v>1.2990033222591362</v>
      </c>
      <c r="R22" s="446">
        <v>391</v>
      </c>
    </row>
    <row r="23" spans="1:18" ht="14.4" customHeight="1" x14ac:dyDescent="0.3">
      <c r="A23" s="440" t="s">
        <v>784</v>
      </c>
      <c r="B23" s="441" t="s">
        <v>785</v>
      </c>
      <c r="C23" s="441" t="s">
        <v>386</v>
      </c>
      <c r="D23" s="441" t="s">
        <v>786</v>
      </c>
      <c r="E23" s="441" t="s">
        <v>821</v>
      </c>
      <c r="F23" s="441" t="s">
        <v>822</v>
      </c>
      <c r="G23" s="445">
        <v>44</v>
      </c>
      <c r="H23" s="445">
        <v>1628</v>
      </c>
      <c r="I23" s="441">
        <v>0.71403508771929824</v>
      </c>
      <c r="J23" s="441">
        <v>37</v>
      </c>
      <c r="K23" s="445">
        <v>60</v>
      </c>
      <c r="L23" s="445">
        <v>2280</v>
      </c>
      <c r="M23" s="441">
        <v>1</v>
      </c>
      <c r="N23" s="441">
        <v>38</v>
      </c>
      <c r="O23" s="445">
        <v>63</v>
      </c>
      <c r="P23" s="445">
        <v>2394</v>
      </c>
      <c r="Q23" s="515">
        <v>1.05</v>
      </c>
      <c r="R23" s="446">
        <v>38</v>
      </c>
    </row>
    <row r="24" spans="1:18" ht="14.4" customHeight="1" x14ac:dyDescent="0.3">
      <c r="A24" s="440" t="s">
        <v>784</v>
      </c>
      <c r="B24" s="441" t="s">
        <v>785</v>
      </c>
      <c r="C24" s="441" t="s">
        <v>386</v>
      </c>
      <c r="D24" s="441" t="s">
        <v>786</v>
      </c>
      <c r="E24" s="441" t="s">
        <v>823</v>
      </c>
      <c r="F24" s="441" t="s">
        <v>824</v>
      </c>
      <c r="G24" s="445">
        <v>1</v>
      </c>
      <c r="H24" s="445">
        <v>255</v>
      </c>
      <c r="I24" s="441">
        <v>0.24147727272727273</v>
      </c>
      <c r="J24" s="441">
        <v>255</v>
      </c>
      <c r="K24" s="445">
        <v>4</v>
      </c>
      <c r="L24" s="445">
        <v>1056</v>
      </c>
      <c r="M24" s="441">
        <v>1</v>
      </c>
      <c r="N24" s="441">
        <v>264</v>
      </c>
      <c r="O24" s="445">
        <v>26</v>
      </c>
      <c r="P24" s="445">
        <v>6890</v>
      </c>
      <c r="Q24" s="515">
        <v>6.5246212121212119</v>
      </c>
      <c r="R24" s="446">
        <v>265</v>
      </c>
    </row>
    <row r="25" spans="1:18" ht="14.4" customHeight="1" x14ac:dyDescent="0.3">
      <c r="A25" s="440" t="s">
        <v>784</v>
      </c>
      <c r="B25" s="441" t="s">
        <v>785</v>
      </c>
      <c r="C25" s="441" t="s">
        <v>386</v>
      </c>
      <c r="D25" s="441" t="s">
        <v>786</v>
      </c>
      <c r="E25" s="441" t="s">
        <v>825</v>
      </c>
      <c r="F25" s="441" t="s">
        <v>826</v>
      </c>
      <c r="G25" s="445">
        <v>203</v>
      </c>
      <c r="H25" s="445">
        <v>137228</v>
      </c>
      <c r="I25" s="441">
        <v>0.70370446340662951</v>
      </c>
      <c r="J25" s="441">
        <v>676</v>
      </c>
      <c r="K25" s="445">
        <v>277</v>
      </c>
      <c r="L25" s="445">
        <v>195008</v>
      </c>
      <c r="M25" s="441">
        <v>1</v>
      </c>
      <c r="N25" s="441">
        <v>704</v>
      </c>
      <c r="O25" s="445">
        <v>290</v>
      </c>
      <c r="P25" s="445">
        <v>204450</v>
      </c>
      <c r="Q25" s="515">
        <v>1.048418526419429</v>
      </c>
      <c r="R25" s="446">
        <v>705</v>
      </c>
    </row>
    <row r="26" spans="1:18" ht="14.4" customHeight="1" x14ac:dyDescent="0.3">
      <c r="A26" s="440" t="s">
        <v>784</v>
      </c>
      <c r="B26" s="441" t="s">
        <v>785</v>
      </c>
      <c r="C26" s="441" t="s">
        <v>386</v>
      </c>
      <c r="D26" s="441" t="s">
        <v>786</v>
      </c>
      <c r="E26" s="441" t="s">
        <v>827</v>
      </c>
      <c r="F26" s="441" t="s">
        <v>828</v>
      </c>
      <c r="G26" s="445">
        <v>40</v>
      </c>
      <c r="H26" s="445">
        <v>5520</v>
      </c>
      <c r="I26" s="441">
        <v>2.6822157434402332</v>
      </c>
      <c r="J26" s="441">
        <v>138</v>
      </c>
      <c r="K26" s="445">
        <v>14</v>
      </c>
      <c r="L26" s="445">
        <v>2058</v>
      </c>
      <c r="M26" s="441">
        <v>1</v>
      </c>
      <c r="N26" s="441">
        <v>147</v>
      </c>
      <c r="O26" s="445">
        <v>27</v>
      </c>
      <c r="P26" s="445">
        <v>3969</v>
      </c>
      <c r="Q26" s="515">
        <v>1.9285714285714286</v>
      </c>
      <c r="R26" s="446">
        <v>147</v>
      </c>
    </row>
    <row r="27" spans="1:18" ht="14.4" customHeight="1" x14ac:dyDescent="0.3">
      <c r="A27" s="440" t="s">
        <v>784</v>
      </c>
      <c r="B27" s="441" t="s">
        <v>785</v>
      </c>
      <c r="C27" s="441" t="s">
        <v>386</v>
      </c>
      <c r="D27" s="441" t="s">
        <v>786</v>
      </c>
      <c r="E27" s="441" t="s">
        <v>829</v>
      </c>
      <c r="F27" s="441" t="s">
        <v>830</v>
      </c>
      <c r="G27" s="445">
        <v>2651</v>
      </c>
      <c r="H27" s="445">
        <v>755535</v>
      </c>
      <c r="I27" s="441">
        <v>1.1164925876010781</v>
      </c>
      <c r="J27" s="441">
        <v>285</v>
      </c>
      <c r="K27" s="445">
        <v>2226</v>
      </c>
      <c r="L27" s="445">
        <v>676704</v>
      </c>
      <c r="M27" s="441">
        <v>1</v>
      </c>
      <c r="N27" s="441">
        <v>304</v>
      </c>
      <c r="O27" s="445">
        <v>2109</v>
      </c>
      <c r="P27" s="445">
        <v>643245</v>
      </c>
      <c r="Q27" s="515">
        <v>0.95055592991913751</v>
      </c>
      <c r="R27" s="446">
        <v>305</v>
      </c>
    </row>
    <row r="28" spans="1:18" ht="14.4" customHeight="1" x14ac:dyDescent="0.3">
      <c r="A28" s="440" t="s">
        <v>784</v>
      </c>
      <c r="B28" s="441" t="s">
        <v>785</v>
      </c>
      <c r="C28" s="441" t="s">
        <v>386</v>
      </c>
      <c r="D28" s="441" t="s">
        <v>786</v>
      </c>
      <c r="E28" s="441" t="s">
        <v>831</v>
      </c>
      <c r="F28" s="441" t="s">
        <v>832</v>
      </c>
      <c r="G28" s="445">
        <v>1</v>
      </c>
      <c r="H28" s="445">
        <v>3505</v>
      </c>
      <c r="I28" s="441">
        <v>0.47275424871864041</v>
      </c>
      <c r="J28" s="441">
        <v>3505</v>
      </c>
      <c r="K28" s="445">
        <v>2</v>
      </c>
      <c r="L28" s="445">
        <v>7414</v>
      </c>
      <c r="M28" s="441">
        <v>1</v>
      </c>
      <c r="N28" s="441">
        <v>3707</v>
      </c>
      <c r="O28" s="445">
        <v>4</v>
      </c>
      <c r="P28" s="445">
        <v>14848</v>
      </c>
      <c r="Q28" s="515">
        <v>2.0026975991367681</v>
      </c>
      <c r="R28" s="446">
        <v>3712</v>
      </c>
    </row>
    <row r="29" spans="1:18" ht="14.4" customHeight="1" x14ac:dyDescent="0.3">
      <c r="A29" s="440" t="s">
        <v>784</v>
      </c>
      <c r="B29" s="441" t="s">
        <v>785</v>
      </c>
      <c r="C29" s="441" t="s">
        <v>386</v>
      </c>
      <c r="D29" s="441" t="s">
        <v>786</v>
      </c>
      <c r="E29" s="441" t="s">
        <v>833</v>
      </c>
      <c r="F29" s="441" t="s">
        <v>834</v>
      </c>
      <c r="G29" s="445">
        <v>3904</v>
      </c>
      <c r="H29" s="445">
        <v>1803648</v>
      </c>
      <c r="I29" s="441">
        <v>0.98016357362171558</v>
      </c>
      <c r="J29" s="441">
        <v>462</v>
      </c>
      <c r="K29" s="445">
        <v>3725</v>
      </c>
      <c r="L29" s="445">
        <v>1840150</v>
      </c>
      <c r="M29" s="441">
        <v>1</v>
      </c>
      <c r="N29" s="441">
        <v>494</v>
      </c>
      <c r="O29" s="445">
        <v>4228</v>
      </c>
      <c r="P29" s="445">
        <v>2088632</v>
      </c>
      <c r="Q29" s="515">
        <v>1.1350335570469798</v>
      </c>
      <c r="R29" s="446">
        <v>494</v>
      </c>
    </row>
    <row r="30" spans="1:18" ht="14.4" customHeight="1" x14ac:dyDescent="0.3">
      <c r="A30" s="440" t="s">
        <v>784</v>
      </c>
      <c r="B30" s="441" t="s">
        <v>785</v>
      </c>
      <c r="C30" s="441" t="s">
        <v>386</v>
      </c>
      <c r="D30" s="441" t="s">
        <v>786</v>
      </c>
      <c r="E30" s="441" t="s">
        <v>835</v>
      </c>
      <c r="F30" s="441" t="s">
        <v>836</v>
      </c>
      <c r="G30" s="445"/>
      <c r="H30" s="445"/>
      <c r="I30" s="441"/>
      <c r="J30" s="441"/>
      <c r="K30" s="445"/>
      <c r="L30" s="445"/>
      <c r="M30" s="441"/>
      <c r="N30" s="441"/>
      <c r="O30" s="445">
        <v>1</v>
      </c>
      <c r="P30" s="445">
        <v>6580</v>
      </c>
      <c r="Q30" s="515"/>
      <c r="R30" s="446">
        <v>6580</v>
      </c>
    </row>
    <row r="31" spans="1:18" ht="14.4" customHeight="1" x14ac:dyDescent="0.3">
      <c r="A31" s="440" t="s">
        <v>784</v>
      </c>
      <c r="B31" s="441" t="s">
        <v>785</v>
      </c>
      <c r="C31" s="441" t="s">
        <v>386</v>
      </c>
      <c r="D31" s="441" t="s">
        <v>786</v>
      </c>
      <c r="E31" s="441" t="s">
        <v>837</v>
      </c>
      <c r="F31" s="441" t="s">
        <v>838</v>
      </c>
      <c r="G31" s="445">
        <v>5172</v>
      </c>
      <c r="H31" s="445">
        <v>1841232</v>
      </c>
      <c r="I31" s="441">
        <v>1.0565398519538647</v>
      </c>
      <c r="J31" s="441">
        <v>356</v>
      </c>
      <c r="K31" s="445">
        <v>4710</v>
      </c>
      <c r="L31" s="445">
        <v>1742700</v>
      </c>
      <c r="M31" s="441">
        <v>1</v>
      </c>
      <c r="N31" s="441">
        <v>370</v>
      </c>
      <c r="O31" s="445">
        <v>5024</v>
      </c>
      <c r="P31" s="445">
        <v>1858880</v>
      </c>
      <c r="Q31" s="515">
        <v>1.0666666666666667</v>
      </c>
      <c r="R31" s="446">
        <v>370</v>
      </c>
    </row>
    <row r="32" spans="1:18" ht="14.4" customHeight="1" x14ac:dyDescent="0.3">
      <c r="A32" s="440" t="s">
        <v>784</v>
      </c>
      <c r="B32" s="441" t="s">
        <v>785</v>
      </c>
      <c r="C32" s="441" t="s">
        <v>386</v>
      </c>
      <c r="D32" s="441" t="s">
        <v>786</v>
      </c>
      <c r="E32" s="441" t="s">
        <v>839</v>
      </c>
      <c r="F32" s="441" t="s">
        <v>840</v>
      </c>
      <c r="G32" s="445">
        <v>268</v>
      </c>
      <c r="H32" s="445">
        <v>781756</v>
      </c>
      <c r="I32" s="441">
        <v>0.76526829459299395</v>
      </c>
      <c r="J32" s="441">
        <v>2917</v>
      </c>
      <c r="K32" s="445">
        <v>329</v>
      </c>
      <c r="L32" s="445">
        <v>1021545</v>
      </c>
      <c r="M32" s="441">
        <v>1</v>
      </c>
      <c r="N32" s="441">
        <v>3105</v>
      </c>
      <c r="O32" s="445">
        <v>433</v>
      </c>
      <c r="P32" s="445">
        <v>1345764</v>
      </c>
      <c r="Q32" s="515">
        <v>1.3173810257991572</v>
      </c>
      <c r="R32" s="446">
        <v>3108</v>
      </c>
    </row>
    <row r="33" spans="1:18" ht="14.4" customHeight="1" x14ac:dyDescent="0.3">
      <c r="A33" s="440" t="s">
        <v>784</v>
      </c>
      <c r="B33" s="441" t="s">
        <v>785</v>
      </c>
      <c r="C33" s="441" t="s">
        <v>386</v>
      </c>
      <c r="D33" s="441" t="s">
        <v>786</v>
      </c>
      <c r="E33" s="441" t="s">
        <v>841</v>
      </c>
      <c r="F33" s="441" t="s">
        <v>842</v>
      </c>
      <c r="G33" s="445"/>
      <c r="H33" s="445"/>
      <c r="I33" s="441"/>
      <c r="J33" s="441"/>
      <c r="K33" s="445"/>
      <c r="L33" s="445"/>
      <c r="M33" s="441"/>
      <c r="N33" s="441"/>
      <c r="O33" s="445">
        <v>7</v>
      </c>
      <c r="P33" s="445">
        <v>89558</v>
      </c>
      <c r="Q33" s="515"/>
      <c r="R33" s="446">
        <v>12794</v>
      </c>
    </row>
    <row r="34" spans="1:18" ht="14.4" customHeight="1" x14ac:dyDescent="0.3">
      <c r="A34" s="440" t="s">
        <v>784</v>
      </c>
      <c r="B34" s="441" t="s">
        <v>785</v>
      </c>
      <c r="C34" s="441" t="s">
        <v>386</v>
      </c>
      <c r="D34" s="441" t="s">
        <v>786</v>
      </c>
      <c r="E34" s="441" t="s">
        <v>843</v>
      </c>
      <c r="F34" s="441" t="s">
        <v>844</v>
      </c>
      <c r="G34" s="445">
        <v>953</v>
      </c>
      <c r="H34" s="445">
        <v>100065</v>
      </c>
      <c r="I34" s="441">
        <v>1.1815026035209522</v>
      </c>
      <c r="J34" s="441">
        <v>105</v>
      </c>
      <c r="K34" s="445">
        <v>763</v>
      </c>
      <c r="L34" s="445">
        <v>84693</v>
      </c>
      <c r="M34" s="441">
        <v>1</v>
      </c>
      <c r="N34" s="441">
        <v>111</v>
      </c>
      <c r="O34" s="445">
        <v>771</v>
      </c>
      <c r="P34" s="445">
        <v>85581</v>
      </c>
      <c r="Q34" s="515">
        <v>1.0104849279161205</v>
      </c>
      <c r="R34" s="446">
        <v>111</v>
      </c>
    </row>
    <row r="35" spans="1:18" ht="14.4" customHeight="1" x14ac:dyDescent="0.3">
      <c r="A35" s="440" t="s">
        <v>784</v>
      </c>
      <c r="B35" s="441" t="s">
        <v>785</v>
      </c>
      <c r="C35" s="441" t="s">
        <v>386</v>
      </c>
      <c r="D35" s="441" t="s">
        <v>786</v>
      </c>
      <c r="E35" s="441" t="s">
        <v>845</v>
      </c>
      <c r="F35" s="441" t="s">
        <v>846</v>
      </c>
      <c r="G35" s="445">
        <v>86</v>
      </c>
      <c r="H35" s="445">
        <v>10062</v>
      </c>
      <c r="I35" s="441">
        <v>1.3643389830508474</v>
      </c>
      <c r="J35" s="441">
        <v>117</v>
      </c>
      <c r="K35" s="445">
        <v>59</v>
      </c>
      <c r="L35" s="445">
        <v>7375</v>
      </c>
      <c r="M35" s="441">
        <v>1</v>
      </c>
      <c r="N35" s="441">
        <v>125</v>
      </c>
      <c r="O35" s="445">
        <v>61</v>
      </c>
      <c r="P35" s="445">
        <v>7625</v>
      </c>
      <c r="Q35" s="515">
        <v>1.0338983050847457</v>
      </c>
      <c r="R35" s="446">
        <v>125</v>
      </c>
    </row>
    <row r="36" spans="1:18" ht="14.4" customHeight="1" x14ac:dyDescent="0.3">
      <c r="A36" s="440" t="s">
        <v>784</v>
      </c>
      <c r="B36" s="441" t="s">
        <v>785</v>
      </c>
      <c r="C36" s="441" t="s">
        <v>386</v>
      </c>
      <c r="D36" s="441" t="s">
        <v>786</v>
      </c>
      <c r="E36" s="441" t="s">
        <v>847</v>
      </c>
      <c r="F36" s="441" t="s">
        <v>848</v>
      </c>
      <c r="G36" s="445">
        <v>39</v>
      </c>
      <c r="H36" s="445">
        <v>18057</v>
      </c>
      <c r="I36" s="441">
        <v>0.56998106060606057</v>
      </c>
      <c r="J36" s="441">
        <v>463</v>
      </c>
      <c r="K36" s="445">
        <v>64</v>
      </c>
      <c r="L36" s="445">
        <v>31680</v>
      </c>
      <c r="M36" s="441">
        <v>1</v>
      </c>
      <c r="N36" s="441">
        <v>495</v>
      </c>
      <c r="O36" s="445">
        <v>69</v>
      </c>
      <c r="P36" s="445">
        <v>34155</v>
      </c>
      <c r="Q36" s="515">
        <v>1.078125</v>
      </c>
      <c r="R36" s="446">
        <v>495</v>
      </c>
    </row>
    <row r="37" spans="1:18" ht="14.4" customHeight="1" x14ac:dyDescent="0.3">
      <c r="A37" s="440" t="s">
        <v>784</v>
      </c>
      <c r="B37" s="441" t="s">
        <v>785</v>
      </c>
      <c r="C37" s="441" t="s">
        <v>386</v>
      </c>
      <c r="D37" s="441" t="s">
        <v>786</v>
      </c>
      <c r="E37" s="441" t="s">
        <v>849</v>
      </c>
      <c r="F37" s="441" t="s">
        <v>850</v>
      </c>
      <c r="G37" s="445">
        <v>65</v>
      </c>
      <c r="H37" s="445">
        <v>82420</v>
      </c>
      <c r="I37" s="441">
        <v>1.0037509742790336</v>
      </c>
      <c r="J37" s="441">
        <v>1268</v>
      </c>
      <c r="K37" s="445">
        <v>64</v>
      </c>
      <c r="L37" s="445">
        <v>82112</v>
      </c>
      <c r="M37" s="441">
        <v>1</v>
      </c>
      <c r="N37" s="441">
        <v>1283</v>
      </c>
      <c r="O37" s="445">
        <v>77</v>
      </c>
      <c r="P37" s="445">
        <v>98945</v>
      </c>
      <c r="Q37" s="515">
        <v>1.2050004871395168</v>
      </c>
      <c r="R37" s="446">
        <v>1285</v>
      </c>
    </row>
    <row r="38" spans="1:18" ht="14.4" customHeight="1" x14ac:dyDescent="0.3">
      <c r="A38" s="440" t="s">
        <v>784</v>
      </c>
      <c r="B38" s="441" t="s">
        <v>785</v>
      </c>
      <c r="C38" s="441" t="s">
        <v>386</v>
      </c>
      <c r="D38" s="441" t="s">
        <v>786</v>
      </c>
      <c r="E38" s="441" t="s">
        <v>851</v>
      </c>
      <c r="F38" s="441" t="s">
        <v>852</v>
      </c>
      <c r="G38" s="445">
        <v>1426</v>
      </c>
      <c r="H38" s="445">
        <v>623162</v>
      </c>
      <c r="I38" s="441">
        <v>1.0306058320764202</v>
      </c>
      <c r="J38" s="441">
        <v>437</v>
      </c>
      <c r="K38" s="445">
        <v>1326</v>
      </c>
      <c r="L38" s="445">
        <v>604656</v>
      </c>
      <c r="M38" s="441">
        <v>1</v>
      </c>
      <c r="N38" s="441">
        <v>456</v>
      </c>
      <c r="O38" s="445">
        <v>1601</v>
      </c>
      <c r="P38" s="445">
        <v>730056</v>
      </c>
      <c r="Q38" s="515">
        <v>1.2073906485671191</v>
      </c>
      <c r="R38" s="446">
        <v>456</v>
      </c>
    </row>
    <row r="39" spans="1:18" ht="14.4" customHeight="1" x14ac:dyDescent="0.3">
      <c r="A39" s="440" t="s">
        <v>784</v>
      </c>
      <c r="B39" s="441" t="s">
        <v>785</v>
      </c>
      <c r="C39" s="441" t="s">
        <v>386</v>
      </c>
      <c r="D39" s="441" t="s">
        <v>786</v>
      </c>
      <c r="E39" s="441" t="s">
        <v>853</v>
      </c>
      <c r="F39" s="441" t="s">
        <v>854</v>
      </c>
      <c r="G39" s="445">
        <v>8581</v>
      </c>
      <c r="H39" s="445">
        <v>463374</v>
      </c>
      <c r="I39" s="441">
        <v>1.0490030063749638</v>
      </c>
      <c r="J39" s="441">
        <v>54</v>
      </c>
      <c r="K39" s="445">
        <v>7616</v>
      </c>
      <c r="L39" s="445">
        <v>441728</v>
      </c>
      <c r="M39" s="441">
        <v>1</v>
      </c>
      <c r="N39" s="441">
        <v>58</v>
      </c>
      <c r="O39" s="445">
        <v>4680</v>
      </c>
      <c r="P39" s="445">
        <v>271440</v>
      </c>
      <c r="Q39" s="515">
        <v>0.61449579831932777</v>
      </c>
      <c r="R39" s="446">
        <v>58</v>
      </c>
    </row>
    <row r="40" spans="1:18" ht="14.4" customHeight="1" x14ac:dyDescent="0.3">
      <c r="A40" s="440" t="s">
        <v>784</v>
      </c>
      <c r="B40" s="441" t="s">
        <v>785</v>
      </c>
      <c r="C40" s="441" t="s">
        <v>386</v>
      </c>
      <c r="D40" s="441" t="s">
        <v>786</v>
      </c>
      <c r="E40" s="441" t="s">
        <v>855</v>
      </c>
      <c r="F40" s="441" t="s">
        <v>856</v>
      </c>
      <c r="G40" s="445">
        <v>2</v>
      </c>
      <c r="H40" s="445">
        <v>4344</v>
      </c>
      <c r="I40" s="441">
        <v>4.0797543131380488E-2</v>
      </c>
      <c r="J40" s="441">
        <v>2172</v>
      </c>
      <c r="K40" s="445">
        <v>49</v>
      </c>
      <c r="L40" s="445">
        <v>106477</v>
      </c>
      <c r="M40" s="441">
        <v>1</v>
      </c>
      <c r="N40" s="441">
        <v>2173</v>
      </c>
      <c r="O40" s="445">
        <v>181</v>
      </c>
      <c r="P40" s="445">
        <v>393313</v>
      </c>
      <c r="Q40" s="515">
        <v>3.693877551020408</v>
      </c>
      <c r="R40" s="446">
        <v>2173</v>
      </c>
    </row>
    <row r="41" spans="1:18" ht="14.4" customHeight="1" x14ac:dyDescent="0.3">
      <c r="A41" s="440" t="s">
        <v>784</v>
      </c>
      <c r="B41" s="441" t="s">
        <v>785</v>
      </c>
      <c r="C41" s="441" t="s">
        <v>386</v>
      </c>
      <c r="D41" s="441" t="s">
        <v>786</v>
      </c>
      <c r="E41" s="441" t="s">
        <v>857</v>
      </c>
      <c r="F41" s="441" t="s">
        <v>858</v>
      </c>
      <c r="G41" s="445"/>
      <c r="H41" s="445"/>
      <c r="I41" s="441"/>
      <c r="J41" s="441"/>
      <c r="K41" s="445"/>
      <c r="L41" s="445"/>
      <c r="M41" s="441"/>
      <c r="N41" s="441"/>
      <c r="O41" s="445">
        <v>36</v>
      </c>
      <c r="P41" s="445">
        <v>351432</v>
      </c>
      <c r="Q41" s="515"/>
      <c r="R41" s="446">
        <v>9762</v>
      </c>
    </row>
    <row r="42" spans="1:18" ht="14.4" customHeight="1" x14ac:dyDescent="0.3">
      <c r="A42" s="440" t="s">
        <v>784</v>
      </c>
      <c r="B42" s="441" t="s">
        <v>785</v>
      </c>
      <c r="C42" s="441" t="s">
        <v>386</v>
      </c>
      <c r="D42" s="441" t="s">
        <v>786</v>
      </c>
      <c r="E42" s="441" t="s">
        <v>859</v>
      </c>
      <c r="F42" s="441" t="s">
        <v>860</v>
      </c>
      <c r="G42" s="445"/>
      <c r="H42" s="445"/>
      <c r="I42" s="441"/>
      <c r="J42" s="441"/>
      <c r="K42" s="445"/>
      <c r="L42" s="445"/>
      <c r="M42" s="441"/>
      <c r="N42" s="441"/>
      <c r="O42" s="445">
        <v>11</v>
      </c>
      <c r="P42" s="445">
        <v>2783</v>
      </c>
      <c r="Q42" s="515"/>
      <c r="R42" s="446">
        <v>253</v>
      </c>
    </row>
    <row r="43" spans="1:18" ht="14.4" customHeight="1" x14ac:dyDescent="0.3">
      <c r="A43" s="440" t="s">
        <v>784</v>
      </c>
      <c r="B43" s="441" t="s">
        <v>785</v>
      </c>
      <c r="C43" s="441" t="s">
        <v>386</v>
      </c>
      <c r="D43" s="441" t="s">
        <v>786</v>
      </c>
      <c r="E43" s="441" t="s">
        <v>861</v>
      </c>
      <c r="F43" s="441" t="s">
        <v>862</v>
      </c>
      <c r="G43" s="445">
        <v>5047</v>
      </c>
      <c r="H43" s="445">
        <v>852943</v>
      </c>
      <c r="I43" s="441">
        <v>1.0423353293413173</v>
      </c>
      <c r="J43" s="441">
        <v>169</v>
      </c>
      <c r="K43" s="445">
        <v>4676</v>
      </c>
      <c r="L43" s="445">
        <v>818300</v>
      </c>
      <c r="M43" s="441">
        <v>1</v>
      </c>
      <c r="N43" s="441">
        <v>175</v>
      </c>
      <c r="O43" s="445">
        <v>6207</v>
      </c>
      <c r="P43" s="445">
        <v>1092432</v>
      </c>
      <c r="Q43" s="515">
        <v>1.3350018330685567</v>
      </c>
      <c r="R43" s="446">
        <v>176</v>
      </c>
    </row>
    <row r="44" spans="1:18" ht="14.4" customHeight="1" x14ac:dyDescent="0.3">
      <c r="A44" s="440" t="s">
        <v>784</v>
      </c>
      <c r="B44" s="441" t="s">
        <v>785</v>
      </c>
      <c r="C44" s="441" t="s">
        <v>386</v>
      </c>
      <c r="D44" s="441" t="s">
        <v>786</v>
      </c>
      <c r="E44" s="441" t="s">
        <v>863</v>
      </c>
      <c r="F44" s="441" t="s">
        <v>864</v>
      </c>
      <c r="G44" s="445">
        <v>882</v>
      </c>
      <c r="H44" s="445">
        <v>71442</v>
      </c>
      <c r="I44" s="441">
        <v>0.70629757785467129</v>
      </c>
      <c r="J44" s="441">
        <v>81</v>
      </c>
      <c r="K44" s="445">
        <v>1190</v>
      </c>
      <c r="L44" s="445">
        <v>101150</v>
      </c>
      <c r="M44" s="441">
        <v>1</v>
      </c>
      <c r="N44" s="441">
        <v>85</v>
      </c>
      <c r="O44" s="445">
        <v>1357</v>
      </c>
      <c r="P44" s="445">
        <v>115345</v>
      </c>
      <c r="Q44" s="515">
        <v>1.1403361344537815</v>
      </c>
      <c r="R44" s="446">
        <v>85</v>
      </c>
    </row>
    <row r="45" spans="1:18" ht="14.4" customHeight="1" x14ac:dyDescent="0.3">
      <c r="A45" s="440" t="s">
        <v>784</v>
      </c>
      <c r="B45" s="441" t="s">
        <v>785</v>
      </c>
      <c r="C45" s="441" t="s">
        <v>386</v>
      </c>
      <c r="D45" s="441" t="s">
        <v>786</v>
      </c>
      <c r="E45" s="441" t="s">
        <v>865</v>
      </c>
      <c r="F45" s="441" t="s">
        <v>866</v>
      </c>
      <c r="G45" s="445"/>
      <c r="H45" s="445"/>
      <c r="I45" s="441"/>
      <c r="J45" s="441"/>
      <c r="K45" s="445"/>
      <c r="L45" s="445"/>
      <c r="M45" s="441"/>
      <c r="N45" s="441"/>
      <c r="O45" s="445">
        <v>2</v>
      </c>
      <c r="P45" s="445">
        <v>356</v>
      </c>
      <c r="Q45" s="515"/>
      <c r="R45" s="446">
        <v>178</v>
      </c>
    </row>
    <row r="46" spans="1:18" ht="14.4" customHeight="1" x14ac:dyDescent="0.3">
      <c r="A46" s="440" t="s">
        <v>784</v>
      </c>
      <c r="B46" s="441" t="s">
        <v>785</v>
      </c>
      <c r="C46" s="441" t="s">
        <v>386</v>
      </c>
      <c r="D46" s="441" t="s">
        <v>786</v>
      </c>
      <c r="E46" s="441" t="s">
        <v>867</v>
      </c>
      <c r="F46" s="441" t="s">
        <v>868</v>
      </c>
      <c r="G46" s="445">
        <v>114</v>
      </c>
      <c r="H46" s="445">
        <v>18582</v>
      </c>
      <c r="I46" s="441">
        <v>0.91627218934911248</v>
      </c>
      <c r="J46" s="441">
        <v>163</v>
      </c>
      <c r="K46" s="445">
        <v>120</v>
      </c>
      <c r="L46" s="445">
        <v>20280</v>
      </c>
      <c r="M46" s="441">
        <v>1</v>
      </c>
      <c r="N46" s="441">
        <v>169</v>
      </c>
      <c r="O46" s="445">
        <v>109</v>
      </c>
      <c r="P46" s="445">
        <v>18530</v>
      </c>
      <c r="Q46" s="515">
        <v>0.91370808678500981</v>
      </c>
      <c r="R46" s="446">
        <v>170</v>
      </c>
    </row>
    <row r="47" spans="1:18" ht="14.4" customHeight="1" x14ac:dyDescent="0.3">
      <c r="A47" s="440" t="s">
        <v>784</v>
      </c>
      <c r="B47" s="441" t="s">
        <v>785</v>
      </c>
      <c r="C47" s="441" t="s">
        <v>386</v>
      </c>
      <c r="D47" s="441" t="s">
        <v>786</v>
      </c>
      <c r="E47" s="441" t="s">
        <v>869</v>
      </c>
      <c r="F47" s="441" t="s">
        <v>870</v>
      </c>
      <c r="G47" s="445"/>
      <c r="H47" s="445"/>
      <c r="I47" s="441"/>
      <c r="J47" s="441"/>
      <c r="K47" s="445">
        <v>53</v>
      </c>
      <c r="L47" s="445">
        <v>1537</v>
      </c>
      <c r="M47" s="441">
        <v>1</v>
      </c>
      <c r="N47" s="441">
        <v>29</v>
      </c>
      <c r="O47" s="445">
        <v>75</v>
      </c>
      <c r="P47" s="445">
        <v>2175</v>
      </c>
      <c r="Q47" s="515">
        <v>1.4150943396226414</v>
      </c>
      <c r="R47" s="446">
        <v>29</v>
      </c>
    </row>
    <row r="48" spans="1:18" ht="14.4" customHeight="1" x14ac:dyDescent="0.3">
      <c r="A48" s="440" t="s">
        <v>784</v>
      </c>
      <c r="B48" s="441" t="s">
        <v>785</v>
      </c>
      <c r="C48" s="441" t="s">
        <v>386</v>
      </c>
      <c r="D48" s="441" t="s">
        <v>786</v>
      </c>
      <c r="E48" s="441" t="s">
        <v>871</v>
      </c>
      <c r="F48" s="441" t="s">
        <v>872</v>
      </c>
      <c r="G48" s="445">
        <v>319</v>
      </c>
      <c r="H48" s="445">
        <v>321552</v>
      </c>
      <c r="I48" s="441">
        <v>0.92457387343868613</v>
      </c>
      <c r="J48" s="441">
        <v>1008</v>
      </c>
      <c r="K48" s="445">
        <v>344</v>
      </c>
      <c r="L48" s="445">
        <v>347784</v>
      </c>
      <c r="M48" s="441">
        <v>1</v>
      </c>
      <c r="N48" s="441">
        <v>1011</v>
      </c>
      <c r="O48" s="445">
        <v>329</v>
      </c>
      <c r="P48" s="445">
        <v>332948</v>
      </c>
      <c r="Q48" s="515">
        <v>0.95734133830193457</v>
      </c>
      <c r="R48" s="446">
        <v>1012</v>
      </c>
    </row>
    <row r="49" spans="1:18" ht="14.4" customHeight="1" x14ac:dyDescent="0.3">
      <c r="A49" s="440" t="s">
        <v>784</v>
      </c>
      <c r="B49" s="441" t="s">
        <v>785</v>
      </c>
      <c r="C49" s="441" t="s">
        <v>386</v>
      </c>
      <c r="D49" s="441" t="s">
        <v>786</v>
      </c>
      <c r="E49" s="441" t="s">
        <v>873</v>
      </c>
      <c r="F49" s="441" t="s">
        <v>874</v>
      </c>
      <c r="G49" s="445">
        <v>81</v>
      </c>
      <c r="H49" s="445">
        <v>13770</v>
      </c>
      <c r="I49" s="441">
        <v>0.86931818181818177</v>
      </c>
      <c r="J49" s="441">
        <v>170</v>
      </c>
      <c r="K49" s="445">
        <v>90</v>
      </c>
      <c r="L49" s="445">
        <v>15840</v>
      </c>
      <c r="M49" s="441">
        <v>1</v>
      </c>
      <c r="N49" s="441">
        <v>176</v>
      </c>
      <c r="O49" s="445">
        <v>127</v>
      </c>
      <c r="P49" s="445">
        <v>22352</v>
      </c>
      <c r="Q49" s="515">
        <v>1.4111111111111112</v>
      </c>
      <c r="R49" s="446">
        <v>176</v>
      </c>
    </row>
    <row r="50" spans="1:18" ht="14.4" customHeight="1" x14ac:dyDescent="0.3">
      <c r="A50" s="440" t="s">
        <v>784</v>
      </c>
      <c r="B50" s="441" t="s">
        <v>785</v>
      </c>
      <c r="C50" s="441" t="s">
        <v>386</v>
      </c>
      <c r="D50" s="441" t="s">
        <v>786</v>
      </c>
      <c r="E50" s="441" t="s">
        <v>875</v>
      </c>
      <c r="F50" s="441" t="s">
        <v>876</v>
      </c>
      <c r="G50" s="445">
        <v>402</v>
      </c>
      <c r="H50" s="445">
        <v>910128</v>
      </c>
      <c r="I50" s="441">
        <v>1.0722778576309526</v>
      </c>
      <c r="J50" s="441">
        <v>2264</v>
      </c>
      <c r="K50" s="445">
        <v>370</v>
      </c>
      <c r="L50" s="445">
        <v>848780</v>
      </c>
      <c r="M50" s="441">
        <v>1</v>
      </c>
      <c r="N50" s="441">
        <v>2294</v>
      </c>
      <c r="O50" s="445">
        <v>428</v>
      </c>
      <c r="P50" s="445">
        <v>983116</v>
      </c>
      <c r="Q50" s="515">
        <v>1.1582695162468484</v>
      </c>
      <c r="R50" s="446">
        <v>2297</v>
      </c>
    </row>
    <row r="51" spans="1:18" ht="14.4" customHeight="1" x14ac:dyDescent="0.3">
      <c r="A51" s="440" t="s">
        <v>784</v>
      </c>
      <c r="B51" s="441" t="s">
        <v>785</v>
      </c>
      <c r="C51" s="441" t="s">
        <v>386</v>
      </c>
      <c r="D51" s="441" t="s">
        <v>786</v>
      </c>
      <c r="E51" s="441" t="s">
        <v>877</v>
      </c>
      <c r="F51" s="441" t="s">
        <v>878</v>
      </c>
      <c r="G51" s="445">
        <v>282</v>
      </c>
      <c r="H51" s="445">
        <v>69654</v>
      </c>
      <c r="I51" s="441">
        <v>0.66711361829692273</v>
      </c>
      <c r="J51" s="441">
        <v>247</v>
      </c>
      <c r="K51" s="445">
        <v>397</v>
      </c>
      <c r="L51" s="445">
        <v>104411</v>
      </c>
      <c r="M51" s="441">
        <v>1</v>
      </c>
      <c r="N51" s="441">
        <v>263</v>
      </c>
      <c r="O51" s="445">
        <v>428</v>
      </c>
      <c r="P51" s="445">
        <v>112992</v>
      </c>
      <c r="Q51" s="515">
        <v>1.0821848272691574</v>
      </c>
      <c r="R51" s="446">
        <v>264</v>
      </c>
    </row>
    <row r="52" spans="1:18" ht="14.4" customHeight="1" x14ac:dyDescent="0.3">
      <c r="A52" s="440" t="s">
        <v>784</v>
      </c>
      <c r="B52" s="441" t="s">
        <v>785</v>
      </c>
      <c r="C52" s="441" t="s">
        <v>386</v>
      </c>
      <c r="D52" s="441" t="s">
        <v>786</v>
      </c>
      <c r="E52" s="441" t="s">
        <v>879</v>
      </c>
      <c r="F52" s="441" t="s">
        <v>880</v>
      </c>
      <c r="G52" s="445">
        <v>628</v>
      </c>
      <c r="H52" s="445">
        <v>1263536</v>
      </c>
      <c r="I52" s="441">
        <v>1.0630992646440169</v>
      </c>
      <c r="J52" s="441">
        <v>2012</v>
      </c>
      <c r="K52" s="445">
        <v>558</v>
      </c>
      <c r="L52" s="445">
        <v>1188540</v>
      </c>
      <c r="M52" s="441">
        <v>1</v>
      </c>
      <c r="N52" s="441">
        <v>2130</v>
      </c>
      <c r="O52" s="445">
        <v>670</v>
      </c>
      <c r="P52" s="445">
        <v>1427770</v>
      </c>
      <c r="Q52" s="515">
        <v>1.201280562707187</v>
      </c>
      <c r="R52" s="446">
        <v>2131</v>
      </c>
    </row>
    <row r="53" spans="1:18" ht="14.4" customHeight="1" x14ac:dyDescent="0.3">
      <c r="A53" s="440" t="s">
        <v>784</v>
      </c>
      <c r="B53" s="441" t="s">
        <v>785</v>
      </c>
      <c r="C53" s="441" t="s">
        <v>386</v>
      </c>
      <c r="D53" s="441" t="s">
        <v>786</v>
      </c>
      <c r="E53" s="441" t="s">
        <v>881</v>
      </c>
      <c r="F53" s="441" t="s">
        <v>882</v>
      </c>
      <c r="G53" s="445">
        <v>5</v>
      </c>
      <c r="H53" s="445">
        <v>1130</v>
      </c>
      <c r="I53" s="441">
        <v>1.1673553719008265</v>
      </c>
      <c r="J53" s="441">
        <v>226</v>
      </c>
      <c r="K53" s="445">
        <v>4</v>
      </c>
      <c r="L53" s="445">
        <v>968</v>
      </c>
      <c r="M53" s="441">
        <v>1</v>
      </c>
      <c r="N53" s="441">
        <v>242</v>
      </c>
      <c r="O53" s="445">
        <v>3</v>
      </c>
      <c r="P53" s="445">
        <v>726</v>
      </c>
      <c r="Q53" s="515">
        <v>0.75</v>
      </c>
      <c r="R53" s="446">
        <v>242</v>
      </c>
    </row>
    <row r="54" spans="1:18" ht="14.4" customHeight="1" x14ac:dyDescent="0.3">
      <c r="A54" s="440" t="s">
        <v>784</v>
      </c>
      <c r="B54" s="441" t="s">
        <v>785</v>
      </c>
      <c r="C54" s="441" t="s">
        <v>386</v>
      </c>
      <c r="D54" s="441" t="s">
        <v>786</v>
      </c>
      <c r="E54" s="441" t="s">
        <v>883</v>
      </c>
      <c r="F54" s="441" t="s">
        <v>884</v>
      </c>
      <c r="G54" s="445"/>
      <c r="H54" s="445"/>
      <c r="I54" s="441"/>
      <c r="J54" s="441"/>
      <c r="K54" s="445">
        <v>6</v>
      </c>
      <c r="L54" s="445">
        <v>2538</v>
      </c>
      <c r="M54" s="441">
        <v>1</v>
      </c>
      <c r="N54" s="441">
        <v>423</v>
      </c>
      <c r="O54" s="445">
        <v>5</v>
      </c>
      <c r="P54" s="445">
        <v>2120</v>
      </c>
      <c r="Q54" s="515">
        <v>0.83530338849487784</v>
      </c>
      <c r="R54" s="446">
        <v>424</v>
      </c>
    </row>
    <row r="55" spans="1:18" ht="14.4" customHeight="1" x14ac:dyDescent="0.3">
      <c r="A55" s="440" t="s">
        <v>784</v>
      </c>
      <c r="B55" s="441" t="s">
        <v>785</v>
      </c>
      <c r="C55" s="441" t="s">
        <v>386</v>
      </c>
      <c r="D55" s="441" t="s">
        <v>786</v>
      </c>
      <c r="E55" s="441" t="s">
        <v>885</v>
      </c>
      <c r="F55" s="441" t="s">
        <v>886</v>
      </c>
      <c r="G55" s="445"/>
      <c r="H55" s="445"/>
      <c r="I55" s="441"/>
      <c r="J55" s="441"/>
      <c r="K55" s="445">
        <v>2</v>
      </c>
      <c r="L55" s="445">
        <v>1694</v>
      </c>
      <c r="M55" s="441">
        <v>1</v>
      </c>
      <c r="N55" s="441">
        <v>847</v>
      </c>
      <c r="O55" s="445"/>
      <c r="P55" s="445"/>
      <c r="Q55" s="515"/>
      <c r="R55" s="446"/>
    </row>
    <row r="56" spans="1:18" ht="14.4" customHeight="1" x14ac:dyDescent="0.3">
      <c r="A56" s="440" t="s">
        <v>784</v>
      </c>
      <c r="B56" s="441" t="s">
        <v>785</v>
      </c>
      <c r="C56" s="441" t="s">
        <v>386</v>
      </c>
      <c r="D56" s="441" t="s">
        <v>786</v>
      </c>
      <c r="E56" s="441" t="s">
        <v>887</v>
      </c>
      <c r="F56" s="441" t="s">
        <v>790</v>
      </c>
      <c r="G56" s="445">
        <v>2</v>
      </c>
      <c r="H56" s="445">
        <v>70</v>
      </c>
      <c r="I56" s="441"/>
      <c r="J56" s="441">
        <v>35</v>
      </c>
      <c r="K56" s="445"/>
      <c r="L56" s="445"/>
      <c r="M56" s="441"/>
      <c r="N56" s="441"/>
      <c r="O56" s="445">
        <v>72</v>
      </c>
      <c r="P56" s="445">
        <v>2664</v>
      </c>
      <c r="Q56" s="515"/>
      <c r="R56" s="446">
        <v>37</v>
      </c>
    </row>
    <row r="57" spans="1:18" ht="14.4" customHeight="1" x14ac:dyDescent="0.3">
      <c r="A57" s="440" t="s">
        <v>784</v>
      </c>
      <c r="B57" s="441" t="s">
        <v>785</v>
      </c>
      <c r="C57" s="441" t="s">
        <v>386</v>
      </c>
      <c r="D57" s="441" t="s">
        <v>786</v>
      </c>
      <c r="E57" s="441" t="s">
        <v>888</v>
      </c>
      <c r="F57" s="441" t="s">
        <v>889</v>
      </c>
      <c r="G57" s="445">
        <v>5</v>
      </c>
      <c r="H57" s="445">
        <v>25445</v>
      </c>
      <c r="I57" s="441">
        <v>0.60978240030674846</v>
      </c>
      <c r="J57" s="441">
        <v>5089</v>
      </c>
      <c r="K57" s="445">
        <v>8</v>
      </c>
      <c r="L57" s="445">
        <v>41728</v>
      </c>
      <c r="M57" s="441">
        <v>1</v>
      </c>
      <c r="N57" s="441">
        <v>5216</v>
      </c>
      <c r="O57" s="445">
        <v>9</v>
      </c>
      <c r="P57" s="445">
        <v>46980</v>
      </c>
      <c r="Q57" s="515">
        <v>1.1258627300613497</v>
      </c>
      <c r="R57" s="446">
        <v>5220</v>
      </c>
    </row>
    <row r="58" spans="1:18" ht="14.4" customHeight="1" x14ac:dyDescent="0.3">
      <c r="A58" s="440" t="s">
        <v>784</v>
      </c>
      <c r="B58" s="441" t="s">
        <v>785</v>
      </c>
      <c r="C58" s="441" t="s">
        <v>386</v>
      </c>
      <c r="D58" s="441" t="s">
        <v>786</v>
      </c>
      <c r="E58" s="441" t="s">
        <v>890</v>
      </c>
      <c r="F58" s="441" t="s">
        <v>891</v>
      </c>
      <c r="G58" s="445"/>
      <c r="H58" s="445"/>
      <c r="I58" s="441"/>
      <c r="J58" s="441"/>
      <c r="K58" s="445">
        <v>2</v>
      </c>
      <c r="L58" s="445">
        <v>2110</v>
      </c>
      <c r="M58" s="441">
        <v>1</v>
      </c>
      <c r="N58" s="441">
        <v>1055</v>
      </c>
      <c r="O58" s="445">
        <v>6</v>
      </c>
      <c r="P58" s="445">
        <v>6342</v>
      </c>
      <c r="Q58" s="515">
        <v>3.005687203791469</v>
      </c>
      <c r="R58" s="446">
        <v>1057</v>
      </c>
    </row>
    <row r="59" spans="1:18" ht="14.4" customHeight="1" x14ac:dyDescent="0.3">
      <c r="A59" s="440" t="s">
        <v>784</v>
      </c>
      <c r="B59" s="441" t="s">
        <v>785</v>
      </c>
      <c r="C59" s="441" t="s">
        <v>386</v>
      </c>
      <c r="D59" s="441" t="s">
        <v>786</v>
      </c>
      <c r="E59" s="441" t="s">
        <v>892</v>
      </c>
      <c r="F59" s="441" t="s">
        <v>893</v>
      </c>
      <c r="G59" s="445">
        <v>76</v>
      </c>
      <c r="H59" s="445">
        <v>20444</v>
      </c>
      <c r="I59" s="441">
        <v>0.9100783475783476</v>
      </c>
      <c r="J59" s="441">
        <v>269</v>
      </c>
      <c r="K59" s="445">
        <v>78</v>
      </c>
      <c r="L59" s="445">
        <v>22464</v>
      </c>
      <c r="M59" s="441">
        <v>1</v>
      </c>
      <c r="N59" s="441">
        <v>288</v>
      </c>
      <c r="O59" s="445">
        <v>105</v>
      </c>
      <c r="P59" s="445">
        <v>30345</v>
      </c>
      <c r="Q59" s="515">
        <v>1.3508279914529915</v>
      </c>
      <c r="R59" s="446">
        <v>289</v>
      </c>
    </row>
    <row r="60" spans="1:18" ht="14.4" customHeight="1" x14ac:dyDescent="0.3">
      <c r="A60" s="440" t="s">
        <v>784</v>
      </c>
      <c r="B60" s="441" t="s">
        <v>785</v>
      </c>
      <c r="C60" s="441" t="s">
        <v>386</v>
      </c>
      <c r="D60" s="441" t="s">
        <v>786</v>
      </c>
      <c r="E60" s="441" t="s">
        <v>894</v>
      </c>
      <c r="F60" s="441" t="s">
        <v>895</v>
      </c>
      <c r="G60" s="445">
        <v>3</v>
      </c>
      <c r="H60" s="445">
        <v>3150</v>
      </c>
      <c r="I60" s="441">
        <v>1.437043795620438</v>
      </c>
      <c r="J60" s="441">
        <v>1050</v>
      </c>
      <c r="K60" s="445">
        <v>2</v>
      </c>
      <c r="L60" s="445">
        <v>2192</v>
      </c>
      <c r="M60" s="441">
        <v>1</v>
      </c>
      <c r="N60" s="441">
        <v>1096</v>
      </c>
      <c r="O60" s="445">
        <v>5</v>
      </c>
      <c r="P60" s="445">
        <v>5490</v>
      </c>
      <c r="Q60" s="515">
        <v>2.5045620437956204</v>
      </c>
      <c r="R60" s="446">
        <v>1098</v>
      </c>
    </row>
    <row r="61" spans="1:18" ht="14.4" customHeight="1" x14ac:dyDescent="0.3">
      <c r="A61" s="440" t="s">
        <v>784</v>
      </c>
      <c r="B61" s="441" t="s">
        <v>785</v>
      </c>
      <c r="C61" s="441" t="s">
        <v>386</v>
      </c>
      <c r="D61" s="441" t="s">
        <v>786</v>
      </c>
      <c r="E61" s="441" t="s">
        <v>896</v>
      </c>
      <c r="F61" s="441" t="s">
        <v>897</v>
      </c>
      <c r="G61" s="445"/>
      <c r="H61" s="445"/>
      <c r="I61" s="441"/>
      <c r="J61" s="441"/>
      <c r="K61" s="445">
        <v>11</v>
      </c>
      <c r="L61" s="445">
        <v>1177</v>
      </c>
      <c r="M61" s="441">
        <v>1</v>
      </c>
      <c r="N61" s="441">
        <v>107</v>
      </c>
      <c r="O61" s="445">
        <v>43</v>
      </c>
      <c r="P61" s="445">
        <v>4601</v>
      </c>
      <c r="Q61" s="515">
        <v>3.9090909090909092</v>
      </c>
      <c r="R61" s="446">
        <v>107</v>
      </c>
    </row>
    <row r="62" spans="1:18" ht="14.4" customHeight="1" x14ac:dyDescent="0.3">
      <c r="A62" s="440" t="s">
        <v>784</v>
      </c>
      <c r="B62" s="441" t="s">
        <v>785</v>
      </c>
      <c r="C62" s="441" t="s">
        <v>386</v>
      </c>
      <c r="D62" s="441" t="s">
        <v>786</v>
      </c>
      <c r="E62" s="441" t="s">
        <v>898</v>
      </c>
      <c r="F62" s="441" t="s">
        <v>899</v>
      </c>
      <c r="G62" s="445">
        <v>7</v>
      </c>
      <c r="H62" s="445">
        <v>2142</v>
      </c>
      <c r="I62" s="441">
        <v>0.35903452899765337</v>
      </c>
      <c r="J62" s="441">
        <v>306</v>
      </c>
      <c r="K62" s="445">
        <v>19</v>
      </c>
      <c r="L62" s="445">
        <v>5966</v>
      </c>
      <c r="M62" s="441">
        <v>1</v>
      </c>
      <c r="N62" s="441">
        <v>314</v>
      </c>
      <c r="O62" s="445">
        <v>8</v>
      </c>
      <c r="P62" s="445">
        <v>2512</v>
      </c>
      <c r="Q62" s="515">
        <v>0.42105263157894735</v>
      </c>
      <c r="R62" s="446">
        <v>314</v>
      </c>
    </row>
    <row r="63" spans="1:18" ht="14.4" customHeight="1" x14ac:dyDescent="0.3">
      <c r="A63" s="440" t="s">
        <v>784</v>
      </c>
      <c r="B63" s="441" t="s">
        <v>785</v>
      </c>
      <c r="C63" s="441" t="s">
        <v>386</v>
      </c>
      <c r="D63" s="441" t="s">
        <v>786</v>
      </c>
      <c r="E63" s="441" t="s">
        <v>900</v>
      </c>
      <c r="F63" s="441" t="s">
        <v>901</v>
      </c>
      <c r="G63" s="445">
        <v>2</v>
      </c>
      <c r="H63" s="445">
        <v>0</v>
      </c>
      <c r="I63" s="441"/>
      <c r="J63" s="441">
        <v>0</v>
      </c>
      <c r="K63" s="445">
        <v>11</v>
      </c>
      <c r="L63" s="445">
        <v>0</v>
      </c>
      <c r="M63" s="441"/>
      <c r="N63" s="441">
        <v>0</v>
      </c>
      <c r="O63" s="445">
        <v>91</v>
      </c>
      <c r="P63" s="445">
        <v>0</v>
      </c>
      <c r="Q63" s="515"/>
      <c r="R63" s="446">
        <v>0</v>
      </c>
    </row>
    <row r="64" spans="1:18" ht="14.4" customHeight="1" x14ac:dyDescent="0.3">
      <c r="A64" s="440" t="s">
        <v>784</v>
      </c>
      <c r="B64" s="441" t="s">
        <v>785</v>
      </c>
      <c r="C64" s="441" t="s">
        <v>386</v>
      </c>
      <c r="D64" s="441" t="s">
        <v>786</v>
      </c>
      <c r="E64" s="441" t="s">
        <v>902</v>
      </c>
      <c r="F64" s="441" t="s">
        <v>903</v>
      </c>
      <c r="G64" s="445"/>
      <c r="H64" s="445"/>
      <c r="I64" s="441"/>
      <c r="J64" s="441"/>
      <c r="K64" s="445">
        <v>16</v>
      </c>
      <c r="L64" s="445">
        <v>0</v>
      </c>
      <c r="M64" s="441"/>
      <c r="N64" s="441">
        <v>0</v>
      </c>
      <c r="O64" s="445">
        <v>37</v>
      </c>
      <c r="P64" s="445">
        <v>0</v>
      </c>
      <c r="Q64" s="515"/>
      <c r="R64" s="446">
        <v>0</v>
      </c>
    </row>
    <row r="65" spans="1:18" ht="14.4" customHeight="1" x14ac:dyDescent="0.3">
      <c r="A65" s="440" t="s">
        <v>784</v>
      </c>
      <c r="B65" s="441" t="s">
        <v>785</v>
      </c>
      <c r="C65" s="441" t="s">
        <v>443</v>
      </c>
      <c r="D65" s="441" t="s">
        <v>786</v>
      </c>
      <c r="E65" s="441" t="s">
        <v>799</v>
      </c>
      <c r="F65" s="441" t="s">
        <v>800</v>
      </c>
      <c r="G65" s="445">
        <v>165</v>
      </c>
      <c r="H65" s="445">
        <v>28380</v>
      </c>
      <c r="I65" s="441">
        <v>1.0785543267586364</v>
      </c>
      <c r="J65" s="441">
        <v>172</v>
      </c>
      <c r="K65" s="445">
        <v>147</v>
      </c>
      <c r="L65" s="445">
        <v>26313</v>
      </c>
      <c r="M65" s="441">
        <v>1</v>
      </c>
      <c r="N65" s="441">
        <v>179</v>
      </c>
      <c r="O65" s="445">
        <v>105</v>
      </c>
      <c r="P65" s="445">
        <v>18900</v>
      </c>
      <c r="Q65" s="515">
        <v>0.71827613727055073</v>
      </c>
      <c r="R65" s="446">
        <v>180</v>
      </c>
    </row>
    <row r="66" spans="1:18" ht="14.4" customHeight="1" x14ac:dyDescent="0.3">
      <c r="A66" s="440" t="s">
        <v>784</v>
      </c>
      <c r="B66" s="441" t="s">
        <v>785</v>
      </c>
      <c r="C66" s="441" t="s">
        <v>443</v>
      </c>
      <c r="D66" s="441" t="s">
        <v>786</v>
      </c>
      <c r="E66" s="441" t="s">
        <v>807</v>
      </c>
      <c r="F66" s="441" t="s">
        <v>808</v>
      </c>
      <c r="G66" s="445">
        <v>330</v>
      </c>
      <c r="H66" s="445">
        <v>112530</v>
      </c>
      <c r="I66" s="441">
        <v>1.1042312674176709</v>
      </c>
      <c r="J66" s="441">
        <v>341</v>
      </c>
      <c r="K66" s="445">
        <v>292</v>
      </c>
      <c r="L66" s="445">
        <v>101908</v>
      </c>
      <c r="M66" s="441">
        <v>1</v>
      </c>
      <c r="N66" s="441">
        <v>349</v>
      </c>
      <c r="O66" s="445">
        <v>200</v>
      </c>
      <c r="P66" s="445">
        <v>69800</v>
      </c>
      <c r="Q66" s="515">
        <v>0.68493150684931503</v>
      </c>
      <c r="R66" s="446">
        <v>349</v>
      </c>
    </row>
    <row r="67" spans="1:18" ht="14.4" customHeight="1" x14ac:dyDescent="0.3">
      <c r="A67" s="440" t="s">
        <v>784</v>
      </c>
      <c r="B67" s="441" t="s">
        <v>785</v>
      </c>
      <c r="C67" s="441" t="s">
        <v>443</v>
      </c>
      <c r="D67" s="441" t="s">
        <v>786</v>
      </c>
      <c r="E67" s="441" t="s">
        <v>837</v>
      </c>
      <c r="F67" s="441" t="s">
        <v>838</v>
      </c>
      <c r="G67" s="445">
        <v>4</v>
      </c>
      <c r="H67" s="445">
        <v>1424</v>
      </c>
      <c r="I67" s="441"/>
      <c r="J67" s="441">
        <v>356</v>
      </c>
      <c r="K67" s="445"/>
      <c r="L67" s="445"/>
      <c r="M67" s="441"/>
      <c r="N67" s="441"/>
      <c r="O67" s="445"/>
      <c r="P67" s="445"/>
      <c r="Q67" s="515"/>
      <c r="R67" s="446"/>
    </row>
    <row r="68" spans="1:18" ht="14.4" customHeight="1" x14ac:dyDescent="0.3">
      <c r="A68" s="440" t="s">
        <v>784</v>
      </c>
      <c r="B68" s="441" t="s">
        <v>785</v>
      </c>
      <c r="C68" s="441" t="s">
        <v>443</v>
      </c>
      <c r="D68" s="441" t="s">
        <v>786</v>
      </c>
      <c r="E68" s="441" t="s">
        <v>839</v>
      </c>
      <c r="F68" s="441" t="s">
        <v>840</v>
      </c>
      <c r="G68" s="445">
        <v>140</v>
      </c>
      <c r="H68" s="445">
        <v>408380</v>
      </c>
      <c r="I68" s="441">
        <v>1.0275261674718197</v>
      </c>
      <c r="J68" s="441">
        <v>2917</v>
      </c>
      <c r="K68" s="445">
        <v>128</v>
      </c>
      <c r="L68" s="445">
        <v>397440</v>
      </c>
      <c r="M68" s="441">
        <v>1</v>
      </c>
      <c r="N68" s="441">
        <v>3105</v>
      </c>
      <c r="O68" s="445">
        <v>95</v>
      </c>
      <c r="P68" s="445">
        <v>295260</v>
      </c>
      <c r="Q68" s="515">
        <v>0.74290458937198067</v>
      </c>
      <c r="R68" s="446">
        <v>3108</v>
      </c>
    </row>
    <row r="69" spans="1:18" ht="14.4" customHeight="1" x14ac:dyDescent="0.3">
      <c r="A69" s="440" t="s">
        <v>784</v>
      </c>
      <c r="B69" s="441" t="s">
        <v>785</v>
      </c>
      <c r="C69" s="441" t="s">
        <v>443</v>
      </c>
      <c r="D69" s="441" t="s">
        <v>786</v>
      </c>
      <c r="E69" s="441" t="s">
        <v>841</v>
      </c>
      <c r="F69" s="441" t="s">
        <v>842</v>
      </c>
      <c r="G69" s="445">
        <v>4</v>
      </c>
      <c r="H69" s="445">
        <v>51168</v>
      </c>
      <c r="I69" s="441">
        <v>0.44440970322311679</v>
      </c>
      <c r="J69" s="441">
        <v>12792</v>
      </c>
      <c r="K69" s="445">
        <v>9</v>
      </c>
      <c r="L69" s="445">
        <v>115137</v>
      </c>
      <c r="M69" s="441">
        <v>1</v>
      </c>
      <c r="N69" s="441">
        <v>12793</v>
      </c>
      <c r="O69" s="445">
        <v>8</v>
      </c>
      <c r="P69" s="445">
        <v>102352</v>
      </c>
      <c r="Q69" s="515">
        <v>0.88895837133154421</v>
      </c>
      <c r="R69" s="446">
        <v>12794</v>
      </c>
    </row>
    <row r="70" spans="1:18" ht="14.4" customHeight="1" x14ac:dyDescent="0.3">
      <c r="A70" s="440" t="s">
        <v>784</v>
      </c>
      <c r="B70" s="441" t="s">
        <v>785</v>
      </c>
      <c r="C70" s="441" t="s">
        <v>443</v>
      </c>
      <c r="D70" s="441" t="s">
        <v>786</v>
      </c>
      <c r="E70" s="441" t="s">
        <v>845</v>
      </c>
      <c r="F70" s="441" t="s">
        <v>846</v>
      </c>
      <c r="G70" s="445"/>
      <c r="H70" s="445"/>
      <c r="I70" s="441"/>
      <c r="J70" s="441"/>
      <c r="K70" s="445"/>
      <c r="L70" s="445"/>
      <c r="M70" s="441"/>
      <c r="N70" s="441"/>
      <c r="O70" s="445">
        <v>1</v>
      </c>
      <c r="P70" s="445">
        <v>125</v>
      </c>
      <c r="Q70" s="515"/>
      <c r="R70" s="446">
        <v>125</v>
      </c>
    </row>
    <row r="71" spans="1:18" ht="14.4" customHeight="1" x14ac:dyDescent="0.3">
      <c r="A71" s="440" t="s">
        <v>784</v>
      </c>
      <c r="B71" s="441" t="s">
        <v>785</v>
      </c>
      <c r="C71" s="441" t="s">
        <v>443</v>
      </c>
      <c r="D71" s="441" t="s">
        <v>786</v>
      </c>
      <c r="E71" s="441" t="s">
        <v>855</v>
      </c>
      <c r="F71" s="441" t="s">
        <v>856</v>
      </c>
      <c r="G71" s="445">
        <v>160</v>
      </c>
      <c r="H71" s="445">
        <v>347520</v>
      </c>
      <c r="I71" s="441">
        <v>1.1505494178058382</v>
      </c>
      <c r="J71" s="441">
        <v>2172</v>
      </c>
      <c r="K71" s="445">
        <v>139</v>
      </c>
      <c r="L71" s="445">
        <v>302047</v>
      </c>
      <c r="M71" s="441">
        <v>1</v>
      </c>
      <c r="N71" s="441">
        <v>2173</v>
      </c>
      <c r="O71" s="445">
        <v>101</v>
      </c>
      <c r="P71" s="445">
        <v>219473</v>
      </c>
      <c r="Q71" s="515">
        <v>0.72661870503597126</v>
      </c>
      <c r="R71" s="446">
        <v>2173</v>
      </c>
    </row>
    <row r="72" spans="1:18" ht="14.4" customHeight="1" x14ac:dyDescent="0.3">
      <c r="A72" s="440" t="s">
        <v>784</v>
      </c>
      <c r="B72" s="441" t="s">
        <v>785</v>
      </c>
      <c r="C72" s="441" t="s">
        <v>443</v>
      </c>
      <c r="D72" s="441" t="s">
        <v>786</v>
      </c>
      <c r="E72" s="441" t="s">
        <v>871</v>
      </c>
      <c r="F72" s="441" t="s">
        <v>872</v>
      </c>
      <c r="G72" s="445">
        <v>8</v>
      </c>
      <c r="H72" s="445">
        <v>8064</v>
      </c>
      <c r="I72" s="441"/>
      <c r="J72" s="441">
        <v>1008</v>
      </c>
      <c r="K72" s="445"/>
      <c r="L72" s="445"/>
      <c r="M72" s="441"/>
      <c r="N72" s="441"/>
      <c r="O72" s="445"/>
      <c r="P72" s="445"/>
      <c r="Q72" s="515"/>
      <c r="R72" s="446"/>
    </row>
    <row r="73" spans="1:18" ht="14.4" customHeight="1" x14ac:dyDescent="0.3">
      <c r="A73" s="440" t="s">
        <v>784</v>
      </c>
      <c r="B73" s="441" t="s">
        <v>785</v>
      </c>
      <c r="C73" s="441" t="s">
        <v>443</v>
      </c>
      <c r="D73" s="441" t="s">
        <v>786</v>
      </c>
      <c r="E73" s="441" t="s">
        <v>879</v>
      </c>
      <c r="F73" s="441" t="s">
        <v>880</v>
      </c>
      <c r="G73" s="445">
        <v>330</v>
      </c>
      <c r="H73" s="445">
        <v>663960</v>
      </c>
      <c r="I73" s="441">
        <v>1.0748907236522585</v>
      </c>
      <c r="J73" s="441">
        <v>2012</v>
      </c>
      <c r="K73" s="445">
        <v>290</v>
      </c>
      <c r="L73" s="445">
        <v>617700</v>
      </c>
      <c r="M73" s="441">
        <v>1</v>
      </c>
      <c r="N73" s="441">
        <v>2130</v>
      </c>
      <c r="O73" s="445">
        <v>206</v>
      </c>
      <c r="P73" s="445">
        <v>438986</v>
      </c>
      <c r="Q73" s="515">
        <v>0.71067832281042576</v>
      </c>
      <c r="R73" s="446">
        <v>2131</v>
      </c>
    </row>
    <row r="74" spans="1:18" ht="14.4" customHeight="1" x14ac:dyDescent="0.3">
      <c r="A74" s="440" t="s">
        <v>784</v>
      </c>
      <c r="B74" s="441" t="s">
        <v>785</v>
      </c>
      <c r="C74" s="441" t="s">
        <v>443</v>
      </c>
      <c r="D74" s="441" t="s">
        <v>786</v>
      </c>
      <c r="E74" s="441" t="s">
        <v>892</v>
      </c>
      <c r="F74" s="441" t="s">
        <v>893</v>
      </c>
      <c r="G74" s="445">
        <v>16</v>
      </c>
      <c r="H74" s="445">
        <v>4304</v>
      </c>
      <c r="I74" s="441">
        <v>2.4907407407407409</v>
      </c>
      <c r="J74" s="441">
        <v>269</v>
      </c>
      <c r="K74" s="445">
        <v>6</v>
      </c>
      <c r="L74" s="445">
        <v>1728</v>
      </c>
      <c r="M74" s="441">
        <v>1</v>
      </c>
      <c r="N74" s="441">
        <v>288</v>
      </c>
      <c r="O74" s="445">
        <v>3</v>
      </c>
      <c r="P74" s="445">
        <v>867</v>
      </c>
      <c r="Q74" s="515">
        <v>0.50173611111111116</v>
      </c>
      <c r="R74" s="446">
        <v>289</v>
      </c>
    </row>
    <row r="75" spans="1:18" ht="14.4" customHeight="1" thickBot="1" x14ac:dyDescent="0.35">
      <c r="A75" s="447" t="s">
        <v>784</v>
      </c>
      <c r="B75" s="448" t="s">
        <v>785</v>
      </c>
      <c r="C75" s="448" t="s">
        <v>443</v>
      </c>
      <c r="D75" s="448" t="s">
        <v>786</v>
      </c>
      <c r="E75" s="448" t="s">
        <v>900</v>
      </c>
      <c r="F75" s="448" t="s">
        <v>901</v>
      </c>
      <c r="G75" s="452">
        <v>84</v>
      </c>
      <c r="H75" s="452">
        <v>0</v>
      </c>
      <c r="I75" s="448"/>
      <c r="J75" s="448">
        <v>0</v>
      </c>
      <c r="K75" s="452">
        <v>125</v>
      </c>
      <c r="L75" s="452">
        <v>0</v>
      </c>
      <c r="M75" s="448"/>
      <c r="N75" s="448">
        <v>0</v>
      </c>
      <c r="O75" s="452">
        <v>88</v>
      </c>
      <c r="P75" s="452">
        <v>0</v>
      </c>
      <c r="Q75" s="463"/>
      <c r="R75" s="453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905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46606</v>
      </c>
      <c r="I3" s="78">
        <f t="shared" si="0"/>
        <v>14253118</v>
      </c>
      <c r="J3" s="58"/>
      <c r="K3" s="58"/>
      <c r="L3" s="78">
        <f t="shared" si="0"/>
        <v>44635</v>
      </c>
      <c r="M3" s="78">
        <f t="shared" si="0"/>
        <v>14611867</v>
      </c>
      <c r="N3" s="58"/>
      <c r="O3" s="58"/>
      <c r="P3" s="78">
        <f t="shared" si="0"/>
        <v>44829</v>
      </c>
      <c r="Q3" s="78">
        <f t="shared" si="0"/>
        <v>16673682</v>
      </c>
      <c r="R3" s="59">
        <f>IF(M3=0,0,Q3/M3)</f>
        <v>1.1411055137580981</v>
      </c>
      <c r="S3" s="79">
        <f>IF(P3=0,0,Q3/P3)</f>
        <v>371.93963728836246</v>
      </c>
    </row>
    <row r="4" spans="1:19" ht="14.4" customHeight="1" x14ac:dyDescent="0.3">
      <c r="A4" s="380" t="s">
        <v>215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5"/>
      <c r="B5" s="505"/>
      <c r="C5" s="506"/>
      <c r="D5" s="516"/>
      <c r="E5" s="507"/>
      <c r="F5" s="508"/>
      <c r="G5" s="509"/>
      <c r="H5" s="510" t="s">
        <v>58</v>
      </c>
      <c r="I5" s="511" t="s">
        <v>14</v>
      </c>
      <c r="J5" s="512"/>
      <c r="K5" s="512"/>
      <c r="L5" s="510" t="s">
        <v>58</v>
      </c>
      <c r="M5" s="511" t="s">
        <v>14</v>
      </c>
      <c r="N5" s="512"/>
      <c r="O5" s="512"/>
      <c r="P5" s="510" t="s">
        <v>58</v>
      </c>
      <c r="Q5" s="511" t="s">
        <v>14</v>
      </c>
      <c r="R5" s="513"/>
      <c r="S5" s="514"/>
    </row>
    <row r="6" spans="1:19" ht="14.4" customHeight="1" x14ac:dyDescent="0.3">
      <c r="A6" s="433" t="s">
        <v>784</v>
      </c>
      <c r="B6" s="434" t="s">
        <v>785</v>
      </c>
      <c r="C6" s="434" t="s">
        <v>386</v>
      </c>
      <c r="D6" s="434" t="s">
        <v>753</v>
      </c>
      <c r="E6" s="434" t="s">
        <v>786</v>
      </c>
      <c r="F6" s="434" t="s">
        <v>789</v>
      </c>
      <c r="G6" s="434" t="s">
        <v>790</v>
      </c>
      <c r="H6" s="438">
        <v>2</v>
      </c>
      <c r="I6" s="438">
        <v>108</v>
      </c>
      <c r="J6" s="434"/>
      <c r="K6" s="434">
        <v>54</v>
      </c>
      <c r="L6" s="438"/>
      <c r="M6" s="438"/>
      <c r="N6" s="434"/>
      <c r="O6" s="434"/>
      <c r="P6" s="438">
        <v>4565</v>
      </c>
      <c r="Q6" s="438">
        <v>264770</v>
      </c>
      <c r="R6" s="461"/>
      <c r="S6" s="439">
        <v>58</v>
      </c>
    </row>
    <row r="7" spans="1:19" ht="14.4" customHeight="1" x14ac:dyDescent="0.3">
      <c r="A7" s="440" t="s">
        <v>784</v>
      </c>
      <c r="B7" s="441" t="s">
        <v>785</v>
      </c>
      <c r="C7" s="441" t="s">
        <v>386</v>
      </c>
      <c r="D7" s="441" t="s">
        <v>753</v>
      </c>
      <c r="E7" s="441" t="s">
        <v>786</v>
      </c>
      <c r="F7" s="441" t="s">
        <v>791</v>
      </c>
      <c r="G7" s="441" t="s">
        <v>792</v>
      </c>
      <c r="H7" s="445"/>
      <c r="I7" s="445"/>
      <c r="J7" s="441"/>
      <c r="K7" s="441"/>
      <c r="L7" s="445"/>
      <c r="M7" s="445"/>
      <c r="N7" s="441"/>
      <c r="O7" s="441"/>
      <c r="P7" s="445">
        <v>219</v>
      </c>
      <c r="Q7" s="445">
        <v>28689</v>
      </c>
      <c r="R7" s="515"/>
      <c r="S7" s="446">
        <v>131</v>
      </c>
    </row>
    <row r="8" spans="1:19" ht="14.4" customHeight="1" x14ac:dyDescent="0.3">
      <c r="A8" s="440" t="s">
        <v>784</v>
      </c>
      <c r="B8" s="441" t="s">
        <v>785</v>
      </c>
      <c r="C8" s="441" t="s">
        <v>386</v>
      </c>
      <c r="D8" s="441" t="s">
        <v>753</v>
      </c>
      <c r="E8" s="441" t="s">
        <v>786</v>
      </c>
      <c r="F8" s="441" t="s">
        <v>793</v>
      </c>
      <c r="G8" s="441" t="s">
        <v>794</v>
      </c>
      <c r="H8" s="445"/>
      <c r="I8" s="445"/>
      <c r="J8" s="441"/>
      <c r="K8" s="441"/>
      <c r="L8" s="445"/>
      <c r="M8" s="445"/>
      <c r="N8" s="441"/>
      <c r="O8" s="441"/>
      <c r="P8" s="445">
        <v>24</v>
      </c>
      <c r="Q8" s="445">
        <v>4536</v>
      </c>
      <c r="R8" s="515"/>
      <c r="S8" s="446">
        <v>189</v>
      </c>
    </row>
    <row r="9" spans="1:19" ht="14.4" customHeight="1" x14ac:dyDescent="0.3">
      <c r="A9" s="440" t="s">
        <v>784</v>
      </c>
      <c r="B9" s="441" t="s">
        <v>785</v>
      </c>
      <c r="C9" s="441" t="s">
        <v>386</v>
      </c>
      <c r="D9" s="441" t="s">
        <v>753</v>
      </c>
      <c r="E9" s="441" t="s">
        <v>786</v>
      </c>
      <c r="F9" s="441" t="s">
        <v>797</v>
      </c>
      <c r="G9" s="441" t="s">
        <v>798</v>
      </c>
      <c r="H9" s="445"/>
      <c r="I9" s="445"/>
      <c r="J9" s="441"/>
      <c r="K9" s="441"/>
      <c r="L9" s="445"/>
      <c r="M9" s="445"/>
      <c r="N9" s="441"/>
      <c r="O9" s="441"/>
      <c r="P9" s="445">
        <v>3</v>
      </c>
      <c r="Q9" s="445">
        <v>1224</v>
      </c>
      <c r="R9" s="515"/>
      <c r="S9" s="446">
        <v>408</v>
      </c>
    </row>
    <row r="10" spans="1:19" ht="14.4" customHeight="1" x14ac:dyDescent="0.3">
      <c r="A10" s="440" t="s">
        <v>784</v>
      </c>
      <c r="B10" s="441" t="s">
        <v>785</v>
      </c>
      <c r="C10" s="441" t="s">
        <v>386</v>
      </c>
      <c r="D10" s="441" t="s">
        <v>753</v>
      </c>
      <c r="E10" s="441" t="s">
        <v>786</v>
      </c>
      <c r="F10" s="441" t="s">
        <v>799</v>
      </c>
      <c r="G10" s="441" t="s">
        <v>800</v>
      </c>
      <c r="H10" s="445"/>
      <c r="I10" s="445"/>
      <c r="J10" s="441"/>
      <c r="K10" s="441"/>
      <c r="L10" s="445"/>
      <c r="M10" s="445"/>
      <c r="N10" s="441"/>
      <c r="O10" s="441"/>
      <c r="P10" s="445">
        <v>1471</v>
      </c>
      <c r="Q10" s="445">
        <v>264780</v>
      </c>
      <c r="R10" s="515"/>
      <c r="S10" s="446">
        <v>180</v>
      </c>
    </row>
    <row r="11" spans="1:19" ht="14.4" customHeight="1" x14ac:dyDescent="0.3">
      <c r="A11" s="440" t="s">
        <v>784</v>
      </c>
      <c r="B11" s="441" t="s">
        <v>785</v>
      </c>
      <c r="C11" s="441" t="s">
        <v>386</v>
      </c>
      <c r="D11" s="441" t="s">
        <v>753</v>
      </c>
      <c r="E11" s="441" t="s">
        <v>786</v>
      </c>
      <c r="F11" s="441" t="s">
        <v>801</v>
      </c>
      <c r="G11" s="441" t="s">
        <v>802</v>
      </c>
      <c r="H11" s="445"/>
      <c r="I11" s="445"/>
      <c r="J11" s="441"/>
      <c r="K11" s="441"/>
      <c r="L11" s="445"/>
      <c r="M11" s="445"/>
      <c r="N11" s="441"/>
      <c r="O11" s="441"/>
      <c r="P11" s="445">
        <v>2</v>
      </c>
      <c r="Q11" s="445">
        <v>1138</v>
      </c>
      <c r="R11" s="515"/>
      <c r="S11" s="446">
        <v>569</v>
      </c>
    </row>
    <row r="12" spans="1:19" ht="14.4" customHeight="1" x14ac:dyDescent="0.3">
      <c r="A12" s="440" t="s">
        <v>784</v>
      </c>
      <c r="B12" s="441" t="s">
        <v>785</v>
      </c>
      <c r="C12" s="441" t="s">
        <v>386</v>
      </c>
      <c r="D12" s="441" t="s">
        <v>753</v>
      </c>
      <c r="E12" s="441" t="s">
        <v>786</v>
      </c>
      <c r="F12" s="441" t="s">
        <v>803</v>
      </c>
      <c r="G12" s="441" t="s">
        <v>804</v>
      </c>
      <c r="H12" s="445"/>
      <c r="I12" s="445"/>
      <c r="J12" s="441"/>
      <c r="K12" s="441"/>
      <c r="L12" s="445"/>
      <c r="M12" s="445"/>
      <c r="N12" s="441"/>
      <c r="O12" s="441"/>
      <c r="P12" s="445">
        <v>894</v>
      </c>
      <c r="Q12" s="445">
        <v>300384</v>
      </c>
      <c r="R12" s="515"/>
      <c r="S12" s="446">
        <v>336</v>
      </c>
    </row>
    <row r="13" spans="1:19" ht="14.4" customHeight="1" x14ac:dyDescent="0.3">
      <c r="A13" s="440" t="s">
        <v>784</v>
      </c>
      <c r="B13" s="441" t="s">
        <v>785</v>
      </c>
      <c r="C13" s="441" t="s">
        <v>386</v>
      </c>
      <c r="D13" s="441" t="s">
        <v>753</v>
      </c>
      <c r="E13" s="441" t="s">
        <v>786</v>
      </c>
      <c r="F13" s="441" t="s">
        <v>805</v>
      </c>
      <c r="G13" s="441" t="s">
        <v>806</v>
      </c>
      <c r="H13" s="445"/>
      <c r="I13" s="445"/>
      <c r="J13" s="441"/>
      <c r="K13" s="441"/>
      <c r="L13" s="445"/>
      <c r="M13" s="445"/>
      <c r="N13" s="441"/>
      <c r="O13" s="441"/>
      <c r="P13" s="445">
        <v>122</v>
      </c>
      <c r="Q13" s="445">
        <v>55998</v>
      </c>
      <c r="R13" s="515"/>
      <c r="S13" s="446">
        <v>459</v>
      </c>
    </row>
    <row r="14" spans="1:19" ht="14.4" customHeight="1" x14ac:dyDescent="0.3">
      <c r="A14" s="440" t="s">
        <v>784</v>
      </c>
      <c r="B14" s="441" t="s">
        <v>785</v>
      </c>
      <c r="C14" s="441" t="s">
        <v>386</v>
      </c>
      <c r="D14" s="441" t="s">
        <v>753</v>
      </c>
      <c r="E14" s="441" t="s">
        <v>786</v>
      </c>
      <c r="F14" s="441" t="s">
        <v>807</v>
      </c>
      <c r="G14" s="441" t="s">
        <v>808</v>
      </c>
      <c r="H14" s="445"/>
      <c r="I14" s="445"/>
      <c r="J14" s="441"/>
      <c r="K14" s="441"/>
      <c r="L14" s="445"/>
      <c r="M14" s="445"/>
      <c r="N14" s="441"/>
      <c r="O14" s="441"/>
      <c r="P14" s="445">
        <v>4911</v>
      </c>
      <c r="Q14" s="445">
        <v>1713939</v>
      </c>
      <c r="R14" s="515"/>
      <c r="S14" s="446">
        <v>349</v>
      </c>
    </row>
    <row r="15" spans="1:19" ht="14.4" customHeight="1" x14ac:dyDescent="0.3">
      <c r="A15" s="440" t="s">
        <v>784</v>
      </c>
      <c r="B15" s="441" t="s">
        <v>785</v>
      </c>
      <c r="C15" s="441" t="s">
        <v>386</v>
      </c>
      <c r="D15" s="441" t="s">
        <v>753</v>
      </c>
      <c r="E15" s="441" t="s">
        <v>786</v>
      </c>
      <c r="F15" s="441" t="s">
        <v>813</v>
      </c>
      <c r="G15" s="441" t="s">
        <v>814</v>
      </c>
      <c r="H15" s="445"/>
      <c r="I15" s="445"/>
      <c r="J15" s="441"/>
      <c r="K15" s="441"/>
      <c r="L15" s="445"/>
      <c r="M15" s="445"/>
      <c r="N15" s="441"/>
      <c r="O15" s="441"/>
      <c r="P15" s="445">
        <v>3</v>
      </c>
      <c r="Q15" s="445">
        <v>18693</v>
      </c>
      <c r="R15" s="515"/>
      <c r="S15" s="446">
        <v>6231</v>
      </c>
    </row>
    <row r="16" spans="1:19" ht="14.4" customHeight="1" x14ac:dyDescent="0.3">
      <c r="A16" s="440" t="s">
        <v>784</v>
      </c>
      <c r="B16" s="441" t="s">
        <v>785</v>
      </c>
      <c r="C16" s="441" t="s">
        <v>386</v>
      </c>
      <c r="D16" s="441" t="s">
        <v>753</v>
      </c>
      <c r="E16" s="441" t="s">
        <v>786</v>
      </c>
      <c r="F16" s="441" t="s">
        <v>815</v>
      </c>
      <c r="G16" s="441" t="s">
        <v>816</v>
      </c>
      <c r="H16" s="445"/>
      <c r="I16" s="445"/>
      <c r="J16" s="441"/>
      <c r="K16" s="441"/>
      <c r="L16" s="445"/>
      <c r="M16" s="445"/>
      <c r="N16" s="441"/>
      <c r="O16" s="441"/>
      <c r="P16" s="445">
        <v>2</v>
      </c>
      <c r="Q16" s="445">
        <v>234</v>
      </c>
      <c r="R16" s="515"/>
      <c r="S16" s="446">
        <v>117</v>
      </c>
    </row>
    <row r="17" spans="1:19" ht="14.4" customHeight="1" x14ac:dyDescent="0.3">
      <c r="A17" s="440" t="s">
        <v>784</v>
      </c>
      <c r="B17" s="441" t="s">
        <v>785</v>
      </c>
      <c r="C17" s="441" t="s">
        <v>386</v>
      </c>
      <c r="D17" s="441" t="s">
        <v>753</v>
      </c>
      <c r="E17" s="441" t="s">
        <v>786</v>
      </c>
      <c r="F17" s="441" t="s">
        <v>817</v>
      </c>
      <c r="G17" s="441" t="s">
        <v>818</v>
      </c>
      <c r="H17" s="445"/>
      <c r="I17" s="445"/>
      <c r="J17" s="441"/>
      <c r="K17" s="441"/>
      <c r="L17" s="445"/>
      <c r="M17" s="445"/>
      <c r="N17" s="441"/>
      <c r="O17" s="441"/>
      <c r="P17" s="445">
        <v>112</v>
      </c>
      <c r="Q17" s="445">
        <v>5488</v>
      </c>
      <c r="R17" s="515"/>
      <c r="S17" s="446">
        <v>49</v>
      </c>
    </row>
    <row r="18" spans="1:19" ht="14.4" customHeight="1" x14ac:dyDescent="0.3">
      <c r="A18" s="440" t="s">
        <v>784</v>
      </c>
      <c r="B18" s="441" t="s">
        <v>785</v>
      </c>
      <c r="C18" s="441" t="s">
        <v>386</v>
      </c>
      <c r="D18" s="441" t="s">
        <v>753</v>
      </c>
      <c r="E18" s="441" t="s">
        <v>786</v>
      </c>
      <c r="F18" s="441" t="s">
        <v>819</v>
      </c>
      <c r="G18" s="441" t="s">
        <v>820</v>
      </c>
      <c r="H18" s="445"/>
      <c r="I18" s="445"/>
      <c r="J18" s="441"/>
      <c r="K18" s="441"/>
      <c r="L18" s="445"/>
      <c r="M18" s="445"/>
      <c r="N18" s="441"/>
      <c r="O18" s="441"/>
      <c r="P18" s="445">
        <v>53</v>
      </c>
      <c r="Q18" s="445">
        <v>20723</v>
      </c>
      <c r="R18" s="515"/>
      <c r="S18" s="446">
        <v>391</v>
      </c>
    </row>
    <row r="19" spans="1:19" ht="14.4" customHeight="1" x14ac:dyDescent="0.3">
      <c r="A19" s="440" t="s">
        <v>784</v>
      </c>
      <c r="B19" s="441" t="s">
        <v>785</v>
      </c>
      <c r="C19" s="441" t="s">
        <v>386</v>
      </c>
      <c r="D19" s="441" t="s">
        <v>753</v>
      </c>
      <c r="E19" s="441" t="s">
        <v>786</v>
      </c>
      <c r="F19" s="441" t="s">
        <v>821</v>
      </c>
      <c r="G19" s="441" t="s">
        <v>822</v>
      </c>
      <c r="H19" s="445"/>
      <c r="I19" s="445"/>
      <c r="J19" s="441"/>
      <c r="K19" s="441"/>
      <c r="L19" s="445"/>
      <c r="M19" s="445"/>
      <c r="N19" s="441"/>
      <c r="O19" s="441"/>
      <c r="P19" s="445">
        <v>61</v>
      </c>
      <c r="Q19" s="445">
        <v>2318</v>
      </c>
      <c r="R19" s="515"/>
      <c r="S19" s="446">
        <v>38</v>
      </c>
    </row>
    <row r="20" spans="1:19" ht="14.4" customHeight="1" x14ac:dyDescent="0.3">
      <c r="A20" s="440" t="s">
        <v>784</v>
      </c>
      <c r="B20" s="441" t="s">
        <v>785</v>
      </c>
      <c r="C20" s="441" t="s">
        <v>386</v>
      </c>
      <c r="D20" s="441" t="s">
        <v>753</v>
      </c>
      <c r="E20" s="441" t="s">
        <v>786</v>
      </c>
      <c r="F20" s="441" t="s">
        <v>823</v>
      </c>
      <c r="G20" s="441" t="s">
        <v>824</v>
      </c>
      <c r="H20" s="445"/>
      <c r="I20" s="445"/>
      <c r="J20" s="441"/>
      <c r="K20" s="441"/>
      <c r="L20" s="445"/>
      <c r="M20" s="445"/>
      <c r="N20" s="441"/>
      <c r="O20" s="441"/>
      <c r="P20" s="445">
        <v>25</v>
      </c>
      <c r="Q20" s="445">
        <v>6625</v>
      </c>
      <c r="R20" s="515"/>
      <c r="S20" s="446">
        <v>265</v>
      </c>
    </row>
    <row r="21" spans="1:19" ht="14.4" customHeight="1" x14ac:dyDescent="0.3">
      <c r="A21" s="440" t="s">
        <v>784</v>
      </c>
      <c r="B21" s="441" t="s">
        <v>785</v>
      </c>
      <c r="C21" s="441" t="s">
        <v>386</v>
      </c>
      <c r="D21" s="441" t="s">
        <v>753</v>
      </c>
      <c r="E21" s="441" t="s">
        <v>786</v>
      </c>
      <c r="F21" s="441" t="s">
        <v>825</v>
      </c>
      <c r="G21" s="441" t="s">
        <v>826</v>
      </c>
      <c r="H21" s="445"/>
      <c r="I21" s="445"/>
      <c r="J21" s="441"/>
      <c r="K21" s="441"/>
      <c r="L21" s="445"/>
      <c r="M21" s="445"/>
      <c r="N21" s="441"/>
      <c r="O21" s="441"/>
      <c r="P21" s="445">
        <v>260</v>
      </c>
      <c r="Q21" s="445">
        <v>183300</v>
      </c>
      <c r="R21" s="515"/>
      <c r="S21" s="446">
        <v>705</v>
      </c>
    </row>
    <row r="22" spans="1:19" ht="14.4" customHeight="1" x14ac:dyDescent="0.3">
      <c r="A22" s="440" t="s">
        <v>784</v>
      </c>
      <c r="B22" s="441" t="s">
        <v>785</v>
      </c>
      <c r="C22" s="441" t="s">
        <v>386</v>
      </c>
      <c r="D22" s="441" t="s">
        <v>753</v>
      </c>
      <c r="E22" s="441" t="s">
        <v>786</v>
      </c>
      <c r="F22" s="441" t="s">
        <v>827</v>
      </c>
      <c r="G22" s="441" t="s">
        <v>828</v>
      </c>
      <c r="H22" s="445"/>
      <c r="I22" s="445"/>
      <c r="J22" s="441"/>
      <c r="K22" s="441"/>
      <c r="L22" s="445"/>
      <c r="M22" s="445"/>
      <c r="N22" s="441"/>
      <c r="O22" s="441"/>
      <c r="P22" s="445">
        <v>25</v>
      </c>
      <c r="Q22" s="445">
        <v>3675</v>
      </c>
      <c r="R22" s="515"/>
      <c r="S22" s="446">
        <v>147</v>
      </c>
    </row>
    <row r="23" spans="1:19" ht="14.4" customHeight="1" x14ac:dyDescent="0.3">
      <c r="A23" s="440" t="s">
        <v>784</v>
      </c>
      <c r="B23" s="441" t="s">
        <v>785</v>
      </c>
      <c r="C23" s="441" t="s">
        <v>386</v>
      </c>
      <c r="D23" s="441" t="s">
        <v>753</v>
      </c>
      <c r="E23" s="441" t="s">
        <v>786</v>
      </c>
      <c r="F23" s="441" t="s">
        <v>829</v>
      </c>
      <c r="G23" s="441" t="s">
        <v>830</v>
      </c>
      <c r="H23" s="445">
        <v>1</v>
      </c>
      <c r="I23" s="445">
        <v>285</v>
      </c>
      <c r="J23" s="441"/>
      <c r="K23" s="441">
        <v>285</v>
      </c>
      <c r="L23" s="445"/>
      <c r="M23" s="445"/>
      <c r="N23" s="441"/>
      <c r="O23" s="441"/>
      <c r="P23" s="445">
        <v>1867</v>
      </c>
      <c r="Q23" s="445">
        <v>569435</v>
      </c>
      <c r="R23" s="515"/>
      <c r="S23" s="446">
        <v>305</v>
      </c>
    </row>
    <row r="24" spans="1:19" ht="14.4" customHeight="1" x14ac:dyDescent="0.3">
      <c r="A24" s="440" t="s">
        <v>784</v>
      </c>
      <c r="B24" s="441" t="s">
        <v>785</v>
      </c>
      <c r="C24" s="441" t="s">
        <v>386</v>
      </c>
      <c r="D24" s="441" t="s">
        <v>753</v>
      </c>
      <c r="E24" s="441" t="s">
        <v>786</v>
      </c>
      <c r="F24" s="441" t="s">
        <v>833</v>
      </c>
      <c r="G24" s="441" t="s">
        <v>834</v>
      </c>
      <c r="H24" s="445"/>
      <c r="I24" s="445"/>
      <c r="J24" s="441"/>
      <c r="K24" s="441"/>
      <c r="L24" s="445"/>
      <c r="M24" s="445"/>
      <c r="N24" s="441"/>
      <c r="O24" s="441"/>
      <c r="P24" s="445">
        <v>3670</v>
      </c>
      <c r="Q24" s="445">
        <v>1812980</v>
      </c>
      <c r="R24" s="515"/>
      <c r="S24" s="446">
        <v>494</v>
      </c>
    </row>
    <row r="25" spans="1:19" ht="14.4" customHeight="1" x14ac:dyDescent="0.3">
      <c r="A25" s="440" t="s">
        <v>784</v>
      </c>
      <c r="B25" s="441" t="s">
        <v>785</v>
      </c>
      <c r="C25" s="441" t="s">
        <v>386</v>
      </c>
      <c r="D25" s="441" t="s">
        <v>753</v>
      </c>
      <c r="E25" s="441" t="s">
        <v>786</v>
      </c>
      <c r="F25" s="441" t="s">
        <v>837</v>
      </c>
      <c r="G25" s="441" t="s">
        <v>838</v>
      </c>
      <c r="H25" s="445">
        <v>1</v>
      </c>
      <c r="I25" s="445">
        <v>356</v>
      </c>
      <c r="J25" s="441"/>
      <c r="K25" s="441">
        <v>356</v>
      </c>
      <c r="L25" s="445"/>
      <c r="M25" s="445"/>
      <c r="N25" s="441"/>
      <c r="O25" s="441"/>
      <c r="P25" s="445">
        <v>4397</v>
      </c>
      <c r="Q25" s="445">
        <v>1626890</v>
      </c>
      <c r="R25" s="515"/>
      <c r="S25" s="446">
        <v>370</v>
      </c>
    </row>
    <row r="26" spans="1:19" ht="14.4" customHeight="1" x14ac:dyDescent="0.3">
      <c r="A26" s="440" t="s">
        <v>784</v>
      </c>
      <c r="B26" s="441" t="s">
        <v>785</v>
      </c>
      <c r="C26" s="441" t="s">
        <v>386</v>
      </c>
      <c r="D26" s="441" t="s">
        <v>753</v>
      </c>
      <c r="E26" s="441" t="s">
        <v>786</v>
      </c>
      <c r="F26" s="441" t="s">
        <v>839</v>
      </c>
      <c r="G26" s="441" t="s">
        <v>840</v>
      </c>
      <c r="H26" s="445"/>
      <c r="I26" s="445"/>
      <c r="J26" s="441"/>
      <c r="K26" s="441"/>
      <c r="L26" s="445"/>
      <c r="M26" s="445"/>
      <c r="N26" s="441"/>
      <c r="O26" s="441"/>
      <c r="P26" s="445">
        <v>379</v>
      </c>
      <c r="Q26" s="445">
        <v>1177932</v>
      </c>
      <c r="R26" s="515"/>
      <c r="S26" s="446">
        <v>3108</v>
      </c>
    </row>
    <row r="27" spans="1:19" ht="14.4" customHeight="1" x14ac:dyDescent="0.3">
      <c r="A27" s="440" t="s">
        <v>784</v>
      </c>
      <c r="B27" s="441" t="s">
        <v>785</v>
      </c>
      <c r="C27" s="441" t="s">
        <v>386</v>
      </c>
      <c r="D27" s="441" t="s">
        <v>753</v>
      </c>
      <c r="E27" s="441" t="s">
        <v>786</v>
      </c>
      <c r="F27" s="441" t="s">
        <v>841</v>
      </c>
      <c r="G27" s="441" t="s">
        <v>842</v>
      </c>
      <c r="H27" s="445"/>
      <c r="I27" s="445"/>
      <c r="J27" s="441"/>
      <c r="K27" s="441"/>
      <c r="L27" s="445"/>
      <c r="M27" s="445"/>
      <c r="N27" s="441"/>
      <c r="O27" s="441"/>
      <c r="P27" s="445">
        <v>7</v>
      </c>
      <c r="Q27" s="445">
        <v>89558</v>
      </c>
      <c r="R27" s="515"/>
      <c r="S27" s="446">
        <v>12794</v>
      </c>
    </row>
    <row r="28" spans="1:19" ht="14.4" customHeight="1" x14ac:dyDescent="0.3">
      <c r="A28" s="440" t="s">
        <v>784</v>
      </c>
      <c r="B28" s="441" t="s">
        <v>785</v>
      </c>
      <c r="C28" s="441" t="s">
        <v>386</v>
      </c>
      <c r="D28" s="441" t="s">
        <v>753</v>
      </c>
      <c r="E28" s="441" t="s">
        <v>786</v>
      </c>
      <c r="F28" s="441" t="s">
        <v>843</v>
      </c>
      <c r="G28" s="441" t="s">
        <v>844</v>
      </c>
      <c r="H28" s="445"/>
      <c r="I28" s="445"/>
      <c r="J28" s="441"/>
      <c r="K28" s="441"/>
      <c r="L28" s="445"/>
      <c r="M28" s="445"/>
      <c r="N28" s="441"/>
      <c r="O28" s="441"/>
      <c r="P28" s="445">
        <v>653</v>
      </c>
      <c r="Q28" s="445">
        <v>72483</v>
      </c>
      <c r="R28" s="515"/>
      <c r="S28" s="446">
        <v>111</v>
      </c>
    </row>
    <row r="29" spans="1:19" ht="14.4" customHeight="1" x14ac:dyDescent="0.3">
      <c r="A29" s="440" t="s">
        <v>784</v>
      </c>
      <c r="B29" s="441" t="s">
        <v>785</v>
      </c>
      <c r="C29" s="441" t="s">
        <v>386</v>
      </c>
      <c r="D29" s="441" t="s">
        <v>753</v>
      </c>
      <c r="E29" s="441" t="s">
        <v>786</v>
      </c>
      <c r="F29" s="441" t="s">
        <v>845</v>
      </c>
      <c r="G29" s="441" t="s">
        <v>846</v>
      </c>
      <c r="H29" s="445"/>
      <c r="I29" s="445"/>
      <c r="J29" s="441"/>
      <c r="K29" s="441"/>
      <c r="L29" s="445"/>
      <c r="M29" s="445"/>
      <c r="N29" s="441"/>
      <c r="O29" s="441"/>
      <c r="P29" s="445">
        <v>51</v>
      </c>
      <c r="Q29" s="445">
        <v>6375</v>
      </c>
      <c r="R29" s="515"/>
      <c r="S29" s="446">
        <v>125</v>
      </c>
    </row>
    <row r="30" spans="1:19" ht="14.4" customHeight="1" x14ac:dyDescent="0.3">
      <c r="A30" s="440" t="s">
        <v>784</v>
      </c>
      <c r="B30" s="441" t="s">
        <v>785</v>
      </c>
      <c r="C30" s="441" t="s">
        <v>386</v>
      </c>
      <c r="D30" s="441" t="s">
        <v>753</v>
      </c>
      <c r="E30" s="441" t="s">
        <v>786</v>
      </c>
      <c r="F30" s="441" t="s">
        <v>847</v>
      </c>
      <c r="G30" s="441" t="s">
        <v>848</v>
      </c>
      <c r="H30" s="445"/>
      <c r="I30" s="445"/>
      <c r="J30" s="441"/>
      <c r="K30" s="441"/>
      <c r="L30" s="445"/>
      <c r="M30" s="445"/>
      <c r="N30" s="441"/>
      <c r="O30" s="441"/>
      <c r="P30" s="445">
        <v>69</v>
      </c>
      <c r="Q30" s="445">
        <v>34155</v>
      </c>
      <c r="R30" s="515"/>
      <c r="S30" s="446">
        <v>495</v>
      </c>
    </row>
    <row r="31" spans="1:19" ht="14.4" customHeight="1" x14ac:dyDescent="0.3">
      <c r="A31" s="440" t="s">
        <v>784</v>
      </c>
      <c r="B31" s="441" t="s">
        <v>785</v>
      </c>
      <c r="C31" s="441" t="s">
        <v>386</v>
      </c>
      <c r="D31" s="441" t="s">
        <v>753</v>
      </c>
      <c r="E31" s="441" t="s">
        <v>786</v>
      </c>
      <c r="F31" s="441" t="s">
        <v>849</v>
      </c>
      <c r="G31" s="441" t="s">
        <v>850</v>
      </c>
      <c r="H31" s="445"/>
      <c r="I31" s="445"/>
      <c r="J31" s="441"/>
      <c r="K31" s="441"/>
      <c r="L31" s="445"/>
      <c r="M31" s="445"/>
      <c r="N31" s="441"/>
      <c r="O31" s="441"/>
      <c r="P31" s="445">
        <v>65</v>
      </c>
      <c r="Q31" s="445">
        <v>83525</v>
      </c>
      <c r="R31" s="515"/>
      <c r="S31" s="446">
        <v>1285</v>
      </c>
    </row>
    <row r="32" spans="1:19" ht="14.4" customHeight="1" x14ac:dyDescent="0.3">
      <c r="A32" s="440" t="s">
        <v>784</v>
      </c>
      <c r="B32" s="441" t="s">
        <v>785</v>
      </c>
      <c r="C32" s="441" t="s">
        <v>386</v>
      </c>
      <c r="D32" s="441" t="s">
        <v>753</v>
      </c>
      <c r="E32" s="441" t="s">
        <v>786</v>
      </c>
      <c r="F32" s="441" t="s">
        <v>851</v>
      </c>
      <c r="G32" s="441" t="s">
        <v>852</v>
      </c>
      <c r="H32" s="445"/>
      <c r="I32" s="445"/>
      <c r="J32" s="441"/>
      <c r="K32" s="441"/>
      <c r="L32" s="445"/>
      <c r="M32" s="445"/>
      <c r="N32" s="441"/>
      <c r="O32" s="441"/>
      <c r="P32" s="445">
        <v>1371</v>
      </c>
      <c r="Q32" s="445">
        <v>625176</v>
      </c>
      <c r="R32" s="515"/>
      <c r="S32" s="446">
        <v>456</v>
      </c>
    </row>
    <row r="33" spans="1:19" ht="14.4" customHeight="1" x14ac:dyDescent="0.3">
      <c r="A33" s="440" t="s">
        <v>784</v>
      </c>
      <c r="B33" s="441" t="s">
        <v>785</v>
      </c>
      <c r="C33" s="441" t="s">
        <v>386</v>
      </c>
      <c r="D33" s="441" t="s">
        <v>753</v>
      </c>
      <c r="E33" s="441" t="s">
        <v>786</v>
      </c>
      <c r="F33" s="441" t="s">
        <v>853</v>
      </c>
      <c r="G33" s="441" t="s">
        <v>854</v>
      </c>
      <c r="H33" s="445"/>
      <c r="I33" s="445"/>
      <c r="J33" s="441"/>
      <c r="K33" s="441"/>
      <c r="L33" s="445"/>
      <c r="M33" s="445"/>
      <c r="N33" s="441"/>
      <c r="O33" s="441"/>
      <c r="P33" s="445">
        <v>3535</v>
      </c>
      <c r="Q33" s="445">
        <v>205030</v>
      </c>
      <c r="R33" s="515"/>
      <c r="S33" s="446">
        <v>58</v>
      </c>
    </row>
    <row r="34" spans="1:19" ht="14.4" customHeight="1" x14ac:dyDescent="0.3">
      <c r="A34" s="440" t="s">
        <v>784</v>
      </c>
      <c r="B34" s="441" t="s">
        <v>785</v>
      </c>
      <c r="C34" s="441" t="s">
        <v>386</v>
      </c>
      <c r="D34" s="441" t="s">
        <v>753</v>
      </c>
      <c r="E34" s="441" t="s">
        <v>786</v>
      </c>
      <c r="F34" s="441" t="s">
        <v>855</v>
      </c>
      <c r="G34" s="441" t="s">
        <v>856</v>
      </c>
      <c r="H34" s="445"/>
      <c r="I34" s="445"/>
      <c r="J34" s="441"/>
      <c r="K34" s="441"/>
      <c r="L34" s="445"/>
      <c r="M34" s="445"/>
      <c r="N34" s="441"/>
      <c r="O34" s="441"/>
      <c r="P34" s="445">
        <v>149</v>
      </c>
      <c r="Q34" s="445">
        <v>323777</v>
      </c>
      <c r="R34" s="515"/>
      <c r="S34" s="446">
        <v>2173</v>
      </c>
    </row>
    <row r="35" spans="1:19" ht="14.4" customHeight="1" x14ac:dyDescent="0.3">
      <c r="A35" s="440" t="s">
        <v>784</v>
      </c>
      <c r="B35" s="441" t="s">
        <v>785</v>
      </c>
      <c r="C35" s="441" t="s">
        <v>386</v>
      </c>
      <c r="D35" s="441" t="s">
        <v>753</v>
      </c>
      <c r="E35" s="441" t="s">
        <v>786</v>
      </c>
      <c r="F35" s="441" t="s">
        <v>857</v>
      </c>
      <c r="G35" s="441" t="s">
        <v>858</v>
      </c>
      <c r="H35" s="445"/>
      <c r="I35" s="445"/>
      <c r="J35" s="441"/>
      <c r="K35" s="441"/>
      <c r="L35" s="445"/>
      <c r="M35" s="445"/>
      <c r="N35" s="441"/>
      <c r="O35" s="441"/>
      <c r="P35" s="445">
        <v>36</v>
      </c>
      <c r="Q35" s="445">
        <v>351432</v>
      </c>
      <c r="R35" s="515"/>
      <c r="S35" s="446">
        <v>9762</v>
      </c>
    </row>
    <row r="36" spans="1:19" ht="14.4" customHeight="1" x14ac:dyDescent="0.3">
      <c r="A36" s="440" t="s">
        <v>784</v>
      </c>
      <c r="B36" s="441" t="s">
        <v>785</v>
      </c>
      <c r="C36" s="441" t="s">
        <v>386</v>
      </c>
      <c r="D36" s="441" t="s">
        <v>753</v>
      </c>
      <c r="E36" s="441" t="s">
        <v>786</v>
      </c>
      <c r="F36" s="441" t="s">
        <v>859</v>
      </c>
      <c r="G36" s="441" t="s">
        <v>860</v>
      </c>
      <c r="H36" s="445"/>
      <c r="I36" s="445"/>
      <c r="J36" s="441"/>
      <c r="K36" s="441"/>
      <c r="L36" s="445"/>
      <c r="M36" s="445"/>
      <c r="N36" s="441"/>
      <c r="O36" s="441"/>
      <c r="P36" s="445">
        <v>11</v>
      </c>
      <c r="Q36" s="445">
        <v>2783</v>
      </c>
      <c r="R36" s="515"/>
      <c r="S36" s="446">
        <v>253</v>
      </c>
    </row>
    <row r="37" spans="1:19" ht="14.4" customHeight="1" x14ac:dyDescent="0.3">
      <c r="A37" s="440" t="s">
        <v>784</v>
      </c>
      <c r="B37" s="441" t="s">
        <v>785</v>
      </c>
      <c r="C37" s="441" t="s">
        <v>386</v>
      </c>
      <c r="D37" s="441" t="s">
        <v>753</v>
      </c>
      <c r="E37" s="441" t="s">
        <v>786</v>
      </c>
      <c r="F37" s="441" t="s">
        <v>861</v>
      </c>
      <c r="G37" s="441" t="s">
        <v>862</v>
      </c>
      <c r="H37" s="445"/>
      <c r="I37" s="445"/>
      <c r="J37" s="441"/>
      <c r="K37" s="441"/>
      <c r="L37" s="445"/>
      <c r="M37" s="445"/>
      <c r="N37" s="441"/>
      <c r="O37" s="441"/>
      <c r="P37" s="445">
        <v>5367</v>
      </c>
      <c r="Q37" s="445">
        <v>944592</v>
      </c>
      <c r="R37" s="515"/>
      <c r="S37" s="446">
        <v>176</v>
      </c>
    </row>
    <row r="38" spans="1:19" ht="14.4" customHeight="1" x14ac:dyDescent="0.3">
      <c r="A38" s="440" t="s">
        <v>784</v>
      </c>
      <c r="B38" s="441" t="s">
        <v>785</v>
      </c>
      <c r="C38" s="441" t="s">
        <v>386</v>
      </c>
      <c r="D38" s="441" t="s">
        <v>753</v>
      </c>
      <c r="E38" s="441" t="s">
        <v>786</v>
      </c>
      <c r="F38" s="441" t="s">
        <v>863</v>
      </c>
      <c r="G38" s="441" t="s">
        <v>864</v>
      </c>
      <c r="H38" s="445"/>
      <c r="I38" s="445"/>
      <c r="J38" s="441"/>
      <c r="K38" s="441"/>
      <c r="L38" s="445"/>
      <c r="M38" s="445"/>
      <c r="N38" s="441"/>
      <c r="O38" s="441"/>
      <c r="P38" s="445">
        <v>1241</v>
      </c>
      <c r="Q38" s="445">
        <v>105485</v>
      </c>
      <c r="R38" s="515"/>
      <c r="S38" s="446">
        <v>85</v>
      </c>
    </row>
    <row r="39" spans="1:19" ht="14.4" customHeight="1" x14ac:dyDescent="0.3">
      <c r="A39" s="440" t="s">
        <v>784</v>
      </c>
      <c r="B39" s="441" t="s">
        <v>785</v>
      </c>
      <c r="C39" s="441" t="s">
        <v>386</v>
      </c>
      <c r="D39" s="441" t="s">
        <v>753</v>
      </c>
      <c r="E39" s="441" t="s">
        <v>786</v>
      </c>
      <c r="F39" s="441" t="s">
        <v>865</v>
      </c>
      <c r="G39" s="441" t="s">
        <v>866</v>
      </c>
      <c r="H39" s="445"/>
      <c r="I39" s="445"/>
      <c r="J39" s="441"/>
      <c r="K39" s="441"/>
      <c r="L39" s="445"/>
      <c r="M39" s="445"/>
      <c r="N39" s="441"/>
      <c r="O39" s="441"/>
      <c r="P39" s="445">
        <v>2</v>
      </c>
      <c r="Q39" s="445">
        <v>356</v>
      </c>
      <c r="R39" s="515"/>
      <c r="S39" s="446">
        <v>178</v>
      </c>
    </row>
    <row r="40" spans="1:19" ht="14.4" customHeight="1" x14ac:dyDescent="0.3">
      <c r="A40" s="440" t="s">
        <v>784</v>
      </c>
      <c r="B40" s="441" t="s">
        <v>785</v>
      </c>
      <c r="C40" s="441" t="s">
        <v>386</v>
      </c>
      <c r="D40" s="441" t="s">
        <v>753</v>
      </c>
      <c r="E40" s="441" t="s">
        <v>786</v>
      </c>
      <c r="F40" s="441" t="s">
        <v>867</v>
      </c>
      <c r="G40" s="441" t="s">
        <v>868</v>
      </c>
      <c r="H40" s="445"/>
      <c r="I40" s="445"/>
      <c r="J40" s="441"/>
      <c r="K40" s="441"/>
      <c r="L40" s="445"/>
      <c r="M40" s="445"/>
      <c r="N40" s="441"/>
      <c r="O40" s="441"/>
      <c r="P40" s="445">
        <v>96</v>
      </c>
      <c r="Q40" s="445">
        <v>16320</v>
      </c>
      <c r="R40" s="515"/>
      <c r="S40" s="446">
        <v>170</v>
      </c>
    </row>
    <row r="41" spans="1:19" ht="14.4" customHeight="1" x14ac:dyDescent="0.3">
      <c r="A41" s="440" t="s">
        <v>784</v>
      </c>
      <c r="B41" s="441" t="s">
        <v>785</v>
      </c>
      <c r="C41" s="441" t="s">
        <v>386</v>
      </c>
      <c r="D41" s="441" t="s">
        <v>753</v>
      </c>
      <c r="E41" s="441" t="s">
        <v>786</v>
      </c>
      <c r="F41" s="441" t="s">
        <v>869</v>
      </c>
      <c r="G41" s="441" t="s">
        <v>870</v>
      </c>
      <c r="H41" s="445"/>
      <c r="I41" s="445"/>
      <c r="J41" s="441"/>
      <c r="K41" s="441"/>
      <c r="L41" s="445"/>
      <c r="M41" s="445"/>
      <c r="N41" s="441"/>
      <c r="O41" s="441"/>
      <c r="P41" s="445">
        <v>72</v>
      </c>
      <c r="Q41" s="445">
        <v>2088</v>
      </c>
      <c r="R41" s="515"/>
      <c r="S41" s="446">
        <v>29</v>
      </c>
    </row>
    <row r="42" spans="1:19" ht="14.4" customHeight="1" x14ac:dyDescent="0.3">
      <c r="A42" s="440" t="s">
        <v>784</v>
      </c>
      <c r="B42" s="441" t="s">
        <v>785</v>
      </c>
      <c r="C42" s="441" t="s">
        <v>386</v>
      </c>
      <c r="D42" s="441" t="s">
        <v>753</v>
      </c>
      <c r="E42" s="441" t="s">
        <v>786</v>
      </c>
      <c r="F42" s="441" t="s">
        <v>871</v>
      </c>
      <c r="G42" s="441" t="s">
        <v>872</v>
      </c>
      <c r="H42" s="445"/>
      <c r="I42" s="445"/>
      <c r="J42" s="441"/>
      <c r="K42" s="441"/>
      <c r="L42" s="445"/>
      <c r="M42" s="445"/>
      <c r="N42" s="441"/>
      <c r="O42" s="441"/>
      <c r="P42" s="445">
        <v>66</v>
      </c>
      <c r="Q42" s="445">
        <v>66792</v>
      </c>
      <c r="R42" s="515"/>
      <c r="S42" s="446">
        <v>1012</v>
      </c>
    </row>
    <row r="43" spans="1:19" ht="14.4" customHeight="1" x14ac:dyDescent="0.3">
      <c r="A43" s="440" t="s">
        <v>784</v>
      </c>
      <c r="B43" s="441" t="s">
        <v>785</v>
      </c>
      <c r="C43" s="441" t="s">
        <v>386</v>
      </c>
      <c r="D43" s="441" t="s">
        <v>753</v>
      </c>
      <c r="E43" s="441" t="s">
        <v>786</v>
      </c>
      <c r="F43" s="441" t="s">
        <v>873</v>
      </c>
      <c r="G43" s="441" t="s">
        <v>874</v>
      </c>
      <c r="H43" s="445"/>
      <c r="I43" s="445"/>
      <c r="J43" s="441"/>
      <c r="K43" s="441"/>
      <c r="L43" s="445"/>
      <c r="M43" s="445"/>
      <c r="N43" s="441"/>
      <c r="O43" s="441"/>
      <c r="P43" s="445">
        <v>119</v>
      </c>
      <c r="Q43" s="445">
        <v>20944</v>
      </c>
      <c r="R43" s="515"/>
      <c r="S43" s="446">
        <v>176</v>
      </c>
    </row>
    <row r="44" spans="1:19" ht="14.4" customHeight="1" x14ac:dyDescent="0.3">
      <c r="A44" s="440" t="s">
        <v>784</v>
      </c>
      <c r="B44" s="441" t="s">
        <v>785</v>
      </c>
      <c r="C44" s="441" t="s">
        <v>386</v>
      </c>
      <c r="D44" s="441" t="s">
        <v>753</v>
      </c>
      <c r="E44" s="441" t="s">
        <v>786</v>
      </c>
      <c r="F44" s="441" t="s">
        <v>875</v>
      </c>
      <c r="G44" s="441" t="s">
        <v>876</v>
      </c>
      <c r="H44" s="445"/>
      <c r="I44" s="445"/>
      <c r="J44" s="441"/>
      <c r="K44" s="441"/>
      <c r="L44" s="445"/>
      <c r="M44" s="445"/>
      <c r="N44" s="441"/>
      <c r="O44" s="441"/>
      <c r="P44" s="445">
        <v>354</v>
      </c>
      <c r="Q44" s="445">
        <v>813138</v>
      </c>
      <c r="R44" s="515"/>
      <c r="S44" s="446">
        <v>2297</v>
      </c>
    </row>
    <row r="45" spans="1:19" ht="14.4" customHeight="1" x14ac:dyDescent="0.3">
      <c r="A45" s="440" t="s">
        <v>784</v>
      </c>
      <c r="B45" s="441" t="s">
        <v>785</v>
      </c>
      <c r="C45" s="441" t="s">
        <v>386</v>
      </c>
      <c r="D45" s="441" t="s">
        <v>753</v>
      </c>
      <c r="E45" s="441" t="s">
        <v>786</v>
      </c>
      <c r="F45" s="441" t="s">
        <v>877</v>
      </c>
      <c r="G45" s="441" t="s">
        <v>878</v>
      </c>
      <c r="H45" s="445"/>
      <c r="I45" s="445"/>
      <c r="J45" s="441"/>
      <c r="K45" s="441"/>
      <c r="L45" s="445"/>
      <c r="M45" s="445"/>
      <c r="N45" s="441"/>
      <c r="O45" s="441"/>
      <c r="P45" s="445">
        <v>386</v>
      </c>
      <c r="Q45" s="445">
        <v>101904</v>
      </c>
      <c r="R45" s="515"/>
      <c r="S45" s="446">
        <v>264</v>
      </c>
    </row>
    <row r="46" spans="1:19" ht="14.4" customHeight="1" x14ac:dyDescent="0.3">
      <c r="A46" s="440" t="s">
        <v>784</v>
      </c>
      <c r="B46" s="441" t="s">
        <v>785</v>
      </c>
      <c r="C46" s="441" t="s">
        <v>386</v>
      </c>
      <c r="D46" s="441" t="s">
        <v>753</v>
      </c>
      <c r="E46" s="441" t="s">
        <v>786</v>
      </c>
      <c r="F46" s="441" t="s">
        <v>879</v>
      </c>
      <c r="G46" s="441" t="s">
        <v>880</v>
      </c>
      <c r="H46" s="445"/>
      <c r="I46" s="445"/>
      <c r="J46" s="441"/>
      <c r="K46" s="441"/>
      <c r="L46" s="445"/>
      <c r="M46" s="445"/>
      <c r="N46" s="441"/>
      <c r="O46" s="441"/>
      <c r="P46" s="445">
        <v>564</v>
      </c>
      <c r="Q46" s="445">
        <v>1201884</v>
      </c>
      <c r="R46" s="515"/>
      <c r="S46" s="446">
        <v>2131</v>
      </c>
    </row>
    <row r="47" spans="1:19" ht="14.4" customHeight="1" x14ac:dyDescent="0.3">
      <c r="A47" s="440" t="s">
        <v>784</v>
      </c>
      <c r="B47" s="441" t="s">
        <v>785</v>
      </c>
      <c r="C47" s="441" t="s">
        <v>386</v>
      </c>
      <c r="D47" s="441" t="s">
        <v>753</v>
      </c>
      <c r="E47" s="441" t="s">
        <v>786</v>
      </c>
      <c r="F47" s="441" t="s">
        <v>881</v>
      </c>
      <c r="G47" s="441" t="s">
        <v>882</v>
      </c>
      <c r="H47" s="445"/>
      <c r="I47" s="445"/>
      <c r="J47" s="441"/>
      <c r="K47" s="441"/>
      <c r="L47" s="445"/>
      <c r="M47" s="445"/>
      <c r="N47" s="441"/>
      <c r="O47" s="441"/>
      <c r="P47" s="445">
        <v>3</v>
      </c>
      <c r="Q47" s="445">
        <v>726</v>
      </c>
      <c r="R47" s="515"/>
      <c r="S47" s="446">
        <v>242</v>
      </c>
    </row>
    <row r="48" spans="1:19" ht="14.4" customHeight="1" x14ac:dyDescent="0.3">
      <c r="A48" s="440" t="s">
        <v>784</v>
      </c>
      <c r="B48" s="441" t="s">
        <v>785</v>
      </c>
      <c r="C48" s="441" t="s">
        <v>386</v>
      </c>
      <c r="D48" s="441" t="s">
        <v>753</v>
      </c>
      <c r="E48" s="441" t="s">
        <v>786</v>
      </c>
      <c r="F48" s="441" t="s">
        <v>887</v>
      </c>
      <c r="G48" s="441" t="s">
        <v>790</v>
      </c>
      <c r="H48" s="445"/>
      <c r="I48" s="445"/>
      <c r="J48" s="441"/>
      <c r="K48" s="441"/>
      <c r="L48" s="445"/>
      <c r="M48" s="445"/>
      <c r="N48" s="441"/>
      <c r="O48" s="441"/>
      <c r="P48" s="445">
        <v>52</v>
      </c>
      <c r="Q48" s="445">
        <v>1924</v>
      </c>
      <c r="R48" s="515"/>
      <c r="S48" s="446">
        <v>37</v>
      </c>
    </row>
    <row r="49" spans="1:19" ht="14.4" customHeight="1" x14ac:dyDescent="0.3">
      <c r="A49" s="440" t="s">
        <v>784</v>
      </c>
      <c r="B49" s="441" t="s">
        <v>785</v>
      </c>
      <c r="C49" s="441" t="s">
        <v>386</v>
      </c>
      <c r="D49" s="441" t="s">
        <v>753</v>
      </c>
      <c r="E49" s="441" t="s">
        <v>786</v>
      </c>
      <c r="F49" s="441" t="s">
        <v>888</v>
      </c>
      <c r="G49" s="441" t="s">
        <v>889</v>
      </c>
      <c r="H49" s="445"/>
      <c r="I49" s="445"/>
      <c r="J49" s="441"/>
      <c r="K49" s="441"/>
      <c r="L49" s="445"/>
      <c r="M49" s="445"/>
      <c r="N49" s="441"/>
      <c r="O49" s="441"/>
      <c r="P49" s="445">
        <v>4</v>
      </c>
      <c r="Q49" s="445">
        <v>20880</v>
      </c>
      <c r="R49" s="515"/>
      <c r="S49" s="446">
        <v>5220</v>
      </c>
    </row>
    <row r="50" spans="1:19" ht="14.4" customHeight="1" x14ac:dyDescent="0.3">
      <c r="A50" s="440" t="s">
        <v>784</v>
      </c>
      <c r="B50" s="441" t="s">
        <v>785</v>
      </c>
      <c r="C50" s="441" t="s">
        <v>386</v>
      </c>
      <c r="D50" s="441" t="s">
        <v>753</v>
      </c>
      <c r="E50" s="441" t="s">
        <v>786</v>
      </c>
      <c r="F50" s="441" t="s">
        <v>890</v>
      </c>
      <c r="G50" s="441" t="s">
        <v>891</v>
      </c>
      <c r="H50" s="445"/>
      <c r="I50" s="445"/>
      <c r="J50" s="441"/>
      <c r="K50" s="441"/>
      <c r="L50" s="445"/>
      <c r="M50" s="445"/>
      <c r="N50" s="441"/>
      <c r="O50" s="441"/>
      <c r="P50" s="445">
        <v>1</v>
      </c>
      <c r="Q50" s="445">
        <v>1057</v>
      </c>
      <c r="R50" s="515"/>
      <c r="S50" s="446">
        <v>1057</v>
      </c>
    </row>
    <row r="51" spans="1:19" ht="14.4" customHeight="1" x14ac:dyDescent="0.3">
      <c r="A51" s="440" t="s">
        <v>784</v>
      </c>
      <c r="B51" s="441" t="s">
        <v>785</v>
      </c>
      <c r="C51" s="441" t="s">
        <v>386</v>
      </c>
      <c r="D51" s="441" t="s">
        <v>753</v>
      </c>
      <c r="E51" s="441" t="s">
        <v>786</v>
      </c>
      <c r="F51" s="441" t="s">
        <v>892</v>
      </c>
      <c r="G51" s="441" t="s">
        <v>893</v>
      </c>
      <c r="H51" s="445"/>
      <c r="I51" s="445"/>
      <c r="J51" s="441"/>
      <c r="K51" s="441"/>
      <c r="L51" s="445"/>
      <c r="M51" s="445"/>
      <c r="N51" s="441"/>
      <c r="O51" s="441"/>
      <c r="P51" s="445">
        <v>89</v>
      </c>
      <c r="Q51" s="445">
        <v>25721</v>
      </c>
      <c r="R51" s="515"/>
      <c r="S51" s="446">
        <v>289</v>
      </c>
    </row>
    <row r="52" spans="1:19" ht="14.4" customHeight="1" x14ac:dyDescent="0.3">
      <c r="A52" s="440" t="s">
        <v>784</v>
      </c>
      <c r="B52" s="441" t="s">
        <v>785</v>
      </c>
      <c r="C52" s="441" t="s">
        <v>386</v>
      </c>
      <c r="D52" s="441" t="s">
        <v>753</v>
      </c>
      <c r="E52" s="441" t="s">
        <v>786</v>
      </c>
      <c r="F52" s="441" t="s">
        <v>896</v>
      </c>
      <c r="G52" s="441" t="s">
        <v>897</v>
      </c>
      <c r="H52" s="445"/>
      <c r="I52" s="445"/>
      <c r="J52" s="441"/>
      <c r="K52" s="441"/>
      <c r="L52" s="445"/>
      <c r="M52" s="445"/>
      <c r="N52" s="441"/>
      <c r="O52" s="441"/>
      <c r="P52" s="445">
        <v>40</v>
      </c>
      <c r="Q52" s="445">
        <v>4280</v>
      </c>
      <c r="R52" s="515"/>
      <c r="S52" s="446">
        <v>107</v>
      </c>
    </row>
    <row r="53" spans="1:19" ht="14.4" customHeight="1" x14ac:dyDescent="0.3">
      <c r="A53" s="440" t="s">
        <v>784</v>
      </c>
      <c r="B53" s="441" t="s">
        <v>785</v>
      </c>
      <c r="C53" s="441" t="s">
        <v>386</v>
      </c>
      <c r="D53" s="441" t="s">
        <v>753</v>
      </c>
      <c r="E53" s="441" t="s">
        <v>786</v>
      </c>
      <c r="F53" s="441" t="s">
        <v>898</v>
      </c>
      <c r="G53" s="441" t="s">
        <v>899</v>
      </c>
      <c r="H53" s="445"/>
      <c r="I53" s="445"/>
      <c r="J53" s="441"/>
      <c r="K53" s="441"/>
      <c r="L53" s="445"/>
      <c r="M53" s="445"/>
      <c r="N53" s="441"/>
      <c r="O53" s="441"/>
      <c r="P53" s="445">
        <v>8</v>
      </c>
      <c r="Q53" s="445">
        <v>2512</v>
      </c>
      <c r="R53" s="515"/>
      <c r="S53" s="446">
        <v>314</v>
      </c>
    </row>
    <row r="54" spans="1:19" ht="14.4" customHeight="1" x14ac:dyDescent="0.3">
      <c r="A54" s="440" t="s">
        <v>784</v>
      </c>
      <c r="B54" s="441" t="s">
        <v>785</v>
      </c>
      <c r="C54" s="441" t="s">
        <v>386</v>
      </c>
      <c r="D54" s="441" t="s">
        <v>753</v>
      </c>
      <c r="E54" s="441" t="s">
        <v>786</v>
      </c>
      <c r="F54" s="441" t="s">
        <v>900</v>
      </c>
      <c r="G54" s="441" t="s">
        <v>901</v>
      </c>
      <c r="H54" s="445"/>
      <c r="I54" s="445"/>
      <c r="J54" s="441"/>
      <c r="K54" s="441"/>
      <c r="L54" s="445"/>
      <c r="M54" s="445"/>
      <c r="N54" s="441"/>
      <c r="O54" s="441"/>
      <c r="P54" s="445">
        <v>79</v>
      </c>
      <c r="Q54" s="445">
        <v>0</v>
      </c>
      <c r="R54" s="515"/>
      <c r="S54" s="446">
        <v>0</v>
      </c>
    </row>
    <row r="55" spans="1:19" ht="14.4" customHeight="1" x14ac:dyDescent="0.3">
      <c r="A55" s="440" t="s">
        <v>784</v>
      </c>
      <c r="B55" s="441" t="s">
        <v>785</v>
      </c>
      <c r="C55" s="441" t="s">
        <v>386</v>
      </c>
      <c r="D55" s="441" t="s">
        <v>753</v>
      </c>
      <c r="E55" s="441" t="s">
        <v>786</v>
      </c>
      <c r="F55" s="441" t="s">
        <v>902</v>
      </c>
      <c r="G55" s="441" t="s">
        <v>903</v>
      </c>
      <c r="H55" s="445"/>
      <c r="I55" s="445"/>
      <c r="J55" s="441"/>
      <c r="K55" s="441"/>
      <c r="L55" s="445"/>
      <c r="M55" s="445"/>
      <c r="N55" s="441"/>
      <c r="O55" s="441"/>
      <c r="P55" s="445">
        <v>30</v>
      </c>
      <c r="Q55" s="445">
        <v>0</v>
      </c>
      <c r="R55" s="515"/>
      <c r="S55" s="446">
        <v>0</v>
      </c>
    </row>
    <row r="56" spans="1:19" ht="14.4" customHeight="1" x14ac:dyDescent="0.3">
      <c r="A56" s="440" t="s">
        <v>784</v>
      </c>
      <c r="B56" s="441" t="s">
        <v>785</v>
      </c>
      <c r="C56" s="441" t="s">
        <v>386</v>
      </c>
      <c r="D56" s="441" t="s">
        <v>759</v>
      </c>
      <c r="E56" s="441" t="s">
        <v>786</v>
      </c>
      <c r="F56" s="441" t="s">
        <v>789</v>
      </c>
      <c r="G56" s="441" t="s">
        <v>790</v>
      </c>
      <c r="H56" s="445">
        <v>224</v>
      </c>
      <c r="I56" s="445">
        <v>12096</v>
      </c>
      <c r="J56" s="441">
        <v>0.50132625994694957</v>
      </c>
      <c r="K56" s="441">
        <v>54</v>
      </c>
      <c r="L56" s="445">
        <v>416</v>
      </c>
      <c r="M56" s="445">
        <v>24128</v>
      </c>
      <c r="N56" s="441">
        <v>1</v>
      </c>
      <c r="O56" s="441">
        <v>58</v>
      </c>
      <c r="P56" s="445">
        <v>8</v>
      </c>
      <c r="Q56" s="445">
        <v>464</v>
      </c>
      <c r="R56" s="515">
        <v>1.9230769230769232E-2</v>
      </c>
      <c r="S56" s="446">
        <v>58</v>
      </c>
    </row>
    <row r="57" spans="1:19" ht="14.4" customHeight="1" x14ac:dyDescent="0.3">
      <c r="A57" s="440" t="s">
        <v>784</v>
      </c>
      <c r="B57" s="441" t="s">
        <v>785</v>
      </c>
      <c r="C57" s="441" t="s">
        <v>386</v>
      </c>
      <c r="D57" s="441" t="s">
        <v>759</v>
      </c>
      <c r="E57" s="441" t="s">
        <v>786</v>
      </c>
      <c r="F57" s="441" t="s">
        <v>791</v>
      </c>
      <c r="G57" s="441" t="s">
        <v>792</v>
      </c>
      <c r="H57" s="445">
        <v>12</v>
      </c>
      <c r="I57" s="445">
        <v>1476</v>
      </c>
      <c r="J57" s="441">
        <v>0.40239912758996726</v>
      </c>
      <c r="K57" s="441">
        <v>123</v>
      </c>
      <c r="L57" s="445">
        <v>28</v>
      </c>
      <c r="M57" s="445">
        <v>3668</v>
      </c>
      <c r="N57" s="441">
        <v>1</v>
      </c>
      <c r="O57" s="441">
        <v>131</v>
      </c>
      <c r="P57" s="445">
        <v>4</v>
      </c>
      <c r="Q57" s="445">
        <v>524</v>
      </c>
      <c r="R57" s="515">
        <v>0.14285714285714285</v>
      </c>
      <c r="S57" s="446">
        <v>131</v>
      </c>
    </row>
    <row r="58" spans="1:19" ht="14.4" customHeight="1" x14ac:dyDescent="0.3">
      <c r="A58" s="440" t="s">
        <v>784</v>
      </c>
      <c r="B58" s="441" t="s">
        <v>785</v>
      </c>
      <c r="C58" s="441" t="s">
        <v>386</v>
      </c>
      <c r="D58" s="441" t="s">
        <v>759</v>
      </c>
      <c r="E58" s="441" t="s">
        <v>786</v>
      </c>
      <c r="F58" s="441" t="s">
        <v>793</v>
      </c>
      <c r="G58" s="441" t="s">
        <v>794</v>
      </c>
      <c r="H58" s="445"/>
      <c r="I58" s="445"/>
      <c r="J58" s="441"/>
      <c r="K58" s="441"/>
      <c r="L58" s="445">
        <v>5</v>
      </c>
      <c r="M58" s="445">
        <v>945</v>
      </c>
      <c r="N58" s="441">
        <v>1</v>
      </c>
      <c r="O58" s="441">
        <v>189</v>
      </c>
      <c r="P58" s="445"/>
      <c r="Q58" s="445"/>
      <c r="R58" s="515"/>
      <c r="S58" s="446"/>
    </row>
    <row r="59" spans="1:19" ht="14.4" customHeight="1" x14ac:dyDescent="0.3">
      <c r="A59" s="440" t="s">
        <v>784</v>
      </c>
      <c r="B59" s="441" t="s">
        <v>785</v>
      </c>
      <c r="C59" s="441" t="s">
        <v>386</v>
      </c>
      <c r="D59" s="441" t="s">
        <v>759</v>
      </c>
      <c r="E59" s="441" t="s">
        <v>786</v>
      </c>
      <c r="F59" s="441" t="s">
        <v>797</v>
      </c>
      <c r="G59" s="441" t="s">
        <v>798</v>
      </c>
      <c r="H59" s="445">
        <v>6</v>
      </c>
      <c r="I59" s="445">
        <v>2304</v>
      </c>
      <c r="J59" s="441">
        <v>0.94348894348894352</v>
      </c>
      <c r="K59" s="441">
        <v>384</v>
      </c>
      <c r="L59" s="445">
        <v>6</v>
      </c>
      <c r="M59" s="445">
        <v>2442</v>
      </c>
      <c r="N59" s="441">
        <v>1</v>
      </c>
      <c r="O59" s="441">
        <v>407</v>
      </c>
      <c r="P59" s="445"/>
      <c r="Q59" s="445"/>
      <c r="R59" s="515"/>
      <c r="S59" s="446"/>
    </row>
    <row r="60" spans="1:19" ht="14.4" customHeight="1" x14ac:dyDescent="0.3">
      <c r="A60" s="440" t="s">
        <v>784</v>
      </c>
      <c r="B60" s="441" t="s">
        <v>785</v>
      </c>
      <c r="C60" s="441" t="s">
        <v>386</v>
      </c>
      <c r="D60" s="441" t="s">
        <v>759</v>
      </c>
      <c r="E60" s="441" t="s">
        <v>786</v>
      </c>
      <c r="F60" s="441" t="s">
        <v>799</v>
      </c>
      <c r="G60" s="441" t="s">
        <v>800</v>
      </c>
      <c r="H60" s="445">
        <v>44</v>
      </c>
      <c r="I60" s="445">
        <v>7568</v>
      </c>
      <c r="J60" s="441">
        <v>0.72895395877480251</v>
      </c>
      <c r="K60" s="441">
        <v>172</v>
      </c>
      <c r="L60" s="445">
        <v>58</v>
      </c>
      <c r="M60" s="445">
        <v>10382</v>
      </c>
      <c r="N60" s="441">
        <v>1</v>
      </c>
      <c r="O60" s="441">
        <v>179</v>
      </c>
      <c r="P60" s="445">
        <v>4</v>
      </c>
      <c r="Q60" s="445">
        <v>720</v>
      </c>
      <c r="R60" s="515">
        <v>6.9350799460604892E-2</v>
      </c>
      <c r="S60" s="446">
        <v>180</v>
      </c>
    </row>
    <row r="61" spans="1:19" ht="14.4" customHeight="1" x14ac:dyDescent="0.3">
      <c r="A61" s="440" t="s">
        <v>784</v>
      </c>
      <c r="B61" s="441" t="s">
        <v>785</v>
      </c>
      <c r="C61" s="441" t="s">
        <v>386</v>
      </c>
      <c r="D61" s="441" t="s">
        <v>759</v>
      </c>
      <c r="E61" s="441" t="s">
        <v>786</v>
      </c>
      <c r="F61" s="441" t="s">
        <v>803</v>
      </c>
      <c r="G61" s="441" t="s">
        <v>804</v>
      </c>
      <c r="H61" s="445">
        <v>35</v>
      </c>
      <c r="I61" s="445">
        <v>11270</v>
      </c>
      <c r="J61" s="441">
        <v>0.41026574444848923</v>
      </c>
      <c r="K61" s="441">
        <v>322</v>
      </c>
      <c r="L61" s="445">
        <v>82</v>
      </c>
      <c r="M61" s="445">
        <v>27470</v>
      </c>
      <c r="N61" s="441">
        <v>1</v>
      </c>
      <c r="O61" s="441">
        <v>335</v>
      </c>
      <c r="P61" s="445">
        <v>3</v>
      </c>
      <c r="Q61" s="445">
        <v>1008</v>
      </c>
      <c r="R61" s="515">
        <v>3.6694575900982893E-2</v>
      </c>
      <c r="S61" s="446">
        <v>336</v>
      </c>
    </row>
    <row r="62" spans="1:19" ht="14.4" customHeight="1" x14ac:dyDescent="0.3">
      <c r="A62" s="440" t="s">
        <v>784</v>
      </c>
      <c r="B62" s="441" t="s">
        <v>785</v>
      </c>
      <c r="C62" s="441" t="s">
        <v>386</v>
      </c>
      <c r="D62" s="441" t="s">
        <v>759</v>
      </c>
      <c r="E62" s="441" t="s">
        <v>786</v>
      </c>
      <c r="F62" s="441" t="s">
        <v>805</v>
      </c>
      <c r="G62" s="441" t="s">
        <v>806</v>
      </c>
      <c r="H62" s="445">
        <v>10</v>
      </c>
      <c r="I62" s="445">
        <v>4390</v>
      </c>
      <c r="J62" s="441">
        <v>0.43568876538308854</v>
      </c>
      <c r="K62" s="441">
        <v>439</v>
      </c>
      <c r="L62" s="445">
        <v>22</v>
      </c>
      <c r="M62" s="445">
        <v>10076</v>
      </c>
      <c r="N62" s="441">
        <v>1</v>
      </c>
      <c r="O62" s="441">
        <v>458</v>
      </c>
      <c r="P62" s="445"/>
      <c r="Q62" s="445"/>
      <c r="R62" s="515"/>
      <c r="S62" s="446"/>
    </row>
    <row r="63" spans="1:19" ht="14.4" customHeight="1" x14ac:dyDescent="0.3">
      <c r="A63" s="440" t="s">
        <v>784</v>
      </c>
      <c r="B63" s="441" t="s">
        <v>785</v>
      </c>
      <c r="C63" s="441" t="s">
        <v>386</v>
      </c>
      <c r="D63" s="441" t="s">
        <v>759</v>
      </c>
      <c r="E63" s="441" t="s">
        <v>786</v>
      </c>
      <c r="F63" s="441" t="s">
        <v>807</v>
      </c>
      <c r="G63" s="441" t="s">
        <v>808</v>
      </c>
      <c r="H63" s="445">
        <v>86</v>
      </c>
      <c r="I63" s="445">
        <v>29326</v>
      </c>
      <c r="J63" s="441">
        <v>0.23341292581980261</v>
      </c>
      <c r="K63" s="441">
        <v>341</v>
      </c>
      <c r="L63" s="445">
        <v>360</v>
      </c>
      <c r="M63" s="445">
        <v>125640</v>
      </c>
      <c r="N63" s="441">
        <v>1</v>
      </c>
      <c r="O63" s="441">
        <v>349</v>
      </c>
      <c r="P63" s="445">
        <v>18</v>
      </c>
      <c r="Q63" s="445">
        <v>6282</v>
      </c>
      <c r="R63" s="515">
        <v>0.05</v>
      </c>
      <c r="S63" s="446">
        <v>349</v>
      </c>
    </row>
    <row r="64" spans="1:19" ht="14.4" customHeight="1" x14ac:dyDescent="0.3">
      <c r="A64" s="440" t="s">
        <v>784</v>
      </c>
      <c r="B64" s="441" t="s">
        <v>785</v>
      </c>
      <c r="C64" s="441" t="s">
        <v>386</v>
      </c>
      <c r="D64" s="441" t="s">
        <v>759</v>
      </c>
      <c r="E64" s="441" t="s">
        <v>786</v>
      </c>
      <c r="F64" s="441" t="s">
        <v>809</v>
      </c>
      <c r="G64" s="441" t="s">
        <v>810</v>
      </c>
      <c r="H64" s="445"/>
      <c r="I64" s="445"/>
      <c r="J64" s="441"/>
      <c r="K64" s="441"/>
      <c r="L64" s="445">
        <v>3</v>
      </c>
      <c r="M64" s="445">
        <v>4959</v>
      </c>
      <c r="N64" s="441">
        <v>1</v>
      </c>
      <c r="O64" s="441">
        <v>1653</v>
      </c>
      <c r="P64" s="445"/>
      <c r="Q64" s="445"/>
      <c r="R64" s="515"/>
      <c r="S64" s="446"/>
    </row>
    <row r="65" spans="1:19" ht="14.4" customHeight="1" x14ac:dyDescent="0.3">
      <c r="A65" s="440" t="s">
        <v>784</v>
      </c>
      <c r="B65" s="441" t="s">
        <v>785</v>
      </c>
      <c r="C65" s="441" t="s">
        <v>386</v>
      </c>
      <c r="D65" s="441" t="s">
        <v>759</v>
      </c>
      <c r="E65" s="441" t="s">
        <v>786</v>
      </c>
      <c r="F65" s="441" t="s">
        <v>829</v>
      </c>
      <c r="G65" s="441" t="s">
        <v>830</v>
      </c>
      <c r="H65" s="445">
        <v>89</v>
      </c>
      <c r="I65" s="445">
        <v>25365</v>
      </c>
      <c r="J65" s="441">
        <v>0.66220238095238093</v>
      </c>
      <c r="K65" s="441">
        <v>285</v>
      </c>
      <c r="L65" s="445">
        <v>126</v>
      </c>
      <c r="M65" s="445">
        <v>38304</v>
      </c>
      <c r="N65" s="441">
        <v>1</v>
      </c>
      <c r="O65" s="441">
        <v>304</v>
      </c>
      <c r="P65" s="445">
        <v>4</v>
      </c>
      <c r="Q65" s="445">
        <v>1220</v>
      </c>
      <c r="R65" s="515">
        <v>3.1850459482038428E-2</v>
      </c>
      <c r="S65" s="446">
        <v>305</v>
      </c>
    </row>
    <row r="66" spans="1:19" ht="14.4" customHeight="1" x14ac:dyDescent="0.3">
      <c r="A66" s="440" t="s">
        <v>784</v>
      </c>
      <c r="B66" s="441" t="s">
        <v>785</v>
      </c>
      <c r="C66" s="441" t="s">
        <v>386</v>
      </c>
      <c r="D66" s="441" t="s">
        <v>759</v>
      </c>
      <c r="E66" s="441" t="s">
        <v>786</v>
      </c>
      <c r="F66" s="441" t="s">
        <v>833</v>
      </c>
      <c r="G66" s="441" t="s">
        <v>834</v>
      </c>
      <c r="H66" s="445">
        <v>94</v>
      </c>
      <c r="I66" s="445">
        <v>43428</v>
      </c>
      <c r="J66" s="441">
        <v>0.39245951417004049</v>
      </c>
      <c r="K66" s="441">
        <v>462</v>
      </c>
      <c r="L66" s="445">
        <v>224</v>
      </c>
      <c r="M66" s="445">
        <v>110656</v>
      </c>
      <c r="N66" s="441">
        <v>1</v>
      </c>
      <c r="O66" s="441">
        <v>494</v>
      </c>
      <c r="P66" s="445">
        <v>27</v>
      </c>
      <c r="Q66" s="445">
        <v>13338</v>
      </c>
      <c r="R66" s="515">
        <v>0.12053571428571429</v>
      </c>
      <c r="S66" s="446">
        <v>494</v>
      </c>
    </row>
    <row r="67" spans="1:19" ht="14.4" customHeight="1" x14ac:dyDescent="0.3">
      <c r="A67" s="440" t="s">
        <v>784</v>
      </c>
      <c r="B67" s="441" t="s">
        <v>785</v>
      </c>
      <c r="C67" s="441" t="s">
        <v>386</v>
      </c>
      <c r="D67" s="441" t="s">
        <v>759</v>
      </c>
      <c r="E67" s="441" t="s">
        <v>786</v>
      </c>
      <c r="F67" s="441" t="s">
        <v>837</v>
      </c>
      <c r="G67" s="441" t="s">
        <v>838</v>
      </c>
      <c r="H67" s="445">
        <v>145</v>
      </c>
      <c r="I67" s="445">
        <v>51620</v>
      </c>
      <c r="J67" s="441">
        <v>0.47778600518326547</v>
      </c>
      <c r="K67" s="441">
        <v>356</v>
      </c>
      <c r="L67" s="445">
        <v>292</v>
      </c>
      <c r="M67" s="445">
        <v>108040</v>
      </c>
      <c r="N67" s="441">
        <v>1</v>
      </c>
      <c r="O67" s="441">
        <v>370</v>
      </c>
      <c r="P67" s="445">
        <v>26</v>
      </c>
      <c r="Q67" s="445">
        <v>9620</v>
      </c>
      <c r="R67" s="515">
        <v>8.9041095890410954E-2</v>
      </c>
      <c r="S67" s="446">
        <v>370</v>
      </c>
    </row>
    <row r="68" spans="1:19" ht="14.4" customHeight="1" x14ac:dyDescent="0.3">
      <c r="A68" s="440" t="s">
        <v>784</v>
      </c>
      <c r="B68" s="441" t="s">
        <v>785</v>
      </c>
      <c r="C68" s="441" t="s">
        <v>386</v>
      </c>
      <c r="D68" s="441" t="s">
        <v>759</v>
      </c>
      <c r="E68" s="441" t="s">
        <v>786</v>
      </c>
      <c r="F68" s="441" t="s">
        <v>839</v>
      </c>
      <c r="G68" s="441" t="s">
        <v>840</v>
      </c>
      <c r="H68" s="445">
        <v>13</v>
      </c>
      <c r="I68" s="445">
        <v>37921</v>
      </c>
      <c r="J68" s="441">
        <v>0.45232897954315021</v>
      </c>
      <c r="K68" s="441">
        <v>2917</v>
      </c>
      <c r="L68" s="445">
        <v>27</v>
      </c>
      <c r="M68" s="445">
        <v>83835</v>
      </c>
      <c r="N68" s="441">
        <v>1</v>
      </c>
      <c r="O68" s="441">
        <v>3105</v>
      </c>
      <c r="P68" s="445">
        <v>2</v>
      </c>
      <c r="Q68" s="445">
        <v>6216</v>
      </c>
      <c r="R68" s="515">
        <v>7.4145643227768829E-2</v>
      </c>
      <c r="S68" s="446">
        <v>3108</v>
      </c>
    </row>
    <row r="69" spans="1:19" ht="14.4" customHeight="1" x14ac:dyDescent="0.3">
      <c r="A69" s="440" t="s">
        <v>784</v>
      </c>
      <c r="B69" s="441" t="s">
        <v>785</v>
      </c>
      <c r="C69" s="441" t="s">
        <v>386</v>
      </c>
      <c r="D69" s="441" t="s">
        <v>759</v>
      </c>
      <c r="E69" s="441" t="s">
        <v>786</v>
      </c>
      <c r="F69" s="441" t="s">
        <v>843</v>
      </c>
      <c r="G69" s="441" t="s">
        <v>844</v>
      </c>
      <c r="H69" s="445">
        <v>19</v>
      </c>
      <c r="I69" s="445">
        <v>1995</v>
      </c>
      <c r="J69" s="441">
        <v>0.61975768872320591</v>
      </c>
      <c r="K69" s="441">
        <v>105</v>
      </c>
      <c r="L69" s="445">
        <v>29</v>
      </c>
      <c r="M69" s="445">
        <v>3219</v>
      </c>
      <c r="N69" s="441">
        <v>1</v>
      </c>
      <c r="O69" s="441">
        <v>111</v>
      </c>
      <c r="P69" s="445">
        <v>5</v>
      </c>
      <c r="Q69" s="445">
        <v>555</v>
      </c>
      <c r="R69" s="515">
        <v>0.17241379310344829</v>
      </c>
      <c r="S69" s="446">
        <v>111</v>
      </c>
    </row>
    <row r="70" spans="1:19" ht="14.4" customHeight="1" x14ac:dyDescent="0.3">
      <c r="A70" s="440" t="s">
        <v>784</v>
      </c>
      <c r="B70" s="441" t="s">
        <v>785</v>
      </c>
      <c r="C70" s="441" t="s">
        <v>386</v>
      </c>
      <c r="D70" s="441" t="s">
        <v>759</v>
      </c>
      <c r="E70" s="441" t="s">
        <v>786</v>
      </c>
      <c r="F70" s="441" t="s">
        <v>849</v>
      </c>
      <c r="G70" s="441" t="s">
        <v>850</v>
      </c>
      <c r="H70" s="445"/>
      <c r="I70" s="445"/>
      <c r="J70" s="441"/>
      <c r="K70" s="441"/>
      <c r="L70" s="445">
        <v>4</v>
      </c>
      <c r="M70" s="445">
        <v>5132</v>
      </c>
      <c r="N70" s="441">
        <v>1</v>
      </c>
      <c r="O70" s="441">
        <v>1283</v>
      </c>
      <c r="P70" s="445">
        <v>2</v>
      </c>
      <c r="Q70" s="445">
        <v>2570</v>
      </c>
      <c r="R70" s="515">
        <v>0.50077942322681213</v>
      </c>
      <c r="S70" s="446">
        <v>1285</v>
      </c>
    </row>
    <row r="71" spans="1:19" ht="14.4" customHeight="1" x14ac:dyDescent="0.3">
      <c r="A71" s="440" t="s">
        <v>784</v>
      </c>
      <c r="B71" s="441" t="s">
        <v>785</v>
      </c>
      <c r="C71" s="441" t="s">
        <v>386</v>
      </c>
      <c r="D71" s="441" t="s">
        <v>759</v>
      </c>
      <c r="E71" s="441" t="s">
        <v>786</v>
      </c>
      <c r="F71" s="441" t="s">
        <v>851</v>
      </c>
      <c r="G71" s="441" t="s">
        <v>852</v>
      </c>
      <c r="H71" s="445">
        <v>33</v>
      </c>
      <c r="I71" s="445">
        <v>14421</v>
      </c>
      <c r="J71" s="441">
        <v>0.40544871794871795</v>
      </c>
      <c r="K71" s="441">
        <v>437</v>
      </c>
      <c r="L71" s="445">
        <v>78</v>
      </c>
      <c r="M71" s="445">
        <v>35568</v>
      </c>
      <c r="N71" s="441">
        <v>1</v>
      </c>
      <c r="O71" s="441">
        <v>456</v>
      </c>
      <c r="P71" s="445">
        <v>5</v>
      </c>
      <c r="Q71" s="445">
        <v>2280</v>
      </c>
      <c r="R71" s="515">
        <v>6.4102564102564097E-2</v>
      </c>
      <c r="S71" s="446">
        <v>456</v>
      </c>
    </row>
    <row r="72" spans="1:19" ht="14.4" customHeight="1" x14ac:dyDescent="0.3">
      <c r="A72" s="440" t="s">
        <v>784</v>
      </c>
      <c r="B72" s="441" t="s">
        <v>785</v>
      </c>
      <c r="C72" s="441" t="s">
        <v>386</v>
      </c>
      <c r="D72" s="441" t="s">
        <v>759</v>
      </c>
      <c r="E72" s="441" t="s">
        <v>786</v>
      </c>
      <c r="F72" s="441" t="s">
        <v>853</v>
      </c>
      <c r="G72" s="441" t="s">
        <v>854</v>
      </c>
      <c r="H72" s="445">
        <v>190</v>
      </c>
      <c r="I72" s="445">
        <v>10260</v>
      </c>
      <c r="J72" s="441">
        <v>0.50832342449464918</v>
      </c>
      <c r="K72" s="441">
        <v>54</v>
      </c>
      <c r="L72" s="445">
        <v>348</v>
      </c>
      <c r="M72" s="445">
        <v>20184</v>
      </c>
      <c r="N72" s="441">
        <v>1</v>
      </c>
      <c r="O72" s="441">
        <v>58</v>
      </c>
      <c r="P72" s="445">
        <v>62</v>
      </c>
      <c r="Q72" s="445">
        <v>3596</v>
      </c>
      <c r="R72" s="515">
        <v>0.17816091954022989</v>
      </c>
      <c r="S72" s="446">
        <v>58</v>
      </c>
    </row>
    <row r="73" spans="1:19" ht="14.4" customHeight="1" x14ac:dyDescent="0.3">
      <c r="A73" s="440" t="s">
        <v>784</v>
      </c>
      <c r="B73" s="441" t="s">
        <v>785</v>
      </c>
      <c r="C73" s="441" t="s">
        <v>386</v>
      </c>
      <c r="D73" s="441" t="s">
        <v>759</v>
      </c>
      <c r="E73" s="441" t="s">
        <v>786</v>
      </c>
      <c r="F73" s="441" t="s">
        <v>861</v>
      </c>
      <c r="G73" s="441" t="s">
        <v>862</v>
      </c>
      <c r="H73" s="445">
        <v>124</v>
      </c>
      <c r="I73" s="445">
        <v>20956</v>
      </c>
      <c r="J73" s="441">
        <v>0.36959435626102294</v>
      </c>
      <c r="K73" s="441">
        <v>169</v>
      </c>
      <c r="L73" s="445">
        <v>324</v>
      </c>
      <c r="M73" s="445">
        <v>56700</v>
      </c>
      <c r="N73" s="441">
        <v>1</v>
      </c>
      <c r="O73" s="441">
        <v>175</v>
      </c>
      <c r="P73" s="445">
        <v>33</v>
      </c>
      <c r="Q73" s="445">
        <v>5808</v>
      </c>
      <c r="R73" s="515">
        <v>0.10243386243386243</v>
      </c>
      <c r="S73" s="446">
        <v>176</v>
      </c>
    </row>
    <row r="74" spans="1:19" ht="14.4" customHeight="1" x14ac:dyDescent="0.3">
      <c r="A74" s="440" t="s">
        <v>784</v>
      </c>
      <c r="B74" s="441" t="s">
        <v>785</v>
      </c>
      <c r="C74" s="441" t="s">
        <v>386</v>
      </c>
      <c r="D74" s="441" t="s">
        <v>759</v>
      </c>
      <c r="E74" s="441" t="s">
        <v>786</v>
      </c>
      <c r="F74" s="441" t="s">
        <v>867</v>
      </c>
      <c r="G74" s="441" t="s">
        <v>868</v>
      </c>
      <c r="H74" s="445">
        <v>10</v>
      </c>
      <c r="I74" s="445">
        <v>1630</v>
      </c>
      <c r="J74" s="441">
        <v>0.45928430543815157</v>
      </c>
      <c r="K74" s="441">
        <v>163</v>
      </c>
      <c r="L74" s="445">
        <v>21</v>
      </c>
      <c r="M74" s="445">
        <v>3549</v>
      </c>
      <c r="N74" s="441">
        <v>1</v>
      </c>
      <c r="O74" s="441">
        <v>169</v>
      </c>
      <c r="P74" s="445"/>
      <c r="Q74" s="445"/>
      <c r="R74" s="515"/>
      <c r="S74" s="446"/>
    </row>
    <row r="75" spans="1:19" ht="14.4" customHeight="1" x14ac:dyDescent="0.3">
      <c r="A75" s="440" t="s">
        <v>784</v>
      </c>
      <c r="B75" s="441" t="s">
        <v>785</v>
      </c>
      <c r="C75" s="441" t="s">
        <v>386</v>
      </c>
      <c r="D75" s="441" t="s">
        <v>759</v>
      </c>
      <c r="E75" s="441" t="s">
        <v>786</v>
      </c>
      <c r="F75" s="441" t="s">
        <v>871</v>
      </c>
      <c r="G75" s="441" t="s">
        <v>872</v>
      </c>
      <c r="H75" s="445"/>
      <c r="I75" s="445"/>
      <c r="J75" s="441"/>
      <c r="K75" s="441"/>
      <c r="L75" s="445">
        <v>23</v>
      </c>
      <c r="M75" s="445">
        <v>23253</v>
      </c>
      <c r="N75" s="441">
        <v>1</v>
      </c>
      <c r="O75" s="441">
        <v>1011</v>
      </c>
      <c r="P75" s="445">
        <v>16</v>
      </c>
      <c r="Q75" s="445">
        <v>16192</v>
      </c>
      <c r="R75" s="515">
        <v>0.69634025717111769</v>
      </c>
      <c r="S75" s="446">
        <v>1012</v>
      </c>
    </row>
    <row r="76" spans="1:19" ht="14.4" customHeight="1" x14ac:dyDescent="0.3">
      <c r="A76" s="440" t="s">
        <v>784</v>
      </c>
      <c r="B76" s="441" t="s">
        <v>785</v>
      </c>
      <c r="C76" s="441" t="s">
        <v>386</v>
      </c>
      <c r="D76" s="441" t="s">
        <v>759</v>
      </c>
      <c r="E76" s="441" t="s">
        <v>786</v>
      </c>
      <c r="F76" s="441" t="s">
        <v>875</v>
      </c>
      <c r="G76" s="441" t="s">
        <v>876</v>
      </c>
      <c r="H76" s="445"/>
      <c r="I76" s="445"/>
      <c r="J76" s="441"/>
      <c r="K76" s="441"/>
      <c r="L76" s="445">
        <v>22</v>
      </c>
      <c r="M76" s="445">
        <v>50468</v>
      </c>
      <c r="N76" s="441">
        <v>1</v>
      </c>
      <c r="O76" s="441">
        <v>2294</v>
      </c>
      <c r="P76" s="445">
        <v>6</v>
      </c>
      <c r="Q76" s="445">
        <v>13782</v>
      </c>
      <c r="R76" s="515">
        <v>0.27308393437425693</v>
      </c>
      <c r="S76" s="446">
        <v>2297</v>
      </c>
    </row>
    <row r="77" spans="1:19" ht="14.4" customHeight="1" x14ac:dyDescent="0.3">
      <c r="A77" s="440" t="s">
        <v>784</v>
      </c>
      <c r="B77" s="441" t="s">
        <v>785</v>
      </c>
      <c r="C77" s="441" t="s">
        <v>386</v>
      </c>
      <c r="D77" s="441" t="s">
        <v>759</v>
      </c>
      <c r="E77" s="441" t="s">
        <v>786</v>
      </c>
      <c r="F77" s="441" t="s">
        <v>879</v>
      </c>
      <c r="G77" s="441" t="s">
        <v>880</v>
      </c>
      <c r="H77" s="445">
        <v>6</v>
      </c>
      <c r="I77" s="445">
        <v>12072</v>
      </c>
      <c r="J77" s="441">
        <v>0.21798483206933911</v>
      </c>
      <c r="K77" s="441">
        <v>2012</v>
      </c>
      <c r="L77" s="445">
        <v>26</v>
      </c>
      <c r="M77" s="445">
        <v>55380</v>
      </c>
      <c r="N77" s="441">
        <v>1</v>
      </c>
      <c r="O77" s="441">
        <v>2130</v>
      </c>
      <c r="P77" s="445"/>
      <c r="Q77" s="445"/>
      <c r="R77" s="515"/>
      <c r="S77" s="446"/>
    </row>
    <row r="78" spans="1:19" ht="14.4" customHeight="1" x14ac:dyDescent="0.3">
      <c r="A78" s="440" t="s">
        <v>784</v>
      </c>
      <c r="B78" s="441" t="s">
        <v>785</v>
      </c>
      <c r="C78" s="441" t="s">
        <v>386</v>
      </c>
      <c r="D78" s="441" t="s">
        <v>759</v>
      </c>
      <c r="E78" s="441" t="s">
        <v>786</v>
      </c>
      <c r="F78" s="441" t="s">
        <v>890</v>
      </c>
      <c r="G78" s="441" t="s">
        <v>891</v>
      </c>
      <c r="H78" s="445"/>
      <c r="I78" s="445"/>
      <c r="J78" s="441"/>
      <c r="K78" s="441"/>
      <c r="L78" s="445">
        <v>1</v>
      </c>
      <c r="M78" s="445">
        <v>1055</v>
      </c>
      <c r="N78" s="441">
        <v>1</v>
      </c>
      <c r="O78" s="441">
        <v>1055</v>
      </c>
      <c r="P78" s="445"/>
      <c r="Q78" s="445"/>
      <c r="R78" s="515"/>
      <c r="S78" s="446"/>
    </row>
    <row r="79" spans="1:19" ht="14.4" customHeight="1" x14ac:dyDescent="0.3">
      <c r="A79" s="440" t="s">
        <v>784</v>
      </c>
      <c r="B79" s="441" t="s">
        <v>785</v>
      </c>
      <c r="C79" s="441" t="s">
        <v>386</v>
      </c>
      <c r="D79" s="441" t="s">
        <v>759</v>
      </c>
      <c r="E79" s="441" t="s">
        <v>786</v>
      </c>
      <c r="F79" s="441" t="s">
        <v>892</v>
      </c>
      <c r="G79" s="441" t="s">
        <v>893</v>
      </c>
      <c r="H79" s="445"/>
      <c r="I79" s="445"/>
      <c r="J79" s="441"/>
      <c r="K79" s="441"/>
      <c r="L79" s="445">
        <v>3</v>
      </c>
      <c r="M79" s="445">
        <v>864</v>
      </c>
      <c r="N79" s="441">
        <v>1</v>
      </c>
      <c r="O79" s="441">
        <v>288</v>
      </c>
      <c r="P79" s="445"/>
      <c r="Q79" s="445"/>
      <c r="R79" s="515"/>
      <c r="S79" s="446"/>
    </row>
    <row r="80" spans="1:19" ht="14.4" customHeight="1" x14ac:dyDescent="0.3">
      <c r="A80" s="440" t="s">
        <v>784</v>
      </c>
      <c r="B80" s="441" t="s">
        <v>785</v>
      </c>
      <c r="C80" s="441" t="s">
        <v>386</v>
      </c>
      <c r="D80" s="441" t="s">
        <v>760</v>
      </c>
      <c r="E80" s="441" t="s">
        <v>786</v>
      </c>
      <c r="F80" s="441" t="s">
        <v>793</v>
      </c>
      <c r="G80" s="441" t="s">
        <v>794</v>
      </c>
      <c r="H80" s="445"/>
      <c r="I80" s="445"/>
      <c r="J80" s="441"/>
      <c r="K80" s="441"/>
      <c r="L80" s="445">
        <v>1</v>
      </c>
      <c r="M80" s="445">
        <v>189</v>
      </c>
      <c r="N80" s="441">
        <v>1</v>
      </c>
      <c r="O80" s="441">
        <v>189</v>
      </c>
      <c r="P80" s="445"/>
      <c r="Q80" s="445"/>
      <c r="R80" s="515"/>
      <c r="S80" s="446"/>
    </row>
    <row r="81" spans="1:19" ht="14.4" customHeight="1" x14ac:dyDescent="0.3">
      <c r="A81" s="440" t="s">
        <v>784</v>
      </c>
      <c r="B81" s="441" t="s">
        <v>785</v>
      </c>
      <c r="C81" s="441" t="s">
        <v>386</v>
      </c>
      <c r="D81" s="441" t="s">
        <v>760</v>
      </c>
      <c r="E81" s="441" t="s">
        <v>786</v>
      </c>
      <c r="F81" s="441" t="s">
        <v>829</v>
      </c>
      <c r="G81" s="441" t="s">
        <v>830</v>
      </c>
      <c r="H81" s="445"/>
      <c r="I81" s="445"/>
      <c r="J81" s="441"/>
      <c r="K81" s="441"/>
      <c r="L81" s="445">
        <v>1</v>
      </c>
      <c r="M81" s="445">
        <v>304</v>
      </c>
      <c r="N81" s="441">
        <v>1</v>
      </c>
      <c r="O81" s="441">
        <v>304</v>
      </c>
      <c r="P81" s="445"/>
      <c r="Q81" s="445"/>
      <c r="R81" s="515"/>
      <c r="S81" s="446"/>
    </row>
    <row r="82" spans="1:19" ht="14.4" customHeight="1" x14ac:dyDescent="0.3">
      <c r="A82" s="440" t="s">
        <v>784</v>
      </c>
      <c r="B82" s="441" t="s">
        <v>785</v>
      </c>
      <c r="C82" s="441" t="s">
        <v>386</v>
      </c>
      <c r="D82" s="441" t="s">
        <v>760</v>
      </c>
      <c r="E82" s="441" t="s">
        <v>786</v>
      </c>
      <c r="F82" s="441" t="s">
        <v>831</v>
      </c>
      <c r="G82" s="441" t="s">
        <v>832</v>
      </c>
      <c r="H82" s="445"/>
      <c r="I82" s="445"/>
      <c r="J82" s="441"/>
      <c r="K82" s="441"/>
      <c r="L82" s="445">
        <v>1</v>
      </c>
      <c r="M82" s="445">
        <v>3707</v>
      </c>
      <c r="N82" s="441">
        <v>1</v>
      </c>
      <c r="O82" s="441">
        <v>3707</v>
      </c>
      <c r="P82" s="445"/>
      <c r="Q82" s="445"/>
      <c r="R82" s="515"/>
      <c r="S82" s="446"/>
    </row>
    <row r="83" spans="1:19" ht="14.4" customHeight="1" x14ac:dyDescent="0.3">
      <c r="A83" s="440" t="s">
        <v>784</v>
      </c>
      <c r="B83" s="441" t="s">
        <v>785</v>
      </c>
      <c r="C83" s="441" t="s">
        <v>386</v>
      </c>
      <c r="D83" s="441" t="s">
        <v>760</v>
      </c>
      <c r="E83" s="441" t="s">
        <v>786</v>
      </c>
      <c r="F83" s="441" t="s">
        <v>837</v>
      </c>
      <c r="G83" s="441" t="s">
        <v>838</v>
      </c>
      <c r="H83" s="445"/>
      <c r="I83" s="445"/>
      <c r="J83" s="441"/>
      <c r="K83" s="441"/>
      <c r="L83" s="445">
        <v>1</v>
      </c>
      <c r="M83" s="445">
        <v>370</v>
      </c>
      <c r="N83" s="441">
        <v>1</v>
      </c>
      <c r="O83" s="441">
        <v>370</v>
      </c>
      <c r="P83" s="445"/>
      <c r="Q83" s="445"/>
      <c r="R83" s="515"/>
      <c r="S83" s="446"/>
    </row>
    <row r="84" spans="1:19" ht="14.4" customHeight="1" x14ac:dyDescent="0.3">
      <c r="A84" s="440" t="s">
        <v>784</v>
      </c>
      <c r="B84" s="441" t="s">
        <v>785</v>
      </c>
      <c r="C84" s="441" t="s">
        <v>386</v>
      </c>
      <c r="D84" s="441" t="s">
        <v>760</v>
      </c>
      <c r="E84" s="441" t="s">
        <v>786</v>
      </c>
      <c r="F84" s="441" t="s">
        <v>861</v>
      </c>
      <c r="G84" s="441" t="s">
        <v>862</v>
      </c>
      <c r="H84" s="445"/>
      <c r="I84" s="445"/>
      <c r="J84" s="441"/>
      <c r="K84" s="441"/>
      <c r="L84" s="445">
        <v>11</v>
      </c>
      <c r="M84" s="445">
        <v>1925</v>
      </c>
      <c r="N84" s="441">
        <v>1</v>
      </c>
      <c r="O84" s="441">
        <v>175</v>
      </c>
      <c r="P84" s="445"/>
      <c r="Q84" s="445"/>
      <c r="R84" s="515"/>
      <c r="S84" s="446"/>
    </row>
    <row r="85" spans="1:19" ht="14.4" customHeight="1" x14ac:dyDescent="0.3">
      <c r="A85" s="440" t="s">
        <v>784</v>
      </c>
      <c r="B85" s="441" t="s">
        <v>785</v>
      </c>
      <c r="C85" s="441" t="s">
        <v>386</v>
      </c>
      <c r="D85" s="441" t="s">
        <v>760</v>
      </c>
      <c r="E85" s="441" t="s">
        <v>786</v>
      </c>
      <c r="F85" s="441" t="s">
        <v>883</v>
      </c>
      <c r="G85" s="441" t="s">
        <v>884</v>
      </c>
      <c r="H85" s="445"/>
      <c r="I85" s="445"/>
      <c r="J85" s="441"/>
      <c r="K85" s="441"/>
      <c r="L85" s="445">
        <v>1</v>
      </c>
      <c r="M85" s="445">
        <v>423</v>
      </c>
      <c r="N85" s="441">
        <v>1</v>
      </c>
      <c r="O85" s="441">
        <v>423</v>
      </c>
      <c r="P85" s="445"/>
      <c r="Q85" s="445"/>
      <c r="R85" s="515"/>
      <c r="S85" s="446"/>
    </row>
    <row r="86" spans="1:19" ht="14.4" customHeight="1" x14ac:dyDescent="0.3">
      <c r="A86" s="440" t="s">
        <v>784</v>
      </c>
      <c r="B86" s="441" t="s">
        <v>785</v>
      </c>
      <c r="C86" s="441" t="s">
        <v>386</v>
      </c>
      <c r="D86" s="441" t="s">
        <v>760</v>
      </c>
      <c r="E86" s="441" t="s">
        <v>786</v>
      </c>
      <c r="F86" s="441" t="s">
        <v>894</v>
      </c>
      <c r="G86" s="441" t="s">
        <v>895</v>
      </c>
      <c r="H86" s="445"/>
      <c r="I86" s="445"/>
      <c r="J86" s="441"/>
      <c r="K86" s="441"/>
      <c r="L86" s="445">
        <v>1</v>
      </c>
      <c r="M86" s="445">
        <v>1096</v>
      </c>
      <c r="N86" s="441">
        <v>1</v>
      </c>
      <c r="O86" s="441">
        <v>1096</v>
      </c>
      <c r="P86" s="445"/>
      <c r="Q86" s="445"/>
      <c r="R86" s="515"/>
      <c r="S86" s="446"/>
    </row>
    <row r="87" spans="1:19" ht="14.4" customHeight="1" x14ac:dyDescent="0.3">
      <c r="A87" s="440" t="s">
        <v>784</v>
      </c>
      <c r="B87" s="441" t="s">
        <v>785</v>
      </c>
      <c r="C87" s="441" t="s">
        <v>386</v>
      </c>
      <c r="D87" s="441" t="s">
        <v>761</v>
      </c>
      <c r="E87" s="441" t="s">
        <v>786</v>
      </c>
      <c r="F87" s="441" t="s">
        <v>789</v>
      </c>
      <c r="G87" s="441" t="s">
        <v>790</v>
      </c>
      <c r="H87" s="445">
        <v>732</v>
      </c>
      <c r="I87" s="445">
        <v>39528</v>
      </c>
      <c r="J87" s="441">
        <v>1.2714873906330417</v>
      </c>
      <c r="K87" s="441">
        <v>54</v>
      </c>
      <c r="L87" s="445">
        <v>536</v>
      </c>
      <c r="M87" s="445">
        <v>31088</v>
      </c>
      <c r="N87" s="441">
        <v>1</v>
      </c>
      <c r="O87" s="441">
        <v>58</v>
      </c>
      <c r="P87" s="445">
        <v>146</v>
      </c>
      <c r="Q87" s="445">
        <v>8468</v>
      </c>
      <c r="R87" s="515">
        <v>0.27238805970149255</v>
      </c>
      <c r="S87" s="446">
        <v>58</v>
      </c>
    </row>
    <row r="88" spans="1:19" ht="14.4" customHeight="1" x14ac:dyDescent="0.3">
      <c r="A88" s="440" t="s">
        <v>784</v>
      </c>
      <c r="B88" s="441" t="s">
        <v>785</v>
      </c>
      <c r="C88" s="441" t="s">
        <v>386</v>
      </c>
      <c r="D88" s="441" t="s">
        <v>761</v>
      </c>
      <c r="E88" s="441" t="s">
        <v>786</v>
      </c>
      <c r="F88" s="441" t="s">
        <v>791</v>
      </c>
      <c r="G88" s="441" t="s">
        <v>792</v>
      </c>
      <c r="H88" s="445">
        <v>16</v>
      </c>
      <c r="I88" s="445">
        <v>1968</v>
      </c>
      <c r="J88" s="441">
        <v>0.75114503816793898</v>
      </c>
      <c r="K88" s="441">
        <v>123</v>
      </c>
      <c r="L88" s="445">
        <v>20</v>
      </c>
      <c r="M88" s="445">
        <v>2620</v>
      </c>
      <c r="N88" s="441">
        <v>1</v>
      </c>
      <c r="O88" s="441">
        <v>131</v>
      </c>
      <c r="P88" s="445">
        <v>8</v>
      </c>
      <c r="Q88" s="445">
        <v>1048</v>
      </c>
      <c r="R88" s="515">
        <v>0.4</v>
      </c>
      <c r="S88" s="446">
        <v>131</v>
      </c>
    </row>
    <row r="89" spans="1:19" ht="14.4" customHeight="1" x14ac:dyDescent="0.3">
      <c r="A89" s="440" t="s">
        <v>784</v>
      </c>
      <c r="B89" s="441" t="s">
        <v>785</v>
      </c>
      <c r="C89" s="441" t="s">
        <v>386</v>
      </c>
      <c r="D89" s="441" t="s">
        <v>761</v>
      </c>
      <c r="E89" s="441" t="s">
        <v>786</v>
      </c>
      <c r="F89" s="441" t="s">
        <v>793</v>
      </c>
      <c r="G89" s="441" t="s">
        <v>794</v>
      </c>
      <c r="H89" s="445">
        <v>4</v>
      </c>
      <c r="I89" s="445">
        <v>708</v>
      </c>
      <c r="J89" s="441">
        <v>1.873015873015873</v>
      </c>
      <c r="K89" s="441">
        <v>177</v>
      </c>
      <c r="L89" s="445">
        <v>2</v>
      </c>
      <c r="M89" s="445">
        <v>378</v>
      </c>
      <c r="N89" s="441">
        <v>1</v>
      </c>
      <c r="O89" s="441">
        <v>189</v>
      </c>
      <c r="P89" s="445"/>
      <c r="Q89" s="445"/>
      <c r="R89" s="515"/>
      <c r="S89" s="446"/>
    </row>
    <row r="90" spans="1:19" ht="14.4" customHeight="1" x14ac:dyDescent="0.3">
      <c r="A90" s="440" t="s">
        <v>784</v>
      </c>
      <c r="B90" s="441" t="s">
        <v>785</v>
      </c>
      <c r="C90" s="441" t="s">
        <v>386</v>
      </c>
      <c r="D90" s="441" t="s">
        <v>761</v>
      </c>
      <c r="E90" s="441" t="s">
        <v>786</v>
      </c>
      <c r="F90" s="441" t="s">
        <v>797</v>
      </c>
      <c r="G90" s="441" t="s">
        <v>798</v>
      </c>
      <c r="H90" s="445">
        <v>1</v>
      </c>
      <c r="I90" s="445">
        <v>384</v>
      </c>
      <c r="J90" s="441"/>
      <c r="K90" s="441">
        <v>384</v>
      </c>
      <c r="L90" s="445"/>
      <c r="M90" s="445"/>
      <c r="N90" s="441"/>
      <c r="O90" s="441"/>
      <c r="P90" s="445"/>
      <c r="Q90" s="445"/>
      <c r="R90" s="515"/>
      <c r="S90" s="446"/>
    </row>
    <row r="91" spans="1:19" ht="14.4" customHeight="1" x14ac:dyDescent="0.3">
      <c r="A91" s="440" t="s">
        <v>784</v>
      </c>
      <c r="B91" s="441" t="s">
        <v>785</v>
      </c>
      <c r="C91" s="441" t="s">
        <v>386</v>
      </c>
      <c r="D91" s="441" t="s">
        <v>761</v>
      </c>
      <c r="E91" s="441" t="s">
        <v>786</v>
      </c>
      <c r="F91" s="441" t="s">
        <v>799</v>
      </c>
      <c r="G91" s="441" t="s">
        <v>800</v>
      </c>
      <c r="H91" s="445">
        <v>88</v>
      </c>
      <c r="I91" s="445">
        <v>15136</v>
      </c>
      <c r="J91" s="441">
        <v>1.457907917549605</v>
      </c>
      <c r="K91" s="441">
        <v>172</v>
      </c>
      <c r="L91" s="445">
        <v>58</v>
      </c>
      <c r="M91" s="445">
        <v>10382</v>
      </c>
      <c r="N91" s="441">
        <v>1</v>
      </c>
      <c r="O91" s="441">
        <v>179</v>
      </c>
      <c r="P91" s="445">
        <v>14</v>
      </c>
      <c r="Q91" s="445">
        <v>2520</v>
      </c>
      <c r="R91" s="515">
        <v>0.24272779811211712</v>
      </c>
      <c r="S91" s="446">
        <v>180</v>
      </c>
    </row>
    <row r="92" spans="1:19" ht="14.4" customHeight="1" x14ac:dyDescent="0.3">
      <c r="A92" s="440" t="s">
        <v>784</v>
      </c>
      <c r="B92" s="441" t="s">
        <v>785</v>
      </c>
      <c r="C92" s="441" t="s">
        <v>386</v>
      </c>
      <c r="D92" s="441" t="s">
        <v>761</v>
      </c>
      <c r="E92" s="441" t="s">
        <v>786</v>
      </c>
      <c r="F92" s="441" t="s">
        <v>801</v>
      </c>
      <c r="G92" s="441" t="s">
        <v>802</v>
      </c>
      <c r="H92" s="445">
        <v>1</v>
      </c>
      <c r="I92" s="445">
        <v>533</v>
      </c>
      <c r="J92" s="441"/>
      <c r="K92" s="441">
        <v>533</v>
      </c>
      <c r="L92" s="445"/>
      <c r="M92" s="445"/>
      <c r="N92" s="441"/>
      <c r="O92" s="441"/>
      <c r="P92" s="445"/>
      <c r="Q92" s="445"/>
      <c r="R92" s="515"/>
      <c r="S92" s="446"/>
    </row>
    <row r="93" spans="1:19" ht="14.4" customHeight="1" x14ac:dyDescent="0.3">
      <c r="A93" s="440" t="s">
        <v>784</v>
      </c>
      <c r="B93" s="441" t="s">
        <v>785</v>
      </c>
      <c r="C93" s="441" t="s">
        <v>386</v>
      </c>
      <c r="D93" s="441" t="s">
        <v>761</v>
      </c>
      <c r="E93" s="441" t="s">
        <v>786</v>
      </c>
      <c r="F93" s="441" t="s">
        <v>803</v>
      </c>
      <c r="G93" s="441" t="s">
        <v>804</v>
      </c>
      <c r="H93" s="445">
        <v>24</v>
      </c>
      <c r="I93" s="445">
        <v>7728</v>
      </c>
      <c r="J93" s="441">
        <v>1.0985074626865672</v>
      </c>
      <c r="K93" s="441">
        <v>322</v>
      </c>
      <c r="L93" s="445">
        <v>21</v>
      </c>
      <c r="M93" s="445">
        <v>7035</v>
      </c>
      <c r="N93" s="441">
        <v>1</v>
      </c>
      <c r="O93" s="441">
        <v>335</v>
      </c>
      <c r="P93" s="445">
        <v>3</v>
      </c>
      <c r="Q93" s="445">
        <v>1008</v>
      </c>
      <c r="R93" s="515">
        <v>0.14328358208955225</v>
      </c>
      <c r="S93" s="446">
        <v>336</v>
      </c>
    </row>
    <row r="94" spans="1:19" ht="14.4" customHeight="1" x14ac:dyDescent="0.3">
      <c r="A94" s="440" t="s">
        <v>784</v>
      </c>
      <c r="B94" s="441" t="s">
        <v>785</v>
      </c>
      <c r="C94" s="441" t="s">
        <v>386</v>
      </c>
      <c r="D94" s="441" t="s">
        <v>761</v>
      </c>
      <c r="E94" s="441" t="s">
        <v>786</v>
      </c>
      <c r="F94" s="441" t="s">
        <v>807</v>
      </c>
      <c r="G94" s="441" t="s">
        <v>808</v>
      </c>
      <c r="H94" s="445">
        <v>78</v>
      </c>
      <c r="I94" s="445">
        <v>26598</v>
      </c>
      <c r="J94" s="441">
        <v>0.70566698503661252</v>
      </c>
      <c r="K94" s="441">
        <v>341</v>
      </c>
      <c r="L94" s="445">
        <v>108</v>
      </c>
      <c r="M94" s="445">
        <v>37692</v>
      </c>
      <c r="N94" s="441">
        <v>1</v>
      </c>
      <c r="O94" s="441">
        <v>349</v>
      </c>
      <c r="P94" s="445">
        <v>14</v>
      </c>
      <c r="Q94" s="445">
        <v>4886</v>
      </c>
      <c r="R94" s="515">
        <v>0.12962962962962962</v>
      </c>
      <c r="S94" s="446">
        <v>349</v>
      </c>
    </row>
    <row r="95" spans="1:19" ht="14.4" customHeight="1" x14ac:dyDescent="0.3">
      <c r="A95" s="440" t="s">
        <v>784</v>
      </c>
      <c r="B95" s="441" t="s">
        <v>785</v>
      </c>
      <c r="C95" s="441" t="s">
        <v>386</v>
      </c>
      <c r="D95" s="441" t="s">
        <v>761</v>
      </c>
      <c r="E95" s="441" t="s">
        <v>786</v>
      </c>
      <c r="F95" s="441" t="s">
        <v>817</v>
      </c>
      <c r="G95" s="441" t="s">
        <v>818</v>
      </c>
      <c r="H95" s="445"/>
      <c r="I95" s="445"/>
      <c r="J95" s="441"/>
      <c r="K95" s="441"/>
      <c r="L95" s="445">
        <v>1</v>
      </c>
      <c r="M95" s="445">
        <v>49</v>
      </c>
      <c r="N95" s="441">
        <v>1</v>
      </c>
      <c r="O95" s="441">
        <v>49</v>
      </c>
      <c r="P95" s="445"/>
      <c r="Q95" s="445"/>
      <c r="R95" s="515"/>
      <c r="S95" s="446"/>
    </row>
    <row r="96" spans="1:19" ht="14.4" customHeight="1" x14ac:dyDescent="0.3">
      <c r="A96" s="440" t="s">
        <v>784</v>
      </c>
      <c r="B96" s="441" t="s">
        <v>785</v>
      </c>
      <c r="C96" s="441" t="s">
        <v>386</v>
      </c>
      <c r="D96" s="441" t="s">
        <v>761</v>
      </c>
      <c r="E96" s="441" t="s">
        <v>786</v>
      </c>
      <c r="F96" s="441" t="s">
        <v>821</v>
      </c>
      <c r="G96" s="441" t="s">
        <v>822</v>
      </c>
      <c r="H96" s="445">
        <v>1</v>
      </c>
      <c r="I96" s="445">
        <v>37</v>
      </c>
      <c r="J96" s="441">
        <v>0.97368421052631582</v>
      </c>
      <c r="K96" s="441">
        <v>37</v>
      </c>
      <c r="L96" s="445">
        <v>1</v>
      </c>
      <c r="M96" s="445">
        <v>38</v>
      </c>
      <c r="N96" s="441">
        <v>1</v>
      </c>
      <c r="O96" s="441">
        <v>38</v>
      </c>
      <c r="P96" s="445"/>
      <c r="Q96" s="445"/>
      <c r="R96" s="515"/>
      <c r="S96" s="446"/>
    </row>
    <row r="97" spans="1:19" ht="14.4" customHeight="1" x14ac:dyDescent="0.3">
      <c r="A97" s="440" t="s">
        <v>784</v>
      </c>
      <c r="B97" s="441" t="s">
        <v>785</v>
      </c>
      <c r="C97" s="441" t="s">
        <v>386</v>
      </c>
      <c r="D97" s="441" t="s">
        <v>761</v>
      </c>
      <c r="E97" s="441" t="s">
        <v>786</v>
      </c>
      <c r="F97" s="441" t="s">
        <v>825</v>
      </c>
      <c r="G97" s="441" t="s">
        <v>826</v>
      </c>
      <c r="H97" s="445"/>
      <c r="I97" s="445"/>
      <c r="J97" s="441"/>
      <c r="K97" s="441"/>
      <c r="L97" s="445">
        <v>10</v>
      </c>
      <c r="M97" s="445">
        <v>7040</v>
      </c>
      <c r="N97" s="441">
        <v>1</v>
      </c>
      <c r="O97" s="441">
        <v>704</v>
      </c>
      <c r="P97" s="445"/>
      <c r="Q97" s="445"/>
      <c r="R97" s="515"/>
      <c r="S97" s="446"/>
    </row>
    <row r="98" spans="1:19" ht="14.4" customHeight="1" x14ac:dyDescent="0.3">
      <c r="A98" s="440" t="s">
        <v>784</v>
      </c>
      <c r="B98" s="441" t="s">
        <v>785</v>
      </c>
      <c r="C98" s="441" t="s">
        <v>386</v>
      </c>
      <c r="D98" s="441" t="s">
        <v>761</v>
      </c>
      <c r="E98" s="441" t="s">
        <v>786</v>
      </c>
      <c r="F98" s="441" t="s">
        <v>829</v>
      </c>
      <c r="G98" s="441" t="s">
        <v>830</v>
      </c>
      <c r="H98" s="445">
        <v>308</v>
      </c>
      <c r="I98" s="445">
        <v>87780</v>
      </c>
      <c r="J98" s="441">
        <v>1.6787790697674418</v>
      </c>
      <c r="K98" s="441">
        <v>285</v>
      </c>
      <c r="L98" s="445">
        <v>172</v>
      </c>
      <c r="M98" s="445">
        <v>52288</v>
      </c>
      <c r="N98" s="441">
        <v>1</v>
      </c>
      <c r="O98" s="441">
        <v>304</v>
      </c>
      <c r="P98" s="445">
        <v>64</v>
      </c>
      <c r="Q98" s="445">
        <v>19520</v>
      </c>
      <c r="R98" s="515">
        <v>0.37331701346389229</v>
      </c>
      <c r="S98" s="446">
        <v>305</v>
      </c>
    </row>
    <row r="99" spans="1:19" ht="14.4" customHeight="1" x14ac:dyDescent="0.3">
      <c r="A99" s="440" t="s">
        <v>784</v>
      </c>
      <c r="B99" s="441" t="s">
        <v>785</v>
      </c>
      <c r="C99" s="441" t="s">
        <v>386</v>
      </c>
      <c r="D99" s="441" t="s">
        <v>761</v>
      </c>
      <c r="E99" s="441" t="s">
        <v>786</v>
      </c>
      <c r="F99" s="441" t="s">
        <v>833</v>
      </c>
      <c r="G99" s="441" t="s">
        <v>834</v>
      </c>
      <c r="H99" s="445">
        <v>330</v>
      </c>
      <c r="I99" s="445">
        <v>152460</v>
      </c>
      <c r="J99" s="441">
        <v>1.1388320360936404</v>
      </c>
      <c r="K99" s="441">
        <v>462</v>
      </c>
      <c r="L99" s="445">
        <v>271</v>
      </c>
      <c r="M99" s="445">
        <v>133874</v>
      </c>
      <c r="N99" s="441">
        <v>1</v>
      </c>
      <c r="O99" s="441">
        <v>494</v>
      </c>
      <c r="P99" s="445">
        <v>62</v>
      </c>
      <c r="Q99" s="445">
        <v>30628</v>
      </c>
      <c r="R99" s="515">
        <v>0.22878228782287824</v>
      </c>
      <c r="S99" s="446">
        <v>494</v>
      </c>
    </row>
    <row r="100" spans="1:19" ht="14.4" customHeight="1" x14ac:dyDescent="0.3">
      <c r="A100" s="440" t="s">
        <v>784</v>
      </c>
      <c r="B100" s="441" t="s">
        <v>785</v>
      </c>
      <c r="C100" s="441" t="s">
        <v>386</v>
      </c>
      <c r="D100" s="441" t="s">
        <v>761</v>
      </c>
      <c r="E100" s="441" t="s">
        <v>786</v>
      </c>
      <c r="F100" s="441" t="s">
        <v>837</v>
      </c>
      <c r="G100" s="441" t="s">
        <v>838</v>
      </c>
      <c r="H100" s="445">
        <v>514</v>
      </c>
      <c r="I100" s="445">
        <v>182984</v>
      </c>
      <c r="J100" s="441">
        <v>1.458853543809296</v>
      </c>
      <c r="K100" s="441">
        <v>356</v>
      </c>
      <c r="L100" s="445">
        <v>339</v>
      </c>
      <c r="M100" s="445">
        <v>125430</v>
      </c>
      <c r="N100" s="441">
        <v>1</v>
      </c>
      <c r="O100" s="441">
        <v>370</v>
      </c>
      <c r="P100" s="445">
        <v>97</v>
      </c>
      <c r="Q100" s="445">
        <v>35890</v>
      </c>
      <c r="R100" s="515">
        <v>0.28613569321533922</v>
      </c>
      <c r="S100" s="446">
        <v>370</v>
      </c>
    </row>
    <row r="101" spans="1:19" ht="14.4" customHeight="1" x14ac:dyDescent="0.3">
      <c r="A101" s="440" t="s">
        <v>784</v>
      </c>
      <c r="B101" s="441" t="s">
        <v>785</v>
      </c>
      <c r="C101" s="441" t="s">
        <v>386</v>
      </c>
      <c r="D101" s="441" t="s">
        <v>761</v>
      </c>
      <c r="E101" s="441" t="s">
        <v>786</v>
      </c>
      <c r="F101" s="441" t="s">
        <v>839</v>
      </c>
      <c r="G101" s="441" t="s">
        <v>840</v>
      </c>
      <c r="H101" s="445"/>
      <c r="I101" s="445"/>
      <c r="J101" s="441"/>
      <c r="K101" s="441"/>
      <c r="L101" s="445">
        <v>1</v>
      </c>
      <c r="M101" s="445">
        <v>3105</v>
      </c>
      <c r="N101" s="441">
        <v>1</v>
      </c>
      <c r="O101" s="441">
        <v>3105</v>
      </c>
      <c r="P101" s="445"/>
      <c r="Q101" s="445"/>
      <c r="R101" s="515"/>
      <c r="S101" s="446"/>
    </row>
    <row r="102" spans="1:19" ht="14.4" customHeight="1" x14ac:dyDescent="0.3">
      <c r="A102" s="440" t="s">
        <v>784</v>
      </c>
      <c r="B102" s="441" t="s">
        <v>785</v>
      </c>
      <c r="C102" s="441" t="s">
        <v>386</v>
      </c>
      <c r="D102" s="441" t="s">
        <v>761</v>
      </c>
      <c r="E102" s="441" t="s">
        <v>786</v>
      </c>
      <c r="F102" s="441" t="s">
        <v>843</v>
      </c>
      <c r="G102" s="441" t="s">
        <v>844</v>
      </c>
      <c r="H102" s="445">
        <v>98</v>
      </c>
      <c r="I102" s="445">
        <v>10290</v>
      </c>
      <c r="J102" s="441">
        <v>1.5712322491983508</v>
      </c>
      <c r="K102" s="441">
        <v>105</v>
      </c>
      <c r="L102" s="445">
        <v>59</v>
      </c>
      <c r="M102" s="445">
        <v>6549</v>
      </c>
      <c r="N102" s="441">
        <v>1</v>
      </c>
      <c r="O102" s="441">
        <v>111</v>
      </c>
      <c r="P102" s="445">
        <v>15</v>
      </c>
      <c r="Q102" s="445">
        <v>1665</v>
      </c>
      <c r="R102" s="515">
        <v>0.25423728813559321</v>
      </c>
      <c r="S102" s="446">
        <v>111</v>
      </c>
    </row>
    <row r="103" spans="1:19" ht="14.4" customHeight="1" x14ac:dyDescent="0.3">
      <c r="A103" s="440" t="s">
        <v>784</v>
      </c>
      <c r="B103" s="441" t="s">
        <v>785</v>
      </c>
      <c r="C103" s="441" t="s">
        <v>386</v>
      </c>
      <c r="D103" s="441" t="s">
        <v>761</v>
      </c>
      <c r="E103" s="441" t="s">
        <v>786</v>
      </c>
      <c r="F103" s="441" t="s">
        <v>847</v>
      </c>
      <c r="G103" s="441" t="s">
        <v>848</v>
      </c>
      <c r="H103" s="445">
        <v>1</v>
      </c>
      <c r="I103" s="445">
        <v>463</v>
      </c>
      <c r="J103" s="441">
        <v>0.93535353535353538</v>
      </c>
      <c r="K103" s="441">
        <v>463</v>
      </c>
      <c r="L103" s="445">
        <v>1</v>
      </c>
      <c r="M103" s="445">
        <v>495</v>
      </c>
      <c r="N103" s="441">
        <v>1</v>
      </c>
      <c r="O103" s="441">
        <v>495</v>
      </c>
      <c r="P103" s="445"/>
      <c r="Q103" s="445"/>
      <c r="R103" s="515"/>
      <c r="S103" s="446"/>
    </row>
    <row r="104" spans="1:19" ht="14.4" customHeight="1" x14ac:dyDescent="0.3">
      <c r="A104" s="440" t="s">
        <v>784</v>
      </c>
      <c r="B104" s="441" t="s">
        <v>785</v>
      </c>
      <c r="C104" s="441" t="s">
        <v>386</v>
      </c>
      <c r="D104" s="441" t="s">
        <v>761</v>
      </c>
      <c r="E104" s="441" t="s">
        <v>786</v>
      </c>
      <c r="F104" s="441" t="s">
        <v>849</v>
      </c>
      <c r="G104" s="441" t="s">
        <v>850</v>
      </c>
      <c r="H104" s="445"/>
      <c r="I104" s="445"/>
      <c r="J104" s="441"/>
      <c r="K104" s="441"/>
      <c r="L104" s="445">
        <v>2</v>
      </c>
      <c r="M104" s="445">
        <v>2566</v>
      </c>
      <c r="N104" s="441">
        <v>1</v>
      </c>
      <c r="O104" s="441">
        <v>1283</v>
      </c>
      <c r="P104" s="445"/>
      <c r="Q104" s="445"/>
      <c r="R104" s="515"/>
      <c r="S104" s="446"/>
    </row>
    <row r="105" spans="1:19" ht="14.4" customHeight="1" x14ac:dyDescent="0.3">
      <c r="A105" s="440" t="s">
        <v>784</v>
      </c>
      <c r="B105" s="441" t="s">
        <v>785</v>
      </c>
      <c r="C105" s="441" t="s">
        <v>386</v>
      </c>
      <c r="D105" s="441" t="s">
        <v>761</v>
      </c>
      <c r="E105" s="441" t="s">
        <v>786</v>
      </c>
      <c r="F105" s="441" t="s">
        <v>851</v>
      </c>
      <c r="G105" s="441" t="s">
        <v>852</v>
      </c>
      <c r="H105" s="445">
        <v>95</v>
      </c>
      <c r="I105" s="445">
        <v>41515</v>
      </c>
      <c r="J105" s="441">
        <v>1.4924863387978142</v>
      </c>
      <c r="K105" s="441">
        <v>437</v>
      </c>
      <c r="L105" s="445">
        <v>61</v>
      </c>
      <c r="M105" s="445">
        <v>27816</v>
      </c>
      <c r="N105" s="441">
        <v>1</v>
      </c>
      <c r="O105" s="441">
        <v>456</v>
      </c>
      <c r="P105" s="445">
        <v>15</v>
      </c>
      <c r="Q105" s="445">
        <v>6840</v>
      </c>
      <c r="R105" s="515">
        <v>0.24590163934426229</v>
      </c>
      <c r="S105" s="446">
        <v>456</v>
      </c>
    </row>
    <row r="106" spans="1:19" ht="14.4" customHeight="1" x14ac:dyDescent="0.3">
      <c r="A106" s="440" t="s">
        <v>784</v>
      </c>
      <c r="B106" s="441" t="s">
        <v>785</v>
      </c>
      <c r="C106" s="441" t="s">
        <v>386</v>
      </c>
      <c r="D106" s="441" t="s">
        <v>761</v>
      </c>
      <c r="E106" s="441" t="s">
        <v>786</v>
      </c>
      <c r="F106" s="441" t="s">
        <v>853</v>
      </c>
      <c r="G106" s="441" t="s">
        <v>854</v>
      </c>
      <c r="H106" s="445">
        <v>818</v>
      </c>
      <c r="I106" s="445">
        <v>44172</v>
      </c>
      <c r="J106" s="441">
        <v>1.4645888594164456</v>
      </c>
      <c r="K106" s="441">
        <v>54</v>
      </c>
      <c r="L106" s="445">
        <v>520</v>
      </c>
      <c r="M106" s="445">
        <v>30160</v>
      </c>
      <c r="N106" s="441">
        <v>1</v>
      </c>
      <c r="O106" s="441">
        <v>58</v>
      </c>
      <c r="P106" s="445">
        <v>134</v>
      </c>
      <c r="Q106" s="445">
        <v>7772</v>
      </c>
      <c r="R106" s="515">
        <v>0.25769230769230766</v>
      </c>
      <c r="S106" s="446">
        <v>58</v>
      </c>
    </row>
    <row r="107" spans="1:19" ht="14.4" customHeight="1" x14ac:dyDescent="0.3">
      <c r="A107" s="440" t="s">
        <v>784</v>
      </c>
      <c r="B107" s="441" t="s">
        <v>785</v>
      </c>
      <c r="C107" s="441" t="s">
        <v>386</v>
      </c>
      <c r="D107" s="441" t="s">
        <v>761</v>
      </c>
      <c r="E107" s="441" t="s">
        <v>786</v>
      </c>
      <c r="F107" s="441" t="s">
        <v>861</v>
      </c>
      <c r="G107" s="441" t="s">
        <v>862</v>
      </c>
      <c r="H107" s="445">
        <v>328</v>
      </c>
      <c r="I107" s="445">
        <v>55432</v>
      </c>
      <c r="J107" s="441">
        <v>0.78599078341013828</v>
      </c>
      <c r="K107" s="441">
        <v>169</v>
      </c>
      <c r="L107" s="445">
        <v>403</v>
      </c>
      <c r="M107" s="445">
        <v>70525</v>
      </c>
      <c r="N107" s="441">
        <v>1</v>
      </c>
      <c r="O107" s="441">
        <v>175</v>
      </c>
      <c r="P107" s="445">
        <v>82</v>
      </c>
      <c r="Q107" s="445">
        <v>14432</v>
      </c>
      <c r="R107" s="515">
        <v>0.20463665366891173</v>
      </c>
      <c r="S107" s="446">
        <v>176</v>
      </c>
    </row>
    <row r="108" spans="1:19" ht="14.4" customHeight="1" x14ac:dyDescent="0.3">
      <c r="A108" s="440" t="s">
        <v>784</v>
      </c>
      <c r="B108" s="441" t="s">
        <v>785</v>
      </c>
      <c r="C108" s="441" t="s">
        <v>386</v>
      </c>
      <c r="D108" s="441" t="s">
        <v>761</v>
      </c>
      <c r="E108" s="441" t="s">
        <v>786</v>
      </c>
      <c r="F108" s="441" t="s">
        <v>863</v>
      </c>
      <c r="G108" s="441" t="s">
        <v>864</v>
      </c>
      <c r="H108" s="445">
        <v>2</v>
      </c>
      <c r="I108" s="445">
        <v>162</v>
      </c>
      <c r="J108" s="441">
        <v>4.764705882352941E-2</v>
      </c>
      <c r="K108" s="441">
        <v>81</v>
      </c>
      <c r="L108" s="445">
        <v>40</v>
      </c>
      <c r="M108" s="445">
        <v>3400</v>
      </c>
      <c r="N108" s="441">
        <v>1</v>
      </c>
      <c r="O108" s="441">
        <v>85</v>
      </c>
      <c r="P108" s="445"/>
      <c r="Q108" s="445"/>
      <c r="R108" s="515"/>
      <c r="S108" s="446"/>
    </row>
    <row r="109" spans="1:19" ht="14.4" customHeight="1" x14ac:dyDescent="0.3">
      <c r="A109" s="440" t="s">
        <v>784</v>
      </c>
      <c r="B109" s="441" t="s">
        <v>785</v>
      </c>
      <c r="C109" s="441" t="s">
        <v>386</v>
      </c>
      <c r="D109" s="441" t="s">
        <v>761</v>
      </c>
      <c r="E109" s="441" t="s">
        <v>786</v>
      </c>
      <c r="F109" s="441" t="s">
        <v>867</v>
      </c>
      <c r="G109" s="441" t="s">
        <v>868</v>
      </c>
      <c r="H109" s="445"/>
      <c r="I109" s="445"/>
      <c r="J109" s="441"/>
      <c r="K109" s="441"/>
      <c r="L109" s="445">
        <v>1</v>
      </c>
      <c r="M109" s="445">
        <v>169</v>
      </c>
      <c r="N109" s="441">
        <v>1</v>
      </c>
      <c r="O109" s="441">
        <v>169</v>
      </c>
      <c r="P109" s="445"/>
      <c r="Q109" s="445"/>
      <c r="R109" s="515"/>
      <c r="S109" s="446"/>
    </row>
    <row r="110" spans="1:19" ht="14.4" customHeight="1" x14ac:dyDescent="0.3">
      <c r="A110" s="440" t="s">
        <v>784</v>
      </c>
      <c r="B110" s="441" t="s">
        <v>785</v>
      </c>
      <c r="C110" s="441" t="s">
        <v>386</v>
      </c>
      <c r="D110" s="441" t="s">
        <v>761</v>
      </c>
      <c r="E110" s="441" t="s">
        <v>786</v>
      </c>
      <c r="F110" s="441" t="s">
        <v>869</v>
      </c>
      <c r="G110" s="441" t="s">
        <v>870</v>
      </c>
      <c r="H110" s="445"/>
      <c r="I110" s="445"/>
      <c r="J110" s="441"/>
      <c r="K110" s="441"/>
      <c r="L110" s="445">
        <v>1</v>
      </c>
      <c r="M110" s="445">
        <v>29</v>
      </c>
      <c r="N110" s="441">
        <v>1</v>
      </c>
      <c r="O110" s="441">
        <v>29</v>
      </c>
      <c r="P110" s="445"/>
      <c r="Q110" s="445"/>
      <c r="R110" s="515"/>
      <c r="S110" s="446"/>
    </row>
    <row r="111" spans="1:19" ht="14.4" customHeight="1" x14ac:dyDescent="0.3">
      <c r="A111" s="440" t="s">
        <v>784</v>
      </c>
      <c r="B111" s="441" t="s">
        <v>785</v>
      </c>
      <c r="C111" s="441" t="s">
        <v>386</v>
      </c>
      <c r="D111" s="441" t="s">
        <v>761</v>
      </c>
      <c r="E111" s="441" t="s">
        <v>786</v>
      </c>
      <c r="F111" s="441" t="s">
        <v>871</v>
      </c>
      <c r="G111" s="441" t="s">
        <v>872</v>
      </c>
      <c r="H111" s="445">
        <v>1</v>
      </c>
      <c r="I111" s="445">
        <v>1008</v>
      </c>
      <c r="J111" s="441">
        <v>0.19940652818991098</v>
      </c>
      <c r="K111" s="441">
        <v>1008</v>
      </c>
      <c r="L111" s="445">
        <v>5</v>
      </c>
      <c r="M111" s="445">
        <v>5055</v>
      </c>
      <c r="N111" s="441">
        <v>1</v>
      </c>
      <c r="O111" s="441">
        <v>1011</v>
      </c>
      <c r="P111" s="445"/>
      <c r="Q111" s="445"/>
      <c r="R111" s="515"/>
      <c r="S111" s="446"/>
    </row>
    <row r="112" spans="1:19" ht="14.4" customHeight="1" x14ac:dyDescent="0.3">
      <c r="A112" s="440" t="s">
        <v>784</v>
      </c>
      <c r="B112" s="441" t="s">
        <v>785</v>
      </c>
      <c r="C112" s="441" t="s">
        <v>386</v>
      </c>
      <c r="D112" s="441" t="s">
        <v>761</v>
      </c>
      <c r="E112" s="441" t="s">
        <v>786</v>
      </c>
      <c r="F112" s="441" t="s">
        <v>875</v>
      </c>
      <c r="G112" s="441" t="s">
        <v>876</v>
      </c>
      <c r="H112" s="445"/>
      <c r="I112" s="445"/>
      <c r="J112" s="441"/>
      <c r="K112" s="441"/>
      <c r="L112" s="445">
        <v>8</v>
      </c>
      <c r="M112" s="445">
        <v>18352</v>
      </c>
      <c r="N112" s="441">
        <v>1</v>
      </c>
      <c r="O112" s="441">
        <v>2294</v>
      </c>
      <c r="P112" s="445"/>
      <c r="Q112" s="445"/>
      <c r="R112" s="515"/>
      <c r="S112" s="446"/>
    </row>
    <row r="113" spans="1:19" ht="14.4" customHeight="1" x14ac:dyDescent="0.3">
      <c r="A113" s="440" t="s">
        <v>784</v>
      </c>
      <c r="B113" s="441" t="s">
        <v>785</v>
      </c>
      <c r="C113" s="441" t="s">
        <v>386</v>
      </c>
      <c r="D113" s="441" t="s">
        <v>761</v>
      </c>
      <c r="E113" s="441" t="s">
        <v>786</v>
      </c>
      <c r="F113" s="441" t="s">
        <v>877</v>
      </c>
      <c r="G113" s="441" t="s">
        <v>878</v>
      </c>
      <c r="H113" s="445">
        <v>1</v>
      </c>
      <c r="I113" s="445">
        <v>247</v>
      </c>
      <c r="J113" s="441">
        <v>7.8263624841571608E-2</v>
      </c>
      <c r="K113" s="441">
        <v>247</v>
      </c>
      <c r="L113" s="445">
        <v>12</v>
      </c>
      <c r="M113" s="445">
        <v>3156</v>
      </c>
      <c r="N113" s="441">
        <v>1</v>
      </c>
      <c r="O113" s="441">
        <v>263</v>
      </c>
      <c r="P113" s="445"/>
      <c r="Q113" s="445"/>
      <c r="R113" s="515"/>
      <c r="S113" s="446"/>
    </row>
    <row r="114" spans="1:19" ht="14.4" customHeight="1" x14ac:dyDescent="0.3">
      <c r="A114" s="440" t="s">
        <v>784</v>
      </c>
      <c r="B114" s="441" t="s">
        <v>785</v>
      </c>
      <c r="C114" s="441" t="s">
        <v>386</v>
      </c>
      <c r="D114" s="441" t="s">
        <v>761</v>
      </c>
      <c r="E114" s="441" t="s">
        <v>786</v>
      </c>
      <c r="F114" s="441" t="s">
        <v>879</v>
      </c>
      <c r="G114" s="441" t="s">
        <v>880</v>
      </c>
      <c r="H114" s="445">
        <v>25</v>
      </c>
      <c r="I114" s="445">
        <v>50300</v>
      </c>
      <c r="J114" s="441">
        <v>0.84339369550637155</v>
      </c>
      <c r="K114" s="441">
        <v>2012</v>
      </c>
      <c r="L114" s="445">
        <v>28</v>
      </c>
      <c r="M114" s="445">
        <v>59640</v>
      </c>
      <c r="N114" s="441">
        <v>1</v>
      </c>
      <c r="O114" s="441">
        <v>2130</v>
      </c>
      <c r="P114" s="445">
        <v>3</v>
      </c>
      <c r="Q114" s="445">
        <v>6393</v>
      </c>
      <c r="R114" s="515">
        <v>0.10719315895372233</v>
      </c>
      <c r="S114" s="446">
        <v>2131</v>
      </c>
    </row>
    <row r="115" spans="1:19" ht="14.4" customHeight="1" x14ac:dyDescent="0.3">
      <c r="A115" s="440" t="s">
        <v>784</v>
      </c>
      <c r="B115" s="441" t="s">
        <v>785</v>
      </c>
      <c r="C115" s="441" t="s">
        <v>386</v>
      </c>
      <c r="D115" s="441" t="s">
        <v>761</v>
      </c>
      <c r="E115" s="441" t="s">
        <v>786</v>
      </c>
      <c r="F115" s="441" t="s">
        <v>883</v>
      </c>
      <c r="G115" s="441" t="s">
        <v>884</v>
      </c>
      <c r="H115" s="445"/>
      <c r="I115" s="445"/>
      <c r="J115" s="441"/>
      <c r="K115" s="441"/>
      <c r="L115" s="445">
        <v>1</v>
      </c>
      <c r="M115" s="445">
        <v>423</v>
      </c>
      <c r="N115" s="441">
        <v>1</v>
      </c>
      <c r="O115" s="441">
        <v>423</v>
      </c>
      <c r="P115" s="445"/>
      <c r="Q115" s="445"/>
      <c r="R115" s="515"/>
      <c r="S115" s="446"/>
    </row>
    <row r="116" spans="1:19" ht="14.4" customHeight="1" x14ac:dyDescent="0.3">
      <c r="A116" s="440" t="s">
        <v>784</v>
      </c>
      <c r="B116" s="441" t="s">
        <v>785</v>
      </c>
      <c r="C116" s="441" t="s">
        <v>386</v>
      </c>
      <c r="D116" s="441" t="s">
        <v>761</v>
      </c>
      <c r="E116" s="441" t="s">
        <v>786</v>
      </c>
      <c r="F116" s="441" t="s">
        <v>888</v>
      </c>
      <c r="G116" s="441" t="s">
        <v>889</v>
      </c>
      <c r="H116" s="445">
        <v>1</v>
      </c>
      <c r="I116" s="445">
        <v>5089</v>
      </c>
      <c r="J116" s="441"/>
      <c r="K116" s="441">
        <v>5089</v>
      </c>
      <c r="L116" s="445"/>
      <c r="M116" s="445"/>
      <c r="N116" s="441"/>
      <c r="O116" s="441"/>
      <c r="P116" s="445"/>
      <c r="Q116" s="445"/>
      <c r="R116" s="515"/>
      <c r="S116" s="446"/>
    </row>
    <row r="117" spans="1:19" ht="14.4" customHeight="1" x14ac:dyDescent="0.3">
      <c r="A117" s="440" t="s">
        <v>784</v>
      </c>
      <c r="B117" s="441" t="s">
        <v>785</v>
      </c>
      <c r="C117" s="441" t="s">
        <v>386</v>
      </c>
      <c r="D117" s="441" t="s">
        <v>761</v>
      </c>
      <c r="E117" s="441" t="s">
        <v>786</v>
      </c>
      <c r="F117" s="441" t="s">
        <v>892</v>
      </c>
      <c r="G117" s="441" t="s">
        <v>893</v>
      </c>
      <c r="H117" s="445">
        <v>2</v>
      </c>
      <c r="I117" s="445">
        <v>538</v>
      </c>
      <c r="J117" s="441">
        <v>0.62268518518518523</v>
      </c>
      <c r="K117" s="441">
        <v>269</v>
      </c>
      <c r="L117" s="445">
        <v>3</v>
      </c>
      <c r="M117" s="445">
        <v>864</v>
      </c>
      <c r="N117" s="441">
        <v>1</v>
      </c>
      <c r="O117" s="441">
        <v>288</v>
      </c>
      <c r="P117" s="445"/>
      <c r="Q117" s="445"/>
      <c r="R117" s="515"/>
      <c r="S117" s="446"/>
    </row>
    <row r="118" spans="1:19" ht="14.4" customHeight="1" x14ac:dyDescent="0.3">
      <c r="A118" s="440" t="s">
        <v>784</v>
      </c>
      <c r="B118" s="441" t="s">
        <v>785</v>
      </c>
      <c r="C118" s="441" t="s">
        <v>386</v>
      </c>
      <c r="D118" s="441" t="s">
        <v>761</v>
      </c>
      <c r="E118" s="441" t="s">
        <v>786</v>
      </c>
      <c r="F118" s="441" t="s">
        <v>896</v>
      </c>
      <c r="G118" s="441" t="s">
        <v>897</v>
      </c>
      <c r="H118" s="445"/>
      <c r="I118" s="445"/>
      <c r="J118" s="441"/>
      <c r="K118" s="441"/>
      <c r="L118" s="445">
        <v>2</v>
      </c>
      <c r="M118" s="445">
        <v>214</v>
      </c>
      <c r="N118" s="441">
        <v>1</v>
      </c>
      <c r="O118" s="441">
        <v>107</v>
      </c>
      <c r="P118" s="445"/>
      <c r="Q118" s="445"/>
      <c r="R118" s="515"/>
      <c r="S118" s="446"/>
    </row>
    <row r="119" spans="1:19" ht="14.4" customHeight="1" x14ac:dyDescent="0.3">
      <c r="A119" s="440" t="s">
        <v>784</v>
      </c>
      <c r="B119" s="441" t="s">
        <v>785</v>
      </c>
      <c r="C119" s="441" t="s">
        <v>386</v>
      </c>
      <c r="D119" s="441" t="s">
        <v>762</v>
      </c>
      <c r="E119" s="441" t="s">
        <v>786</v>
      </c>
      <c r="F119" s="441" t="s">
        <v>789</v>
      </c>
      <c r="G119" s="441" t="s">
        <v>790</v>
      </c>
      <c r="H119" s="445">
        <v>496</v>
      </c>
      <c r="I119" s="445">
        <v>26784</v>
      </c>
      <c r="J119" s="441">
        <v>1.323189408161249</v>
      </c>
      <c r="K119" s="441">
        <v>54</v>
      </c>
      <c r="L119" s="445">
        <v>349</v>
      </c>
      <c r="M119" s="445">
        <v>20242</v>
      </c>
      <c r="N119" s="441">
        <v>1</v>
      </c>
      <c r="O119" s="441">
        <v>58</v>
      </c>
      <c r="P119" s="445">
        <v>94</v>
      </c>
      <c r="Q119" s="445">
        <v>5452</v>
      </c>
      <c r="R119" s="515">
        <v>0.2693409742120344</v>
      </c>
      <c r="S119" s="446">
        <v>58</v>
      </c>
    </row>
    <row r="120" spans="1:19" ht="14.4" customHeight="1" x14ac:dyDescent="0.3">
      <c r="A120" s="440" t="s">
        <v>784</v>
      </c>
      <c r="B120" s="441" t="s">
        <v>785</v>
      </c>
      <c r="C120" s="441" t="s">
        <v>386</v>
      </c>
      <c r="D120" s="441" t="s">
        <v>762</v>
      </c>
      <c r="E120" s="441" t="s">
        <v>786</v>
      </c>
      <c r="F120" s="441" t="s">
        <v>791</v>
      </c>
      <c r="G120" s="441" t="s">
        <v>792</v>
      </c>
      <c r="H120" s="445">
        <v>2</v>
      </c>
      <c r="I120" s="445">
        <v>246</v>
      </c>
      <c r="J120" s="441">
        <v>0.31297709923664124</v>
      </c>
      <c r="K120" s="441">
        <v>123</v>
      </c>
      <c r="L120" s="445">
        <v>6</v>
      </c>
      <c r="M120" s="445">
        <v>786</v>
      </c>
      <c r="N120" s="441">
        <v>1</v>
      </c>
      <c r="O120" s="441">
        <v>131</v>
      </c>
      <c r="P120" s="445">
        <v>10</v>
      </c>
      <c r="Q120" s="445">
        <v>1310</v>
      </c>
      <c r="R120" s="515">
        <v>1.6666666666666667</v>
      </c>
      <c r="S120" s="446">
        <v>131</v>
      </c>
    </row>
    <row r="121" spans="1:19" ht="14.4" customHeight="1" x14ac:dyDescent="0.3">
      <c r="A121" s="440" t="s">
        <v>784</v>
      </c>
      <c r="B121" s="441" t="s">
        <v>785</v>
      </c>
      <c r="C121" s="441" t="s">
        <v>386</v>
      </c>
      <c r="D121" s="441" t="s">
        <v>762</v>
      </c>
      <c r="E121" s="441" t="s">
        <v>786</v>
      </c>
      <c r="F121" s="441" t="s">
        <v>799</v>
      </c>
      <c r="G121" s="441" t="s">
        <v>800</v>
      </c>
      <c r="H121" s="445">
        <v>80</v>
      </c>
      <c r="I121" s="445">
        <v>13760</v>
      </c>
      <c r="J121" s="441">
        <v>1.1304633585277686</v>
      </c>
      <c r="K121" s="441">
        <v>172</v>
      </c>
      <c r="L121" s="445">
        <v>68</v>
      </c>
      <c r="M121" s="445">
        <v>12172</v>
      </c>
      <c r="N121" s="441">
        <v>1</v>
      </c>
      <c r="O121" s="441">
        <v>179</v>
      </c>
      <c r="P121" s="445">
        <v>16</v>
      </c>
      <c r="Q121" s="445">
        <v>2880</v>
      </c>
      <c r="R121" s="515">
        <v>0.23660860992441671</v>
      </c>
      <c r="S121" s="446">
        <v>180</v>
      </c>
    </row>
    <row r="122" spans="1:19" ht="14.4" customHeight="1" x14ac:dyDescent="0.3">
      <c r="A122" s="440" t="s">
        <v>784</v>
      </c>
      <c r="B122" s="441" t="s">
        <v>785</v>
      </c>
      <c r="C122" s="441" t="s">
        <v>386</v>
      </c>
      <c r="D122" s="441" t="s">
        <v>762</v>
      </c>
      <c r="E122" s="441" t="s">
        <v>786</v>
      </c>
      <c r="F122" s="441" t="s">
        <v>803</v>
      </c>
      <c r="G122" s="441" t="s">
        <v>804</v>
      </c>
      <c r="H122" s="445">
        <v>19</v>
      </c>
      <c r="I122" s="445">
        <v>6118</v>
      </c>
      <c r="J122" s="441">
        <v>0.70241102181400694</v>
      </c>
      <c r="K122" s="441">
        <v>322</v>
      </c>
      <c r="L122" s="445">
        <v>26</v>
      </c>
      <c r="M122" s="445">
        <v>8710</v>
      </c>
      <c r="N122" s="441">
        <v>1</v>
      </c>
      <c r="O122" s="441">
        <v>335</v>
      </c>
      <c r="P122" s="445">
        <v>8</v>
      </c>
      <c r="Q122" s="445">
        <v>2688</v>
      </c>
      <c r="R122" s="515">
        <v>0.30861079219288173</v>
      </c>
      <c r="S122" s="446">
        <v>336</v>
      </c>
    </row>
    <row r="123" spans="1:19" ht="14.4" customHeight="1" x14ac:dyDescent="0.3">
      <c r="A123" s="440" t="s">
        <v>784</v>
      </c>
      <c r="B123" s="441" t="s">
        <v>785</v>
      </c>
      <c r="C123" s="441" t="s">
        <v>386</v>
      </c>
      <c r="D123" s="441" t="s">
        <v>762</v>
      </c>
      <c r="E123" s="441" t="s">
        <v>786</v>
      </c>
      <c r="F123" s="441" t="s">
        <v>805</v>
      </c>
      <c r="G123" s="441" t="s">
        <v>806</v>
      </c>
      <c r="H123" s="445"/>
      <c r="I123" s="445"/>
      <c r="J123" s="441"/>
      <c r="K123" s="441"/>
      <c r="L123" s="445"/>
      <c r="M123" s="445"/>
      <c r="N123" s="441"/>
      <c r="O123" s="441"/>
      <c r="P123" s="445">
        <v>1</v>
      </c>
      <c r="Q123" s="445">
        <v>459</v>
      </c>
      <c r="R123" s="515"/>
      <c r="S123" s="446">
        <v>459</v>
      </c>
    </row>
    <row r="124" spans="1:19" ht="14.4" customHeight="1" x14ac:dyDescent="0.3">
      <c r="A124" s="440" t="s">
        <v>784</v>
      </c>
      <c r="B124" s="441" t="s">
        <v>785</v>
      </c>
      <c r="C124" s="441" t="s">
        <v>386</v>
      </c>
      <c r="D124" s="441" t="s">
        <v>762</v>
      </c>
      <c r="E124" s="441" t="s">
        <v>786</v>
      </c>
      <c r="F124" s="441" t="s">
        <v>807</v>
      </c>
      <c r="G124" s="441" t="s">
        <v>808</v>
      </c>
      <c r="H124" s="445">
        <v>256</v>
      </c>
      <c r="I124" s="445">
        <v>87296</v>
      </c>
      <c r="J124" s="441">
        <v>0.72292429236298594</v>
      </c>
      <c r="K124" s="441">
        <v>341</v>
      </c>
      <c r="L124" s="445">
        <v>346</v>
      </c>
      <c r="M124" s="445">
        <v>120754</v>
      </c>
      <c r="N124" s="441">
        <v>1</v>
      </c>
      <c r="O124" s="441">
        <v>349</v>
      </c>
      <c r="P124" s="445">
        <v>144</v>
      </c>
      <c r="Q124" s="445">
        <v>50256</v>
      </c>
      <c r="R124" s="515">
        <v>0.41618497109826591</v>
      </c>
      <c r="S124" s="446">
        <v>349</v>
      </c>
    </row>
    <row r="125" spans="1:19" ht="14.4" customHeight="1" x14ac:dyDescent="0.3">
      <c r="A125" s="440" t="s">
        <v>784</v>
      </c>
      <c r="B125" s="441" t="s">
        <v>785</v>
      </c>
      <c r="C125" s="441" t="s">
        <v>386</v>
      </c>
      <c r="D125" s="441" t="s">
        <v>762</v>
      </c>
      <c r="E125" s="441" t="s">
        <v>786</v>
      </c>
      <c r="F125" s="441" t="s">
        <v>829</v>
      </c>
      <c r="G125" s="441" t="s">
        <v>830</v>
      </c>
      <c r="H125" s="445">
        <v>82</v>
      </c>
      <c r="I125" s="445">
        <v>23370</v>
      </c>
      <c r="J125" s="441">
        <v>1.7877906976744187</v>
      </c>
      <c r="K125" s="441">
        <v>285</v>
      </c>
      <c r="L125" s="445">
        <v>43</v>
      </c>
      <c r="M125" s="445">
        <v>13072</v>
      </c>
      <c r="N125" s="441">
        <v>1</v>
      </c>
      <c r="O125" s="441">
        <v>304</v>
      </c>
      <c r="P125" s="445">
        <v>14</v>
      </c>
      <c r="Q125" s="445">
        <v>4270</v>
      </c>
      <c r="R125" s="515">
        <v>0.32665238678090575</v>
      </c>
      <c r="S125" s="446">
        <v>305</v>
      </c>
    </row>
    <row r="126" spans="1:19" ht="14.4" customHeight="1" x14ac:dyDescent="0.3">
      <c r="A126" s="440" t="s">
        <v>784</v>
      </c>
      <c r="B126" s="441" t="s">
        <v>785</v>
      </c>
      <c r="C126" s="441" t="s">
        <v>386</v>
      </c>
      <c r="D126" s="441" t="s">
        <v>762</v>
      </c>
      <c r="E126" s="441" t="s">
        <v>786</v>
      </c>
      <c r="F126" s="441" t="s">
        <v>833</v>
      </c>
      <c r="G126" s="441" t="s">
        <v>834</v>
      </c>
      <c r="H126" s="445">
        <v>250</v>
      </c>
      <c r="I126" s="445">
        <v>115500</v>
      </c>
      <c r="J126" s="441">
        <v>1.417004048582996</v>
      </c>
      <c r="K126" s="441">
        <v>462</v>
      </c>
      <c r="L126" s="445">
        <v>165</v>
      </c>
      <c r="M126" s="445">
        <v>81510</v>
      </c>
      <c r="N126" s="441">
        <v>1</v>
      </c>
      <c r="O126" s="441">
        <v>494</v>
      </c>
      <c r="P126" s="445">
        <v>54</v>
      </c>
      <c r="Q126" s="445">
        <v>26676</v>
      </c>
      <c r="R126" s="515">
        <v>0.32727272727272727</v>
      </c>
      <c r="S126" s="446">
        <v>494</v>
      </c>
    </row>
    <row r="127" spans="1:19" ht="14.4" customHeight="1" x14ac:dyDescent="0.3">
      <c r="A127" s="440" t="s">
        <v>784</v>
      </c>
      <c r="B127" s="441" t="s">
        <v>785</v>
      </c>
      <c r="C127" s="441" t="s">
        <v>386</v>
      </c>
      <c r="D127" s="441" t="s">
        <v>762</v>
      </c>
      <c r="E127" s="441" t="s">
        <v>786</v>
      </c>
      <c r="F127" s="441" t="s">
        <v>837</v>
      </c>
      <c r="G127" s="441" t="s">
        <v>838</v>
      </c>
      <c r="H127" s="445">
        <v>310</v>
      </c>
      <c r="I127" s="445">
        <v>110360</v>
      </c>
      <c r="J127" s="441">
        <v>1.4479139333508266</v>
      </c>
      <c r="K127" s="441">
        <v>356</v>
      </c>
      <c r="L127" s="445">
        <v>206</v>
      </c>
      <c r="M127" s="445">
        <v>76220</v>
      </c>
      <c r="N127" s="441">
        <v>1</v>
      </c>
      <c r="O127" s="441">
        <v>370</v>
      </c>
      <c r="P127" s="445">
        <v>58</v>
      </c>
      <c r="Q127" s="445">
        <v>21460</v>
      </c>
      <c r="R127" s="515">
        <v>0.28155339805825241</v>
      </c>
      <c r="S127" s="446">
        <v>370</v>
      </c>
    </row>
    <row r="128" spans="1:19" ht="14.4" customHeight="1" x14ac:dyDescent="0.3">
      <c r="A128" s="440" t="s">
        <v>784</v>
      </c>
      <c r="B128" s="441" t="s">
        <v>785</v>
      </c>
      <c r="C128" s="441" t="s">
        <v>386</v>
      </c>
      <c r="D128" s="441" t="s">
        <v>762</v>
      </c>
      <c r="E128" s="441" t="s">
        <v>786</v>
      </c>
      <c r="F128" s="441" t="s">
        <v>839</v>
      </c>
      <c r="G128" s="441" t="s">
        <v>840</v>
      </c>
      <c r="H128" s="445">
        <v>32</v>
      </c>
      <c r="I128" s="445">
        <v>93344</v>
      </c>
      <c r="J128" s="441">
        <v>1.1134251804139084</v>
      </c>
      <c r="K128" s="441">
        <v>2917</v>
      </c>
      <c r="L128" s="445">
        <v>27</v>
      </c>
      <c r="M128" s="445">
        <v>83835</v>
      </c>
      <c r="N128" s="441">
        <v>1</v>
      </c>
      <c r="O128" s="441">
        <v>3105</v>
      </c>
      <c r="P128" s="445">
        <v>10</v>
      </c>
      <c r="Q128" s="445">
        <v>31080</v>
      </c>
      <c r="R128" s="515">
        <v>0.37072821613884416</v>
      </c>
      <c r="S128" s="446">
        <v>3108</v>
      </c>
    </row>
    <row r="129" spans="1:19" ht="14.4" customHeight="1" x14ac:dyDescent="0.3">
      <c r="A129" s="440" t="s">
        <v>784</v>
      </c>
      <c r="B129" s="441" t="s">
        <v>785</v>
      </c>
      <c r="C129" s="441" t="s">
        <v>386</v>
      </c>
      <c r="D129" s="441" t="s">
        <v>762</v>
      </c>
      <c r="E129" s="441" t="s">
        <v>786</v>
      </c>
      <c r="F129" s="441" t="s">
        <v>843</v>
      </c>
      <c r="G129" s="441" t="s">
        <v>844</v>
      </c>
      <c r="H129" s="445">
        <v>94</v>
      </c>
      <c r="I129" s="445">
        <v>9870</v>
      </c>
      <c r="J129" s="441">
        <v>3.2932932932932935</v>
      </c>
      <c r="K129" s="441">
        <v>105</v>
      </c>
      <c r="L129" s="445">
        <v>27</v>
      </c>
      <c r="M129" s="445">
        <v>2997</v>
      </c>
      <c r="N129" s="441">
        <v>1</v>
      </c>
      <c r="O129" s="441">
        <v>111</v>
      </c>
      <c r="P129" s="445">
        <v>10</v>
      </c>
      <c r="Q129" s="445">
        <v>1110</v>
      </c>
      <c r="R129" s="515">
        <v>0.37037037037037035</v>
      </c>
      <c r="S129" s="446">
        <v>111</v>
      </c>
    </row>
    <row r="130" spans="1:19" ht="14.4" customHeight="1" x14ac:dyDescent="0.3">
      <c r="A130" s="440" t="s">
        <v>784</v>
      </c>
      <c r="B130" s="441" t="s">
        <v>785</v>
      </c>
      <c r="C130" s="441" t="s">
        <v>386</v>
      </c>
      <c r="D130" s="441" t="s">
        <v>762</v>
      </c>
      <c r="E130" s="441" t="s">
        <v>786</v>
      </c>
      <c r="F130" s="441" t="s">
        <v>845</v>
      </c>
      <c r="G130" s="441" t="s">
        <v>846</v>
      </c>
      <c r="H130" s="445">
        <v>48</v>
      </c>
      <c r="I130" s="445">
        <v>5616</v>
      </c>
      <c r="J130" s="441">
        <v>2.3646315789473684</v>
      </c>
      <c r="K130" s="441">
        <v>117</v>
      </c>
      <c r="L130" s="445">
        <v>19</v>
      </c>
      <c r="M130" s="445">
        <v>2375</v>
      </c>
      <c r="N130" s="441">
        <v>1</v>
      </c>
      <c r="O130" s="441">
        <v>125</v>
      </c>
      <c r="P130" s="445">
        <v>8</v>
      </c>
      <c r="Q130" s="445">
        <v>1000</v>
      </c>
      <c r="R130" s="515">
        <v>0.42105263157894735</v>
      </c>
      <c r="S130" s="446">
        <v>125</v>
      </c>
    </row>
    <row r="131" spans="1:19" ht="14.4" customHeight="1" x14ac:dyDescent="0.3">
      <c r="A131" s="440" t="s">
        <v>784</v>
      </c>
      <c r="B131" s="441" t="s">
        <v>785</v>
      </c>
      <c r="C131" s="441" t="s">
        <v>386</v>
      </c>
      <c r="D131" s="441" t="s">
        <v>762</v>
      </c>
      <c r="E131" s="441" t="s">
        <v>786</v>
      </c>
      <c r="F131" s="441" t="s">
        <v>849</v>
      </c>
      <c r="G131" s="441" t="s">
        <v>850</v>
      </c>
      <c r="H131" s="445">
        <v>25</v>
      </c>
      <c r="I131" s="445">
        <v>31700</v>
      </c>
      <c r="J131" s="441">
        <v>2.0589763574954532</v>
      </c>
      <c r="K131" s="441">
        <v>1268</v>
      </c>
      <c r="L131" s="445">
        <v>12</v>
      </c>
      <c r="M131" s="445">
        <v>15396</v>
      </c>
      <c r="N131" s="441">
        <v>1</v>
      </c>
      <c r="O131" s="441">
        <v>1283</v>
      </c>
      <c r="P131" s="445">
        <v>6</v>
      </c>
      <c r="Q131" s="445">
        <v>7710</v>
      </c>
      <c r="R131" s="515">
        <v>0.50077942322681213</v>
      </c>
      <c r="S131" s="446">
        <v>1285</v>
      </c>
    </row>
    <row r="132" spans="1:19" ht="14.4" customHeight="1" x14ac:dyDescent="0.3">
      <c r="A132" s="440" t="s">
        <v>784</v>
      </c>
      <c r="B132" s="441" t="s">
        <v>785</v>
      </c>
      <c r="C132" s="441" t="s">
        <v>386</v>
      </c>
      <c r="D132" s="441" t="s">
        <v>762</v>
      </c>
      <c r="E132" s="441" t="s">
        <v>786</v>
      </c>
      <c r="F132" s="441" t="s">
        <v>851</v>
      </c>
      <c r="G132" s="441" t="s">
        <v>852</v>
      </c>
      <c r="H132" s="445">
        <v>100</v>
      </c>
      <c r="I132" s="445">
        <v>43700</v>
      </c>
      <c r="J132" s="441">
        <v>3.1944444444444446</v>
      </c>
      <c r="K132" s="441">
        <v>437</v>
      </c>
      <c r="L132" s="445">
        <v>30</v>
      </c>
      <c r="M132" s="445">
        <v>13680</v>
      </c>
      <c r="N132" s="441">
        <v>1</v>
      </c>
      <c r="O132" s="441">
        <v>456</v>
      </c>
      <c r="P132" s="445">
        <v>15</v>
      </c>
      <c r="Q132" s="445">
        <v>6840</v>
      </c>
      <c r="R132" s="515">
        <v>0.5</v>
      </c>
      <c r="S132" s="446">
        <v>456</v>
      </c>
    </row>
    <row r="133" spans="1:19" ht="14.4" customHeight="1" x14ac:dyDescent="0.3">
      <c r="A133" s="440" t="s">
        <v>784</v>
      </c>
      <c r="B133" s="441" t="s">
        <v>785</v>
      </c>
      <c r="C133" s="441" t="s">
        <v>386</v>
      </c>
      <c r="D133" s="441" t="s">
        <v>762</v>
      </c>
      <c r="E133" s="441" t="s">
        <v>786</v>
      </c>
      <c r="F133" s="441" t="s">
        <v>853</v>
      </c>
      <c r="G133" s="441" t="s">
        <v>854</v>
      </c>
      <c r="H133" s="445">
        <v>548</v>
      </c>
      <c r="I133" s="445">
        <v>29592</v>
      </c>
      <c r="J133" s="441">
        <v>1.5367677606979642</v>
      </c>
      <c r="K133" s="441">
        <v>54</v>
      </c>
      <c r="L133" s="445">
        <v>332</v>
      </c>
      <c r="M133" s="445">
        <v>19256</v>
      </c>
      <c r="N133" s="441">
        <v>1</v>
      </c>
      <c r="O133" s="441">
        <v>58</v>
      </c>
      <c r="P133" s="445">
        <v>56</v>
      </c>
      <c r="Q133" s="445">
        <v>3248</v>
      </c>
      <c r="R133" s="515">
        <v>0.16867469879518071</v>
      </c>
      <c r="S133" s="446">
        <v>58</v>
      </c>
    </row>
    <row r="134" spans="1:19" ht="14.4" customHeight="1" x14ac:dyDescent="0.3">
      <c r="A134" s="440" t="s">
        <v>784</v>
      </c>
      <c r="B134" s="441" t="s">
        <v>785</v>
      </c>
      <c r="C134" s="441" t="s">
        <v>386</v>
      </c>
      <c r="D134" s="441" t="s">
        <v>762</v>
      </c>
      <c r="E134" s="441" t="s">
        <v>786</v>
      </c>
      <c r="F134" s="441" t="s">
        <v>855</v>
      </c>
      <c r="G134" s="441" t="s">
        <v>856</v>
      </c>
      <c r="H134" s="445"/>
      <c r="I134" s="445"/>
      <c r="J134" s="441"/>
      <c r="K134" s="441"/>
      <c r="L134" s="445"/>
      <c r="M134" s="445"/>
      <c r="N134" s="441"/>
      <c r="O134" s="441"/>
      <c r="P134" s="445">
        <v>6</v>
      </c>
      <c r="Q134" s="445">
        <v>13038</v>
      </c>
      <c r="R134" s="515"/>
      <c r="S134" s="446">
        <v>2173</v>
      </c>
    </row>
    <row r="135" spans="1:19" ht="14.4" customHeight="1" x14ac:dyDescent="0.3">
      <c r="A135" s="440" t="s">
        <v>784</v>
      </c>
      <c r="B135" s="441" t="s">
        <v>785</v>
      </c>
      <c r="C135" s="441" t="s">
        <v>386</v>
      </c>
      <c r="D135" s="441" t="s">
        <v>762</v>
      </c>
      <c r="E135" s="441" t="s">
        <v>786</v>
      </c>
      <c r="F135" s="441" t="s">
        <v>861</v>
      </c>
      <c r="G135" s="441" t="s">
        <v>862</v>
      </c>
      <c r="H135" s="445">
        <v>392</v>
      </c>
      <c r="I135" s="445">
        <v>66248</v>
      </c>
      <c r="J135" s="441">
        <v>1.1368168168168169</v>
      </c>
      <c r="K135" s="441">
        <v>169</v>
      </c>
      <c r="L135" s="445">
        <v>333</v>
      </c>
      <c r="M135" s="445">
        <v>58275</v>
      </c>
      <c r="N135" s="441">
        <v>1</v>
      </c>
      <c r="O135" s="441">
        <v>175</v>
      </c>
      <c r="P135" s="445">
        <v>158</v>
      </c>
      <c r="Q135" s="445">
        <v>27808</v>
      </c>
      <c r="R135" s="515">
        <v>0.47718575718575718</v>
      </c>
      <c r="S135" s="446">
        <v>176</v>
      </c>
    </row>
    <row r="136" spans="1:19" ht="14.4" customHeight="1" x14ac:dyDescent="0.3">
      <c r="A136" s="440" t="s">
        <v>784</v>
      </c>
      <c r="B136" s="441" t="s">
        <v>785</v>
      </c>
      <c r="C136" s="441" t="s">
        <v>386</v>
      </c>
      <c r="D136" s="441" t="s">
        <v>762</v>
      </c>
      <c r="E136" s="441" t="s">
        <v>786</v>
      </c>
      <c r="F136" s="441" t="s">
        <v>867</v>
      </c>
      <c r="G136" s="441" t="s">
        <v>868</v>
      </c>
      <c r="H136" s="445">
        <v>1</v>
      </c>
      <c r="I136" s="445">
        <v>163</v>
      </c>
      <c r="J136" s="441"/>
      <c r="K136" s="441">
        <v>163</v>
      </c>
      <c r="L136" s="445"/>
      <c r="M136" s="445"/>
      <c r="N136" s="441"/>
      <c r="O136" s="441"/>
      <c r="P136" s="445">
        <v>2</v>
      </c>
      <c r="Q136" s="445">
        <v>340</v>
      </c>
      <c r="R136" s="515"/>
      <c r="S136" s="446">
        <v>170</v>
      </c>
    </row>
    <row r="137" spans="1:19" ht="14.4" customHeight="1" x14ac:dyDescent="0.3">
      <c r="A137" s="440" t="s">
        <v>784</v>
      </c>
      <c r="B137" s="441" t="s">
        <v>785</v>
      </c>
      <c r="C137" s="441" t="s">
        <v>386</v>
      </c>
      <c r="D137" s="441" t="s">
        <v>762</v>
      </c>
      <c r="E137" s="441" t="s">
        <v>786</v>
      </c>
      <c r="F137" s="441" t="s">
        <v>871</v>
      </c>
      <c r="G137" s="441" t="s">
        <v>872</v>
      </c>
      <c r="H137" s="445">
        <v>103</v>
      </c>
      <c r="I137" s="445">
        <v>103824</v>
      </c>
      <c r="J137" s="441">
        <v>1.2225519287833828</v>
      </c>
      <c r="K137" s="441">
        <v>1008</v>
      </c>
      <c r="L137" s="445">
        <v>84</v>
      </c>
      <c r="M137" s="445">
        <v>84924</v>
      </c>
      <c r="N137" s="441">
        <v>1</v>
      </c>
      <c r="O137" s="441">
        <v>1011</v>
      </c>
      <c r="P137" s="445">
        <v>60</v>
      </c>
      <c r="Q137" s="445">
        <v>60720</v>
      </c>
      <c r="R137" s="515">
        <v>0.71499222834534404</v>
      </c>
      <c r="S137" s="446">
        <v>1012</v>
      </c>
    </row>
    <row r="138" spans="1:19" ht="14.4" customHeight="1" x14ac:dyDescent="0.3">
      <c r="A138" s="440" t="s">
        <v>784</v>
      </c>
      <c r="B138" s="441" t="s">
        <v>785</v>
      </c>
      <c r="C138" s="441" t="s">
        <v>386</v>
      </c>
      <c r="D138" s="441" t="s">
        <v>762</v>
      </c>
      <c r="E138" s="441" t="s">
        <v>786</v>
      </c>
      <c r="F138" s="441" t="s">
        <v>875</v>
      </c>
      <c r="G138" s="441" t="s">
        <v>876</v>
      </c>
      <c r="H138" s="445">
        <v>194</v>
      </c>
      <c r="I138" s="445">
        <v>439216</v>
      </c>
      <c r="J138" s="441">
        <v>1.694362361219341</v>
      </c>
      <c r="K138" s="441">
        <v>2264</v>
      </c>
      <c r="L138" s="445">
        <v>113</v>
      </c>
      <c r="M138" s="445">
        <v>259222</v>
      </c>
      <c r="N138" s="441">
        <v>1</v>
      </c>
      <c r="O138" s="441">
        <v>2294</v>
      </c>
      <c r="P138" s="445">
        <v>47</v>
      </c>
      <c r="Q138" s="445">
        <v>107959</v>
      </c>
      <c r="R138" s="515">
        <v>0.41647313885395532</v>
      </c>
      <c r="S138" s="446">
        <v>2297</v>
      </c>
    </row>
    <row r="139" spans="1:19" ht="14.4" customHeight="1" x14ac:dyDescent="0.3">
      <c r="A139" s="440" t="s">
        <v>784</v>
      </c>
      <c r="B139" s="441" t="s">
        <v>785</v>
      </c>
      <c r="C139" s="441" t="s">
        <v>386</v>
      </c>
      <c r="D139" s="441" t="s">
        <v>762</v>
      </c>
      <c r="E139" s="441" t="s">
        <v>786</v>
      </c>
      <c r="F139" s="441" t="s">
        <v>877</v>
      </c>
      <c r="G139" s="441" t="s">
        <v>878</v>
      </c>
      <c r="H139" s="445"/>
      <c r="I139" s="445"/>
      <c r="J139" s="441"/>
      <c r="K139" s="441"/>
      <c r="L139" s="445">
        <v>1</v>
      </c>
      <c r="M139" s="445">
        <v>263</v>
      </c>
      <c r="N139" s="441">
        <v>1</v>
      </c>
      <c r="O139" s="441">
        <v>263</v>
      </c>
      <c r="P139" s="445"/>
      <c r="Q139" s="445"/>
      <c r="R139" s="515"/>
      <c r="S139" s="446"/>
    </row>
    <row r="140" spans="1:19" ht="14.4" customHeight="1" x14ac:dyDescent="0.3">
      <c r="A140" s="440" t="s">
        <v>784</v>
      </c>
      <c r="B140" s="441" t="s">
        <v>785</v>
      </c>
      <c r="C140" s="441" t="s">
        <v>386</v>
      </c>
      <c r="D140" s="441" t="s">
        <v>762</v>
      </c>
      <c r="E140" s="441" t="s">
        <v>786</v>
      </c>
      <c r="F140" s="441" t="s">
        <v>879</v>
      </c>
      <c r="G140" s="441" t="s">
        <v>880</v>
      </c>
      <c r="H140" s="445">
        <v>188</v>
      </c>
      <c r="I140" s="445">
        <v>378256</v>
      </c>
      <c r="J140" s="441">
        <v>1.0962035588013679</v>
      </c>
      <c r="K140" s="441">
        <v>2012</v>
      </c>
      <c r="L140" s="445">
        <v>162</v>
      </c>
      <c r="M140" s="445">
        <v>345060</v>
      </c>
      <c r="N140" s="441">
        <v>1</v>
      </c>
      <c r="O140" s="441">
        <v>2130</v>
      </c>
      <c r="P140" s="445">
        <v>33</v>
      </c>
      <c r="Q140" s="445">
        <v>70323</v>
      </c>
      <c r="R140" s="515">
        <v>0.20379933924534863</v>
      </c>
      <c r="S140" s="446">
        <v>2131</v>
      </c>
    </row>
    <row r="141" spans="1:19" ht="14.4" customHeight="1" x14ac:dyDescent="0.3">
      <c r="A141" s="440" t="s">
        <v>784</v>
      </c>
      <c r="B141" s="441" t="s">
        <v>785</v>
      </c>
      <c r="C141" s="441" t="s">
        <v>386</v>
      </c>
      <c r="D141" s="441" t="s">
        <v>762</v>
      </c>
      <c r="E141" s="441" t="s">
        <v>786</v>
      </c>
      <c r="F141" s="441" t="s">
        <v>892</v>
      </c>
      <c r="G141" s="441" t="s">
        <v>893</v>
      </c>
      <c r="H141" s="445">
        <v>27</v>
      </c>
      <c r="I141" s="445">
        <v>7263</v>
      </c>
      <c r="J141" s="441">
        <v>1.1463068181818181</v>
      </c>
      <c r="K141" s="441">
        <v>269</v>
      </c>
      <c r="L141" s="445">
        <v>22</v>
      </c>
      <c r="M141" s="445">
        <v>6336</v>
      </c>
      <c r="N141" s="441">
        <v>1</v>
      </c>
      <c r="O141" s="441">
        <v>288</v>
      </c>
      <c r="P141" s="445">
        <v>6</v>
      </c>
      <c r="Q141" s="445">
        <v>1734</v>
      </c>
      <c r="R141" s="515">
        <v>0.27367424242424243</v>
      </c>
      <c r="S141" s="446">
        <v>289</v>
      </c>
    </row>
    <row r="142" spans="1:19" ht="14.4" customHeight="1" x14ac:dyDescent="0.3">
      <c r="A142" s="440" t="s">
        <v>784</v>
      </c>
      <c r="B142" s="441" t="s">
        <v>785</v>
      </c>
      <c r="C142" s="441" t="s">
        <v>386</v>
      </c>
      <c r="D142" s="441" t="s">
        <v>762</v>
      </c>
      <c r="E142" s="441" t="s">
        <v>786</v>
      </c>
      <c r="F142" s="441" t="s">
        <v>894</v>
      </c>
      <c r="G142" s="441" t="s">
        <v>895</v>
      </c>
      <c r="H142" s="445">
        <v>3</v>
      </c>
      <c r="I142" s="445">
        <v>3150</v>
      </c>
      <c r="J142" s="441"/>
      <c r="K142" s="441">
        <v>1050</v>
      </c>
      <c r="L142" s="445"/>
      <c r="M142" s="445"/>
      <c r="N142" s="441"/>
      <c r="O142" s="441"/>
      <c r="P142" s="445"/>
      <c r="Q142" s="445"/>
      <c r="R142" s="515"/>
      <c r="S142" s="446"/>
    </row>
    <row r="143" spans="1:19" ht="14.4" customHeight="1" x14ac:dyDescent="0.3">
      <c r="A143" s="440" t="s">
        <v>784</v>
      </c>
      <c r="B143" s="441" t="s">
        <v>785</v>
      </c>
      <c r="C143" s="441" t="s">
        <v>386</v>
      </c>
      <c r="D143" s="441" t="s">
        <v>762</v>
      </c>
      <c r="E143" s="441" t="s">
        <v>786</v>
      </c>
      <c r="F143" s="441" t="s">
        <v>900</v>
      </c>
      <c r="G143" s="441" t="s">
        <v>901</v>
      </c>
      <c r="H143" s="445"/>
      <c r="I143" s="445"/>
      <c r="J143" s="441"/>
      <c r="K143" s="441"/>
      <c r="L143" s="445"/>
      <c r="M143" s="445"/>
      <c r="N143" s="441"/>
      <c r="O143" s="441"/>
      <c r="P143" s="445">
        <v>6</v>
      </c>
      <c r="Q143" s="445">
        <v>0</v>
      </c>
      <c r="R143" s="515"/>
      <c r="S143" s="446">
        <v>0</v>
      </c>
    </row>
    <row r="144" spans="1:19" ht="14.4" customHeight="1" x14ac:dyDescent="0.3">
      <c r="A144" s="440" t="s">
        <v>784</v>
      </c>
      <c r="B144" s="441" t="s">
        <v>785</v>
      </c>
      <c r="C144" s="441" t="s">
        <v>386</v>
      </c>
      <c r="D144" s="441" t="s">
        <v>763</v>
      </c>
      <c r="E144" s="441" t="s">
        <v>786</v>
      </c>
      <c r="F144" s="441" t="s">
        <v>789</v>
      </c>
      <c r="G144" s="441" t="s">
        <v>790</v>
      </c>
      <c r="H144" s="445">
        <v>648</v>
      </c>
      <c r="I144" s="445">
        <v>34992</v>
      </c>
      <c r="J144" s="441">
        <v>1.0621661000485674</v>
      </c>
      <c r="K144" s="441">
        <v>54</v>
      </c>
      <c r="L144" s="445">
        <v>568</v>
      </c>
      <c r="M144" s="445">
        <v>32944</v>
      </c>
      <c r="N144" s="441">
        <v>1</v>
      </c>
      <c r="O144" s="441">
        <v>58</v>
      </c>
      <c r="P144" s="445">
        <v>72</v>
      </c>
      <c r="Q144" s="445">
        <v>4176</v>
      </c>
      <c r="R144" s="515">
        <v>0.12676056338028169</v>
      </c>
      <c r="S144" s="446">
        <v>58</v>
      </c>
    </row>
    <row r="145" spans="1:19" ht="14.4" customHeight="1" x14ac:dyDescent="0.3">
      <c r="A145" s="440" t="s">
        <v>784</v>
      </c>
      <c r="B145" s="441" t="s">
        <v>785</v>
      </c>
      <c r="C145" s="441" t="s">
        <v>386</v>
      </c>
      <c r="D145" s="441" t="s">
        <v>763</v>
      </c>
      <c r="E145" s="441" t="s">
        <v>786</v>
      </c>
      <c r="F145" s="441" t="s">
        <v>791</v>
      </c>
      <c r="G145" s="441" t="s">
        <v>792</v>
      </c>
      <c r="H145" s="445">
        <v>38</v>
      </c>
      <c r="I145" s="445">
        <v>4674</v>
      </c>
      <c r="J145" s="441">
        <v>0.6607294317217981</v>
      </c>
      <c r="K145" s="441">
        <v>123</v>
      </c>
      <c r="L145" s="445">
        <v>54</v>
      </c>
      <c r="M145" s="445">
        <v>7074</v>
      </c>
      <c r="N145" s="441">
        <v>1</v>
      </c>
      <c r="O145" s="441">
        <v>131</v>
      </c>
      <c r="P145" s="445">
        <v>4</v>
      </c>
      <c r="Q145" s="445">
        <v>524</v>
      </c>
      <c r="R145" s="515">
        <v>7.407407407407407E-2</v>
      </c>
      <c r="S145" s="446">
        <v>131</v>
      </c>
    </row>
    <row r="146" spans="1:19" ht="14.4" customHeight="1" x14ac:dyDescent="0.3">
      <c r="A146" s="440" t="s">
        <v>784</v>
      </c>
      <c r="B146" s="441" t="s">
        <v>785</v>
      </c>
      <c r="C146" s="441" t="s">
        <v>386</v>
      </c>
      <c r="D146" s="441" t="s">
        <v>763</v>
      </c>
      <c r="E146" s="441" t="s">
        <v>786</v>
      </c>
      <c r="F146" s="441" t="s">
        <v>793</v>
      </c>
      <c r="G146" s="441" t="s">
        <v>794</v>
      </c>
      <c r="H146" s="445">
        <v>2</v>
      </c>
      <c r="I146" s="445">
        <v>354</v>
      </c>
      <c r="J146" s="441">
        <v>1.873015873015873</v>
      </c>
      <c r="K146" s="441">
        <v>177</v>
      </c>
      <c r="L146" s="445">
        <v>1</v>
      </c>
      <c r="M146" s="445">
        <v>189</v>
      </c>
      <c r="N146" s="441">
        <v>1</v>
      </c>
      <c r="O146" s="441">
        <v>189</v>
      </c>
      <c r="P146" s="445"/>
      <c r="Q146" s="445"/>
      <c r="R146" s="515"/>
      <c r="S146" s="446"/>
    </row>
    <row r="147" spans="1:19" ht="14.4" customHeight="1" x14ac:dyDescent="0.3">
      <c r="A147" s="440" t="s">
        <v>784</v>
      </c>
      <c r="B147" s="441" t="s">
        <v>785</v>
      </c>
      <c r="C147" s="441" t="s">
        <v>386</v>
      </c>
      <c r="D147" s="441" t="s">
        <v>763</v>
      </c>
      <c r="E147" s="441" t="s">
        <v>786</v>
      </c>
      <c r="F147" s="441" t="s">
        <v>797</v>
      </c>
      <c r="G147" s="441" t="s">
        <v>798</v>
      </c>
      <c r="H147" s="445"/>
      <c r="I147" s="445"/>
      <c r="J147" s="441"/>
      <c r="K147" s="441"/>
      <c r="L147" s="445">
        <v>1</v>
      </c>
      <c r="M147" s="445">
        <v>407</v>
      </c>
      <c r="N147" s="441">
        <v>1</v>
      </c>
      <c r="O147" s="441">
        <v>407</v>
      </c>
      <c r="P147" s="445"/>
      <c r="Q147" s="445"/>
      <c r="R147" s="515"/>
      <c r="S147" s="446"/>
    </row>
    <row r="148" spans="1:19" ht="14.4" customHeight="1" x14ac:dyDescent="0.3">
      <c r="A148" s="440" t="s">
        <v>784</v>
      </c>
      <c r="B148" s="441" t="s">
        <v>785</v>
      </c>
      <c r="C148" s="441" t="s">
        <v>386</v>
      </c>
      <c r="D148" s="441" t="s">
        <v>763</v>
      </c>
      <c r="E148" s="441" t="s">
        <v>786</v>
      </c>
      <c r="F148" s="441" t="s">
        <v>799</v>
      </c>
      <c r="G148" s="441" t="s">
        <v>800</v>
      </c>
      <c r="H148" s="445">
        <v>123</v>
      </c>
      <c r="I148" s="445">
        <v>21156</v>
      </c>
      <c r="J148" s="441">
        <v>0.75280219193680387</v>
      </c>
      <c r="K148" s="441">
        <v>172</v>
      </c>
      <c r="L148" s="445">
        <v>157</v>
      </c>
      <c r="M148" s="445">
        <v>28103</v>
      </c>
      <c r="N148" s="441">
        <v>1</v>
      </c>
      <c r="O148" s="441">
        <v>179</v>
      </c>
      <c r="P148" s="445">
        <v>23</v>
      </c>
      <c r="Q148" s="445">
        <v>4140</v>
      </c>
      <c r="R148" s="515">
        <v>0.1473152332491193</v>
      </c>
      <c r="S148" s="446">
        <v>180</v>
      </c>
    </row>
    <row r="149" spans="1:19" ht="14.4" customHeight="1" x14ac:dyDescent="0.3">
      <c r="A149" s="440" t="s">
        <v>784</v>
      </c>
      <c r="B149" s="441" t="s">
        <v>785</v>
      </c>
      <c r="C149" s="441" t="s">
        <v>386</v>
      </c>
      <c r="D149" s="441" t="s">
        <v>763</v>
      </c>
      <c r="E149" s="441" t="s">
        <v>786</v>
      </c>
      <c r="F149" s="441" t="s">
        <v>801</v>
      </c>
      <c r="G149" s="441" t="s">
        <v>802</v>
      </c>
      <c r="H149" s="445">
        <v>2</v>
      </c>
      <c r="I149" s="445">
        <v>1066</v>
      </c>
      <c r="J149" s="441"/>
      <c r="K149" s="441">
        <v>533</v>
      </c>
      <c r="L149" s="445"/>
      <c r="M149" s="445"/>
      <c r="N149" s="441"/>
      <c r="O149" s="441"/>
      <c r="P149" s="445"/>
      <c r="Q149" s="445"/>
      <c r="R149" s="515"/>
      <c r="S149" s="446"/>
    </row>
    <row r="150" spans="1:19" ht="14.4" customHeight="1" x14ac:dyDescent="0.3">
      <c r="A150" s="440" t="s">
        <v>784</v>
      </c>
      <c r="B150" s="441" t="s">
        <v>785</v>
      </c>
      <c r="C150" s="441" t="s">
        <v>386</v>
      </c>
      <c r="D150" s="441" t="s">
        <v>763</v>
      </c>
      <c r="E150" s="441" t="s">
        <v>786</v>
      </c>
      <c r="F150" s="441" t="s">
        <v>803</v>
      </c>
      <c r="G150" s="441" t="s">
        <v>804</v>
      </c>
      <c r="H150" s="445">
        <v>124</v>
      </c>
      <c r="I150" s="445">
        <v>39928</v>
      </c>
      <c r="J150" s="441">
        <v>0.60195989748228551</v>
      </c>
      <c r="K150" s="441">
        <v>322</v>
      </c>
      <c r="L150" s="445">
        <v>198</v>
      </c>
      <c r="M150" s="445">
        <v>66330</v>
      </c>
      <c r="N150" s="441">
        <v>1</v>
      </c>
      <c r="O150" s="441">
        <v>335</v>
      </c>
      <c r="P150" s="445">
        <v>24</v>
      </c>
      <c r="Q150" s="445">
        <v>8064</v>
      </c>
      <c r="R150" s="515">
        <v>0.12157394843962008</v>
      </c>
      <c r="S150" s="446">
        <v>336</v>
      </c>
    </row>
    <row r="151" spans="1:19" ht="14.4" customHeight="1" x14ac:dyDescent="0.3">
      <c r="A151" s="440" t="s">
        <v>784</v>
      </c>
      <c r="B151" s="441" t="s">
        <v>785</v>
      </c>
      <c r="C151" s="441" t="s">
        <v>386</v>
      </c>
      <c r="D151" s="441" t="s">
        <v>763</v>
      </c>
      <c r="E151" s="441" t="s">
        <v>786</v>
      </c>
      <c r="F151" s="441" t="s">
        <v>805</v>
      </c>
      <c r="G151" s="441" t="s">
        <v>806</v>
      </c>
      <c r="H151" s="445">
        <v>27</v>
      </c>
      <c r="I151" s="445">
        <v>11853</v>
      </c>
      <c r="J151" s="441">
        <v>1.0783296943231442</v>
      </c>
      <c r="K151" s="441">
        <v>439</v>
      </c>
      <c r="L151" s="445">
        <v>24</v>
      </c>
      <c r="M151" s="445">
        <v>10992</v>
      </c>
      <c r="N151" s="441">
        <v>1</v>
      </c>
      <c r="O151" s="441">
        <v>458</v>
      </c>
      <c r="P151" s="445">
        <v>3</v>
      </c>
      <c r="Q151" s="445">
        <v>1377</v>
      </c>
      <c r="R151" s="515">
        <v>0.12527292576419213</v>
      </c>
      <c r="S151" s="446">
        <v>459</v>
      </c>
    </row>
    <row r="152" spans="1:19" ht="14.4" customHeight="1" x14ac:dyDescent="0.3">
      <c r="A152" s="440" t="s">
        <v>784</v>
      </c>
      <c r="B152" s="441" t="s">
        <v>785</v>
      </c>
      <c r="C152" s="441" t="s">
        <v>386</v>
      </c>
      <c r="D152" s="441" t="s">
        <v>763</v>
      </c>
      <c r="E152" s="441" t="s">
        <v>786</v>
      </c>
      <c r="F152" s="441" t="s">
        <v>807</v>
      </c>
      <c r="G152" s="441" t="s">
        <v>808</v>
      </c>
      <c r="H152" s="445">
        <v>740</v>
      </c>
      <c r="I152" s="445">
        <v>252340</v>
      </c>
      <c r="J152" s="441">
        <v>0.8849905131991036</v>
      </c>
      <c r="K152" s="441">
        <v>341</v>
      </c>
      <c r="L152" s="445">
        <v>817</v>
      </c>
      <c r="M152" s="445">
        <v>285133</v>
      </c>
      <c r="N152" s="441">
        <v>1</v>
      </c>
      <c r="O152" s="441">
        <v>349</v>
      </c>
      <c r="P152" s="445">
        <v>113</v>
      </c>
      <c r="Q152" s="445">
        <v>39437</v>
      </c>
      <c r="R152" s="515">
        <v>0.13831089351285189</v>
      </c>
      <c r="S152" s="446">
        <v>349</v>
      </c>
    </row>
    <row r="153" spans="1:19" ht="14.4" customHeight="1" x14ac:dyDescent="0.3">
      <c r="A153" s="440" t="s">
        <v>784</v>
      </c>
      <c r="B153" s="441" t="s">
        <v>785</v>
      </c>
      <c r="C153" s="441" t="s">
        <v>386</v>
      </c>
      <c r="D153" s="441" t="s">
        <v>763</v>
      </c>
      <c r="E153" s="441" t="s">
        <v>786</v>
      </c>
      <c r="F153" s="441" t="s">
        <v>815</v>
      </c>
      <c r="G153" s="441" t="s">
        <v>816</v>
      </c>
      <c r="H153" s="445"/>
      <c r="I153" s="445"/>
      <c r="J153" s="441"/>
      <c r="K153" s="441"/>
      <c r="L153" s="445">
        <v>1</v>
      </c>
      <c r="M153" s="445">
        <v>117</v>
      </c>
      <c r="N153" s="441">
        <v>1</v>
      </c>
      <c r="O153" s="441">
        <v>117</v>
      </c>
      <c r="P153" s="445"/>
      <c r="Q153" s="445"/>
      <c r="R153" s="515"/>
      <c r="S153" s="446"/>
    </row>
    <row r="154" spans="1:19" ht="14.4" customHeight="1" x14ac:dyDescent="0.3">
      <c r="A154" s="440" t="s">
        <v>784</v>
      </c>
      <c r="B154" s="441" t="s">
        <v>785</v>
      </c>
      <c r="C154" s="441" t="s">
        <v>386</v>
      </c>
      <c r="D154" s="441" t="s">
        <v>763</v>
      </c>
      <c r="E154" s="441" t="s">
        <v>786</v>
      </c>
      <c r="F154" s="441" t="s">
        <v>821</v>
      </c>
      <c r="G154" s="441" t="s">
        <v>822</v>
      </c>
      <c r="H154" s="445"/>
      <c r="I154" s="445"/>
      <c r="J154" s="441"/>
      <c r="K154" s="441"/>
      <c r="L154" s="445">
        <v>1</v>
      </c>
      <c r="M154" s="445">
        <v>38</v>
      </c>
      <c r="N154" s="441">
        <v>1</v>
      </c>
      <c r="O154" s="441">
        <v>38</v>
      </c>
      <c r="P154" s="445"/>
      <c r="Q154" s="445"/>
      <c r="R154" s="515"/>
      <c r="S154" s="446"/>
    </row>
    <row r="155" spans="1:19" ht="14.4" customHeight="1" x14ac:dyDescent="0.3">
      <c r="A155" s="440" t="s">
        <v>784</v>
      </c>
      <c r="B155" s="441" t="s">
        <v>785</v>
      </c>
      <c r="C155" s="441" t="s">
        <v>386</v>
      </c>
      <c r="D155" s="441" t="s">
        <v>763</v>
      </c>
      <c r="E155" s="441" t="s">
        <v>786</v>
      </c>
      <c r="F155" s="441" t="s">
        <v>829</v>
      </c>
      <c r="G155" s="441" t="s">
        <v>830</v>
      </c>
      <c r="H155" s="445">
        <v>231</v>
      </c>
      <c r="I155" s="445">
        <v>65835</v>
      </c>
      <c r="J155" s="441">
        <v>1.4732142857142858</v>
      </c>
      <c r="K155" s="441">
        <v>285</v>
      </c>
      <c r="L155" s="445">
        <v>147</v>
      </c>
      <c r="M155" s="445">
        <v>44688</v>
      </c>
      <c r="N155" s="441">
        <v>1</v>
      </c>
      <c r="O155" s="441">
        <v>304</v>
      </c>
      <c r="P155" s="445">
        <v>22</v>
      </c>
      <c r="Q155" s="445">
        <v>6710</v>
      </c>
      <c r="R155" s="515">
        <v>0.15015216612960974</v>
      </c>
      <c r="S155" s="446">
        <v>305</v>
      </c>
    </row>
    <row r="156" spans="1:19" ht="14.4" customHeight="1" x14ac:dyDescent="0.3">
      <c r="A156" s="440" t="s">
        <v>784</v>
      </c>
      <c r="B156" s="441" t="s">
        <v>785</v>
      </c>
      <c r="C156" s="441" t="s">
        <v>386</v>
      </c>
      <c r="D156" s="441" t="s">
        <v>763</v>
      </c>
      <c r="E156" s="441" t="s">
        <v>786</v>
      </c>
      <c r="F156" s="441" t="s">
        <v>833</v>
      </c>
      <c r="G156" s="441" t="s">
        <v>834</v>
      </c>
      <c r="H156" s="445">
        <v>490</v>
      </c>
      <c r="I156" s="445">
        <v>226380</v>
      </c>
      <c r="J156" s="441">
        <v>1.1871997650563235</v>
      </c>
      <c r="K156" s="441">
        <v>462</v>
      </c>
      <c r="L156" s="445">
        <v>386</v>
      </c>
      <c r="M156" s="445">
        <v>190684</v>
      </c>
      <c r="N156" s="441">
        <v>1</v>
      </c>
      <c r="O156" s="441">
        <v>494</v>
      </c>
      <c r="P156" s="445">
        <v>85</v>
      </c>
      <c r="Q156" s="445">
        <v>41990</v>
      </c>
      <c r="R156" s="515">
        <v>0.22020725388601037</v>
      </c>
      <c r="S156" s="446">
        <v>494</v>
      </c>
    </row>
    <row r="157" spans="1:19" ht="14.4" customHeight="1" x14ac:dyDescent="0.3">
      <c r="A157" s="440" t="s">
        <v>784</v>
      </c>
      <c r="B157" s="441" t="s">
        <v>785</v>
      </c>
      <c r="C157" s="441" t="s">
        <v>386</v>
      </c>
      <c r="D157" s="441" t="s">
        <v>763</v>
      </c>
      <c r="E157" s="441" t="s">
        <v>786</v>
      </c>
      <c r="F157" s="441" t="s">
        <v>837</v>
      </c>
      <c r="G157" s="441" t="s">
        <v>838</v>
      </c>
      <c r="H157" s="445">
        <v>564</v>
      </c>
      <c r="I157" s="445">
        <v>200784</v>
      </c>
      <c r="J157" s="441">
        <v>1.2140032650099764</v>
      </c>
      <c r="K157" s="441">
        <v>356</v>
      </c>
      <c r="L157" s="445">
        <v>447</v>
      </c>
      <c r="M157" s="445">
        <v>165390</v>
      </c>
      <c r="N157" s="441">
        <v>1</v>
      </c>
      <c r="O157" s="441">
        <v>370</v>
      </c>
      <c r="P157" s="445">
        <v>89</v>
      </c>
      <c r="Q157" s="445">
        <v>32930</v>
      </c>
      <c r="R157" s="515">
        <v>0.19910514541387025</v>
      </c>
      <c r="S157" s="446">
        <v>370</v>
      </c>
    </row>
    <row r="158" spans="1:19" ht="14.4" customHeight="1" x14ac:dyDescent="0.3">
      <c r="A158" s="440" t="s">
        <v>784</v>
      </c>
      <c r="B158" s="441" t="s">
        <v>785</v>
      </c>
      <c r="C158" s="441" t="s">
        <v>386</v>
      </c>
      <c r="D158" s="441" t="s">
        <v>763</v>
      </c>
      <c r="E158" s="441" t="s">
        <v>786</v>
      </c>
      <c r="F158" s="441" t="s">
        <v>839</v>
      </c>
      <c r="G158" s="441" t="s">
        <v>840</v>
      </c>
      <c r="H158" s="445">
        <v>27</v>
      </c>
      <c r="I158" s="445">
        <v>78759</v>
      </c>
      <c r="J158" s="441">
        <v>0.68554641598119859</v>
      </c>
      <c r="K158" s="441">
        <v>2917</v>
      </c>
      <c r="L158" s="445">
        <v>37</v>
      </c>
      <c r="M158" s="445">
        <v>114885</v>
      </c>
      <c r="N158" s="441">
        <v>1</v>
      </c>
      <c r="O158" s="441">
        <v>3105</v>
      </c>
      <c r="P158" s="445">
        <v>6</v>
      </c>
      <c r="Q158" s="445">
        <v>18648</v>
      </c>
      <c r="R158" s="515">
        <v>0.16231884057971013</v>
      </c>
      <c r="S158" s="446">
        <v>3108</v>
      </c>
    </row>
    <row r="159" spans="1:19" ht="14.4" customHeight="1" x14ac:dyDescent="0.3">
      <c r="A159" s="440" t="s">
        <v>784</v>
      </c>
      <c r="B159" s="441" t="s">
        <v>785</v>
      </c>
      <c r="C159" s="441" t="s">
        <v>386</v>
      </c>
      <c r="D159" s="441" t="s">
        <v>763</v>
      </c>
      <c r="E159" s="441" t="s">
        <v>786</v>
      </c>
      <c r="F159" s="441" t="s">
        <v>843</v>
      </c>
      <c r="G159" s="441" t="s">
        <v>844</v>
      </c>
      <c r="H159" s="445">
        <v>83</v>
      </c>
      <c r="I159" s="445">
        <v>8715</v>
      </c>
      <c r="J159" s="441">
        <v>1.3085585585585586</v>
      </c>
      <c r="K159" s="441">
        <v>105</v>
      </c>
      <c r="L159" s="445">
        <v>60</v>
      </c>
      <c r="M159" s="445">
        <v>6660</v>
      </c>
      <c r="N159" s="441">
        <v>1</v>
      </c>
      <c r="O159" s="441">
        <v>111</v>
      </c>
      <c r="P159" s="445">
        <v>25</v>
      </c>
      <c r="Q159" s="445">
        <v>2775</v>
      </c>
      <c r="R159" s="515">
        <v>0.41666666666666669</v>
      </c>
      <c r="S159" s="446">
        <v>111</v>
      </c>
    </row>
    <row r="160" spans="1:19" ht="14.4" customHeight="1" x14ac:dyDescent="0.3">
      <c r="A160" s="440" t="s">
        <v>784</v>
      </c>
      <c r="B160" s="441" t="s">
        <v>785</v>
      </c>
      <c r="C160" s="441" t="s">
        <v>386</v>
      </c>
      <c r="D160" s="441" t="s">
        <v>763</v>
      </c>
      <c r="E160" s="441" t="s">
        <v>786</v>
      </c>
      <c r="F160" s="441" t="s">
        <v>845</v>
      </c>
      <c r="G160" s="441" t="s">
        <v>846</v>
      </c>
      <c r="H160" s="445"/>
      <c r="I160" s="445"/>
      <c r="J160" s="441"/>
      <c r="K160" s="441"/>
      <c r="L160" s="445">
        <v>1</v>
      </c>
      <c r="M160" s="445">
        <v>125</v>
      </c>
      <c r="N160" s="441">
        <v>1</v>
      </c>
      <c r="O160" s="441">
        <v>125</v>
      </c>
      <c r="P160" s="445">
        <v>2</v>
      </c>
      <c r="Q160" s="445">
        <v>250</v>
      </c>
      <c r="R160" s="515">
        <v>2</v>
      </c>
      <c r="S160" s="446">
        <v>125</v>
      </c>
    </row>
    <row r="161" spans="1:19" ht="14.4" customHeight="1" x14ac:dyDescent="0.3">
      <c r="A161" s="440" t="s">
        <v>784</v>
      </c>
      <c r="B161" s="441" t="s">
        <v>785</v>
      </c>
      <c r="C161" s="441" t="s">
        <v>386</v>
      </c>
      <c r="D161" s="441" t="s">
        <v>763</v>
      </c>
      <c r="E161" s="441" t="s">
        <v>786</v>
      </c>
      <c r="F161" s="441" t="s">
        <v>847</v>
      </c>
      <c r="G161" s="441" t="s">
        <v>848</v>
      </c>
      <c r="H161" s="445">
        <v>2</v>
      </c>
      <c r="I161" s="445">
        <v>926</v>
      </c>
      <c r="J161" s="441">
        <v>1.8707070707070708</v>
      </c>
      <c r="K161" s="441">
        <v>463</v>
      </c>
      <c r="L161" s="445">
        <v>1</v>
      </c>
      <c r="M161" s="445">
        <v>495</v>
      </c>
      <c r="N161" s="441">
        <v>1</v>
      </c>
      <c r="O161" s="441">
        <v>495</v>
      </c>
      <c r="P161" s="445"/>
      <c r="Q161" s="445"/>
      <c r="R161" s="515"/>
      <c r="S161" s="446"/>
    </row>
    <row r="162" spans="1:19" ht="14.4" customHeight="1" x14ac:dyDescent="0.3">
      <c r="A162" s="440" t="s">
        <v>784</v>
      </c>
      <c r="B162" s="441" t="s">
        <v>785</v>
      </c>
      <c r="C162" s="441" t="s">
        <v>386</v>
      </c>
      <c r="D162" s="441" t="s">
        <v>763</v>
      </c>
      <c r="E162" s="441" t="s">
        <v>786</v>
      </c>
      <c r="F162" s="441" t="s">
        <v>849</v>
      </c>
      <c r="G162" s="441" t="s">
        <v>850</v>
      </c>
      <c r="H162" s="445">
        <v>11</v>
      </c>
      <c r="I162" s="445">
        <v>13948</v>
      </c>
      <c r="J162" s="441">
        <v>0.72475967783839956</v>
      </c>
      <c r="K162" s="441">
        <v>1268</v>
      </c>
      <c r="L162" s="445">
        <v>15</v>
      </c>
      <c r="M162" s="445">
        <v>19245</v>
      </c>
      <c r="N162" s="441">
        <v>1</v>
      </c>
      <c r="O162" s="441">
        <v>1283</v>
      </c>
      <c r="P162" s="445"/>
      <c r="Q162" s="445"/>
      <c r="R162" s="515"/>
      <c r="S162" s="446"/>
    </row>
    <row r="163" spans="1:19" ht="14.4" customHeight="1" x14ac:dyDescent="0.3">
      <c r="A163" s="440" t="s">
        <v>784</v>
      </c>
      <c r="B163" s="441" t="s">
        <v>785</v>
      </c>
      <c r="C163" s="441" t="s">
        <v>386</v>
      </c>
      <c r="D163" s="441" t="s">
        <v>763</v>
      </c>
      <c r="E163" s="441" t="s">
        <v>786</v>
      </c>
      <c r="F163" s="441" t="s">
        <v>851</v>
      </c>
      <c r="G163" s="441" t="s">
        <v>852</v>
      </c>
      <c r="H163" s="445">
        <v>200</v>
      </c>
      <c r="I163" s="445">
        <v>87400</v>
      </c>
      <c r="J163" s="441">
        <v>1.2365591397849462</v>
      </c>
      <c r="K163" s="441">
        <v>437</v>
      </c>
      <c r="L163" s="445">
        <v>155</v>
      </c>
      <c r="M163" s="445">
        <v>70680</v>
      </c>
      <c r="N163" s="441">
        <v>1</v>
      </c>
      <c r="O163" s="441">
        <v>456</v>
      </c>
      <c r="P163" s="445">
        <v>44</v>
      </c>
      <c r="Q163" s="445">
        <v>20064</v>
      </c>
      <c r="R163" s="515">
        <v>0.28387096774193549</v>
      </c>
      <c r="S163" s="446">
        <v>456</v>
      </c>
    </row>
    <row r="164" spans="1:19" ht="14.4" customHeight="1" x14ac:dyDescent="0.3">
      <c r="A164" s="440" t="s">
        <v>784</v>
      </c>
      <c r="B164" s="441" t="s">
        <v>785</v>
      </c>
      <c r="C164" s="441" t="s">
        <v>386</v>
      </c>
      <c r="D164" s="441" t="s">
        <v>763</v>
      </c>
      <c r="E164" s="441" t="s">
        <v>786</v>
      </c>
      <c r="F164" s="441" t="s">
        <v>853</v>
      </c>
      <c r="G164" s="441" t="s">
        <v>854</v>
      </c>
      <c r="H164" s="445">
        <v>1084</v>
      </c>
      <c r="I164" s="445">
        <v>58536</v>
      </c>
      <c r="J164" s="441">
        <v>1.1263854679802956</v>
      </c>
      <c r="K164" s="441">
        <v>54</v>
      </c>
      <c r="L164" s="445">
        <v>896</v>
      </c>
      <c r="M164" s="445">
        <v>51968</v>
      </c>
      <c r="N164" s="441">
        <v>1</v>
      </c>
      <c r="O164" s="441">
        <v>58</v>
      </c>
      <c r="P164" s="445">
        <v>250</v>
      </c>
      <c r="Q164" s="445">
        <v>14500</v>
      </c>
      <c r="R164" s="515">
        <v>0.27901785714285715</v>
      </c>
      <c r="S164" s="446">
        <v>58</v>
      </c>
    </row>
    <row r="165" spans="1:19" ht="14.4" customHeight="1" x14ac:dyDescent="0.3">
      <c r="A165" s="440" t="s">
        <v>784</v>
      </c>
      <c r="B165" s="441" t="s">
        <v>785</v>
      </c>
      <c r="C165" s="441" t="s">
        <v>386</v>
      </c>
      <c r="D165" s="441" t="s">
        <v>763</v>
      </c>
      <c r="E165" s="441" t="s">
        <v>786</v>
      </c>
      <c r="F165" s="441" t="s">
        <v>855</v>
      </c>
      <c r="G165" s="441" t="s">
        <v>856</v>
      </c>
      <c r="H165" s="445"/>
      <c r="I165" s="445"/>
      <c r="J165" s="441"/>
      <c r="K165" s="441"/>
      <c r="L165" s="445"/>
      <c r="M165" s="445"/>
      <c r="N165" s="441"/>
      <c r="O165" s="441"/>
      <c r="P165" s="445">
        <v>3</v>
      </c>
      <c r="Q165" s="445">
        <v>6519</v>
      </c>
      <c r="R165" s="515"/>
      <c r="S165" s="446">
        <v>2173</v>
      </c>
    </row>
    <row r="166" spans="1:19" ht="14.4" customHeight="1" x14ac:dyDescent="0.3">
      <c r="A166" s="440" t="s">
        <v>784</v>
      </c>
      <c r="B166" s="441" t="s">
        <v>785</v>
      </c>
      <c r="C166" s="441" t="s">
        <v>386</v>
      </c>
      <c r="D166" s="441" t="s">
        <v>763</v>
      </c>
      <c r="E166" s="441" t="s">
        <v>786</v>
      </c>
      <c r="F166" s="441" t="s">
        <v>861</v>
      </c>
      <c r="G166" s="441" t="s">
        <v>862</v>
      </c>
      <c r="H166" s="445">
        <v>620</v>
      </c>
      <c r="I166" s="445">
        <v>104780</v>
      </c>
      <c r="J166" s="441">
        <v>1.0029193586982532</v>
      </c>
      <c r="K166" s="441">
        <v>169</v>
      </c>
      <c r="L166" s="445">
        <v>597</v>
      </c>
      <c r="M166" s="445">
        <v>104475</v>
      </c>
      <c r="N166" s="441">
        <v>1</v>
      </c>
      <c r="O166" s="441">
        <v>175</v>
      </c>
      <c r="P166" s="445">
        <v>67</v>
      </c>
      <c r="Q166" s="445">
        <v>11792</v>
      </c>
      <c r="R166" s="515">
        <v>0.11286910744197176</v>
      </c>
      <c r="S166" s="446">
        <v>176</v>
      </c>
    </row>
    <row r="167" spans="1:19" ht="14.4" customHeight="1" x14ac:dyDescent="0.3">
      <c r="A167" s="440" t="s">
        <v>784</v>
      </c>
      <c r="B167" s="441" t="s">
        <v>785</v>
      </c>
      <c r="C167" s="441" t="s">
        <v>386</v>
      </c>
      <c r="D167" s="441" t="s">
        <v>763</v>
      </c>
      <c r="E167" s="441" t="s">
        <v>786</v>
      </c>
      <c r="F167" s="441" t="s">
        <v>867</v>
      </c>
      <c r="G167" s="441" t="s">
        <v>868</v>
      </c>
      <c r="H167" s="445">
        <v>28</v>
      </c>
      <c r="I167" s="445">
        <v>4564</v>
      </c>
      <c r="J167" s="441">
        <v>1.1252465483234715</v>
      </c>
      <c r="K167" s="441">
        <v>163</v>
      </c>
      <c r="L167" s="445">
        <v>24</v>
      </c>
      <c r="M167" s="445">
        <v>4056</v>
      </c>
      <c r="N167" s="441">
        <v>1</v>
      </c>
      <c r="O167" s="441">
        <v>169</v>
      </c>
      <c r="P167" s="445">
        <v>2</v>
      </c>
      <c r="Q167" s="445">
        <v>340</v>
      </c>
      <c r="R167" s="515">
        <v>8.3826429980276132E-2</v>
      </c>
      <c r="S167" s="446">
        <v>170</v>
      </c>
    </row>
    <row r="168" spans="1:19" ht="14.4" customHeight="1" x14ac:dyDescent="0.3">
      <c r="A168" s="440" t="s">
        <v>784</v>
      </c>
      <c r="B168" s="441" t="s">
        <v>785</v>
      </c>
      <c r="C168" s="441" t="s">
        <v>386</v>
      </c>
      <c r="D168" s="441" t="s">
        <v>763</v>
      </c>
      <c r="E168" s="441" t="s">
        <v>786</v>
      </c>
      <c r="F168" s="441" t="s">
        <v>871</v>
      </c>
      <c r="G168" s="441" t="s">
        <v>872</v>
      </c>
      <c r="H168" s="445">
        <v>56</v>
      </c>
      <c r="I168" s="445">
        <v>56448</v>
      </c>
      <c r="J168" s="441">
        <v>0.67269672160451899</v>
      </c>
      <c r="K168" s="441">
        <v>1008</v>
      </c>
      <c r="L168" s="445">
        <v>83</v>
      </c>
      <c r="M168" s="445">
        <v>83913</v>
      </c>
      <c r="N168" s="441">
        <v>1</v>
      </c>
      <c r="O168" s="441">
        <v>1011</v>
      </c>
      <c r="P168" s="445">
        <v>35</v>
      </c>
      <c r="Q168" s="445">
        <v>35420</v>
      </c>
      <c r="R168" s="515">
        <v>0.42210384564966097</v>
      </c>
      <c r="S168" s="446">
        <v>1012</v>
      </c>
    </row>
    <row r="169" spans="1:19" ht="14.4" customHeight="1" x14ac:dyDescent="0.3">
      <c r="A169" s="440" t="s">
        <v>784</v>
      </c>
      <c r="B169" s="441" t="s">
        <v>785</v>
      </c>
      <c r="C169" s="441" t="s">
        <v>386</v>
      </c>
      <c r="D169" s="441" t="s">
        <v>763</v>
      </c>
      <c r="E169" s="441" t="s">
        <v>786</v>
      </c>
      <c r="F169" s="441" t="s">
        <v>875</v>
      </c>
      <c r="G169" s="441" t="s">
        <v>876</v>
      </c>
      <c r="H169" s="445">
        <v>48</v>
      </c>
      <c r="I169" s="445">
        <v>108672</v>
      </c>
      <c r="J169" s="441">
        <v>0.60733686540138154</v>
      </c>
      <c r="K169" s="441">
        <v>2264</v>
      </c>
      <c r="L169" s="445">
        <v>78</v>
      </c>
      <c r="M169" s="445">
        <v>178932</v>
      </c>
      <c r="N169" s="441">
        <v>1</v>
      </c>
      <c r="O169" s="441">
        <v>2294</v>
      </c>
      <c r="P169" s="445"/>
      <c r="Q169" s="445"/>
      <c r="R169" s="515"/>
      <c r="S169" s="446"/>
    </row>
    <row r="170" spans="1:19" ht="14.4" customHeight="1" x14ac:dyDescent="0.3">
      <c r="A170" s="440" t="s">
        <v>784</v>
      </c>
      <c r="B170" s="441" t="s">
        <v>785</v>
      </c>
      <c r="C170" s="441" t="s">
        <v>386</v>
      </c>
      <c r="D170" s="441" t="s">
        <v>763</v>
      </c>
      <c r="E170" s="441" t="s">
        <v>786</v>
      </c>
      <c r="F170" s="441" t="s">
        <v>877</v>
      </c>
      <c r="G170" s="441" t="s">
        <v>878</v>
      </c>
      <c r="H170" s="445">
        <v>1</v>
      </c>
      <c r="I170" s="445">
        <v>247</v>
      </c>
      <c r="J170" s="441"/>
      <c r="K170" s="441">
        <v>247</v>
      </c>
      <c r="L170" s="445"/>
      <c r="M170" s="445"/>
      <c r="N170" s="441"/>
      <c r="O170" s="441"/>
      <c r="P170" s="445"/>
      <c r="Q170" s="445"/>
      <c r="R170" s="515"/>
      <c r="S170" s="446"/>
    </row>
    <row r="171" spans="1:19" ht="14.4" customHeight="1" x14ac:dyDescent="0.3">
      <c r="A171" s="440" t="s">
        <v>784</v>
      </c>
      <c r="B171" s="441" t="s">
        <v>785</v>
      </c>
      <c r="C171" s="441" t="s">
        <v>386</v>
      </c>
      <c r="D171" s="441" t="s">
        <v>763</v>
      </c>
      <c r="E171" s="441" t="s">
        <v>786</v>
      </c>
      <c r="F171" s="441" t="s">
        <v>879</v>
      </c>
      <c r="G171" s="441" t="s">
        <v>880</v>
      </c>
      <c r="H171" s="445">
        <v>34</v>
      </c>
      <c r="I171" s="445">
        <v>68408</v>
      </c>
      <c r="J171" s="441">
        <v>0.61762369086312752</v>
      </c>
      <c r="K171" s="441">
        <v>2012</v>
      </c>
      <c r="L171" s="445">
        <v>52</v>
      </c>
      <c r="M171" s="445">
        <v>110760</v>
      </c>
      <c r="N171" s="441">
        <v>1</v>
      </c>
      <c r="O171" s="441">
        <v>2130</v>
      </c>
      <c r="P171" s="445">
        <v>9</v>
      </c>
      <c r="Q171" s="445">
        <v>19179</v>
      </c>
      <c r="R171" s="515">
        <v>0.17315817984832069</v>
      </c>
      <c r="S171" s="446">
        <v>2131</v>
      </c>
    </row>
    <row r="172" spans="1:19" ht="14.4" customHeight="1" x14ac:dyDescent="0.3">
      <c r="A172" s="440" t="s">
        <v>784</v>
      </c>
      <c r="B172" s="441" t="s">
        <v>785</v>
      </c>
      <c r="C172" s="441" t="s">
        <v>386</v>
      </c>
      <c r="D172" s="441" t="s">
        <v>763</v>
      </c>
      <c r="E172" s="441" t="s">
        <v>786</v>
      </c>
      <c r="F172" s="441" t="s">
        <v>881</v>
      </c>
      <c r="G172" s="441" t="s">
        <v>882</v>
      </c>
      <c r="H172" s="445"/>
      <c r="I172" s="445"/>
      <c r="J172" s="441"/>
      <c r="K172" s="441"/>
      <c r="L172" s="445">
        <v>1</v>
      </c>
      <c r="M172" s="445">
        <v>242</v>
      </c>
      <c r="N172" s="441">
        <v>1</v>
      </c>
      <c r="O172" s="441">
        <v>242</v>
      </c>
      <c r="P172" s="445"/>
      <c r="Q172" s="445"/>
      <c r="R172" s="515"/>
      <c r="S172" s="446"/>
    </row>
    <row r="173" spans="1:19" ht="14.4" customHeight="1" x14ac:dyDescent="0.3">
      <c r="A173" s="440" t="s">
        <v>784</v>
      </c>
      <c r="B173" s="441" t="s">
        <v>785</v>
      </c>
      <c r="C173" s="441" t="s">
        <v>386</v>
      </c>
      <c r="D173" s="441" t="s">
        <v>763</v>
      </c>
      <c r="E173" s="441" t="s">
        <v>786</v>
      </c>
      <c r="F173" s="441" t="s">
        <v>892</v>
      </c>
      <c r="G173" s="441" t="s">
        <v>893</v>
      </c>
      <c r="H173" s="445">
        <v>3</v>
      </c>
      <c r="I173" s="445">
        <v>807</v>
      </c>
      <c r="J173" s="441">
        <v>0.35026041666666669</v>
      </c>
      <c r="K173" s="441">
        <v>269</v>
      </c>
      <c r="L173" s="445">
        <v>8</v>
      </c>
      <c r="M173" s="445">
        <v>2304</v>
      </c>
      <c r="N173" s="441">
        <v>1</v>
      </c>
      <c r="O173" s="441">
        <v>288</v>
      </c>
      <c r="P173" s="445">
        <v>1</v>
      </c>
      <c r="Q173" s="445">
        <v>289</v>
      </c>
      <c r="R173" s="515">
        <v>0.12543402777777779</v>
      </c>
      <c r="S173" s="446">
        <v>289</v>
      </c>
    </row>
    <row r="174" spans="1:19" ht="14.4" customHeight="1" x14ac:dyDescent="0.3">
      <c r="A174" s="440" t="s">
        <v>784</v>
      </c>
      <c r="B174" s="441" t="s">
        <v>785</v>
      </c>
      <c r="C174" s="441" t="s">
        <v>386</v>
      </c>
      <c r="D174" s="441" t="s">
        <v>763</v>
      </c>
      <c r="E174" s="441" t="s">
        <v>786</v>
      </c>
      <c r="F174" s="441" t="s">
        <v>900</v>
      </c>
      <c r="G174" s="441" t="s">
        <v>901</v>
      </c>
      <c r="H174" s="445"/>
      <c r="I174" s="445"/>
      <c r="J174" s="441"/>
      <c r="K174" s="441"/>
      <c r="L174" s="445"/>
      <c r="M174" s="445"/>
      <c r="N174" s="441"/>
      <c r="O174" s="441"/>
      <c r="P174" s="445">
        <v>1</v>
      </c>
      <c r="Q174" s="445">
        <v>0</v>
      </c>
      <c r="R174" s="515"/>
      <c r="S174" s="446">
        <v>0</v>
      </c>
    </row>
    <row r="175" spans="1:19" ht="14.4" customHeight="1" x14ac:dyDescent="0.3">
      <c r="A175" s="440" t="s">
        <v>784</v>
      </c>
      <c r="B175" s="441" t="s">
        <v>785</v>
      </c>
      <c r="C175" s="441" t="s">
        <v>386</v>
      </c>
      <c r="D175" s="441" t="s">
        <v>764</v>
      </c>
      <c r="E175" s="441" t="s">
        <v>786</v>
      </c>
      <c r="F175" s="441" t="s">
        <v>789</v>
      </c>
      <c r="G175" s="441" t="s">
        <v>790</v>
      </c>
      <c r="H175" s="445">
        <v>24</v>
      </c>
      <c r="I175" s="445">
        <v>1296</v>
      </c>
      <c r="J175" s="441">
        <v>0.23275862068965517</v>
      </c>
      <c r="K175" s="441">
        <v>54</v>
      </c>
      <c r="L175" s="445">
        <v>96</v>
      </c>
      <c r="M175" s="445">
        <v>5568</v>
      </c>
      <c r="N175" s="441">
        <v>1</v>
      </c>
      <c r="O175" s="441">
        <v>58</v>
      </c>
      <c r="P175" s="445">
        <v>10</v>
      </c>
      <c r="Q175" s="445">
        <v>580</v>
      </c>
      <c r="R175" s="515">
        <v>0.10416666666666667</v>
      </c>
      <c r="S175" s="446">
        <v>58</v>
      </c>
    </row>
    <row r="176" spans="1:19" ht="14.4" customHeight="1" x14ac:dyDescent="0.3">
      <c r="A176" s="440" t="s">
        <v>784</v>
      </c>
      <c r="B176" s="441" t="s">
        <v>785</v>
      </c>
      <c r="C176" s="441" t="s">
        <v>386</v>
      </c>
      <c r="D176" s="441" t="s">
        <v>764</v>
      </c>
      <c r="E176" s="441" t="s">
        <v>786</v>
      </c>
      <c r="F176" s="441" t="s">
        <v>791</v>
      </c>
      <c r="G176" s="441" t="s">
        <v>792</v>
      </c>
      <c r="H176" s="445"/>
      <c r="I176" s="445"/>
      <c r="J176" s="441"/>
      <c r="K176" s="441"/>
      <c r="L176" s="445">
        <v>2</v>
      </c>
      <c r="M176" s="445">
        <v>262</v>
      </c>
      <c r="N176" s="441">
        <v>1</v>
      </c>
      <c r="O176" s="441">
        <v>131</v>
      </c>
      <c r="P176" s="445"/>
      <c r="Q176" s="445"/>
      <c r="R176" s="515"/>
      <c r="S176" s="446"/>
    </row>
    <row r="177" spans="1:19" ht="14.4" customHeight="1" x14ac:dyDescent="0.3">
      <c r="A177" s="440" t="s">
        <v>784</v>
      </c>
      <c r="B177" s="441" t="s">
        <v>785</v>
      </c>
      <c r="C177" s="441" t="s">
        <v>386</v>
      </c>
      <c r="D177" s="441" t="s">
        <v>764</v>
      </c>
      <c r="E177" s="441" t="s">
        <v>786</v>
      </c>
      <c r="F177" s="441" t="s">
        <v>793</v>
      </c>
      <c r="G177" s="441" t="s">
        <v>794</v>
      </c>
      <c r="H177" s="445"/>
      <c r="I177" s="445"/>
      <c r="J177" s="441"/>
      <c r="K177" s="441"/>
      <c r="L177" s="445">
        <v>1</v>
      </c>
      <c r="M177" s="445">
        <v>189</v>
      </c>
      <c r="N177" s="441">
        <v>1</v>
      </c>
      <c r="O177" s="441">
        <v>189</v>
      </c>
      <c r="P177" s="445"/>
      <c r="Q177" s="445"/>
      <c r="R177" s="515"/>
      <c r="S177" s="446"/>
    </row>
    <row r="178" spans="1:19" ht="14.4" customHeight="1" x14ac:dyDescent="0.3">
      <c r="A178" s="440" t="s">
        <v>784</v>
      </c>
      <c r="B178" s="441" t="s">
        <v>785</v>
      </c>
      <c r="C178" s="441" t="s">
        <v>386</v>
      </c>
      <c r="D178" s="441" t="s">
        <v>764</v>
      </c>
      <c r="E178" s="441" t="s">
        <v>786</v>
      </c>
      <c r="F178" s="441" t="s">
        <v>799</v>
      </c>
      <c r="G178" s="441" t="s">
        <v>800</v>
      </c>
      <c r="H178" s="445">
        <v>13</v>
      </c>
      <c r="I178" s="445">
        <v>2236</v>
      </c>
      <c r="J178" s="441">
        <v>1.1356018283392586</v>
      </c>
      <c r="K178" s="441">
        <v>172</v>
      </c>
      <c r="L178" s="445">
        <v>11</v>
      </c>
      <c r="M178" s="445">
        <v>1969</v>
      </c>
      <c r="N178" s="441">
        <v>1</v>
      </c>
      <c r="O178" s="441">
        <v>179</v>
      </c>
      <c r="P178" s="445"/>
      <c r="Q178" s="445"/>
      <c r="R178" s="515"/>
      <c r="S178" s="446"/>
    </row>
    <row r="179" spans="1:19" ht="14.4" customHeight="1" x14ac:dyDescent="0.3">
      <c r="A179" s="440" t="s">
        <v>784</v>
      </c>
      <c r="B179" s="441" t="s">
        <v>785</v>
      </c>
      <c r="C179" s="441" t="s">
        <v>386</v>
      </c>
      <c r="D179" s="441" t="s">
        <v>764</v>
      </c>
      <c r="E179" s="441" t="s">
        <v>786</v>
      </c>
      <c r="F179" s="441" t="s">
        <v>803</v>
      </c>
      <c r="G179" s="441" t="s">
        <v>804</v>
      </c>
      <c r="H179" s="445">
        <v>2</v>
      </c>
      <c r="I179" s="445">
        <v>644</v>
      </c>
      <c r="J179" s="441">
        <v>2.8692359100022276E-2</v>
      </c>
      <c r="K179" s="441">
        <v>322</v>
      </c>
      <c r="L179" s="445">
        <v>67</v>
      </c>
      <c r="M179" s="445">
        <v>22445</v>
      </c>
      <c r="N179" s="441">
        <v>1</v>
      </c>
      <c r="O179" s="441">
        <v>335</v>
      </c>
      <c r="P179" s="445">
        <v>5</v>
      </c>
      <c r="Q179" s="445">
        <v>1680</v>
      </c>
      <c r="R179" s="515">
        <v>7.4849632434840718E-2</v>
      </c>
      <c r="S179" s="446">
        <v>336</v>
      </c>
    </row>
    <row r="180" spans="1:19" ht="14.4" customHeight="1" x14ac:dyDescent="0.3">
      <c r="A180" s="440" t="s">
        <v>784</v>
      </c>
      <c r="B180" s="441" t="s">
        <v>785</v>
      </c>
      <c r="C180" s="441" t="s">
        <v>386</v>
      </c>
      <c r="D180" s="441" t="s">
        <v>764</v>
      </c>
      <c r="E180" s="441" t="s">
        <v>786</v>
      </c>
      <c r="F180" s="441" t="s">
        <v>807</v>
      </c>
      <c r="G180" s="441" t="s">
        <v>808</v>
      </c>
      <c r="H180" s="445">
        <v>4</v>
      </c>
      <c r="I180" s="445">
        <v>1364</v>
      </c>
      <c r="J180" s="441">
        <v>0.13476929157197906</v>
      </c>
      <c r="K180" s="441">
        <v>341</v>
      </c>
      <c r="L180" s="445">
        <v>29</v>
      </c>
      <c r="M180" s="445">
        <v>10121</v>
      </c>
      <c r="N180" s="441">
        <v>1</v>
      </c>
      <c r="O180" s="441">
        <v>349</v>
      </c>
      <c r="P180" s="445">
        <v>4</v>
      </c>
      <c r="Q180" s="445">
        <v>1396</v>
      </c>
      <c r="R180" s="515">
        <v>0.13793103448275862</v>
      </c>
      <c r="S180" s="446">
        <v>349</v>
      </c>
    </row>
    <row r="181" spans="1:19" ht="14.4" customHeight="1" x14ac:dyDescent="0.3">
      <c r="A181" s="440" t="s">
        <v>784</v>
      </c>
      <c r="B181" s="441" t="s">
        <v>785</v>
      </c>
      <c r="C181" s="441" t="s">
        <v>386</v>
      </c>
      <c r="D181" s="441" t="s">
        <v>764</v>
      </c>
      <c r="E181" s="441" t="s">
        <v>786</v>
      </c>
      <c r="F181" s="441" t="s">
        <v>817</v>
      </c>
      <c r="G181" s="441" t="s">
        <v>818</v>
      </c>
      <c r="H181" s="445"/>
      <c r="I181" s="445"/>
      <c r="J181" s="441"/>
      <c r="K181" s="441"/>
      <c r="L181" s="445">
        <v>34</v>
      </c>
      <c r="M181" s="445">
        <v>1666</v>
      </c>
      <c r="N181" s="441">
        <v>1</v>
      </c>
      <c r="O181" s="441">
        <v>49</v>
      </c>
      <c r="P181" s="445">
        <v>1</v>
      </c>
      <c r="Q181" s="445">
        <v>49</v>
      </c>
      <c r="R181" s="515">
        <v>2.9411764705882353E-2</v>
      </c>
      <c r="S181" s="446">
        <v>49</v>
      </c>
    </row>
    <row r="182" spans="1:19" ht="14.4" customHeight="1" x14ac:dyDescent="0.3">
      <c r="A182" s="440" t="s">
        <v>784</v>
      </c>
      <c r="B182" s="441" t="s">
        <v>785</v>
      </c>
      <c r="C182" s="441" t="s">
        <v>386</v>
      </c>
      <c r="D182" s="441" t="s">
        <v>764</v>
      </c>
      <c r="E182" s="441" t="s">
        <v>786</v>
      </c>
      <c r="F182" s="441" t="s">
        <v>819</v>
      </c>
      <c r="G182" s="441" t="s">
        <v>820</v>
      </c>
      <c r="H182" s="445">
        <v>11</v>
      </c>
      <c r="I182" s="445">
        <v>4136</v>
      </c>
      <c r="J182" s="441">
        <v>0.9715762273901809</v>
      </c>
      <c r="K182" s="441">
        <v>376</v>
      </c>
      <c r="L182" s="445">
        <v>11</v>
      </c>
      <c r="M182" s="445">
        <v>4257</v>
      </c>
      <c r="N182" s="441">
        <v>1</v>
      </c>
      <c r="O182" s="441">
        <v>387</v>
      </c>
      <c r="P182" s="445">
        <v>1</v>
      </c>
      <c r="Q182" s="445">
        <v>391</v>
      </c>
      <c r="R182" s="515">
        <v>9.1848719755696501E-2</v>
      </c>
      <c r="S182" s="446">
        <v>391</v>
      </c>
    </row>
    <row r="183" spans="1:19" ht="14.4" customHeight="1" x14ac:dyDescent="0.3">
      <c r="A183" s="440" t="s">
        <v>784</v>
      </c>
      <c r="B183" s="441" t="s">
        <v>785</v>
      </c>
      <c r="C183" s="441" t="s">
        <v>386</v>
      </c>
      <c r="D183" s="441" t="s">
        <v>764</v>
      </c>
      <c r="E183" s="441" t="s">
        <v>786</v>
      </c>
      <c r="F183" s="441" t="s">
        <v>821</v>
      </c>
      <c r="G183" s="441" t="s">
        <v>822</v>
      </c>
      <c r="H183" s="445">
        <v>12</v>
      </c>
      <c r="I183" s="445">
        <v>444</v>
      </c>
      <c r="J183" s="441">
        <v>0.68730650154798767</v>
      </c>
      <c r="K183" s="441">
        <v>37</v>
      </c>
      <c r="L183" s="445">
        <v>17</v>
      </c>
      <c r="M183" s="445">
        <v>646</v>
      </c>
      <c r="N183" s="441">
        <v>1</v>
      </c>
      <c r="O183" s="441">
        <v>38</v>
      </c>
      <c r="P183" s="445">
        <v>2</v>
      </c>
      <c r="Q183" s="445">
        <v>76</v>
      </c>
      <c r="R183" s="515">
        <v>0.11764705882352941</v>
      </c>
      <c r="S183" s="446">
        <v>38</v>
      </c>
    </row>
    <row r="184" spans="1:19" ht="14.4" customHeight="1" x14ac:dyDescent="0.3">
      <c r="A184" s="440" t="s">
        <v>784</v>
      </c>
      <c r="B184" s="441" t="s">
        <v>785</v>
      </c>
      <c r="C184" s="441" t="s">
        <v>386</v>
      </c>
      <c r="D184" s="441" t="s">
        <v>764</v>
      </c>
      <c r="E184" s="441" t="s">
        <v>786</v>
      </c>
      <c r="F184" s="441" t="s">
        <v>823</v>
      </c>
      <c r="G184" s="441" t="s">
        <v>824</v>
      </c>
      <c r="H184" s="445"/>
      <c r="I184" s="445"/>
      <c r="J184" s="441"/>
      <c r="K184" s="441"/>
      <c r="L184" s="445">
        <v>3</v>
      </c>
      <c r="M184" s="445">
        <v>792</v>
      </c>
      <c r="N184" s="441">
        <v>1</v>
      </c>
      <c r="O184" s="441">
        <v>264</v>
      </c>
      <c r="P184" s="445">
        <v>1</v>
      </c>
      <c r="Q184" s="445">
        <v>265</v>
      </c>
      <c r="R184" s="515">
        <v>0.33459595959595961</v>
      </c>
      <c r="S184" s="446">
        <v>265</v>
      </c>
    </row>
    <row r="185" spans="1:19" ht="14.4" customHeight="1" x14ac:dyDescent="0.3">
      <c r="A185" s="440" t="s">
        <v>784</v>
      </c>
      <c r="B185" s="441" t="s">
        <v>785</v>
      </c>
      <c r="C185" s="441" t="s">
        <v>386</v>
      </c>
      <c r="D185" s="441" t="s">
        <v>764</v>
      </c>
      <c r="E185" s="441" t="s">
        <v>786</v>
      </c>
      <c r="F185" s="441" t="s">
        <v>825</v>
      </c>
      <c r="G185" s="441" t="s">
        <v>826</v>
      </c>
      <c r="H185" s="445">
        <v>40</v>
      </c>
      <c r="I185" s="445">
        <v>27040</v>
      </c>
      <c r="J185" s="441">
        <v>0.4861910241657077</v>
      </c>
      <c r="K185" s="441">
        <v>676</v>
      </c>
      <c r="L185" s="445">
        <v>79</v>
      </c>
      <c r="M185" s="445">
        <v>55616</v>
      </c>
      <c r="N185" s="441">
        <v>1</v>
      </c>
      <c r="O185" s="441">
        <v>704</v>
      </c>
      <c r="P185" s="445">
        <v>7</v>
      </c>
      <c r="Q185" s="445">
        <v>4935</v>
      </c>
      <c r="R185" s="515">
        <v>8.8733457997698509E-2</v>
      </c>
      <c r="S185" s="446">
        <v>705</v>
      </c>
    </row>
    <row r="186" spans="1:19" ht="14.4" customHeight="1" x14ac:dyDescent="0.3">
      <c r="A186" s="440" t="s">
        <v>784</v>
      </c>
      <c r="B186" s="441" t="s">
        <v>785</v>
      </c>
      <c r="C186" s="441" t="s">
        <v>386</v>
      </c>
      <c r="D186" s="441" t="s">
        <v>764</v>
      </c>
      <c r="E186" s="441" t="s">
        <v>786</v>
      </c>
      <c r="F186" s="441" t="s">
        <v>827</v>
      </c>
      <c r="G186" s="441" t="s">
        <v>828</v>
      </c>
      <c r="H186" s="445"/>
      <c r="I186" s="445"/>
      <c r="J186" s="441"/>
      <c r="K186" s="441"/>
      <c r="L186" s="445">
        <v>2</v>
      </c>
      <c r="M186" s="445">
        <v>294</v>
      </c>
      <c r="N186" s="441">
        <v>1</v>
      </c>
      <c r="O186" s="441">
        <v>147</v>
      </c>
      <c r="P186" s="445">
        <v>2</v>
      </c>
      <c r="Q186" s="445">
        <v>294</v>
      </c>
      <c r="R186" s="515">
        <v>1</v>
      </c>
      <c r="S186" s="446">
        <v>147</v>
      </c>
    </row>
    <row r="187" spans="1:19" ht="14.4" customHeight="1" x14ac:dyDescent="0.3">
      <c r="A187" s="440" t="s">
        <v>784</v>
      </c>
      <c r="B187" s="441" t="s">
        <v>785</v>
      </c>
      <c r="C187" s="441" t="s">
        <v>386</v>
      </c>
      <c r="D187" s="441" t="s">
        <v>764</v>
      </c>
      <c r="E187" s="441" t="s">
        <v>786</v>
      </c>
      <c r="F187" s="441" t="s">
        <v>829</v>
      </c>
      <c r="G187" s="441" t="s">
        <v>830</v>
      </c>
      <c r="H187" s="445">
        <v>9</v>
      </c>
      <c r="I187" s="445">
        <v>2565</v>
      </c>
      <c r="J187" s="441">
        <v>0.16875000000000001</v>
      </c>
      <c r="K187" s="441">
        <v>285</v>
      </c>
      <c r="L187" s="445">
        <v>50</v>
      </c>
      <c r="M187" s="445">
        <v>15200</v>
      </c>
      <c r="N187" s="441">
        <v>1</v>
      </c>
      <c r="O187" s="441">
        <v>304</v>
      </c>
      <c r="P187" s="445">
        <v>14</v>
      </c>
      <c r="Q187" s="445">
        <v>4270</v>
      </c>
      <c r="R187" s="515">
        <v>0.28092105263157896</v>
      </c>
      <c r="S187" s="446">
        <v>305</v>
      </c>
    </row>
    <row r="188" spans="1:19" ht="14.4" customHeight="1" x14ac:dyDescent="0.3">
      <c r="A188" s="440" t="s">
        <v>784</v>
      </c>
      <c r="B188" s="441" t="s">
        <v>785</v>
      </c>
      <c r="C188" s="441" t="s">
        <v>386</v>
      </c>
      <c r="D188" s="441" t="s">
        <v>764</v>
      </c>
      <c r="E188" s="441" t="s">
        <v>786</v>
      </c>
      <c r="F188" s="441" t="s">
        <v>833</v>
      </c>
      <c r="G188" s="441" t="s">
        <v>834</v>
      </c>
      <c r="H188" s="445">
        <v>5</v>
      </c>
      <c r="I188" s="445">
        <v>2310</v>
      </c>
      <c r="J188" s="441">
        <v>2.3380566801619431</v>
      </c>
      <c r="K188" s="441">
        <v>462</v>
      </c>
      <c r="L188" s="445">
        <v>2</v>
      </c>
      <c r="M188" s="445">
        <v>988</v>
      </c>
      <c r="N188" s="441">
        <v>1</v>
      </c>
      <c r="O188" s="441">
        <v>494</v>
      </c>
      <c r="P188" s="445">
        <v>1</v>
      </c>
      <c r="Q188" s="445">
        <v>494</v>
      </c>
      <c r="R188" s="515">
        <v>0.5</v>
      </c>
      <c r="S188" s="446">
        <v>494</v>
      </c>
    </row>
    <row r="189" spans="1:19" ht="14.4" customHeight="1" x14ac:dyDescent="0.3">
      <c r="A189" s="440" t="s">
        <v>784</v>
      </c>
      <c r="B189" s="441" t="s">
        <v>785</v>
      </c>
      <c r="C189" s="441" t="s">
        <v>386</v>
      </c>
      <c r="D189" s="441" t="s">
        <v>764</v>
      </c>
      <c r="E189" s="441" t="s">
        <v>786</v>
      </c>
      <c r="F189" s="441" t="s">
        <v>835</v>
      </c>
      <c r="G189" s="441" t="s">
        <v>836</v>
      </c>
      <c r="H189" s="445"/>
      <c r="I189" s="445"/>
      <c r="J189" s="441"/>
      <c r="K189" s="441"/>
      <c r="L189" s="445"/>
      <c r="M189" s="445"/>
      <c r="N189" s="441"/>
      <c r="O189" s="441"/>
      <c r="P189" s="445">
        <v>1</v>
      </c>
      <c r="Q189" s="445">
        <v>6580</v>
      </c>
      <c r="R189" s="515"/>
      <c r="S189" s="446">
        <v>6580</v>
      </c>
    </row>
    <row r="190" spans="1:19" ht="14.4" customHeight="1" x14ac:dyDescent="0.3">
      <c r="A190" s="440" t="s">
        <v>784</v>
      </c>
      <c r="B190" s="441" t="s">
        <v>785</v>
      </c>
      <c r="C190" s="441" t="s">
        <v>386</v>
      </c>
      <c r="D190" s="441" t="s">
        <v>764</v>
      </c>
      <c r="E190" s="441" t="s">
        <v>786</v>
      </c>
      <c r="F190" s="441" t="s">
        <v>837</v>
      </c>
      <c r="G190" s="441" t="s">
        <v>838</v>
      </c>
      <c r="H190" s="445">
        <v>13</v>
      </c>
      <c r="I190" s="445">
        <v>4628</v>
      </c>
      <c r="J190" s="441">
        <v>0.24054054054054055</v>
      </c>
      <c r="K190" s="441">
        <v>356</v>
      </c>
      <c r="L190" s="445">
        <v>52</v>
      </c>
      <c r="M190" s="445">
        <v>19240</v>
      </c>
      <c r="N190" s="441">
        <v>1</v>
      </c>
      <c r="O190" s="441">
        <v>370</v>
      </c>
      <c r="P190" s="445">
        <v>15</v>
      </c>
      <c r="Q190" s="445">
        <v>5550</v>
      </c>
      <c r="R190" s="515">
        <v>0.28846153846153844</v>
      </c>
      <c r="S190" s="446">
        <v>370</v>
      </c>
    </row>
    <row r="191" spans="1:19" ht="14.4" customHeight="1" x14ac:dyDescent="0.3">
      <c r="A191" s="440" t="s">
        <v>784</v>
      </c>
      <c r="B191" s="441" t="s">
        <v>785</v>
      </c>
      <c r="C191" s="441" t="s">
        <v>386</v>
      </c>
      <c r="D191" s="441" t="s">
        <v>764</v>
      </c>
      <c r="E191" s="441" t="s">
        <v>786</v>
      </c>
      <c r="F191" s="441" t="s">
        <v>839</v>
      </c>
      <c r="G191" s="441" t="s">
        <v>840</v>
      </c>
      <c r="H191" s="445"/>
      <c r="I191" s="445"/>
      <c r="J191" s="441"/>
      <c r="K191" s="441"/>
      <c r="L191" s="445">
        <v>5</v>
      </c>
      <c r="M191" s="445">
        <v>15525</v>
      </c>
      <c r="N191" s="441">
        <v>1</v>
      </c>
      <c r="O191" s="441">
        <v>3105</v>
      </c>
      <c r="P191" s="445"/>
      <c r="Q191" s="445"/>
      <c r="R191" s="515"/>
      <c r="S191" s="446"/>
    </row>
    <row r="192" spans="1:19" ht="14.4" customHeight="1" x14ac:dyDescent="0.3">
      <c r="A192" s="440" t="s">
        <v>784</v>
      </c>
      <c r="B192" s="441" t="s">
        <v>785</v>
      </c>
      <c r="C192" s="441" t="s">
        <v>386</v>
      </c>
      <c r="D192" s="441" t="s">
        <v>764</v>
      </c>
      <c r="E192" s="441" t="s">
        <v>786</v>
      </c>
      <c r="F192" s="441" t="s">
        <v>845</v>
      </c>
      <c r="G192" s="441" t="s">
        <v>846</v>
      </c>
      <c r="H192" s="445"/>
      <c r="I192" s="445"/>
      <c r="J192" s="441"/>
      <c r="K192" s="441"/>
      <c r="L192" s="445">
        <v>2</v>
      </c>
      <c r="M192" s="445">
        <v>250</v>
      </c>
      <c r="N192" s="441">
        <v>1</v>
      </c>
      <c r="O192" s="441">
        <v>125</v>
      </c>
      <c r="P192" s="445"/>
      <c r="Q192" s="445"/>
      <c r="R192" s="515"/>
      <c r="S192" s="446"/>
    </row>
    <row r="193" spans="1:19" ht="14.4" customHeight="1" x14ac:dyDescent="0.3">
      <c r="A193" s="440" t="s">
        <v>784</v>
      </c>
      <c r="B193" s="441" t="s">
        <v>785</v>
      </c>
      <c r="C193" s="441" t="s">
        <v>386</v>
      </c>
      <c r="D193" s="441" t="s">
        <v>764</v>
      </c>
      <c r="E193" s="441" t="s">
        <v>786</v>
      </c>
      <c r="F193" s="441" t="s">
        <v>847</v>
      </c>
      <c r="G193" s="441" t="s">
        <v>848</v>
      </c>
      <c r="H193" s="445">
        <v>11</v>
      </c>
      <c r="I193" s="445">
        <v>5093</v>
      </c>
      <c r="J193" s="441">
        <v>0.46767676767676769</v>
      </c>
      <c r="K193" s="441">
        <v>463</v>
      </c>
      <c r="L193" s="445">
        <v>22</v>
      </c>
      <c r="M193" s="445">
        <v>10890</v>
      </c>
      <c r="N193" s="441">
        <v>1</v>
      </c>
      <c r="O193" s="441">
        <v>495</v>
      </c>
      <c r="P193" s="445"/>
      <c r="Q193" s="445"/>
      <c r="R193" s="515"/>
      <c r="S193" s="446"/>
    </row>
    <row r="194" spans="1:19" ht="14.4" customHeight="1" x14ac:dyDescent="0.3">
      <c r="A194" s="440" t="s">
        <v>784</v>
      </c>
      <c r="B194" s="441" t="s">
        <v>785</v>
      </c>
      <c r="C194" s="441" t="s">
        <v>386</v>
      </c>
      <c r="D194" s="441" t="s">
        <v>764</v>
      </c>
      <c r="E194" s="441" t="s">
        <v>786</v>
      </c>
      <c r="F194" s="441" t="s">
        <v>851</v>
      </c>
      <c r="G194" s="441" t="s">
        <v>852</v>
      </c>
      <c r="H194" s="445">
        <v>1</v>
      </c>
      <c r="I194" s="445">
        <v>437</v>
      </c>
      <c r="J194" s="441">
        <v>1.8081761006289308E-2</v>
      </c>
      <c r="K194" s="441">
        <v>437</v>
      </c>
      <c r="L194" s="445">
        <v>53</v>
      </c>
      <c r="M194" s="445">
        <v>24168</v>
      </c>
      <c r="N194" s="441">
        <v>1</v>
      </c>
      <c r="O194" s="441">
        <v>456</v>
      </c>
      <c r="P194" s="445">
        <v>32</v>
      </c>
      <c r="Q194" s="445">
        <v>14592</v>
      </c>
      <c r="R194" s="515">
        <v>0.60377358490566035</v>
      </c>
      <c r="S194" s="446">
        <v>456</v>
      </c>
    </row>
    <row r="195" spans="1:19" ht="14.4" customHeight="1" x14ac:dyDescent="0.3">
      <c r="A195" s="440" t="s">
        <v>784</v>
      </c>
      <c r="B195" s="441" t="s">
        <v>785</v>
      </c>
      <c r="C195" s="441" t="s">
        <v>386</v>
      </c>
      <c r="D195" s="441" t="s">
        <v>764</v>
      </c>
      <c r="E195" s="441" t="s">
        <v>786</v>
      </c>
      <c r="F195" s="441" t="s">
        <v>853</v>
      </c>
      <c r="G195" s="441" t="s">
        <v>854</v>
      </c>
      <c r="H195" s="445">
        <v>2</v>
      </c>
      <c r="I195" s="445">
        <v>108</v>
      </c>
      <c r="J195" s="441"/>
      <c r="K195" s="441">
        <v>54</v>
      </c>
      <c r="L195" s="445"/>
      <c r="M195" s="445"/>
      <c r="N195" s="441"/>
      <c r="O195" s="441"/>
      <c r="P195" s="445"/>
      <c r="Q195" s="445"/>
      <c r="R195" s="515"/>
      <c r="S195" s="446"/>
    </row>
    <row r="196" spans="1:19" ht="14.4" customHeight="1" x14ac:dyDescent="0.3">
      <c r="A196" s="440" t="s">
        <v>784</v>
      </c>
      <c r="B196" s="441" t="s">
        <v>785</v>
      </c>
      <c r="C196" s="441" t="s">
        <v>386</v>
      </c>
      <c r="D196" s="441" t="s">
        <v>764</v>
      </c>
      <c r="E196" s="441" t="s">
        <v>786</v>
      </c>
      <c r="F196" s="441" t="s">
        <v>861</v>
      </c>
      <c r="G196" s="441" t="s">
        <v>862</v>
      </c>
      <c r="H196" s="445">
        <v>22</v>
      </c>
      <c r="I196" s="445">
        <v>3718</v>
      </c>
      <c r="J196" s="441">
        <v>5.3114285714285714</v>
      </c>
      <c r="K196" s="441">
        <v>169</v>
      </c>
      <c r="L196" s="445">
        <v>4</v>
      </c>
      <c r="M196" s="445">
        <v>700</v>
      </c>
      <c r="N196" s="441">
        <v>1</v>
      </c>
      <c r="O196" s="441">
        <v>175</v>
      </c>
      <c r="P196" s="445">
        <v>17</v>
      </c>
      <c r="Q196" s="445">
        <v>2992</v>
      </c>
      <c r="R196" s="515">
        <v>4.274285714285714</v>
      </c>
      <c r="S196" s="446">
        <v>176</v>
      </c>
    </row>
    <row r="197" spans="1:19" ht="14.4" customHeight="1" x14ac:dyDescent="0.3">
      <c r="A197" s="440" t="s">
        <v>784</v>
      </c>
      <c r="B197" s="441" t="s">
        <v>785</v>
      </c>
      <c r="C197" s="441" t="s">
        <v>386</v>
      </c>
      <c r="D197" s="441" t="s">
        <v>764</v>
      </c>
      <c r="E197" s="441" t="s">
        <v>786</v>
      </c>
      <c r="F197" s="441" t="s">
        <v>863</v>
      </c>
      <c r="G197" s="441" t="s">
        <v>864</v>
      </c>
      <c r="H197" s="445">
        <v>198</v>
      </c>
      <c r="I197" s="445">
        <v>16038</v>
      </c>
      <c r="J197" s="441">
        <v>0.53300099700897308</v>
      </c>
      <c r="K197" s="441">
        <v>81</v>
      </c>
      <c r="L197" s="445">
        <v>354</v>
      </c>
      <c r="M197" s="445">
        <v>30090</v>
      </c>
      <c r="N197" s="441">
        <v>1</v>
      </c>
      <c r="O197" s="441">
        <v>85</v>
      </c>
      <c r="P197" s="445">
        <v>26</v>
      </c>
      <c r="Q197" s="445">
        <v>2210</v>
      </c>
      <c r="R197" s="515">
        <v>7.3446327683615822E-2</v>
      </c>
      <c r="S197" s="446">
        <v>85</v>
      </c>
    </row>
    <row r="198" spans="1:19" ht="14.4" customHeight="1" x14ac:dyDescent="0.3">
      <c r="A198" s="440" t="s">
        <v>784</v>
      </c>
      <c r="B198" s="441" t="s">
        <v>785</v>
      </c>
      <c r="C198" s="441" t="s">
        <v>386</v>
      </c>
      <c r="D198" s="441" t="s">
        <v>764</v>
      </c>
      <c r="E198" s="441" t="s">
        <v>786</v>
      </c>
      <c r="F198" s="441" t="s">
        <v>867</v>
      </c>
      <c r="G198" s="441" t="s">
        <v>868</v>
      </c>
      <c r="H198" s="445">
        <v>2</v>
      </c>
      <c r="I198" s="445">
        <v>326</v>
      </c>
      <c r="J198" s="441">
        <v>0.96449704142011838</v>
      </c>
      <c r="K198" s="441">
        <v>163</v>
      </c>
      <c r="L198" s="445">
        <v>2</v>
      </c>
      <c r="M198" s="445">
        <v>338</v>
      </c>
      <c r="N198" s="441">
        <v>1</v>
      </c>
      <c r="O198" s="441">
        <v>169</v>
      </c>
      <c r="P198" s="445">
        <v>1</v>
      </c>
      <c r="Q198" s="445">
        <v>170</v>
      </c>
      <c r="R198" s="515">
        <v>0.50295857988165682</v>
      </c>
      <c r="S198" s="446">
        <v>170</v>
      </c>
    </row>
    <row r="199" spans="1:19" ht="14.4" customHeight="1" x14ac:dyDescent="0.3">
      <c r="A199" s="440" t="s">
        <v>784</v>
      </c>
      <c r="B199" s="441" t="s">
        <v>785</v>
      </c>
      <c r="C199" s="441" t="s">
        <v>386</v>
      </c>
      <c r="D199" s="441" t="s">
        <v>764</v>
      </c>
      <c r="E199" s="441" t="s">
        <v>786</v>
      </c>
      <c r="F199" s="441" t="s">
        <v>869</v>
      </c>
      <c r="G199" s="441" t="s">
        <v>870</v>
      </c>
      <c r="H199" s="445"/>
      <c r="I199" s="445"/>
      <c r="J199" s="441"/>
      <c r="K199" s="441"/>
      <c r="L199" s="445">
        <v>17</v>
      </c>
      <c r="M199" s="445">
        <v>493</v>
      </c>
      <c r="N199" s="441">
        <v>1</v>
      </c>
      <c r="O199" s="441">
        <v>29</v>
      </c>
      <c r="P199" s="445">
        <v>2</v>
      </c>
      <c r="Q199" s="445">
        <v>58</v>
      </c>
      <c r="R199" s="515">
        <v>0.11764705882352941</v>
      </c>
      <c r="S199" s="446">
        <v>29</v>
      </c>
    </row>
    <row r="200" spans="1:19" ht="14.4" customHeight="1" x14ac:dyDescent="0.3">
      <c r="A200" s="440" t="s">
        <v>784</v>
      </c>
      <c r="B200" s="441" t="s">
        <v>785</v>
      </c>
      <c r="C200" s="441" t="s">
        <v>386</v>
      </c>
      <c r="D200" s="441" t="s">
        <v>764</v>
      </c>
      <c r="E200" s="441" t="s">
        <v>786</v>
      </c>
      <c r="F200" s="441" t="s">
        <v>871</v>
      </c>
      <c r="G200" s="441" t="s">
        <v>872</v>
      </c>
      <c r="H200" s="445"/>
      <c r="I200" s="445"/>
      <c r="J200" s="441"/>
      <c r="K200" s="441"/>
      <c r="L200" s="445">
        <v>2</v>
      </c>
      <c r="M200" s="445">
        <v>2022</v>
      </c>
      <c r="N200" s="441">
        <v>1</v>
      </c>
      <c r="O200" s="441">
        <v>1011</v>
      </c>
      <c r="P200" s="445"/>
      <c r="Q200" s="445"/>
      <c r="R200" s="515"/>
      <c r="S200" s="446"/>
    </row>
    <row r="201" spans="1:19" ht="14.4" customHeight="1" x14ac:dyDescent="0.3">
      <c r="A201" s="440" t="s">
        <v>784</v>
      </c>
      <c r="B201" s="441" t="s">
        <v>785</v>
      </c>
      <c r="C201" s="441" t="s">
        <v>386</v>
      </c>
      <c r="D201" s="441" t="s">
        <v>764</v>
      </c>
      <c r="E201" s="441" t="s">
        <v>786</v>
      </c>
      <c r="F201" s="441" t="s">
        <v>873</v>
      </c>
      <c r="G201" s="441" t="s">
        <v>874</v>
      </c>
      <c r="H201" s="445">
        <v>21</v>
      </c>
      <c r="I201" s="445">
        <v>3570</v>
      </c>
      <c r="J201" s="441">
        <v>0.63387784090909094</v>
      </c>
      <c r="K201" s="441">
        <v>170</v>
      </c>
      <c r="L201" s="445">
        <v>32</v>
      </c>
      <c r="M201" s="445">
        <v>5632</v>
      </c>
      <c r="N201" s="441">
        <v>1</v>
      </c>
      <c r="O201" s="441">
        <v>176</v>
      </c>
      <c r="P201" s="445">
        <v>1</v>
      </c>
      <c r="Q201" s="445">
        <v>176</v>
      </c>
      <c r="R201" s="515">
        <v>3.125E-2</v>
      </c>
      <c r="S201" s="446">
        <v>176</v>
      </c>
    </row>
    <row r="202" spans="1:19" ht="14.4" customHeight="1" x14ac:dyDescent="0.3">
      <c r="A202" s="440" t="s">
        <v>784</v>
      </c>
      <c r="B202" s="441" t="s">
        <v>785</v>
      </c>
      <c r="C202" s="441" t="s">
        <v>386</v>
      </c>
      <c r="D202" s="441" t="s">
        <v>764</v>
      </c>
      <c r="E202" s="441" t="s">
        <v>786</v>
      </c>
      <c r="F202" s="441" t="s">
        <v>877</v>
      </c>
      <c r="G202" s="441" t="s">
        <v>878</v>
      </c>
      <c r="H202" s="445">
        <v>65</v>
      </c>
      <c r="I202" s="445">
        <v>16055</v>
      </c>
      <c r="J202" s="441">
        <v>0.53083154240370312</v>
      </c>
      <c r="K202" s="441">
        <v>247</v>
      </c>
      <c r="L202" s="445">
        <v>115</v>
      </c>
      <c r="M202" s="445">
        <v>30245</v>
      </c>
      <c r="N202" s="441">
        <v>1</v>
      </c>
      <c r="O202" s="441">
        <v>263</v>
      </c>
      <c r="P202" s="445">
        <v>9</v>
      </c>
      <c r="Q202" s="445">
        <v>2376</v>
      </c>
      <c r="R202" s="515">
        <v>7.8558439411472974E-2</v>
      </c>
      <c r="S202" s="446">
        <v>264</v>
      </c>
    </row>
    <row r="203" spans="1:19" ht="14.4" customHeight="1" x14ac:dyDescent="0.3">
      <c r="A203" s="440" t="s">
        <v>784</v>
      </c>
      <c r="B203" s="441" t="s">
        <v>785</v>
      </c>
      <c r="C203" s="441" t="s">
        <v>386</v>
      </c>
      <c r="D203" s="441" t="s">
        <v>764</v>
      </c>
      <c r="E203" s="441" t="s">
        <v>786</v>
      </c>
      <c r="F203" s="441" t="s">
        <v>883</v>
      </c>
      <c r="G203" s="441" t="s">
        <v>884</v>
      </c>
      <c r="H203" s="445"/>
      <c r="I203" s="445"/>
      <c r="J203" s="441"/>
      <c r="K203" s="441"/>
      <c r="L203" s="445"/>
      <c r="M203" s="445"/>
      <c r="N203" s="441"/>
      <c r="O203" s="441"/>
      <c r="P203" s="445">
        <v>1</v>
      </c>
      <c r="Q203" s="445">
        <v>424</v>
      </c>
      <c r="R203" s="515"/>
      <c r="S203" s="446">
        <v>424</v>
      </c>
    </row>
    <row r="204" spans="1:19" ht="14.4" customHeight="1" x14ac:dyDescent="0.3">
      <c r="A204" s="440" t="s">
        <v>784</v>
      </c>
      <c r="B204" s="441" t="s">
        <v>785</v>
      </c>
      <c r="C204" s="441" t="s">
        <v>386</v>
      </c>
      <c r="D204" s="441" t="s">
        <v>764</v>
      </c>
      <c r="E204" s="441" t="s">
        <v>786</v>
      </c>
      <c r="F204" s="441" t="s">
        <v>887</v>
      </c>
      <c r="G204" s="441" t="s">
        <v>790</v>
      </c>
      <c r="H204" s="445"/>
      <c r="I204" s="445"/>
      <c r="J204" s="441"/>
      <c r="K204" s="441"/>
      <c r="L204" s="445"/>
      <c r="M204" s="445"/>
      <c r="N204" s="441"/>
      <c r="O204" s="441"/>
      <c r="P204" s="445">
        <v>20</v>
      </c>
      <c r="Q204" s="445">
        <v>740</v>
      </c>
      <c r="R204" s="515"/>
      <c r="S204" s="446">
        <v>37</v>
      </c>
    </row>
    <row r="205" spans="1:19" ht="14.4" customHeight="1" x14ac:dyDescent="0.3">
      <c r="A205" s="440" t="s">
        <v>784</v>
      </c>
      <c r="B205" s="441" t="s">
        <v>785</v>
      </c>
      <c r="C205" s="441" t="s">
        <v>386</v>
      </c>
      <c r="D205" s="441" t="s">
        <v>764</v>
      </c>
      <c r="E205" s="441" t="s">
        <v>786</v>
      </c>
      <c r="F205" s="441" t="s">
        <v>892</v>
      </c>
      <c r="G205" s="441" t="s">
        <v>893</v>
      </c>
      <c r="H205" s="445"/>
      <c r="I205" s="445"/>
      <c r="J205" s="441"/>
      <c r="K205" s="441"/>
      <c r="L205" s="445">
        <v>1</v>
      </c>
      <c r="M205" s="445">
        <v>288</v>
      </c>
      <c r="N205" s="441">
        <v>1</v>
      </c>
      <c r="O205" s="441">
        <v>288</v>
      </c>
      <c r="P205" s="445"/>
      <c r="Q205" s="445"/>
      <c r="R205" s="515"/>
      <c r="S205" s="446"/>
    </row>
    <row r="206" spans="1:19" ht="14.4" customHeight="1" x14ac:dyDescent="0.3">
      <c r="A206" s="440" t="s">
        <v>784</v>
      </c>
      <c r="B206" s="441" t="s">
        <v>785</v>
      </c>
      <c r="C206" s="441" t="s">
        <v>386</v>
      </c>
      <c r="D206" s="441" t="s">
        <v>764</v>
      </c>
      <c r="E206" s="441" t="s">
        <v>786</v>
      </c>
      <c r="F206" s="441" t="s">
        <v>894</v>
      </c>
      <c r="G206" s="441" t="s">
        <v>895</v>
      </c>
      <c r="H206" s="445"/>
      <c r="I206" s="445"/>
      <c r="J206" s="441"/>
      <c r="K206" s="441"/>
      <c r="L206" s="445"/>
      <c r="M206" s="445"/>
      <c r="N206" s="441"/>
      <c r="O206" s="441"/>
      <c r="P206" s="445">
        <v>1</v>
      </c>
      <c r="Q206" s="445">
        <v>1098</v>
      </c>
      <c r="R206" s="515"/>
      <c r="S206" s="446">
        <v>1098</v>
      </c>
    </row>
    <row r="207" spans="1:19" ht="14.4" customHeight="1" x14ac:dyDescent="0.3">
      <c r="A207" s="440" t="s">
        <v>784</v>
      </c>
      <c r="B207" s="441" t="s">
        <v>785</v>
      </c>
      <c r="C207" s="441" t="s">
        <v>386</v>
      </c>
      <c r="D207" s="441" t="s">
        <v>764</v>
      </c>
      <c r="E207" s="441" t="s">
        <v>786</v>
      </c>
      <c r="F207" s="441" t="s">
        <v>896</v>
      </c>
      <c r="G207" s="441" t="s">
        <v>897</v>
      </c>
      <c r="H207" s="445"/>
      <c r="I207" s="445"/>
      <c r="J207" s="441"/>
      <c r="K207" s="441"/>
      <c r="L207" s="445">
        <v>4</v>
      </c>
      <c r="M207" s="445">
        <v>428</v>
      </c>
      <c r="N207" s="441">
        <v>1</v>
      </c>
      <c r="O207" s="441">
        <v>107</v>
      </c>
      <c r="P207" s="445">
        <v>1</v>
      </c>
      <c r="Q207" s="445">
        <v>107</v>
      </c>
      <c r="R207" s="515">
        <v>0.25</v>
      </c>
      <c r="S207" s="446">
        <v>107</v>
      </c>
    </row>
    <row r="208" spans="1:19" ht="14.4" customHeight="1" x14ac:dyDescent="0.3">
      <c r="A208" s="440" t="s">
        <v>784</v>
      </c>
      <c r="B208" s="441" t="s">
        <v>785</v>
      </c>
      <c r="C208" s="441" t="s">
        <v>386</v>
      </c>
      <c r="D208" s="441" t="s">
        <v>764</v>
      </c>
      <c r="E208" s="441" t="s">
        <v>786</v>
      </c>
      <c r="F208" s="441" t="s">
        <v>898</v>
      </c>
      <c r="G208" s="441" t="s">
        <v>899</v>
      </c>
      <c r="H208" s="445"/>
      <c r="I208" s="445"/>
      <c r="J208" s="441"/>
      <c r="K208" s="441"/>
      <c r="L208" s="445">
        <v>3</v>
      </c>
      <c r="M208" s="445">
        <v>942</v>
      </c>
      <c r="N208" s="441">
        <v>1</v>
      </c>
      <c r="O208" s="441">
        <v>314</v>
      </c>
      <c r="P208" s="445"/>
      <c r="Q208" s="445"/>
      <c r="R208" s="515"/>
      <c r="S208" s="446"/>
    </row>
    <row r="209" spans="1:19" ht="14.4" customHeight="1" x14ac:dyDescent="0.3">
      <c r="A209" s="440" t="s">
        <v>784</v>
      </c>
      <c r="B209" s="441" t="s">
        <v>785</v>
      </c>
      <c r="C209" s="441" t="s">
        <v>386</v>
      </c>
      <c r="D209" s="441" t="s">
        <v>765</v>
      </c>
      <c r="E209" s="441" t="s">
        <v>786</v>
      </c>
      <c r="F209" s="441" t="s">
        <v>789</v>
      </c>
      <c r="G209" s="441" t="s">
        <v>790</v>
      </c>
      <c r="H209" s="445">
        <v>738</v>
      </c>
      <c r="I209" s="445">
        <v>39852</v>
      </c>
      <c r="J209" s="441">
        <v>0.7852610837438424</v>
      </c>
      <c r="K209" s="441">
        <v>54</v>
      </c>
      <c r="L209" s="445">
        <v>875</v>
      </c>
      <c r="M209" s="445">
        <v>50750</v>
      </c>
      <c r="N209" s="441">
        <v>1</v>
      </c>
      <c r="O209" s="441">
        <v>58</v>
      </c>
      <c r="P209" s="445"/>
      <c r="Q209" s="445"/>
      <c r="R209" s="515"/>
      <c r="S209" s="446"/>
    </row>
    <row r="210" spans="1:19" ht="14.4" customHeight="1" x14ac:dyDescent="0.3">
      <c r="A210" s="440" t="s">
        <v>784</v>
      </c>
      <c r="B210" s="441" t="s">
        <v>785</v>
      </c>
      <c r="C210" s="441" t="s">
        <v>386</v>
      </c>
      <c r="D210" s="441" t="s">
        <v>765</v>
      </c>
      <c r="E210" s="441" t="s">
        <v>786</v>
      </c>
      <c r="F210" s="441" t="s">
        <v>791</v>
      </c>
      <c r="G210" s="441" t="s">
        <v>792</v>
      </c>
      <c r="H210" s="445">
        <v>32</v>
      </c>
      <c r="I210" s="445">
        <v>3936</v>
      </c>
      <c r="J210" s="441">
        <v>0.62595419847328249</v>
      </c>
      <c r="K210" s="441">
        <v>123</v>
      </c>
      <c r="L210" s="445">
        <v>48</v>
      </c>
      <c r="M210" s="445">
        <v>6288</v>
      </c>
      <c r="N210" s="441">
        <v>1</v>
      </c>
      <c r="O210" s="441">
        <v>131</v>
      </c>
      <c r="P210" s="445"/>
      <c r="Q210" s="445"/>
      <c r="R210" s="515"/>
      <c r="S210" s="446"/>
    </row>
    <row r="211" spans="1:19" ht="14.4" customHeight="1" x14ac:dyDescent="0.3">
      <c r="A211" s="440" t="s">
        <v>784</v>
      </c>
      <c r="B211" s="441" t="s">
        <v>785</v>
      </c>
      <c r="C211" s="441" t="s">
        <v>386</v>
      </c>
      <c r="D211" s="441" t="s">
        <v>765</v>
      </c>
      <c r="E211" s="441" t="s">
        <v>786</v>
      </c>
      <c r="F211" s="441" t="s">
        <v>793</v>
      </c>
      <c r="G211" s="441" t="s">
        <v>794</v>
      </c>
      <c r="H211" s="445">
        <v>4</v>
      </c>
      <c r="I211" s="445">
        <v>708</v>
      </c>
      <c r="J211" s="441"/>
      <c r="K211" s="441">
        <v>177</v>
      </c>
      <c r="L211" s="445"/>
      <c r="M211" s="445"/>
      <c r="N211" s="441"/>
      <c r="O211" s="441"/>
      <c r="P211" s="445"/>
      <c r="Q211" s="445"/>
      <c r="R211" s="515"/>
      <c r="S211" s="446"/>
    </row>
    <row r="212" spans="1:19" ht="14.4" customHeight="1" x14ac:dyDescent="0.3">
      <c r="A212" s="440" t="s">
        <v>784</v>
      </c>
      <c r="B212" s="441" t="s">
        <v>785</v>
      </c>
      <c r="C212" s="441" t="s">
        <v>386</v>
      </c>
      <c r="D212" s="441" t="s">
        <v>765</v>
      </c>
      <c r="E212" s="441" t="s">
        <v>786</v>
      </c>
      <c r="F212" s="441" t="s">
        <v>795</v>
      </c>
      <c r="G212" s="441" t="s">
        <v>796</v>
      </c>
      <c r="H212" s="445">
        <v>2</v>
      </c>
      <c r="I212" s="445">
        <v>4024</v>
      </c>
      <c r="J212" s="441"/>
      <c r="K212" s="441">
        <v>2012</v>
      </c>
      <c r="L212" s="445"/>
      <c r="M212" s="445"/>
      <c r="N212" s="441"/>
      <c r="O212" s="441"/>
      <c r="P212" s="445"/>
      <c r="Q212" s="445"/>
      <c r="R212" s="515"/>
      <c r="S212" s="446"/>
    </row>
    <row r="213" spans="1:19" ht="14.4" customHeight="1" x14ac:dyDescent="0.3">
      <c r="A213" s="440" t="s">
        <v>784</v>
      </c>
      <c r="B213" s="441" t="s">
        <v>785</v>
      </c>
      <c r="C213" s="441" t="s">
        <v>386</v>
      </c>
      <c r="D213" s="441" t="s">
        <v>765</v>
      </c>
      <c r="E213" s="441" t="s">
        <v>786</v>
      </c>
      <c r="F213" s="441" t="s">
        <v>797</v>
      </c>
      <c r="G213" s="441" t="s">
        <v>798</v>
      </c>
      <c r="H213" s="445"/>
      <c r="I213" s="445"/>
      <c r="J213" s="441"/>
      <c r="K213" s="441"/>
      <c r="L213" s="445">
        <v>1</v>
      </c>
      <c r="M213" s="445">
        <v>407</v>
      </c>
      <c r="N213" s="441">
        <v>1</v>
      </c>
      <c r="O213" s="441">
        <v>407</v>
      </c>
      <c r="P213" s="445"/>
      <c r="Q213" s="445"/>
      <c r="R213" s="515"/>
      <c r="S213" s="446"/>
    </row>
    <row r="214" spans="1:19" ht="14.4" customHeight="1" x14ac:dyDescent="0.3">
      <c r="A214" s="440" t="s">
        <v>784</v>
      </c>
      <c r="B214" s="441" t="s">
        <v>785</v>
      </c>
      <c r="C214" s="441" t="s">
        <v>386</v>
      </c>
      <c r="D214" s="441" t="s">
        <v>765</v>
      </c>
      <c r="E214" s="441" t="s">
        <v>786</v>
      </c>
      <c r="F214" s="441" t="s">
        <v>799</v>
      </c>
      <c r="G214" s="441" t="s">
        <v>800</v>
      </c>
      <c r="H214" s="445">
        <v>133</v>
      </c>
      <c r="I214" s="445">
        <v>22876</v>
      </c>
      <c r="J214" s="441">
        <v>0.9396976667762077</v>
      </c>
      <c r="K214" s="441">
        <v>172</v>
      </c>
      <c r="L214" s="445">
        <v>136</v>
      </c>
      <c r="M214" s="445">
        <v>24344</v>
      </c>
      <c r="N214" s="441">
        <v>1</v>
      </c>
      <c r="O214" s="441">
        <v>179</v>
      </c>
      <c r="P214" s="445"/>
      <c r="Q214" s="445"/>
      <c r="R214" s="515"/>
      <c r="S214" s="446"/>
    </row>
    <row r="215" spans="1:19" ht="14.4" customHeight="1" x14ac:dyDescent="0.3">
      <c r="A215" s="440" t="s">
        <v>784</v>
      </c>
      <c r="B215" s="441" t="s">
        <v>785</v>
      </c>
      <c r="C215" s="441" t="s">
        <v>386</v>
      </c>
      <c r="D215" s="441" t="s">
        <v>765</v>
      </c>
      <c r="E215" s="441" t="s">
        <v>786</v>
      </c>
      <c r="F215" s="441" t="s">
        <v>803</v>
      </c>
      <c r="G215" s="441" t="s">
        <v>804</v>
      </c>
      <c r="H215" s="445">
        <v>84</v>
      </c>
      <c r="I215" s="445">
        <v>27048</v>
      </c>
      <c r="J215" s="441">
        <v>0.57262623054938078</v>
      </c>
      <c r="K215" s="441">
        <v>322</v>
      </c>
      <c r="L215" s="445">
        <v>141</v>
      </c>
      <c r="M215" s="445">
        <v>47235</v>
      </c>
      <c r="N215" s="441">
        <v>1</v>
      </c>
      <c r="O215" s="441">
        <v>335</v>
      </c>
      <c r="P215" s="445"/>
      <c r="Q215" s="445"/>
      <c r="R215" s="515"/>
      <c r="S215" s="446"/>
    </row>
    <row r="216" spans="1:19" ht="14.4" customHeight="1" x14ac:dyDescent="0.3">
      <c r="A216" s="440" t="s">
        <v>784</v>
      </c>
      <c r="B216" s="441" t="s">
        <v>785</v>
      </c>
      <c r="C216" s="441" t="s">
        <v>386</v>
      </c>
      <c r="D216" s="441" t="s">
        <v>765</v>
      </c>
      <c r="E216" s="441" t="s">
        <v>786</v>
      </c>
      <c r="F216" s="441" t="s">
        <v>805</v>
      </c>
      <c r="G216" s="441" t="s">
        <v>806</v>
      </c>
      <c r="H216" s="445">
        <v>25</v>
      </c>
      <c r="I216" s="445">
        <v>10975</v>
      </c>
      <c r="J216" s="441">
        <v>0.72614794230514756</v>
      </c>
      <c r="K216" s="441">
        <v>439</v>
      </c>
      <c r="L216" s="445">
        <v>33</v>
      </c>
      <c r="M216" s="445">
        <v>15114</v>
      </c>
      <c r="N216" s="441">
        <v>1</v>
      </c>
      <c r="O216" s="441">
        <v>458</v>
      </c>
      <c r="P216" s="445"/>
      <c r="Q216" s="445"/>
      <c r="R216" s="515"/>
      <c r="S216" s="446"/>
    </row>
    <row r="217" spans="1:19" ht="14.4" customHeight="1" x14ac:dyDescent="0.3">
      <c r="A217" s="440" t="s">
        <v>784</v>
      </c>
      <c r="B217" s="441" t="s">
        <v>785</v>
      </c>
      <c r="C217" s="441" t="s">
        <v>386</v>
      </c>
      <c r="D217" s="441" t="s">
        <v>765</v>
      </c>
      <c r="E217" s="441" t="s">
        <v>786</v>
      </c>
      <c r="F217" s="441" t="s">
        <v>807</v>
      </c>
      <c r="G217" s="441" t="s">
        <v>808</v>
      </c>
      <c r="H217" s="445">
        <v>496</v>
      </c>
      <c r="I217" s="445">
        <v>169136</v>
      </c>
      <c r="J217" s="441">
        <v>1.2394638682681245</v>
      </c>
      <c r="K217" s="441">
        <v>341</v>
      </c>
      <c r="L217" s="445">
        <v>391</v>
      </c>
      <c r="M217" s="445">
        <v>136459</v>
      </c>
      <c r="N217" s="441">
        <v>1</v>
      </c>
      <c r="O217" s="441">
        <v>349</v>
      </c>
      <c r="P217" s="445"/>
      <c r="Q217" s="445"/>
      <c r="R217" s="515"/>
      <c r="S217" s="446"/>
    </row>
    <row r="218" spans="1:19" ht="14.4" customHeight="1" x14ac:dyDescent="0.3">
      <c r="A218" s="440" t="s">
        <v>784</v>
      </c>
      <c r="B218" s="441" t="s">
        <v>785</v>
      </c>
      <c r="C218" s="441" t="s">
        <v>386</v>
      </c>
      <c r="D218" s="441" t="s">
        <v>765</v>
      </c>
      <c r="E218" s="441" t="s">
        <v>786</v>
      </c>
      <c r="F218" s="441" t="s">
        <v>829</v>
      </c>
      <c r="G218" s="441" t="s">
        <v>830</v>
      </c>
      <c r="H218" s="445">
        <v>274</v>
      </c>
      <c r="I218" s="445">
        <v>78090</v>
      </c>
      <c r="J218" s="441">
        <v>0.98419540229885061</v>
      </c>
      <c r="K218" s="441">
        <v>285</v>
      </c>
      <c r="L218" s="445">
        <v>261</v>
      </c>
      <c r="M218" s="445">
        <v>79344</v>
      </c>
      <c r="N218" s="441">
        <v>1</v>
      </c>
      <c r="O218" s="441">
        <v>304</v>
      </c>
      <c r="P218" s="445"/>
      <c r="Q218" s="445"/>
      <c r="R218" s="515"/>
      <c r="S218" s="446"/>
    </row>
    <row r="219" spans="1:19" ht="14.4" customHeight="1" x14ac:dyDescent="0.3">
      <c r="A219" s="440" t="s">
        <v>784</v>
      </c>
      <c r="B219" s="441" t="s">
        <v>785</v>
      </c>
      <c r="C219" s="441" t="s">
        <v>386</v>
      </c>
      <c r="D219" s="441" t="s">
        <v>765</v>
      </c>
      <c r="E219" s="441" t="s">
        <v>786</v>
      </c>
      <c r="F219" s="441" t="s">
        <v>833</v>
      </c>
      <c r="G219" s="441" t="s">
        <v>834</v>
      </c>
      <c r="H219" s="445">
        <v>458</v>
      </c>
      <c r="I219" s="445">
        <v>211596</v>
      </c>
      <c r="J219" s="441">
        <v>0.99844285269386479</v>
      </c>
      <c r="K219" s="441">
        <v>462</v>
      </c>
      <c r="L219" s="445">
        <v>429</v>
      </c>
      <c r="M219" s="445">
        <v>211926</v>
      </c>
      <c r="N219" s="441">
        <v>1</v>
      </c>
      <c r="O219" s="441">
        <v>494</v>
      </c>
      <c r="P219" s="445"/>
      <c r="Q219" s="445"/>
      <c r="R219" s="515"/>
      <c r="S219" s="446"/>
    </row>
    <row r="220" spans="1:19" ht="14.4" customHeight="1" x14ac:dyDescent="0.3">
      <c r="A220" s="440" t="s">
        <v>784</v>
      </c>
      <c r="B220" s="441" t="s">
        <v>785</v>
      </c>
      <c r="C220" s="441" t="s">
        <v>386</v>
      </c>
      <c r="D220" s="441" t="s">
        <v>765</v>
      </c>
      <c r="E220" s="441" t="s">
        <v>786</v>
      </c>
      <c r="F220" s="441" t="s">
        <v>837</v>
      </c>
      <c r="G220" s="441" t="s">
        <v>838</v>
      </c>
      <c r="H220" s="445">
        <v>540</v>
      </c>
      <c r="I220" s="445">
        <v>192240</v>
      </c>
      <c r="J220" s="441">
        <v>0.98777104100298019</v>
      </c>
      <c r="K220" s="441">
        <v>356</v>
      </c>
      <c r="L220" s="445">
        <v>526</v>
      </c>
      <c r="M220" s="445">
        <v>194620</v>
      </c>
      <c r="N220" s="441">
        <v>1</v>
      </c>
      <c r="O220" s="441">
        <v>370</v>
      </c>
      <c r="P220" s="445"/>
      <c r="Q220" s="445"/>
      <c r="R220" s="515"/>
      <c r="S220" s="446"/>
    </row>
    <row r="221" spans="1:19" ht="14.4" customHeight="1" x14ac:dyDescent="0.3">
      <c r="A221" s="440" t="s">
        <v>784</v>
      </c>
      <c r="B221" s="441" t="s">
        <v>785</v>
      </c>
      <c r="C221" s="441" t="s">
        <v>386</v>
      </c>
      <c r="D221" s="441" t="s">
        <v>765</v>
      </c>
      <c r="E221" s="441" t="s">
        <v>786</v>
      </c>
      <c r="F221" s="441" t="s">
        <v>839</v>
      </c>
      <c r="G221" s="441" t="s">
        <v>840</v>
      </c>
      <c r="H221" s="445">
        <v>23</v>
      </c>
      <c r="I221" s="445">
        <v>67091</v>
      </c>
      <c r="J221" s="441">
        <v>0.83105413105413106</v>
      </c>
      <c r="K221" s="441">
        <v>2917</v>
      </c>
      <c r="L221" s="445">
        <v>26</v>
      </c>
      <c r="M221" s="445">
        <v>80730</v>
      </c>
      <c r="N221" s="441">
        <v>1</v>
      </c>
      <c r="O221" s="441">
        <v>3105</v>
      </c>
      <c r="P221" s="445"/>
      <c r="Q221" s="445"/>
      <c r="R221" s="515"/>
      <c r="S221" s="446"/>
    </row>
    <row r="222" spans="1:19" ht="14.4" customHeight="1" x14ac:dyDescent="0.3">
      <c r="A222" s="440" t="s">
        <v>784</v>
      </c>
      <c r="B222" s="441" t="s">
        <v>785</v>
      </c>
      <c r="C222" s="441" t="s">
        <v>386</v>
      </c>
      <c r="D222" s="441" t="s">
        <v>765</v>
      </c>
      <c r="E222" s="441" t="s">
        <v>786</v>
      </c>
      <c r="F222" s="441" t="s">
        <v>843</v>
      </c>
      <c r="G222" s="441" t="s">
        <v>844</v>
      </c>
      <c r="H222" s="445">
        <v>104</v>
      </c>
      <c r="I222" s="445">
        <v>10920</v>
      </c>
      <c r="J222" s="441">
        <v>0.82670906200317962</v>
      </c>
      <c r="K222" s="441">
        <v>105</v>
      </c>
      <c r="L222" s="445">
        <v>119</v>
      </c>
      <c r="M222" s="445">
        <v>13209</v>
      </c>
      <c r="N222" s="441">
        <v>1</v>
      </c>
      <c r="O222" s="441">
        <v>111</v>
      </c>
      <c r="P222" s="445"/>
      <c r="Q222" s="445"/>
      <c r="R222" s="515"/>
      <c r="S222" s="446"/>
    </row>
    <row r="223" spans="1:19" ht="14.4" customHeight="1" x14ac:dyDescent="0.3">
      <c r="A223" s="440" t="s">
        <v>784</v>
      </c>
      <c r="B223" s="441" t="s">
        <v>785</v>
      </c>
      <c r="C223" s="441" t="s">
        <v>386</v>
      </c>
      <c r="D223" s="441" t="s">
        <v>765</v>
      </c>
      <c r="E223" s="441" t="s">
        <v>786</v>
      </c>
      <c r="F223" s="441" t="s">
        <v>845</v>
      </c>
      <c r="G223" s="441" t="s">
        <v>846</v>
      </c>
      <c r="H223" s="445">
        <v>1</v>
      </c>
      <c r="I223" s="445">
        <v>117</v>
      </c>
      <c r="J223" s="441">
        <v>0.312</v>
      </c>
      <c r="K223" s="441">
        <v>117</v>
      </c>
      <c r="L223" s="445">
        <v>3</v>
      </c>
      <c r="M223" s="445">
        <v>375</v>
      </c>
      <c r="N223" s="441">
        <v>1</v>
      </c>
      <c r="O223" s="441">
        <v>125</v>
      </c>
      <c r="P223" s="445"/>
      <c r="Q223" s="445"/>
      <c r="R223" s="515"/>
      <c r="S223" s="446"/>
    </row>
    <row r="224" spans="1:19" ht="14.4" customHeight="1" x14ac:dyDescent="0.3">
      <c r="A224" s="440" t="s">
        <v>784</v>
      </c>
      <c r="B224" s="441" t="s">
        <v>785</v>
      </c>
      <c r="C224" s="441" t="s">
        <v>386</v>
      </c>
      <c r="D224" s="441" t="s">
        <v>765</v>
      </c>
      <c r="E224" s="441" t="s">
        <v>786</v>
      </c>
      <c r="F224" s="441" t="s">
        <v>849</v>
      </c>
      <c r="G224" s="441" t="s">
        <v>850</v>
      </c>
      <c r="H224" s="445">
        <v>5</v>
      </c>
      <c r="I224" s="445">
        <v>6340</v>
      </c>
      <c r="J224" s="441">
        <v>2.4707716289945441</v>
      </c>
      <c r="K224" s="441">
        <v>1268</v>
      </c>
      <c r="L224" s="445">
        <v>2</v>
      </c>
      <c r="M224" s="445">
        <v>2566</v>
      </c>
      <c r="N224" s="441">
        <v>1</v>
      </c>
      <c r="O224" s="441">
        <v>1283</v>
      </c>
      <c r="P224" s="445"/>
      <c r="Q224" s="445"/>
      <c r="R224" s="515"/>
      <c r="S224" s="446"/>
    </row>
    <row r="225" spans="1:19" ht="14.4" customHeight="1" x14ac:dyDescent="0.3">
      <c r="A225" s="440" t="s">
        <v>784</v>
      </c>
      <c r="B225" s="441" t="s">
        <v>785</v>
      </c>
      <c r="C225" s="441" t="s">
        <v>386</v>
      </c>
      <c r="D225" s="441" t="s">
        <v>765</v>
      </c>
      <c r="E225" s="441" t="s">
        <v>786</v>
      </c>
      <c r="F225" s="441" t="s">
        <v>851</v>
      </c>
      <c r="G225" s="441" t="s">
        <v>852</v>
      </c>
      <c r="H225" s="445">
        <v>161</v>
      </c>
      <c r="I225" s="445">
        <v>70357</v>
      </c>
      <c r="J225" s="441">
        <v>0.7912393162393162</v>
      </c>
      <c r="K225" s="441">
        <v>437</v>
      </c>
      <c r="L225" s="445">
        <v>195</v>
      </c>
      <c r="M225" s="445">
        <v>88920</v>
      </c>
      <c r="N225" s="441">
        <v>1</v>
      </c>
      <c r="O225" s="441">
        <v>456</v>
      </c>
      <c r="P225" s="445"/>
      <c r="Q225" s="445"/>
      <c r="R225" s="515"/>
      <c r="S225" s="446"/>
    </row>
    <row r="226" spans="1:19" ht="14.4" customHeight="1" x14ac:dyDescent="0.3">
      <c r="A226" s="440" t="s">
        <v>784</v>
      </c>
      <c r="B226" s="441" t="s">
        <v>785</v>
      </c>
      <c r="C226" s="441" t="s">
        <v>386</v>
      </c>
      <c r="D226" s="441" t="s">
        <v>765</v>
      </c>
      <c r="E226" s="441" t="s">
        <v>786</v>
      </c>
      <c r="F226" s="441" t="s">
        <v>853</v>
      </c>
      <c r="G226" s="441" t="s">
        <v>854</v>
      </c>
      <c r="H226" s="445">
        <v>944</v>
      </c>
      <c r="I226" s="445">
        <v>50976</v>
      </c>
      <c r="J226" s="441">
        <v>1.0513116647417917</v>
      </c>
      <c r="K226" s="441">
        <v>54</v>
      </c>
      <c r="L226" s="445">
        <v>836</v>
      </c>
      <c r="M226" s="445">
        <v>48488</v>
      </c>
      <c r="N226" s="441">
        <v>1</v>
      </c>
      <c r="O226" s="441">
        <v>58</v>
      </c>
      <c r="P226" s="445"/>
      <c r="Q226" s="445"/>
      <c r="R226" s="515"/>
      <c r="S226" s="446"/>
    </row>
    <row r="227" spans="1:19" ht="14.4" customHeight="1" x14ac:dyDescent="0.3">
      <c r="A227" s="440" t="s">
        <v>784</v>
      </c>
      <c r="B227" s="441" t="s">
        <v>785</v>
      </c>
      <c r="C227" s="441" t="s">
        <v>386</v>
      </c>
      <c r="D227" s="441" t="s">
        <v>765</v>
      </c>
      <c r="E227" s="441" t="s">
        <v>786</v>
      </c>
      <c r="F227" s="441" t="s">
        <v>861</v>
      </c>
      <c r="G227" s="441" t="s">
        <v>862</v>
      </c>
      <c r="H227" s="445">
        <v>518</v>
      </c>
      <c r="I227" s="445">
        <v>87542</v>
      </c>
      <c r="J227" s="441">
        <v>1.0598305084745763</v>
      </c>
      <c r="K227" s="441">
        <v>169</v>
      </c>
      <c r="L227" s="445">
        <v>472</v>
      </c>
      <c r="M227" s="445">
        <v>82600</v>
      </c>
      <c r="N227" s="441">
        <v>1</v>
      </c>
      <c r="O227" s="441">
        <v>175</v>
      </c>
      <c r="P227" s="445"/>
      <c r="Q227" s="445"/>
      <c r="R227" s="515"/>
      <c r="S227" s="446"/>
    </row>
    <row r="228" spans="1:19" ht="14.4" customHeight="1" x14ac:dyDescent="0.3">
      <c r="A228" s="440" t="s">
        <v>784</v>
      </c>
      <c r="B228" s="441" t="s">
        <v>785</v>
      </c>
      <c r="C228" s="441" t="s">
        <v>386</v>
      </c>
      <c r="D228" s="441" t="s">
        <v>765</v>
      </c>
      <c r="E228" s="441" t="s">
        <v>786</v>
      </c>
      <c r="F228" s="441" t="s">
        <v>867</v>
      </c>
      <c r="G228" s="441" t="s">
        <v>868</v>
      </c>
      <c r="H228" s="445">
        <v>27</v>
      </c>
      <c r="I228" s="445">
        <v>4401</v>
      </c>
      <c r="J228" s="441">
        <v>0.84004581026913538</v>
      </c>
      <c r="K228" s="441">
        <v>163</v>
      </c>
      <c r="L228" s="445">
        <v>31</v>
      </c>
      <c r="M228" s="445">
        <v>5239</v>
      </c>
      <c r="N228" s="441">
        <v>1</v>
      </c>
      <c r="O228" s="441">
        <v>169</v>
      </c>
      <c r="P228" s="445"/>
      <c r="Q228" s="445"/>
      <c r="R228" s="515"/>
      <c r="S228" s="446"/>
    </row>
    <row r="229" spans="1:19" ht="14.4" customHeight="1" x14ac:dyDescent="0.3">
      <c r="A229" s="440" t="s">
        <v>784</v>
      </c>
      <c r="B229" s="441" t="s">
        <v>785</v>
      </c>
      <c r="C229" s="441" t="s">
        <v>386</v>
      </c>
      <c r="D229" s="441" t="s">
        <v>765</v>
      </c>
      <c r="E229" s="441" t="s">
        <v>786</v>
      </c>
      <c r="F229" s="441" t="s">
        <v>871</v>
      </c>
      <c r="G229" s="441" t="s">
        <v>872</v>
      </c>
      <c r="H229" s="445">
        <v>26</v>
      </c>
      <c r="I229" s="445">
        <v>26208</v>
      </c>
      <c r="J229" s="441">
        <v>3.2403560830860534</v>
      </c>
      <c r="K229" s="441">
        <v>1008</v>
      </c>
      <c r="L229" s="445">
        <v>8</v>
      </c>
      <c r="M229" s="445">
        <v>8088</v>
      </c>
      <c r="N229" s="441">
        <v>1</v>
      </c>
      <c r="O229" s="441">
        <v>1011</v>
      </c>
      <c r="P229" s="445"/>
      <c r="Q229" s="445"/>
      <c r="R229" s="515"/>
      <c r="S229" s="446"/>
    </row>
    <row r="230" spans="1:19" ht="14.4" customHeight="1" x14ac:dyDescent="0.3">
      <c r="A230" s="440" t="s">
        <v>784</v>
      </c>
      <c r="B230" s="441" t="s">
        <v>785</v>
      </c>
      <c r="C230" s="441" t="s">
        <v>386</v>
      </c>
      <c r="D230" s="441" t="s">
        <v>765</v>
      </c>
      <c r="E230" s="441" t="s">
        <v>786</v>
      </c>
      <c r="F230" s="441" t="s">
        <v>875</v>
      </c>
      <c r="G230" s="441" t="s">
        <v>876</v>
      </c>
      <c r="H230" s="445">
        <v>29</v>
      </c>
      <c r="I230" s="445">
        <v>65656</v>
      </c>
      <c r="J230" s="441">
        <v>3.577593722755013</v>
      </c>
      <c r="K230" s="441">
        <v>2264</v>
      </c>
      <c r="L230" s="445">
        <v>8</v>
      </c>
      <c r="M230" s="445">
        <v>18352</v>
      </c>
      <c r="N230" s="441">
        <v>1</v>
      </c>
      <c r="O230" s="441">
        <v>2294</v>
      </c>
      <c r="P230" s="445"/>
      <c r="Q230" s="445"/>
      <c r="R230" s="515"/>
      <c r="S230" s="446"/>
    </row>
    <row r="231" spans="1:19" ht="14.4" customHeight="1" x14ac:dyDescent="0.3">
      <c r="A231" s="440" t="s">
        <v>784</v>
      </c>
      <c r="B231" s="441" t="s">
        <v>785</v>
      </c>
      <c r="C231" s="441" t="s">
        <v>386</v>
      </c>
      <c r="D231" s="441" t="s">
        <v>765</v>
      </c>
      <c r="E231" s="441" t="s">
        <v>786</v>
      </c>
      <c r="F231" s="441" t="s">
        <v>879</v>
      </c>
      <c r="G231" s="441" t="s">
        <v>880</v>
      </c>
      <c r="H231" s="445">
        <v>69</v>
      </c>
      <c r="I231" s="445">
        <v>138828</v>
      </c>
      <c r="J231" s="441">
        <v>1.2069900886802296</v>
      </c>
      <c r="K231" s="441">
        <v>2012</v>
      </c>
      <c r="L231" s="445">
        <v>54</v>
      </c>
      <c r="M231" s="445">
        <v>115020</v>
      </c>
      <c r="N231" s="441">
        <v>1</v>
      </c>
      <c r="O231" s="441">
        <v>2130</v>
      </c>
      <c r="P231" s="445"/>
      <c r="Q231" s="445"/>
      <c r="R231" s="515"/>
      <c r="S231" s="446"/>
    </row>
    <row r="232" spans="1:19" ht="14.4" customHeight="1" x14ac:dyDescent="0.3">
      <c r="A232" s="440" t="s">
        <v>784</v>
      </c>
      <c r="B232" s="441" t="s">
        <v>785</v>
      </c>
      <c r="C232" s="441" t="s">
        <v>386</v>
      </c>
      <c r="D232" s="441" t="s">
        <v>765</v>
      </c>
      <c r="E232" s="441" t="s">
        <v>786</v>
      </c>
      <c r="F232" s="441" t="s">
        <v>892</v>
      </c>
      <c r="G232" s="441" t="s">
        <v>893</v>
      </c>
      <c r="H232" s="445">
        <v>8</v>
      </c>
      <c r="I232" s="445">
        <v>2152</v>
      </c>
      <c r="J232" s="441">
        <v>1.0674603174603174</v>
      </c>
      <c r="K232" s="441">
        <v>269</v>
      </c>
      <c r="L232" s="445">
        <v>7</v>
      </c>
      <c r="M232" s="445">
        <v>2016</v>
      </c>
      <c r="N232" s="441">
        <v>1</v>
      </c>
      <c r="O232" s="441">
        <v>288</v>
      </c>
      <c r="P232" s="445"/>
      <c r="Q232" s="445"/>
      <c r="R232" s="515"/>
      <c r="S232" s="446"/>
    </row>
    <row r="233" spans="1:19" ht="14.4" customHeight="1" x14ac:dyDescent="0.3">
      <c r="A233" s="440" t="s">
        <v>784</v>
      </c>
      <c r="B233" s="441" t="s">
        <v>785</v>
      </c>
      <c r="C233" s="441" t="s">
        <v>386</v>
      </c>
      <c r="D233" s="441" t="s">
        <v>766</v>
      </c>
      <c r="E233" s="441" t="s">
        <v>786</v>
      </c>
      <c r="F233" s="441" t="s">
        <v>799</v>
      </c>
      <c r="G233" s="441" t="s">
        <v>800</v>
      </c>
      <c r="H233" s="445">
        <v>1</v>
      </c>
      <c r="I233" s="445">
        <v>172</v>
      </c>
      <c r="J233" s="441">
        <v>0.13727055067837191</v>
      </c>
      <c r="K233" s="441">
        <v>172</v>
      </c>
      <c r="L233" s="445">
        <v>7</v>
      </c>
      <c r="M233" s="445">
        <v>1253</v>
      </c>
      <c r="N233" s="441">
        <v>1</v>
      </c>
      <c r="O233" s="441">
        <v>179</v>
      </c>
      <c r="P233" s="445"/>
      <c r="Q233" s="445"/>
      <c r="R233" s="515"/>
      <c r="S233" s="446"/>
    </row>
    <row r="234" spans="1:19" ht="14.4" customHeight="1" x14ac:dyDescent="0.3">
      <c r="A234" s="440" t="s">
        <v>784</v>
      </c>
      <c r="B234" s="441" t="s">
        <v>785</v>
      </c>
      <c r="C234" s="441" t="s">
        <v>386</v>
      </c>
      <c r="D234" s="441" t="s">
        <v>766</v>
      </c>
      <c r="E234" s="441" t="s">
        <v>786</v>
      </c>
      <c r="F234" s="441" t="s">
        <v>807</v>
      </c>
      <c r="G234" s="441" t="s">
        <v>808</v>
      </c>
      <c r="H234" s="445">
        <v>2</v>
      </c>
      <c r="I234" s="445">
        <v>682</v>
      </c>
      <c r="J234" s="441">
        <v>0.16284622731614135</v>
      </c>
      <c r="K234" s="441">
        <v>341</v>
      </c>
      <c r="L234" s="445">
        <v>12</v>
      </c>
      <c r="M234" s="445">
        <v>4188</v>
      </c>
      <c r="N234" s="441">
        <v>1</v>
      </c>
      <c r="O234" s="441">
        <v>349</v>
      </c>
      <c r="P234" s="445"/>
      <c r="Q234" s="445"/>
      <c r="R234" s="515"/>
      <c r="S234" s="446"/>
    </row>
    <row r="235" spans="1:19" ht="14.4" customHeight="1" x14ac:dyDescent="0.3">
      <c r="A235" s="440" t="s">
        <v>784</v>
      </c>
      <c r="B235" s="441" t="s">
        <v>785</v>
      </c>
      <c r="C235" s="441" t="s">
        <v>386</v>
      </c>
      <c r="D235" s="441" t="s">
        <v>766</v>
      </c>
      <c r="E235" s="441" t="s">
        <v>786</v>
      </c>
      <c r="F235" s="441" t="s">
        <v>839</v>
      </c>
      <c r="G235" s="441" t="s">
        <v>840</v>
      </c>
      <c r="H235" s="445">
        <v>1</v>
      </c>
      <c r="I235" s="445">
        <v>2917</v>
      </c>
      <c r="J235" s="441">
        <v>0.15657541599570585</v>
      </c>
      <c r="K235" s="441">
        <v>2917</v>
      </c>
      <c r="L235" s="445">
        <v>6</v>
      </c>
      <c r="M235" s="445">
        <v>18630</v>
      </c>
      <c r="N235" s="441">
        <v>1</v>
      </c>
      <c r="O235" s="441">
        <v>3105</v>
      </c>
      <c r="P235" s="445"/>
      <c r="Q235" s="445"/>
      <c r="R235" s="515"/>
      <c r="S235" s="446"/>
    </row>
    <row r="236" spans="1:19" ht="14.4" customHeight="1" x14ac:dyDescent="0.3">
      <c r="A236" s="440" t="s">
        <v>784</v>
      </c>
      <c r="B236" s="441" t="s">
        <v>785</v>
      </c>
      <c r="C236" s="441" t="s">
        <v>386</v>
      </c>
      <c r="D236" s="441" t="s">
        <v>766</v>
      </c>
      <c r="E236" s="441" t="s">
        <v>786</v>
      </c>
      <c r="F236" s="441" t="s">
        <v>855</v>
      </c>
      <c r="G236" s="441" t="s">
        <v>856</v>
      </c>
      <c r="H236" s="445">
        <v>1</v>
      </c>
      <c r="I236" s="445">
        <v>2172</v>
      </c>
      <c r="J236" s="441">
        <v>0.16658996778647031</v>
      </c>
      <c r="K236" s="441">
        <v>2172</v>
      </c>
      <c r="L236" s="445">
        <v>6</v>
      </c>
      <c r="M236" s="445">
        <v>13038</v>
      </c>
      <c r="N236" s="441">
        <v>1</v>
      </c>
      <c r="O236" s="441">
        <v>2173</v>
      </c>
      <c r="P236" s="445"/>
      <c r="Q236" s="445"/>
      <c r="R236" s="515"/>
      <c r="S236" s="446"/>
    </row>
    <row r="237" spans="1:19" ht="14.4" customHeight="1" x14ac:dyDescent="0.3">
      <c r="A237" s="440" t="s">
        <v>784</v>
      </c>
      <c r="B237" s="441" t="s">
        <v>785</v>
      </c>
      <c r="C237" s="441" t="s">
        <v>386</v>
      </c>
      <c r="D237" s="441" t="s">
        <v>766</v>
      </c>
      <c r="E237" s="441" t="s">
        <v>786</v>
      </c>
      <c r="F237" s="441" t="s">
        <v>879</v>
      </c>
      <c r="G237" s="441" t="s">
        <v>880</v>
      </c>
      <c r="H237" s="445">
        <v>2</v>
      </c>
      <c r="I237" s="445">
        <v>4024</v>
      </c>
      <c r="J237" s="441">
        <v>0.18892018779342723</v>
      </c>
      <c r="K237" s="441">
        <v>2012</v>
      </c>
      <c r="L237" s="445">
        <v>10</v>
      </c>
      <c r="M237" s="445">
        <v>21300</v>
      </c>
      <c r="N237" s="441">
        <v>1</v>
      </c>
      <c r="O237" s="441">
        <v>2130</v>
      </c>
      <c r="P237" s="445"/>
      <c r="Q237" s="445"/>
      <c r="R237" s="515"/>
      <c r="S237" s="446"/>
    </row>
    <row r="238" spans="1:19" ht="14.4" customHeight="1" x14ac:dyDescent="0.3">
      <c r="A238" s="440" t="s">
        <v>784</v>
      </c>
      <c r="B238" s="441" t="s">
        <v>785</v>
      </c>
      <c r="C238" s="441" t="s">
        <v>386</v>
      </c>
      <c r="D238" s="441" t="s">
        <v>766</v>
      </c>
      <c r="E238" s="441" t="s">
        <v>786</v>
      </c>
      <c r="F238" s="441" t="s">
        <v>900</v>
      </c>
      <c r="G238" s="441" t="s">
        <v>901</v>
      </c>
      <c r="H238" s="445">
        <v>1</v>
      </c>
      <c r="I238" s="445">
        <v>0</v>
      </c>
      <c r="J238" s="441"/>
      <c r="K238" s="441">
        <v>0</v>
      </c>
      <c r="L238" s="445">
        <v>6</v>
      </c>
      <c r="M238" s="445">
        <v>0</v>
      </c>
      <c r="N238" s="441"/>
      <c r="O238" s="441">
        <v>0</v>
      </c>
      <c r="P238" s="445"/>
      <c r="Q238" s="445"/>
      <c r="R238" s="515"/>
      <c r="S238" s="446"/>
    </row>
    <row r="239" spans="1:19" ht="14.4" customHeight="1" x14ac:dyDescent="0.3">
      <c r="A239" s="440" t="s">
        <v>784</v>
      </c>
      <c r="B239" s="441" t="s">
        <v>785</v>
      </c>
      <c r="C239" s="441" t="s">
        <v>386</v>
      </c>
      <c r="D239" s="441" t="s">
        <v>767</v>
      </c>
      <c r="E239" s="441" t="s">
        <v>786</v>
      </c>
      <c r="F239" s="441" t="s">
        <v>789</v>
      </c>
      <c r="G239" s="441" t="s">
        <v>790</v>
      </c>
      <c r="H239" s="445"/>
      <c r="I239" s="445"/>
      <c r="J239" s="441"/>
      <c r="K239" s="441"/>
      <c r="L239" s="445">
        <v>322</v>
      </c>
      <c r="M239" s="445">
        <v>18676</v>
      </c>
      <c r="N239" s="441">
        <v>1</v>
      </c>
      <c r="O239" s="441">
        <v>58</v>
      </c>
      <c r="P239" s="445">
        <v>70</v>
      </c>
      <c r="Q239" s="445">
        <v>4060</v>
      </c>
      <c r="R239" s="515">
        <v>0.21739130434782608</v>
      </c>
      <c r="S239" s="446">
        <v>58</v>
      </c>
    </row>
    <row r="240" spans="1:19" ht="14.4" customHeight="1" x14ac:dyDescent="0.3">
      <c r="A240" s="440" t="s">
        <v>784</v>
      </c>
      <c r="B240" s="441" t="s">
        <v>785</v>
      </c>
      <c r="C240" s="441" t="s">
        <v>386</v>
      </c>
      <c r="D240" s="441" t="s">
        <v>767</v>
      </c>
      <c r="E240" s="441" t="s">
        <v>786</v>
      </c>
      <c r="F240" s="441" t="s">
        <v>791</v>
      </c>
      <c r="G240" s="441" t="s">
        <v>792</v>
      </c>
      <c r="H240" s="445"/>
      <c r="I240" s="445"/>
      <c r="J240" s="441"/>
      <c r="K240" s="441"/>
      <c r="L240" s="445">
        <v>12</v>
      </c>
      <c r="M240" s="445">
        <v>1572</v>
      </c>
      <c r="N240" s="441">
        <v>1</v>
      </c>
      <c r="O240" s="441">
        <v>131</v>
      </c>
      <c r="P240" s="445"/>
      <c r="Q240" s="445"/>
      <c r="R240" s="515"/>
      <c r="S240" s="446"/>
    </row>
    <row r="241" spans="1:19" ht="14.4" customHeight="1" x14ac:dyDescent="0.3">
      <c r="A241" s="440" t="s">
        <v>784</v>
      </c>
      <c r="B241" s="441" t="s">
        <v>785</v>
      </c>
      <c r="C241" s="441" t="s">
        <v>386</v>
      </c>
      <c r="D241" s="441" t="s">
        <v>767</v>
      </c>
      <c r="E241" s="441" t="s">
        <v>786</v>
      </c>
      <c r="F241" s="441" t="s">
        <v>799</v>
      </c>
      <c r="G241" s="441" t="s">
        <v>800</v>
      </c>
      <c r="H241" s="445"/>
      <c r="I241" s="445"/>
      <c r="J241" s="441"/>
      <c r="K241" s="441"/>
      <c r="L241" s="445">
        <v>13</v>
      </c>
      <c r="M241" s="445">
        <v>2327</v>
      </c>
      <c r="N241" s="441">
        <v>1</v>
      </c>
      <c r="O241" s="441">
        <v>179</v>
      </c>
      <c r="P241" s="445">
        <v>7</v>
      </c>
      <c r="Q241" s="445">
        <v>1260</v>
      </c>
      <c r="R241" s="515">
        <v>0.54146970348087664</v>
      </c>
      <c r="S241" s="446">
        <v>180</v>
      </c>
    </row>
    <row r="242" spans="1:19" ht="14.4" customHeight="1" x14ac:dyDescent="0.3">
      <c r="A242" s="440" t="s">
        <v>784</v>
      </c>
      <c r="B242" s="441" t="s">
        <v>785</v>
      </c>
      <c r="C242" s="441" t="s">
        <v>386</v>
      </c>
      <c r="D242" s="441" t="s">
        <v>767</v>
      </c>
      <c r="E242" s="441" t="s">
        <v>786</v>
      </c>
      <c r="F242" s="441" t="s">
        <v>803</v>
      </c>
      <c r="G242" s="441" t="s">
        <v>804</v>
      </c>
      <c r="H242" s="445"/>
      <c r="I242" s="445"/>
      <c r="J242" s="441"/>
      <c r="K242" s="441"/>
      <c r="L242" s="445">
        <v>4</v>
      </c>
      <c r="M242" s="445">
        <v>1340</v>
      </c>
      <c r="N242" s="441">
        <v>1</v>
      </c>
      <c r="O242" s="441">
        <v>335</v>
      </c>
      <c r="P242" s="445">
        <v>2</v>
      </c>
      <c r="Q242" s="445">
        <v>672</v>
      </c>
      <c r="R242" s="515">
        <v>0.5014925373134328</v>
      </c>
      <c r="S242" s="446">
        <v>336</v>
      </c>
    </row>
    <row r="243" spans="1:19" ht="14.4" customHeight="1" x14ac:dyDescent="0.3">
      <c r="A243" s="440" t="s">
        <v>784</v>
      </c>
      <c r="B243" s="441" t="s">
        <v>785</v>
      </c>
      <c r="C243" s="441" t="s">
        <v>386</v>
      </c>
      <c r="D243" s="441" t="s">
        <v>767</v>
      </c>
      <c r="E243" s="441" t="s">
        <v>786</v>
      </c>
      <c r="F243" s="441" t="s">
        <v>807</v>
      </c>
      <c r="G243" s="441" t="s">
        <v>808</v>
      </c>
      <c r="H243" s="445"/>
      <c r="I243" s="445"/>
      <c r="J243" s="441"/>
      <c r="K243" s="441"/>
      <c r="L243" s="445">
        <v>108</v>
      </c>
      <c r="M243" s="445">
        <v>37692</v>
      </c>
      <c r="N243" s="441">
        <v>1</v>
      </c>
      <c r="O243" s="441">
        <v>349</v>
      </c>
      <c r="P243" s="445">
        <v>27</v>
      </c>
      <c r="Q243" s="445">
        <v>9423</v>
      </c>
      <c r="R243" s="515">
        <v>0.25</v>
      </c>
      <c r="S243" s="446">
        <v>349</v>
      </c>
    </row>
    <row r="244" spans="1:19" ht="14.4" customHeight="1" x14ac:dyDescent="0.3">
      <c r="A244" s="440" t="s">
        <v>784</v>
      </c>
      <c r="B244" s="441" t="s">
        <v>785</v>
      </c>
      <c r="C244" s="441" t="s">
        <v>386</v>
      </c>
      <c r="D244" s="441" t="s">
        <v>767</v>
      </c>
      <c r="E244" s="441" t="s">
        <v>786</v>
      </c>
      <c r="F244" s="441" t="s">
        <v>829</v>
      </c>
      <c r="G244" s="441" t="s">
        <v>830</v>
      </c>
      <c r="H244" s="445"/>
      <c r="I244" s="445"/>
      <c r="J244" s="441"/>
      <c r="K244" s="441"/>
      <c r="L244" s="445">
        <v>130</v>
      </c>
      <c r="M244" s="445">
        <v>39520</v>
      </c>
      <c r="N244" s="441">
        <v>1</v>
      </c>
      <c r="O244" s="441">
        <v>304</v>
      </c>
      <c r="P244" s="445">
        <v>14</v>
      </c>
      <c r="Q244" s="445">
        <v>4270</v>
      </c>
      <c r="R244" s="515">
        <v>0.10804655870445344</v>
      </c>
      <c r="S244" s="446">
        <v>305</v>
      </c>
    </row>
    <row r="245" spans="1:19" ht="14.4" customHeight="1" x14ac:dyDescent="0.3">
      <c r="A245" s="440" t="s">
        <v>784</v>
      </c>
      <c r="B245" s="441" t="s">
        <v>785</v>
      </c>
      <c r="C245" s="441" t="s">
        <v>386</v>
      </c>
      <c r="D245" s="441" t="s">
        <v>767</v>
      </c>
      <c r="E245" s="441" t="s">
        <v>786</v>
      </c>
      <c r="F245" s="441" t="s">
        <v>833</v>
      </c>
      <c r="G245" s="441" t="s">
        <v>834</v>
      </c>
      <c r="H245" s="445"/>
      <c r="I245" s="445"/>
      <c r="J245" s="441"/>
      <c r="K245" s="441"/>
      <c r="L245" s="445">
        <v>106</v>
      </c>
      <c r="M245" s="445">
        <v>52364</v>
      </c>
      <c r="N245" s="441">
        <v>1</v>
      </c>
      <c r="O245" s="441">
        <v>494</v>
      </c>
      <c r="P245" s="445">
        <v>26</v>
      </c>
      <c r="Q245" s="445">
        <v>12844</v>
      </c>
      <c r="R245" s="515">
        <v>0.24528301886792453</v>
      </c>
      <c r="S245" s="446">
        <v>494</v>
      </c>
    </row>
    <row r="246" spans="1:19" ht="14.4" customHeight="1" x14ac:dyDescent="0.3">
      <c r="A246" s="440" t="s">
        <v>784</v>
      </c>
      <c r="B246" s="441" t="s">
        <v>785</v>
      </c>
      <c r="C246" s="441" t="s">
        <v>386</v>
      </c>
      <c r="D246" s="441" t="s">
        <v>767</v>
      </c>
      <c r="E246" s="441" t="s">
        <v>786</v>
      </c>
      <c r="F246" s="441" t="s">
        <v>837</v>
      </c>
      <c r="G246" s="441" t="s">
        <v>838</v>
      </c>
      <c r="H246" s="445"/>
      <c r="I246" s="445"/>
      <c r="J246" s="441"/>
      <c r="K246" s="441"/>
      <c r="L246" s="445">
        <v>189</v>
      </c>
      <c r="M246" s="445">
        <v>69930</v>
      </c>
      <c r="N246" s="441">
        <v>1</v>
      </c>
      <c r="O246" s="441">
        <v>370</v>
      </c>
      <c r="P246" s="445">
        <v>27</v>
      </c>
      <c r="Q246" s="445">
        <v>9990</v>
      </c>
      <c r="R246" s="515">
        <v>0.14285714285714285</v>
      </c>
      <c r="S246" s="446">
        <v>370</v>
      </c>
    </row>
    <row r="247" spans="1:19" ht="14.4" customHeight="1" x14ac:dyDescent="0.3">
      <c r="A247" s="440" t="s">
        <v>784</v>
      </c>
      <c r="B247" s="441" t="s">
        <v>785</v>
      </c>
      <c r="C247" s="441" t="s">
        <v>386</v>
      </c>
      <c r="D247" s="441" t="s">
        <v>767</v>
      </c>
      <c r="E247" s="441" t="s">
        <v>786</v>
      </c>
      <c r="F247" s="441" t="s">
        <v>843</v>
      </c>
      <c r="G247" s="441" t="s">
        <v>844</v>
      </c>
      <c r="H247" s="445"/>
      <c r="I247" s="445"/>
      <c r="J247" s="441"/>
      <c r="K247" s="441"/>
      <c r="L247" s="445">
        <v>19</v>
      </c>
      <c r="M247" s="445">
        <v>2109</v>
      </c>
      <c r="N247" s="441">
        <v>1</v>
      </c>
      <c r="O247" s="441">
        <v>111</v>
      </c>
      <c r="P247" s="445">
        <v>2</v>
      </c>
      <c r="Q247" s="445">
        <v>222</v>
      </c>
      <c r="R247" s="515">
        <v>0.10526315789473684</v>
      </c>
      <c r="S247" s="446">
        <v>111</v>
      </c>
    </row>
    <row r="248" spans="1:19" ht="14.4" customHeight="1" x14ac:dyDescent="0.3">
      <c r="A248" s="440" t="s">
        <v>784</v>
      </c>
      <c r="B248" s="441" t="s">
        <v>785</v>
      </c>
      <c r="C248" s="441" t="s">
        <v>386</v>
      </c>
      <c r="D248" s="441" t="s">
        <v>767</v>
      </c>
      <c r="E248" s="441" t="s">
        <v>786</v>
      </c>
      <c r="F248" s="441" t="s">
        <v>845</v>
      </c>
      <c r="G248" s="441" t="s">
        <v>846</v>
      </c>
      <c r="H248" s="445"/>
      <c r="I248" s="445"/>
      <c r="J248" s="441"/>
      <c r="K248" s="441"/>
      <c r="L248" s="445">
        <v>1</v>
      </c>
      <c r="M248" s="445">
        <v>125</v>
      </c>
      <c r="N248" s="441">
        <v>1</v>
      </c>
      <c r="O248" s="441">
        <v>125</v>
      </c>
      <c r="P248" s="445"/>
      <c r="Q248" s="445"/>
      <c r="R248" s="515"/>
      <c r="S248" s="446"/>
    </row>
    <row r="249" spans="1:19" ht="14.4" customHeight="1" x14ac:dyDescent="0.3">
      <c r="A249" s="440" t="s">
        <v>784</v>
      </c>
      <c r="B249" s="441" t="s">
        <v>785</v>
      </c>
      <c r="C249" s="441" t="s">
        <v>386</v>
      </c>
      <c r="D249" s="441" t="s">
        <v>767</v>
      </c>
      <c r="E249" s="441" t="s">
        <v>786</v>
      </c>
      <c r="F249" s="441" t="s">
        <v>849</v>
      </c>
      <c r="G249" s="441" t="s">
        <v>850</v>
      </c>
      <c r="H249" s="445"/>
      <c r="I249" s="445"/>
      <c r="J249" s="441"/>
      <c r="K249" s="441"/>
      <c r="L249" s="445">
        <v>2</v>
      </c>
      <c r="M249" s="445">
        <v>2566</v>
      </c>
      <c r="N249" s="441">
        <v>1</v>
      </c>
      <c r="O249" s="441">
        <v>1283</v>
      </c>
      <c r="P249" s="445"/>
      <c r="Q249" s="445"/>
      <c r="R249" s="515"/>
      <c r="S249" s="446"/>
    </row>
    <row r="250" spans="1:19" ht="14.4" customHeight="1" x14ac:dyDescent="0.3">
      <c r="A250" s="440" t="s">
        <v>784</v>
      </c>
      <c r="B250" s="441" t="s">
        <v>785</v>
      </c>
      <c r="C250" s="441" t="s">
        <v>386</v>
      </c>
      <c r="D250" s="441" t="s">
        <v>767</v>
      </c>
      <c r="E250" s="441" t="s">
        <v>786</v>
      </c>
      <c r="F250" s="441" t="s">
        <v>851</v>
      </c>
      <c r="G250" s="441" t="s">
        <v>852</v>
      </c>
      <c r="H250" s="445"/>
      <c r="I250" s="445"/>
      <c r="J250" s="441"/>
      <c r="K250" s="441"/>
      <c r="L250" s="445">
        <v>28</v>
      </c>
      <c r="M250" s="445">
        <v>12768</v>
      </c>
      <c r="N250" s="441">
        <v>1</v>
      </c>
      <c r="O250" s="441">
        <v>456</v>
      </c>
      <c r="P250" s="445">
        <v>2</v>
      </c>
      <c r="Q250" s="445">
        <v>912</v>
      </c>
      <c r="R250" s="515">
        <v>7.1428571428571425E-2</v>
      </c>
      <c r="S250" s="446">
        <v>456</v>
      </c>
    </row>
    <row r="251" spans="1:19" ht="14.4" customHeight="1" x14ac:dyDescent="0.3">
      <c r="A251" s="440" t="s">
        <v>784</v>
      </c>
      <c r="B251" s="441" t="s">
        <v>785</v>
      </c>
      <c r="C251" s="441" t="s">
        <v>386</v>
      </c>
      <c r="D251" s="441" t="s">
        <v>767</v>
      </c>
      <c r="E251" s="441" t="s">
        <v>786</v>
      </c>
      <c r="F251" s="441" t="s">
        <v>853</v>
      </c>
      <c r="G251" s="441" t="s">
        <v>854</v>
      </c>
      <c r="H251" s="445"/>
      <c r="I251" s="445"/>
      <c r="J251" s="441"/>
      <c r="K251" s="441"/>
      <c r="L251" s="445">
        <v>282</v>
      </c>
      <c r="M251" s="445">
        <v>16356</v>
      </c>
      <c r="N251" s="441">
        <v>1</v>
      </c>
      <c r="O251" s="441">
        <v>58</v>
      </c>
      <c r="P251" s="445">
        <v>46</v>
      </c>
      <c r="Q251" s="445">
        <v>2668</v>
      </c>
      <c r="R251" s="515">
        <v>0.16312056737588654</v>
      </c>
      <c r="S251" s="446">
        <v>58</v>
      </c>
    </row>
    <row r="252" spans="1:19" ht="14.4" customHeight="1" x14ac:dyDescent="0.3">
      <c r="A252" s="440" t="s">
        <v>784</v>
      </c>
      <c r="B252" s="441" t="s">
        <v>785</v>
      </c>
      <c r="C252" s="441" t="s">
        <v>386</v>
      </c>
      <c r="D252" s="441" t="s">
        <v>767</v>
      </c>
      <c r="E252" s="441" t="s">
        <v>786</v>
      </c>
      <c r="F252" s="441" t="s">
        <v>855</v>
      </c>
      <c r="G252" s="441" t="s">
        <v>856</v>
      </c>
      <c r="H252" s="445"/>
      <c r="I252" s="445"/>
      <c r="J252" s="441"/>
      <c r="K252" s="441"/>
      <c r="L252" s="445"/>
      <c r="M252" s="445"/>
      <c r="N252" s="441"/>
      <c r="O252" s="441"/>
      <c r="P252" s="445">
        <v>5</v>
      </c>
      <c r="Q252" s="445">
        <v>10865</v>
      </c>
      <c r="R252" s="515"/>
      <c r="S252" s="446">
        <v>2173</v>
      </c>
    </row>
    <row r="253" spans="1:19" ht="14.4" customHeight="1" x14ac:dyDescent="0.3">
      <c r="A253" s="440" t="s">
        <v>784</v>
      </c>
      <c r="B253" s="441" t="s">
        <v>785</v>
      </c>
      <c r="C253" s="441" t="s">
        <v>386</v>
      </c>
      <c r="D253" s="441" t="s">
        <v>767</v>
      </c>
      <c r="E253" s="441" t="s">
        <v>786</v>
      </c>
      <c r="F253" s="441" t="s">
        <v>861</v>
      </c>
      <c r="G253" s="441" t="s">
        <v>862</v>
      </c>
      <c r="H253" s="445"/>
      <c r="I253" s="445"/>
      <c r="J253" s="441"/>
      <c r="K253" s="441"/>
      <c r="L253" s="445">
        <v>80</v>
      </c>
      <c r="M253" s="445">
        <v>14000</v>
      </c>
      <c r="N253" s="441">
        <v>1</v>
      </c>
      <c r="O253" s="441">
        <v>175</v>
      </c>
      <c r="P253" s="445">
        <v>24</v>
      </c>
      <c r="Q253" s="445">
        <v>4224</v>
      </c>
      <c r="R253" s="515">
        <v>0.30171428571428571</v>
      </c>
      <c r="S253" s="446">
        <v>176</v>
      </c>
    </row>
    <row r="254" spans="1:19" ht="14.4" customHeight="1" x14ac:dyDescent="0.3">
      <c r="A254" s="440" t="s">
        <v>784</v>
      </c>
      <c r="B254" s="441" t="s">
        <v>785</v>
      </c>
      <c r="C254" s="441" t="s">
        <v>386</v>
      </c>
      <c r="D254" s="441" t="s">
        <v>767</v>
      </c>
      <c r="E254" s="441" t="s">
        <v>786</v>
      </c>
      <c r="F254" s="441" t="s">
        <v>871</v>
      </c>
      <c r="G254" s="441" t="s">
        <v>872</v>
      </c>
      <c r="H254" s="445"/>
      <c r="I254" s="445"/>
      <c r="J254" s="441"/>
      <c r="K254" s="441"/>
      <c r="L254" s="445">
        <v>9</v>
      </c>
      <c r="M254" s="445">
        <v>9099</v>
      </c>
      <c r="N254" s="441">
        <v>1</v>
      </c>
      <c r="O254" s="441">
        <v>1011</v>
      </c>
      <c r="P254" s="445">
        <v>4</v>
      </c>
      <c r="Q254" s="445">
        <v>4048</v>
      </c>
      <c r="R254" s="515">
        <v>0.44488405319265856</v>
      </c>
      <c r="S254" s="446">
        <v>1012</v>
      </c>
    </row>
    <row r="255" spans="1:19" ht="14.4" customHeight="1" x14ac:dyDescent="0.3">
      <c r="A255" s="440" t="s">
        <v>784</v>
      </c>
      <c r="B255" s="441" t="s">
        <v>785</v>
      </c>
      <c r="C255" s="441" t="s">
        <v>386</v>
      </c>
      <c r="D255" s="441" t="s">
        <v>767</v>
      </c>
      <c r="E255" s="441" t="s">
        <v>786</v>
      </c>
      <c r="F255" s="441" t="s">
        <v>875</v>
      </c>
      <c r="G255" s="441" t="s">
        <v>876</v>
      </c>
      <c r="H255" s="445"/>
      <c r="I255" s="445"/>
      <c r="J255" s="441"/>
      <c r="K255" s="441"/>
      <c r="L255" s="445">
        <v>12</v>
      </c>
      <c r="M255" s="445">
        <v>27528</v>
      </c>
      <c r="N255" s="441">
        <v>1</v>
      </c>
      <c r="O255" s="441">
        <v>2294</v>
      </c>
      <c r="P255" s="445"/>
      <c r="Q255" s="445"/>
      <c r="R255" s="515"/>
      <c r="S255" s="446"/>
    </row>
    <row r="256" spans="1:19" ht="14.4" customHeight="1" x14ac:dyDescent="0.3">
      <c r="A256" s="440" t="s">
        <v>784</v>
      </c>
      <c r="B256" s="441" t="s">
        <v>785</v>
      </c>
      <c r="C256" s="441" t="s">
        <v>386</v>
      </c>
      <c r="D256" s="441" t="s">
        <v>767</v>
      </c>
      <c r="E256" s="441" t="s">
        <v>786</v>
      </c>
      <c r="F256" s="441" t="s">
        <v>879</v>
      </c>
      <c r="G256" s="441" t="s">
        <v>880</v>
      </c>
      <c r="H256" s="445"/>
      <c r="I256" s="445"/>
      <c r="J256" s="441"/>
      <c r="K256" s="441"/>
      <c r="L256" s="445"/>
      <c r="M256" s="445"/>
      <c r="N256" s="441"/>
      <c r="O256" s="441"/>
      <c r="P256" s="445">
        <v>9</v>
      </c>
      <c r="Q256" s="445">
        <v>19179</v>
      </c>
      <c r="R256" s="515"/>
      <c r="S256" s="446">
        <v>2131</v>
      </c>
    </row>
    <row r="257" spans="1:19" ht="14.4" customHeight="1" x14ac:dyDescent="0.3">
      <c r="A257" s="440" t="s">
        <v>784</v>
      </c>
      <c r="B257" s="441" t="s">
        <v>785</v>
      </c>
      <c r="C257" s="441" t="s">
        <v>386</v>
      </c>
      <c r="D257" s="441" t="s">
        <v>767</v>
      </c>
      <c r="E257" s="441" t="s">
        <v>786</v>
      </c>
      <c r="F257" s="441" t="s">
        <v>892</v>
      </c>
      <c r="G257" s="441" t="s">
        <v>893</v>
      </c>
      <c r="H257" s="445"/>
      <c r="I257" s="445"/>
      <c r="J257" s="441"/>
      <c r="K257" s="441"/>
      <c r="L257" s="445"/>
      <c r="M257" s="445"/>
      <c r="N257" s="441"/>
      <c r="O257" s="441"/>
      <c r="P257" s="445">
        <v>2</v>
      </c>
      <c r="Q257" s="445">
        <v>578</v>
      </c>
      <c r="R257" s="515"/>
      <c r="S257" s="446">
        <v>289</v>
      </c>
    </row>
    <row r="258" spans="1:19" ht="14.4" customHeight="1" x14ac:dyDescent="0.3">
      <c r="A258" s="440" t="s">
        <v>784</v>
      </c>
      <c r="B258" s="441" t="s">
        <v>785</v>
      </c>
      <c r="C258" s="441" t="s">
        <v>386</v>
      </c>
      <c r="D258" s="441" t="s">
        <v>767</v>
      </c>
      <c r="E258" s="441" t="s">
        <v>786</v>
      </c>
      <c r="F258" s="441" t="s">
        <v>900</v>
      </c>
      <c r="G258" s="441" t="s">
        <v>901</v>
      </c>
      <c r="H258" s="445"/>
      <c r="I258" s="445"/>
      <c r="J258" s="441"/>
      <c r="K258" s="441"/>
      <c r="L258" s="445"/>
      <c r="M258" s="445"/>
      <c r="N258" s="441"/>
      <c r="O258" s="441"/>
      <c r="P258" s="445">
        <v>1</v>
      </c>
      <c r="Q258" s="445">
        <v>0</v>
      </c>
      <c r="R258" s="515"/>
      <c r="S258" s="446">
        <v>0</v>
      </c>
    </row>
    <row r="259" spans="1:19" ht="14.4" customHeight="1" x14ac:dyDescent="0.3">
      <c r="A259" s="440" t="s">
        <v>784</v>
      </c>
      <c r="B259" s="441" t="s">
        <v>785</v>
      </c>
      <c r="C259" s="441" t="s">
        <v>386</v>
      </c>
      <c r="D259" s="441" t="s">
        <v>768</v>
      </c>
      <c r="E259" s="441" t="s">
        <v>786</v>
      </c>
      <c r="F259" s="441" t="s">
        <v>789</v>
      </c>
      <c r="G259" s="441" t="s">
        <v>790</v>
      </c>
      <c r="H259" s="445">
        <v>956</v>
      </c>
      <c r="I259" s="445">
        <v>51624</v>
      </c>
      <c r="J259" s="441">
        <v>0.83653098262898629</v>
      </c>
      <c r="K259" s="441">
        <v>54</v>
      </c>
      <c r="L259" s="445">
        <v>1064</v>
      </c>
      <c r="M259" s="445">
        <v>61712</v>
      </c>
      <c r="N259" s="441">
        <v>1</v>
      </c>
      <c r="O259" s="441">
        <v>58</v>
      </c>
      <c r="P259" s="445">
        <v>181</v>
      </c>
      <c r="Q259" s="445">
        <v>10498</v>
      </c>
      <c r="R259" s="515">
        <v>0.17011278195488722</v>
      </c>
      <c r="S259" s="446">
        <v>58</v>
      </c>
    </row>
    <row r="260" spans="1:19" ht="14.4" customHeight="1" x14ac:dyDescent="0.3">
      <c r="A260" s="440" t="s">
        <v>784</v>
      </c>
      <c r="B260" s="441" t="s">
        <v>785</v>
      </c>
      <c r="C260" s="441" t="s">
        <v>386</v>
      </c>
      <c r="D260" s="441" t="s">
        <v>768</v>
      </c>
      <c r="E260" s="441" t="s">
        <v>786</v>
      </c>
      <c r="F260" s="441" t="s">
        <v>791</v>
      </c>
      <c r="G260" s="441" t="s">
        <v>792</v>
      </c>
      <c r="H260" s="445">
        <v>68</v>
      </c>
      <c r="I260" s="445">
        <v>8364</v>
      </c>
      <c r="J260" s="441">
        <v>0.67922689621568944</v>
      </c>
      <c r="K260" s="441">
        <v>123</v>
      </c>
      <c r="L260" s="445">
        <v>94</v>
      </c>
      <c r="M260" s="445">
        <v>12314</v>
      </c>
      <c r="N260" s="441">
        <v>1</v>
      </c>
      <c r="O260" s="441">
        <v>131</v>
      </c>
      <c r="P260" s="445">
        <v>6</v>
      </c>
      <c r="Q260" s="445">
        <v>786</v>
      </c>
      <c r="R260" s="515">
        <v>6.3829787234042548E-2</v>
      </c>
      <c r="S260" s="446">
        <v>131</v>
      </c>
    </row>
    <row r="261" spans="1:19" ht="14.4" customHeight="1" x14ac:dyDescent="0.3">
      <c r="A261" s="440" t="s">
        <v>784</v>
      </c>
      <c r="B261" s="441" t="s">
        <v>785</v>
      </c>
      <c r="C261" s="441" t="s">
        <v>386</v>
      </c>
      <c r="D261" s="441" t="s">
        <v>768</v>
      </c>
      <c r="E261" s="441" t="s">
        <v>786</v>
      </c>
      <c r="F261" s="441" t="s">
        <v>793</v>
      </c>
      <c r="G261" s="441" t="s">
        <v>794</v>
      </c>
      <c r="H261" s="445">
        <v>9</v>
      </c>
      <c r="I261" s="445">
        <v>1593</v>
      </c>
      <c r="J261" s="441">
        <v>2.8095238095238093</v>
      </c>
      <c r="K261" s="441">
        <v>177</v>
      </c>
      <c r="L261" s="445">
        <v>3</v>
      </c>
      <c r="M261" s="445">
        <v>567</v>
      </c>
      <c r="N261" s="441">
        <v>1</v>
      </c>
      <c r="O261" s="441">
        <v>189</v>
      </c>
      <c r="P261" s="445">
        <v>1</v>
      </c>
      <c r="Q261" s="445">
        <v>189</v>
      </c>
      <c r="R261" s="515">
        <v>0.33333333333333331</v>
      </c>
      <c r="S261" s="446">
        <v>189</v>
      </c>
    </row>
    <row r="262" spans="1:19" ht="14.4" customHeight="1" x14ac:dyDescent="0.3">
      <c r="A262" s="440" t="s">
        <v>784</v>
      </c>
      <c r="B262" s="441" t="s">
        <v>785</v>
      </c>
      <c r="C262" s="441" t="s">
        <v>386</v>
      </c>
      <c r="D262" s="441" t="s">
        <v>768</v>
      </c>
      <c r="E262" s="441" t="s">
        <v>786</v>
      </c>
      <c r="F262" s="441" t="s">
        <v>797</v>
      </c>
      <c r="G262" s="441" t="s">
        <v>798</v>
      </c>
      <c r="H262" s="445"/>
      <c r="I262" s="445"/>
      <c r="J262" s="441"/>
      <c r="K262" s="441"/>
      <c r="L262" s="445"/>
      <c r="M262" s="445"/>
      <c r="N262" s="441"/>
      <c r="O262" s="441"/>
      <c r="P262" s="445">
        <v>1</v>
      </c>
      <c r="Q262" s="445">
        <v>408</v>
      </c>
      <c r="R262" s="515"/>
      <c r="S262" s="446">
        <v>408</v>
      </c>
    </row>
    <row r="263" spans="1:19" ht="14.4" customHeight="1" x14ac:dyDescent="0.3">
      <c r="A263" s="440" t="s">
        <v>784</v>
      </c>
      <c r="B263" s="441" t="s">
        <v>785</v>
      </c>
      <c r="C263" s="441" t="s">
        <v>386</v>
      </c>
      <c r="D263" s="441" t="s">
        <v>768</v>
      </c>
      <c r="E263" s="441" t="s">
        <v>786</v>
      </c>
      <c r="F263" s="441" t="s">
        <v>799</v>
      </c>
      <c r="G263" s="441" t="s">
        <v>800</v>
      </c>
      <c r="H263" s="445">
        <v>271</v>
      </c>
      <c r="I263" s="445">
        <v>46612</v>
      </c>
      <c r="J263" s="441">
        <v>0.90732485936192164</v>
      </c>
      <c r="K263" s="441">
        <v>172</v>
      </c>
      <c r="L263" s="445">
        <v>287</v>
      </c>
      <c r="M263" s="445">
        <v>51373</v>
      </c>
      <c r="N263" s="441">
        <v>1</v>
      </c>
      <c r="O263" s="441">
        <v>179</v>
      </c>
      <c r="P263" s="445">
        <v>42</v>
      </c>
      <c r="Q263" s="445">
        <v>7560</v>
      </c>
      <c r="R263" s="515">
        <v>0.14715901348957625</v>
      </c>
      <c r="S263" s="446">
        <v>180</v>
      </c>
    </row>
    <row r="264" spans="1:19" ht="14.4" customHeight="1" x14ac:dyDescent="0.3">
      <c r="A264" s="440" t="s">
        <v>784</v>
      </c>
      <c r="B264" s="441" t="s">
        <v>785</v>
      </c>
      <c r="C264" s="441" t="s">
        <v>386</v>
      </c>
      <c r="D264" s="441" t="s">
        <v>768</v>
      </c>
      <c r="E264" s="441" t="s">
        <v>786</v>
      </c>
      <c r="F264" s="441" t="s">
        <v>801</v>
      </c>
      <c r="G264" s="441" t="s">
        <v>802</v>
      </c>
      <c r="H264" s="445">
        <v>2</v>
      </c>
      <c r="I264" s="445">
        <v>1066</v>
      </c>
      <c r="J264" s="441">
        <v>1.8734622144112478</v>
      </c>
      <c r="K264" s="441">
        <v>533</v>
      </c>
      <c r="L264" s="445">
        <v>1</v>
      </c>
      <c r="M264" s="445">
        <v>569</v>
      </c>
      <c r="N264" s="441">
        <v>1</v>
      </c>
      <c r="O264" s="441">
        <v>569</v>
      </c>
      <c r="P264" s="445"/>
      <c r="Q264" s="445"/>
      <c r="R264" s="515"/>
      <c r="S264" s="446"/>
    </row>
    <row r="265" spans="1:19" ht="14.4" customHeight="1" x14ac:dyDescent="0.3">
      <c r="A265" s="440" t="s">
        <v>784</v>
      </c>
      <c r="B265" s="441" t="s">
        <v>785</v>
      </c>
      <c r="C265" s="441" t="s">
        <v>386</v>
      </c>
      <c r="D265" s="441" t="s">
        <v>768</v>
      </c>
      <c r="E265" s="441" t="s">
        <v>786</v>
      </c>
      <c r="F265" s="441" t="s">
        <v>803</v>
      </c>
      <c r="G265" s="441" t="s">
        <v>804</v>
      </c>
      <c r="H265" s="445">
        <v>87</v>
      </c>
      <c r="I265" s="445">
        <v>28014</v>
      </c>
      <c r="J265" s="441">
        <v>0.55380053375506577</v>
      </c>
      <c r="K265" s="441">
        <v>322</v>
      </c>
      <c r="L265" s="445">
        <v>151</v>
      </c>
      <c r="M265" s="445">
        <v>50585</v>
      </c>
      <c r="N265" s="441">
        <v>1</v>
      </c>
      <c r="O265" s="441">
        <v>335</v>
      </c>
      <c r="P265" s="445">
        <v>18</v>
      </c>
      <c r="Q265" s="445">
        <v>6048</v>
      </c>
      <c r="R265" s="515">
        <v>0.11956113472373234</v>
      </c>
      <c r="S265" s="446">
        <v>336</v>
      </c>
    </row>
    <row r="266" spans="1:19" ht="14.4" customHeight="1" x14ac:dyDescent="0.3">
      <c r="A266" s="440" t="s">
        <v>784</v>
      </c>
      <c r="B266" s="441" t="s">
        <v>785</v>
      </c>
      <c r="C266" s="441" t="s">
        <v>386</v>
      </c>
      <c r="D266" s="441" t="s">
        <v>768</v>
      </c>
      <c r="E266" s="441" t="s">
        <v>786</v>
      </c>
      <c r="F266" s="441" t="s">
        <v>805</v>
      </c>
      <c r="G266" s="441" t="s">
        <v>806</v>
      </c>
      <c r="H266" s="445">
        <v>20</v>
      </c>
      <c r="I266" s="445">
        <v>8780</v>
      </c>
      <c r="J266" s="441">
        <v>0.59907205240174677</v>
      </c>
      <c r="K266" s="441">
        <v>439</v>
      </c>
      <c r="L266" s="445">
        <v>32</v>
      </c>
      <c r="M266" s="445">
        <v>14656</v>
      </c>
      <c r="N266" s="441">
        <v>1</v>
      </c>
      <c r="O266" s="441">
        <v>458</v>
      </c>
      <c r="P266" s="445">
        <v>4</v>
      </c>
      <c r="Q266" s="445">
        <v>1836</v>
      </c>
      <c r="R266" s="515">
        <v>0.12527292576419213</v>
      </c>
      <c r="S266" s="446">
        <v>459</v>
      </c>
    </row>
    <row r="267" spans="1:19" ht="14.4" customHeight="1" x14ac:dyDescent="0.3">
      <c r="A267" s="440" t="s">
        <v>784</v>
      </c>
      <c r="B267" s="441" t="s">
        <v>785</v>
      </c>
      <c r="C267" s="441" t="s">
        <v>386</v>
      </c>
      <c r="D267" s="441" t="s">
        <v>768</v>
      </c>
      <c r="E267" s="441" t="s">
        <v>786</v>
      </c>
      <c r="F267" s="441" t="s">
        <v>807</v>
      </c>
      <c r="G267" s="441" t="s">
        <v>808</v>
      </c>
      <c r="H267" s="445">
        <v>516</v>
      </c>
      <c r="I267" s="445">
        <v>175956</v>
      </c>
      <c r="J267" s="441">
        <v>0.70023877745940788</v>
      </c>
      <c r="K267" s="441">
        <v>341</v>
      </c>
      <c r="L267" s="445">
        <v>720</v>
      </c>
      <c r="M267" s="445">
        <v>251280</v>
      </c>
      <c r="N267" s="441">
        <v>1</v>
      </c>
      <c r="O267" s="441">
        <v>349</v>
      </c>
      <c r="P267" s="445">
        <v>63</v>
      </c>
      <c r="Q267" s="445">
        <v>21987</v>
      </c>
      <c r="R267" s="515">
        <v>8.7499999999999994E-2</v>
      </c>
      <c r="S267" s="446">
        <v>349</v>
      </c>
    </row>
    <row r="268" spans="1:19" ht="14.4" customHeight="1" x14ac:dyDescent="0.3">
      <c r="A268" s="440" t="s">
        <v>784</v>
      </c>
      <c r="B268" s="441" t="s">
        <v>785</v>
      </c>
      <c r="C268" s="441" t="s">
        <v>386</v>
      </c>
      <c r="D268" s="441" t="s">
        <v>768</v>
      </c>
      <c r="E268" s="441" t="s">
        <v>786</v>
      </c>
      <c r="F268" s="441" t="s">
        <v>829</v>
      </c>
      <c r="G268" s="441" t="s">
        <v>830</v>
      </c>
      <c r="H268" s="445">
        <v>345</v>
      </c>
      <c r="I268" s="445">
        <v>98325</v>
      </c>
      <c r="J268" s="441">
        <v>0.9375</v>
      </c>
      <c r="K268" s="441">
        <v>285</v>
      </c>
      <c r="L268" s="445">
        <v>345</v>
      </c>
      <c r="M268" s="445">
        <v>104880</v>
      </c>
      <c r="N268" s="441">
        <v>1</v>
      </c>
      <c r="O268" s="441">
        <v>304</v>
      </c>
      <c r="P268" s="445">
        <v>47</v>
      </c>
      <c r="Q268" s="445">
        <v>14335</v>
      </c>
      <c r="R268" s="515">
        <v>0.13668001525553014</v>
      </c>
      <c r="S268" s="446">
        <v>305</v>
      </c>
    </row>
    <row r="269" spans="1:19" ht="14.4" customHeight="1" x14ac:dyDescent="0.3">
      <c r="A269" s="440" t="s">
        <v>784</v>
      </c>
      <c r="B269" s="441" t="s">
        <v>785</v>
      </c>
      <c r="C269" s="441" t="s">
        <v>386</v>
      </c>
      <c r="D269" s="441" t="s">
        <v>768</v>
      </c>
      <c r="E269" s="441" t="s">
        <v>786</v>
      </c>
      <c r="F269" s="441" t="s">
        <v>831</v>
      </c>
      <c r="G269" s="441" t="s">
        <v>832</v>
      </c>
      <c r="H269" s="445"/>
      <c r="I269" s="445"/>
      <c r="J269" s="441"/>
      <c r="K269" s="441"/>
      <c r="L269" s="445">
        <v>1</v>
      </c>
      <c r="M269" s="445">
        <v>3707</v>
      </c>
      <c r="N269" s="441">
        <v>1</v>
      </c>
      <c r="O269" s="441">
        <v>3707</v>
      </c>
      <c r="P269" s="445"/>
      <c r="Q269" s="445"/>
      <c r="R269" s="515"/>
      <c r="S269" s="446"/>
    </row>
    <row r="270" spans="1:19" ht="14.4" customHeight="1" x14ac:dyDescent="0.3">
      <c r="A270" s="440" t="s">
        <v>784</v>
      </c>
      <c r="B270" s="441" t="s">
        <v>785</v>
      </c>
      <c r="C270" s="441" t="s">
        <v>386</v>
      </c>
      <c r="D270" s="441" t="s">
        <v>768</v>
      </c>
      <c r="E270" s="441" t="s">
        <v>786</v>
      </c>
      <c r="F270" s="441" t="s">
        <v>833</v>
      </c>
      <c r="G270" s="441" t="s">
        <v>834</v>
      </c>
      <c r="H270" s="445">
        <v>427</v>
      </c>
      <c r="I270" s="445">
        <v>197274</v>
      </c>
      <c r="J270" s="441">
        <v>0.59871076607445262</v>
      </c>
      <c r="K270" s="441">
        <v>462</v>
      </c>
      <c r="L270" s="445">
        <v>667</v>
      </c>
      <c r="M270" s="445">
        <v>329498</v>
      </c>
      <c r="N270" s="441">
        <v>1</v>
      </c>
      <c r="O270" s="441">
        <v>494</v>
      </c>
      <c r="P270" s="445">
        <v>68</v>
      </c>
      <c r="Q270" s="445">
        <v>33592</v>
      </c>
      <c r="R270" s="515">
        <v>0.10194902548725637</v>
      </c>
      <c r="S270" s="446">
        <v>494</v>
      </c>
    </row>
    <row r="271" spans="1:19" ht="14.4" customHeight="1" x14ac:dyDescent="0.3">
      <c r="A271" s="440" t="s">
        <v>784</v>
      </c>
      <c r="B271" s="441" t="s">
        <v>785</v>
      </c>
      <c r="C271" s="441" t="s">
        <v>386</v>
      </c>
      <c r="D271" s="441" t="s">
        <v>768</v>
      </c>
      <c r="E271" s="441" t="s">
        <v>786</v>
      </c>
      <c r="F271" s="441" t="s">
        <v>837</v>
      </c>
      <c r="G271" s="441" t="s">
        <v>838</v>
      </c>
      <c r="H271" s="445">
        <v>616</v>
      </c>
      <c r="I271" s="445">
        <v>219296</v>
      </c>
      <c r="J271" s="441">
        <v>0.75310278512311546</v>
      </c>
      <c r="K271" s="441">
        <v>356</v>
      </c>
      <c r="L271" s="445">
        <v>787</v>
      </c>
      <c r="M271" s="445">
        <v>291190</v>
      </c>
      <c r="N271" s="441">
        <v>1</v>
      </c>
      <c r="O271" s="441">
        <v>370</v>
      </c>
      <c r="P271" s="445">
        <v>84</v>
      </c>
      <c r="Q271" s="445">
        <v>31080</v>
      </c>
      <c r="R271" s="515">
        <v>0.10673443456162643</v>
      </c>
      <c r="S271" s="446">
        <v>370</v>
      </c>
    </row>
    <row r="272" spans="1:19" ht="14.4" customHeight="1" x14ac:dyDescent="0.3">
      <c r="A272" s="440" t="s">
        <v>784</v>
      </c>
      <c r="B272" s="441" t="s">
        <v>785</v>
      </c>
      <c r="C272" s="441" t="s">
        <v>386</v>
      </c>
      <c r="D272" s="441" t="s">
        <v>768</v>
      </c>
      <c r="E272" s="441" t="s">
        <v>786</v>
      </c>
      <c r="F272" s="441" t="s">
        <v>839</v>
      </c>
      <c r="G272" s="441" t="s">
        <v>840</v>
      </c>
      <c r="H272" s="445">
        <v>21</v>
      </c>
      <c r="I272" s="445">
        <v>61257</v>
      </c>
      <c r="J272" s="441">
        <v>0.5058590362938189</v>
      </c>
      <c r="K272" s="441">
        <v>2917</v>
      </c>
      <c r="L272" s="445">
        <v>39</v>
      </c>
      <c r="M272" s="445">
        <v>121095</v>
      </c>
      <c r="N272" s="441">
        <v>1</v>
      </c>
      <c r="O272" s="441">
        <v>3105</v>
      </c>
      <c r="P272" s="445">
        <v>7</v>
      </c>
      <c r="Q272" s="445">
        <v>21756</v>
      </c>
      <c r="R272" s="515">
        <v>0.17966059705190141</v>
      </c>
      <c r="S272" s="446">
        <v>3108</v>
      </c>
    </row>
    <row r="273" spans="1:19" ht="14.4" customHeight="1" x14ac:dyDescent="0.3">
      <c r="A273" s="440" t="s">
        <v>784</v>
      </c>
      <c r="B273" s="441" t="s">
        <v>785</v>
      </c>
      <c r="C273" s="441" t="s">
        <v>386</v>
      </c>
      <c r="D273" s="441" t="s">
        <v>768</v>
      </c>
      <c r="E273" s="441" t="s">
        <v>786</v>
      </c>
      <c r="F273" s="441" t="s">
        <v>843</v>
      </c>
      <c r="G273" s="441" t="s">
        <v>844</v>
      </c>
      <c r="H273" s="445">
        <v>99</v>
      </c>
      <c r="I273" s="445">
        <v>10395</v>
      </c>
      <c r="J273" s="441">
        <v>0.61208267090620028</v>
      </c>
      <c r="K273" s="441">
        <v>105</v>
      </c>
      <c r="L273" s="445">
        <v>153</v>
      </c>
      <c r="M273" s="445">
        <v>16983</v>
      </c>
      <c r="N273" s="441">
        <v>1</v>
      </c>
      <c r="O273" s="441">
        <v>111</v>
      </c>
      <c r="P273" s="445">
        <v>13</v>
      </c>
      <c r="Q273" s="445">
        <v>1443</v>
      </c>
      <c r="R273" s="515">
        <v>8.4967320261437912E-2</v>
      </c>
      <c r="S273" s="446">
        <v>111</v>
      </c>
    </row>
    <row r="274" spans="1:19" ht="14.4" customHeight="1" x14ac:dyDescent="0.3">
      <c r="A274" s="440" t="s">
        <v>784</v>
      </c>
      <c r="B274" s="441" t="s">
        <v>785</v>
      </c>
      <c r="C274" s="441" t="s">
        <v>386</v>
      </c>
      <c r="D274" s="441" t="s">
        <v>768</v>
      </c>
      <c r="E274" s="441" t="s">
        <v>786</v>
      </c>
      <c r="F274" s="441" t="s">
        <v>845</v>
      </c>
      <c r="G274" s="441" t="s">
        <v>846</v>
      </c>
      <c r="H274" s="445">
        <v>2</v>
      </c>
      <c r="I274" s="445">
        <v>234</v>
      </c>
      <c r="J274" s="441">
        <v>0.93600000000000005</v>
      </c>
      <c r="K274" s="441">
        <v>117</v>
      </c>
      <c r="L274" s="445">
        <v>2</v>
      </c>
      <c r="M274" s="445">
        <v>250</v>
      </c>
      <c r="N274" s="441">
        <v>1</v>
      </c>
      <c r="O274" s="441">
        <v>125</v>
      </c>
      <c r="P274" s="445"/>
      <c r="Q274" s="445"/>
      <c r="R274" s="515"/>
      <c r="S274" s="446"/>
    </row>
    <row r="275" spans="1:19" ht="14.4" customHeight="1" x14ac:dyDescent="0.3">
      <c r="A275" s="440" t="s">
        <v>784</v>
      </c>
      <c r="B275" s="441" t="s">
        <v>785</v>
      </c>
      <c r="C275" s="441" t="s">
        <v>386</v>
      </c>
      <c r="D275" s="441" t="s">
        <v>768</v>
      </c>
      <c r="E275" s="441" t="s">
        <v>786</v>
      </c>
      <c r="F275" s="441" t="s">
        <v>849</v>
      </c>
      <c r="G275" s="441" t="s">
        <v>850</v>
      </c>
      <c r="H275" s="445">
        <v>2</v>
      </c>
      <c r="I275" s="445">
        <v>2536</v>
      </c>
      <c r="J275" s="441">
        <v>0.24707716289945442</v>
      </c>
      <c r="K275" s="441">
        <v>1268</v>
      </c>
      <c r="L275" s="445">
        <v>8</v>
      </c>
      <c r="M275" s="445">
        <v>10264</v>
      </c>
      <c r="N275" s="441">
        <v>1</v>
      </c>
      <c r="O275" s="441">
        <v>1283</v>
      </c>
      <c r="P275" s="445">
        <v>1</v>
      </c>
      <c r="Q275" s="445">
        <v>1285</v>
      </c>
      <c r="R275" s="515">
        <v>0.12519485580670303</v>
      </c>
      <c r="S275" s="446">
        <v>1285</v>
      </c>
    </row>
    <row r="276" spans="1:19" ht="14.4" customHeight="1" x14ac:dyDescent="0.3">
      <c r="A276" s="440" t="s">
        <v>784</v>
      </c>
      <c r="B276" s="441" t="s">
        <v>785</v>
      </c>
      <c r="C276" s="441" t="s">
        <v>386</v>
      </c>
      <c r="D276" s="441" t="s">
        <v>768</v>
      </c>
      <c r="E276" s="441" t="s">
        <v>786</v>
      </c>
      <c r="F276" s="441" t="s">
        <v>851</v>
      </c>
      <c r="G276" s="441" t="s">
        <v>852</v>
      </c>
      <c r="H276" s="445">
        <v>147</v>
      </c>
      <c r="I276" s="445">
        <v>64239</v>
      </c>
      <c r="J276" s="441">
        <v>0.60461373390557938</v>
      </c>
      <c r="K276" s="441">
        <v>437</v>
      </c>
      <c r="L276" s="445">
        <v>233</v>
      </c>
      <c r="M276" s="445">
        <v>106248</v>
      </c>
      <c r="N276" s="441">
        <v>1</v>
      </c>
      <c r="O276" s="441">
        <v>456</v>
      </c>
      <c r="P276" s="445">
        <v>20</v>
      </c>
      <c r="Q276" s="445">
        <v>9120</v>
      </c>
      <c r="R276" s="515">
        <v>8.5836909871244635E-2</v>
      </c>
      <c r="S276" s="446">
        <v>456</v>
      </c>
    </row>
    <row r="277" spans="1:19" ht="14.4" customHeight="1" x14ac:dyDescent="0.3">
      <c r="A277" s="440" t="s">
        <v>784</v>
      </c>
      <c r="B277" s="441" t="s">
        <v>785</v>
      </c>
      <c r="C277" s="441" t="s">
        <v>386</v>
      </c>
      <c r="D277" s="441" t="s">
        <v>768</v>
      </c>
      <c r="E277" s="441" t="s">
        <v>786</v>
      </c>
      <c r="F277" s="441" t="s">
        <v>853</v>
      </c>
      <c r="G277" s="441" t="s">
        <v>854</v>
      </c>
      <c r="H277" s="445">
        <v>815</v>
      </c>
      <c r="I277" s="445">
        <v>44010</v>
      </c>
      <c r="J277" s="441">
        <v>0.59096036094102478</v>
      </c>
      <c r="K277" s="441">
        <v>54</v>
      </c>
      <c r="L277" s="445">
        <v>1284</v>
      </c>
      <c r="M277" s="445">
        <v>74472</v>
      </c>
      <c r="N277" s="441">
        <v>1</v>
      </c>
      <c r="O277" s="441">
        <v>58</v>
      </c>
      <c r="P277" s="445">
        <v>120</v>
      </c>
      <c r="Q277" s="445">
        <v>6960</v>
      </c>
      <c r="R277" s="515">
        <v>9.3457943925233641E-2</v>
      </c>
      <c r="S277" s="446">
        <v>58</v>
      </c>
    </row>
    <row r="278" spans="1:19" ht="14.4" customHeight="1" x14ac:dyDescent="0.3">
      <c r="A278" s="440" t="s">
        <v>784</v>
      </c>
      <c r="B278" s="441" t="s">
        <v>785</v>
      </c>
      <c r="C278" s="441" t="s">
        <v>386</v>
      </c>
      <c r="D278" s="441" t="s">
        <v>768</v>
      </c>
      <c r="E278" s="441" t="s">
        <v>786</v>
      </c>
      <c r="F278" s="441" t="s">
        <v>855</v>
      </c>
      <c r="G278" s="441" t="s">
        <v>856</v>
      </c>
      <c r="H278" s="445">
        <v>1</v>
      </c>
      <c r="I278" s="445">
        <v>2172</v>
      </c>
      <c r="J278" s="441">
        <v>0.19990796134376437</v>
      </c>
      <c r="K278" s="441">
        <v>2172</v>
      </c>
      <c r="L278" s="445">
        <v>5</v>
      </c>
      <c r="M278" s="445">
        <v>10865</v>
      </c>
      <c r="N278" s="441">
        <v>1</v>
      </c>
      <c r="O278" s="441">
        <v>2173</v>
      </c>
      <c r="P278" s="445"/>
      <c r="Q278" s="445"/>
      <c r="R278" s="515"/>
      <c r="S278" s="446"/>
    </row>
    <row r="279" spans="1:19" ht="14.4" customHeight="1" x14ac:dyDescent="0.3">
      <c r="A279" s="440" t="s">
        <v>784</v>
      </c>
      <c r="B279" s="441" t="s">
        <v>785</v>
      </c>
      <c r="C279" s="441" t="s">
        <v>386</v>
      </c>
      <c r="D279" s="441" t="s">
        <v>768</v>
      </c>
      <c r="E279" s="441" t="s">
        <v>786</v>
      </c>
      <c r="F279" s="441" t="s">
        <v>861</v>
      </c>
      <c r="G279" s="441" t="s">
        <v>862</v>
      </c>
      <c r="H279" s="445">
        <v>729</v>
      </c>
      <c r="I279" s="445">
        <v>123201</v>
      </c>
      <c r="J279" s="441">
        <v>0.91667410714285713</v>
      </c>
      <c r="K279" s="441">
        <v>169</v>
      </c>
      <c r="L279" s="445">
        <v>768</v>
      </c>
      <c r="M279" s="445">
        <v>134400</v>
      </c>
      <c r="N279" s="441">
        <v>1</v>
      </c>
      <c r="O279" s="441">
        <v>175</v>
      </c>
      <c r="P279" s="445">
        <v>130</v>
      </c>
      <c r="Q279" s="445">
        <v>22880</v>
      </c>
      <c r="R279" s="515">
        <v>0.17023809523809524</v>
      </c>
      <c r="S279" s="446">
        <v>176</v>
      </c>
    </row>
    <row r="280" spans="1:19" ht="14.4" customHeight="1" x14ac:dyDescent="0.3">
      <c r="A280" s="440" t="s">
        <v>784</v>
      </c>
      <c r="B280" s="441" t="s">
        <v>785</v>
      </c>
      <c r="C280" s="441" t="s">
        <v>386</v>
      </c>
      <c r="D280" s="441" t="s">
        <v>768</v>
      </c>
      <c r="E280" s="441" t="s">
        <v>786</v>
      </c>
      <c r="F280" s="441" t="s">
        <v>867</v>
      </c>
      <c r="G280" s="441" t="s">
        <v>868</v>
      </c>
      <c r="H280" s="445">
        <v>20</v>
      </c>
      <c r="I280" s="445">
        <v>3260</v>
      </c>
      <c r="J280" s="441">
        <v>0.64299802761341218</v>
      </c>
      <c r="K280" s="441">
        <v>163</v>
      </c>
      <c r="L280" s="445">
        <v>30</v>
      </c>
      <c r="M280" s="445">
        <v>5070</v>
      </c>
      <c r="N280" s="441">
        <v>1</v>
      </c>
      <c r="O280" s="441">
        <v>169</v>
      </c>
      <c r="P280" s="445">
        <v>4</v>
      </c>
      <c r="Q280" s="445">
        <v>680</v>
      </c>
      <c r="R280" s="515">
        <v>0.13412228796844181</v>
      </c>
      <c r="S280" s="446">
        <v>170</v>
      </c>
    </row>
    <row r="281" spans="1:19" ht="14.4" customHeight="1" x14ac:dyDescent="0.3">
      <c r="A281" s="440" t="s">
        <v>784</v>
      </c>
      <c r="B281" s="441" t="s">
        <v>785</v>
      </c>
      <c r="C281" s="441" t="s">
        <v>386</v>
      </c>
      <c r="D281" s="441" t="s">
        <v>768</v>
      </c>
      <c r="E281" s="441" t="s">
        <v>786</v>
      </c>
      <c r="F281" s="441" t="s">
        <v>871</v>
      </c>
      <c r="G281" s="441" t="s">
        <v>872</v>
      </c>
      <c r="H281" s="445">
        <v>13</v>
      </c>
      <c r="I281" s="445">
        <v>13104</v>
      </c>
      <c r="J281" s="441">
        <v>0.27002967359050445</v>
      </c>
      <c r="K281" s="441">
        <v>1008</v>
      </c>
      <c r="L281" s="445">
        <v>48</v>
      </c>
      <c r="M281" s="445">
        <v>48528</v>
      </c>
      <c r="N281" s="441">
        <v>1</v>
      </c>
      <c r="O281" s="441">
        <v>1011</v>
      </c>
      <c r="P281" s="445">
        <v>27</v>
      </c>
      <c r="Q281" s="445">
        <v>27324</v>
      </c>
      <c r="R281" s="515">
        <v>0.56305637982195844</v>
      </c>
      <c r="S281" s="446">
        <v>1012</v>
      </c>
    </row>
    <row r="282" spans="1:19" ht="14.4" customHeight="1" x14ac:dyDescent="0.3">
      <c r="A282" s="440" t="s">
        <v>784</v>
      </c>
      <c r="B282" s="441" t="s">
        <v>785</v>
      </c>
      <c r="C282" s="441" t="s">
        <v>386</v>
      </c>
      <c r="D282" s="441" t="s">
        <v>768</v>
      </c>
      <c r="E282" s="441" t="s">
        <v>786</v>
      </c>
      <c r="F282" s="441" t="s">
        <v>875</v>
      </c>
      <c r="G282" s="441" t="s">
        <v>876</v>
      </c>
      <c r="H282" s="445">
        <v>13</v>
      </c>
      <c r="I282" s="445">
        <v>29432</v>
      </c>
      <c r="J282" s="441">
        <v>0.33763134951589963</v>
      </c>
      <c r="K282" s="441">
        <v>2264</v>
      </c>
      <c r="L282" s="445">
        <v>38</v>
      </c>
      <c r="M282" s="445">
        <v>87172</v>
      </c>
      <c r="N282" s="441">
        <v>1</v>
      </c>
      <c r="O282" s="441">
        <v>2294</v>
      </c>
      <c r="P282" s="445">
        <v>7</v>
      </c>
      <c r="Q282" s="445">
        <v>16079</v>
      </c>
      <c r="R282" s="515">
        <v>0.18445142935805076</v>
      </c>
      <c r="S282" s="446">
        <v>2297</v>
      </c>
    </row>
    <row r="283" spans="1:19" ht="14.4" customHeight="1" x14ac:dyDescent="0.3">
      <c r="A283" s="440" t="s">
        <v>784</v>
      </c>
      <c r="B283" s="441" t="s">
        <v>785</v>
      </c>
      <c r="C283" s="441" t="s">
        <v>386</v>
      </c>
      <c r="D283" s="441" t="s">
        <v>768</v>
      </c>
      <c r="E283" s="441" t="s">
        <v>786</v>
      </c>
      <c r="F283" s="441" t="s">
        <v>879</v>
      </c>
      <c r="G283" s="441" t="s">
        <v>880</v>
      </c>
      <c r="H283" s="445">
        <v>65</v>
      </c>
      <c r="I283" s="445">
        <v>130780</v>
      </c>
      <c r="J283" s="441">
        <v>1.0233176838810643</v>
      </c>
      <c r="K283" s="441">
        <v>2012</v>
      </c>
      <c r="L283" s="445">
        <v>60</v>
      </c>
      <c r="M283" s="445">
        <v>127800</v>
      </c>
      <c r="N283" s="441">
        <v>1</v>
      </c>
      <c r="O283" s="441">
        <v>2130</v>
      </c>
      <c r="P283" s="445">
        <v>1</v>
      </c>
      <c r="Q283" s="445">
        <v>2131</v>
      </c>
      <c r="R283" s="515">
        <v>1.6674491392801253E-2</v>
      </c>
      <c r="S283" s="446">
        <v>2131</v>
      </c>
    </row>
    <row r="284" spans="1:19" ht="14.4" customHeight="1" x14ac:dyDescent="0.3">
      <c r="A284" s="440" t="s">
        <v>784</v>
      </c>
      <c r="B284" s="441" t="s">
        <v>785</v>
      </c>
      <c r="C284" s="441" t="s">
        <v>386</v>
      </c>
      <c r="D284" s="441" t="s">
        <v>768</v>
      </c>
      <c r="E284" s="441" t="s">
        <v>786</v>
      </c>
      <c r="F284" s="441" t="s">
        <v>890</v>
      </c>
      <c r="G284" s="441" t="s">
        <v>891</v>
      </c>
      <c r="H284" s="445"/>
      <c r="I284" s="445"/>
      <c r="J284" s="441"/>
      <c r="K284" s="441"/>
      <c r="L284" s="445">
        <v>1</v>
      </c>
      <c r="M284" s="445">
        <v>1055</v>
      </c>
      <c r="N284" s="441">
        <v>1</v>
      </c>
      <c r="O284" s="441">
        <v>1055</v>
      </c>
      <c r="P284" s="445"/>
      <c r="Q284" s="445"/>
      <c r="R284" s="515"/>
      <c r="S284" s="446"/>
    </row>
    <row r="285" spans="1:19" ht="14.4" customHeight="1" x14ac:dyDescent="0.3">
      <c r="A285" s="440" t="s">
        <v>784</v>
      </c>
      <c r="B285" s="441" t="s">
        <v>785</v>
      </c>
      <c r="C285" s="441" t="s">
        <v>386</v>
      </c>
      <c r="D285" s="441" t="s">
        <v>768</v>
      </c>
      <c r="E285" s="441" t="s">
        <v>786</v>
      </c>
      <c r="F285" s="441" t="s">
        <v>892</v>
      </c>
      <c r="G285" s="441" t="s">
        <v>893</v>
      </c>
      <c r="H285" s="445">
        <v>7</v>
      </c>
      <c r="I285" s="445">
        <v>1883</v>
      </c>
      <c r="J285" s="441">
        <v>0.81727430555555558</v>
      </c>
      <c r="K285" s="441">
        <v>269</v>
      </c>
      <c r="L285" s="445">
        <v>8</v>
      </c>
      <c r="M285" s="445">
        <v>2304</v>
      </c>
      <c r="N285" s="441">
        <v>1</v>
      </c>
      <c r="O285" s="441">
        <v>288</v>
      </c>
      <c r="P285" s="445"/>
      <c r="Q285" s="445"/>
      <c r="R285" s="515"/>
      <c r="S285" s="446"/>
    </row>
    <row r="286" spans="1:19" ht="14.4" customHeight="1" x14ac:dyDescent="0.3">
      <c r="A286" s="440" t="s">
        <v>784</v>
      </c>
      <c r="B286" s="441" t="s">
        <v>785</v>
      </c>
      <c r="C286" s="441" t="s">
        <v>386</v>
      </c>
      <c r="D286" s="441" t="s">
        <v>768</v>
      </c>
      <c r="E286" s="441" t="s">
        <v>786</v>
      </c>
      <c r="F286" s="441" t="s">
        <v>900</v>
      </c>
      <c r="G286" s="441" t="s">
        <v>901</v>
      </c>
      <c r="H286" s="445">
        <v>1</v>
      </c>
      <c r="I286" s="445">
        <v>0</v>
      </c>
      <c r="J286" s="441"/>
      <c r="K286" s="441">
        <v>0</v>
      </c>
      <c r="L286" s="445">
        <v>3</v>
      </c>
      <c r="M286" s="445">
        <v>0</v>
      </c>
      <c r="N286" s="441"/>
      <c r="O286" s="441">
        <v>0</v>
      </c>
      <c r="P286" s="445"/>
      <c r="Q286" s="445"/>
      <c r="R286" s="515"/>
      <c r="S286" s="446"/>
    </row>
    <row r="287" spans="1:19" ht="14.4" customHeight="1" x14ac:dyDescent="0.3">
      <c r="A287" s="440" t="s">
        <v>784</v>
      </c>
      <c r="B287" s="441" t="s">
        <v>785</v>
      </c>
      <c r="C287" s="441" t="s">
        <v>386</v>
      </c>
      <c r="D287" s="441" t="s">
        <v>769</v>
      </c>
      <c r="E287" s="441" t="s">
        <v>786</v>
      </c>
      <c r="F287" s="441" t="s">
        <v>789</v>
      </c>
      <c r="G287" s="441" t="s">
        <v>790</v>
      </c>
      <c r="H287" s="445">
        <v>4</v>
      </c>
      <c r="I287" s="445">
        <v>216</v>
      </c>
      <c r="J287" s="441">
        <v>0.93103448275862066</v>
      </c>
      <c r="K287" s="441">
        <v>54</v>
      </c>
      <c r="L287" s="445">
        <v>4</v>
      </c>
      <c r="M287" s="445">
        <v>232</v>
      </c>
      <c r="N287" s="441">
        <v>1</v>
      </c>
      <c r="O287" s="441">
        <v>58</v>
      </c>
      <c r="P287" s="445"/>
      <c r="Q287" s="445"/>
      <c r="R287" s="515"/>
      <c r="S287" s="446"/>
    </row>
    <row r="288" spans="1:19" ht="14.4" customHeight="1" x14ac:dyDescent="0.3">
      <c r="A288" s="440" t="s">
        <v>784</v>
      </c>
      <c r="B288" s="441" t="s">
        <v>785</v>
      </c>
      <c r="C288" s="441" t="s">
        <v>386</v>
      </c>
      <c r="D288" s="441" t="s">
        <v>769</v>
      </c>
      <c r="E288" s="441" t="s">
        <v>786</v>
      </c>
      <c r="F288" s="441" t="s">
        <v>799</v>
      </c>
      <c r="G288" s="441" t="s">
        <v>800</v>
      </c>
      <c r="H288" s="445">
        <v>6</v>
      </c>
      <c r="I288" s="445">
        <v>1032</v>
      </c>
      <c r="J288" s="441"/>
      <c r="K288" s="441">
        <v>172</v>
      </c>
      <c r="L288" s="445"/>
      <c r="M288" s="445"/>
      <c r="N288" s="441"/>
      <c r="O288" s="441"/>
      <c r="P288" s="445"/>
      <c r="Q288" s="445"/>
      <c r="R288" s="515"/>
      <c r="S288" s="446"/>
    </row>
    <row r="289" spans="1:19" ht="14.4" customHeight="1" x14ac:dyDescent="0.3">
      <c r="A289" s="440" t="s">
        <v>784</v>
      </c>
      <c r="B289" s="441" t="s">
        <v>785</v>
      </c>
      <c r="C289" s="441" t="s">
        <v>386</v>
      </c>
      <c r="D289" s="441" t="s">
        <v>769</v>
      </c>
      <c r="E289" s="441" t="s">
        <v>786</v>
      </c>
      <c r="F289" s="441" t="s">
        <v>807</v>
      </c>
      <c r="G289" s="441" t="s">
        <v>808</v>
      </c>
      <c r="H289" s="445">
        <v>9</v>
      </c>
      <c r="I289" s="445">
        <v>3069</v>
      </c>
      <c r="J289" s="441"/>
      <c r="K289" s="441">
        <v>341</v>
      </c>
      <c r="L289" s="445"/>
      <c r="M289" s="445"/>
      <c r="N289" s="441"/>
      <c r="O289" s="441"/>
      <c r="P289" s="445"/>
      <c r="Q289" s="445"/>
      <c r="R289" s="515"/>
      <c r="S289" s="446"/>
    </row>
    <row r="290" spans="1:19" ht="14.4" customHeight="1" x14ac:dyDescent="0.3">
      <c r="A290" s="440" t="s">
        <v>784</v>
      </c>
      <c r="B290" s="441" t="s">
        <v>785</v>
      </c>
      <c r="C290" s="441" t="s">
        <v>386</v>
      </c>
      <c r="D290" s="441" t="s">
        <v>769</v>
      </c>
      <c r="E290" s="441" t="s">
        <v>786</v>
      </c>
      <c r="F290" s="441" t="s">
        <v>829</v>
      </c>
      <c r="G290" s="441" t="s">
        <v>830</v>
      </c>
      <c r="H290" s="445">
        <v>1</v>
      </c>
      <c r="I290" s="445">
        <v>285</v>
      </c>
      <c r="J290" s="441">
        <v>0.46875</v>
      </c>
      <c r="K290" s="441">
        <v>285</v>
      </c>
      <c r="L290" s="445">
        <v>2</v>
      </c>
      <c r="M290" s="445">
        <v>608</v>
      </c>
      <c r="N290" s="441">
        <v>1</v>
      </c>
      <c r="O290" s="441">
        <v>304</v>
      </c>
      <c r="P290" s="445"/>
      <c r="Q290" s="445"/>
      <c r="R290" s="515"/>
      <c r="S290" s="446"/>
    </row>
    <row r="291" spans="1:19" ht="14.4" customHeight="1" x14ac:dyDescent="0.3">
      <c r="A291" s="440" t="s">
        <v>784</v>
      </c>
      <c r="B291" s="441" t="s">
        <v>785</v>
      </c>
      <c r="C291" s="441" t="s">
        <v>386</v>
      </c>
      <c r="D291" s="441" t="s">
        <v>769</v>
      </c>
      <c r="E291" s="441" t="s">
        <v>786</v>
      </c>
      <c r="F291" s="441" t="s">
        <v>833</v>
      </c>
      <c r="G291" s="441" t="s">
        <v>834</v>
      </c>
      <c r="H291" s="445">
        <v>2</v>
      </c>
      <c r="I291" s="445">
        <v>924</v>
      </c>
      <c r="J291" s="441"/>
      <c r="K291" s="441">
        <v>462</v>
      </c>
      <c r="L291" s="445"/>
      <c r="M291" s="445"/>
      <c r="N291" s="441"/>
      <c r="O291" s="441"/>
      <c r="P291" s="445"/>
      <c r="Q291" s="445"/>
      <c r="R291" s="515"/>
      <c r="S291" s="446"/>
    </row>
    <row r="292" spans="1:19" ht="14.4" customHeight="1" x14ac:dyDescent="0.3">
      <c r="A292" s="440" t="s">
        <v>784</v>
      </c>
      <c r="B292" s="441" t="s">
        <v>785</v>
      </c>
      <c r="C292" s="441" t="s">
        <v>386</v>
      </c>
      <c r="D292" s="441" t="s">
        <v>769</v>
      </c>
      <c r="E292" s="441" t="s">
        <v>786</v>
      </c>
      <c r="F292" s="441" t="s">
        <v>837</v>
      </c>
      <c r="G292" s="441" t="s">
        <v>838</v>
      </c>
      <c r="H292" s="445">
        <v>3</v>
      </c>
      <c r="I292" s="445">
        <v>1068</v>
      </c>
      <c r="J292" s="441">
        <v>2.8864864864864863</v>
      </c>
      <c r="K292" s="441">
        <v>356</v>
      </c>
      <c r="L292" s="445">
        <v>1</v>
      </c>
      <c r="M292" s="445">
        <v>370</v>
      </c>
      <c r="N292" s="441">
        <v>1</v>
      </c>
      <c r="O292" s="441">
        <v>370</v>
      </c>
      <c r="P292" s="445"/>
      <c r="Q292" s="445"/>
      <c r="R292" s="515"/>
      <c r="S292" s="446"/>
    </row>
    <row r="293" spans="1:19" ht="14.4" customHeight="1" x14ac:dyDescent="0.3">
      <c r="A293" s="440" t="s">
        <v>784</v>
      </c>
      <c r="B293" s="441" t="s">
        <v>785</v>
      </c>
      <c r="C293" s="441" t="s">
        <v>386</v>
      </c>
      <c r="D293" s="441" t="s">
        <v>769</v>
      </c>
      <c r="E293" s="441" t="s">
        <v>786</v>
      </c>
      <c r="F293" s="441" t="s">
        <v>839</v>
      </c>
      <c r="G293" s="441" t="s">
        <v>840</v>
      </c>
      <c r="H293" s="445">
        <v>1</v>
      </c>
      <c r="I293" s="445">
        <v>2917</v>
      </c>
      <c r="J293" s="441"/>
      <c r="K293" s="441">
        <v>2917</v>
      </c>
      <c r="L293" s="445"/>
      <c r="M293" s="445"/>
      <c r="N293" s="441"/>
      <c r="O293" s="441"/>
      <c r="P293" s="445"/>
      <c r="Q293" s="445"/>
      <c r="R293" s="515"/>
      <c r="S293" s="446"/>
    </row>
    <row r="294" spans="1:19" ht="14.4" customHeight="1" x14ac:dyDescent="0.3">
      <c r="A294" s="440" t="s">
        <v>784</v>
      </c>
      <c r="B294" s="441" t="s">
        <v>785</v>
      </c>
      <c r="C294" s="441" t="s">
        <v>386</v>
      </c>
      <c r="D294" s="441" t="s">
        <v>769</v>
      </c>
      <c r="E294" s="441" t="s">
        <v>786</v>
      </c>
      <c r="F294" s="441" t="s">
        <v>861</v>
      </c>
      <c r="G294" s="441" t="s">
        <v>862</v>
      </c>
      <c r="H294" s="445">
        <v>2</v>
      </c>
      <c r="I294" s="445">
        <v>338</v>
      </c>
      <c r="J294" s="441"/>
      <c r="K294" s="441">
        <v>169</v>
      </c>
      <c r="L294" s="445"/>
      <c r="M294" s="445"/>
      <c r="N294" s="441"/>
      <c r="O294" s="441"/>
      <c r="P294" s="445"/>
      <c r="Q294" s="445"/>
      <c r="R294" s="515"/>
      <c r="S294" s="446"/>
    </row>
    <row r="295" spans="1:19" ht="14.4" customHeight="1" x14ac:dyDescent="0.3">
      <c r="A295" s="440" t="s">
        <v>784</v>
      </c>
      <c r="B295" s="441" t="s">
        <v>785</v>
      </c>
      <c r="C295" s="441" t="s">
        <v>386</v>
      </c>
      <c r="D295" s="441" t="s">
        <v>770</v>
      </c>
      <c r="E295" s="441" t="s">
        <v>786</v>
      </c>
      <c r="F295" s="441" t="s">
        <v>789</v>
      </c>
      <c r="G295" s="441" t="s">
        <v>790</v>
      </c>
      <c r="H295" s="445"/>
      <c r="I295" s="445"/>
      <c r="J295" s="441"/>
      <c r="K295" s="441"/>
      <c r="L295" s="445"/>
      <c r="M295" s="445"/>
      <c r="N295" s="441"/>
      <c r="O295" s="441"/>
      <c r="P295" s="445">
        <v>8</v>
      </c>
      <c r="Q295" s="445">
        <v>464</v>
      </c>
      <c r="R295" s="515"/>
      <c r="S295" s="446">
        <v>58</v>
      </c>
    </row>
    <row r="296" spans="1:19" ht="14.4" customHeight="1" x14ac:dyDescent="0.3">
      <c r="A296" s="440" t="s">
        <v>784</v>
      </c>
      <c r="B296" s="441" t="s">
        <v>785</v>
      </c>
      <c r="C296" s="441" t="s">
        <v>386</v>
      </c>
      <c r="D296" s="441" t="s">
        <v>770</v>
      </c>
      <c r="E296" s="441" t="s">
        <v>786</v>
      </c>
      <c r="F296" s="441" t="s">
        <v>791</v>
      </c>
      <c r="G296" s="441" t="s">
        <v>792</v>
      </c>
      <c r="H296" s="445"/>
      <c r="I296" s="445"/>
      <c r="J296" s="441"/>
      <c r="K296" s="441"/>
      <c r="L296" s="445"/>
      <c r="M296" s="445"/>
      <c r="N296" s="441"/>
      <c r="O296" s="441"/>
      <c r="P296" s="445">
        <v>2</v>
      </c>
      <c r="Q296" s="445">
        <v>262</v>
      </c>
      <c r="R296" s="515"/>
      <c r="S296" s="446">
        <v>131</v>
      </c>
    </row>
    <row r="297" spans="1:19" ht="14.4" customHeight="1" x14ac:dyDescent="0.3">
      <c r="A297" s="440" t="s">
        <v>784</v>
      </c>
      <c r="B297" s="441" t="s">
        <v>785</v>
      </c>
      <c r="C297" s="441" t="s">
        <v>386</v>
      </c>
      <c r="D297" s="441" t="s">
        <v>770</v>
      </c>
      <c r="E297" s="441" t="s">
        <v>786</v>
      </c>
      <c r="F297" s="441" t="s">
        <v>803</v>
      </c>
      <c r="G297" s="441" t="s">
        <v>804</v>
      </c>
      <c r="H297" s="445"/>
      <c r="I297" s="445"/>
      <c r="J297" s="441"/>
      <c r="K297" s="441"/>
      <c r="L297" s="445"/>
      <c r="M297" s="445"/>
      <c r="N297" s="441"/>
      <c r="O297" s="441"/>
      <c r="P297" s="445">
        <v>3</v>
      </c>
      <c r="Q297" s="445">
        <v>1008</v>
      </c>
      <c r="R297" s="515"/>
      <c r="S297" s="446">
        <v>336</v>
      </c>
    </row>
    <row r="298" spans="1:19" ht="14.4" customHeight="1" x14ac:dyDescent="0.3">
      <c r="A298" s="440" t="s">
        <v>784</v>
      </c>
      <c r="B298" s="441" t="s">
        <v>785</v>
      </c>
      <c r="C298" s="441" t="s">
        <v>386</v>
      </c>
      <c r="D298" s="441" t="s">
        <v>770</v>
      </c>
      <c r="E298" s="441" t="s">
        <v>786</v>
      </c>
      <c r="F298" s="441" t="s">
        <v>817</v>
      </c>
      <c r="G298" s="441" t="s">
        <v>818</v>
      </c>
      <c r="H298" s="445"/>
      <c r="I298" s="445"/>
      <c r="J298" s="441"/>
      <c r="K298" s="441"/>
      <c r="L298" s="445"/>
      <c r="M298" s="445"/>
      <c r="N298" s="441"/>
      <c r="O298" s="441"/>
      <c r="P298" s="445">
        <v>1</v>
      </c>
      <c r="Q298" s="445">
        <v>49</v>
      </c>
      <c r="R298" s="515"/>
      <c r="S298" s="446">
        <v>49</v>
      </c>
    </row>
    <row r="299" spans="1:19" ht="14.4" customHeight="1" x14ac:dyDescent="0.3">
      <c r="A299" s="440" t="s">
        <v>784</v>
      </c>
      <c r="B299" s="441" t="s">
        <v>785</v>
      </c>
      <c r="C299" s="441" t="s">
        <v>386</v>
      </c>
      <c r="D299" s="441" t="s">
        <v>770</v>
      </c>
      <c r="E299" s="441" t="s">
        <v>786</v>
      </c>
      <c r="F299" s="441" t="s">
        <v>825</v>
      </c>
      <c r="G299" s="441" t="s">
        <v>826</v>
      </c>
      <c r="H299" s="445"/>
      <c r="I299" s="445"/>
      <c r="J299" s="441"/>
      <c r="K299" s="441"/>
      <c r="L299" s="445"/>
      <c r="M299" s="445"/>
      <c r="N299" s="441"/>
      <c r="O299" s="441"/>
      <c r="P299" s="445">
        <v>8</v>
      </c>
      <c r="Q299" s="445">
        <v>5640</v>
      </c>
      <c r="R299" s="515"/>
      <c r="S299" s="446">
        <v>705</v>
      </c>
    </row>
    <row r="300" spans="1:19" ht="14.4" customHeight="1" x14ac:dyDescent="0.3">
      <c r="A300" s="440" t="s">
        <v>784</v>
      </c>
      <c r="B300" s="441" t="s">
        <v>785</v>
      </c>
      <c r="C300" s="441" t="s">
        <v>386</v>
      </c>
      <c r="D300" s="441" t="s">
        <v>770</v>
      </c>
      <c r="E300" s="441" t="s">
        <v>786</v>
      </c>
      <c r="F300" s="441" t="s">
        <v>829</v>
      </c>
      <c r="G300" s="441" t="s">
        <v>830</v>
      </c>
      <c r="H300" s="445"/>
      <c r="I300" s="445"/>
      <c r="J300" s="441"/>
      <c r="K300" s="441"/>
      <c r="L300" s="445"/>
      <c r="M300" s="445"/>
      <c r="N300" s="441"/>
      <c r="O300" s="441"/>
      <c r="P300" s="445">
        <v>4</v>
      </c>
      <c r="Q300" s="445">
        <v>1220</v>
      </c>
      <c r="R300" s="515"/>
      <c r="S300" s="446">
        <v>305</v>
      </c>
    </row>
    <row r="301" spans="1:19" ht="14.4" customHeight="1" x14ac:dyDescent="0.3">
      <c r="A301" s="440" t="s">
        <v>784</v>
      </c>
      <c r="B301" s="441" t="s">
        <v>785</v>
      </c>
      <c r="C301" s="441" t="s">
        <v>386</v>
      </c>
      <c r="D301" s="441" t="s">
        <v>770</v>
      </c>
      <c r="E301" s="441" t="s">
        <v>786</v>
      </c>
      <c r="F301" s="441" t="s">
        <v>831</v>
      </c>
      <c r="G301" s="441" t="s">
        <v>832</v>
      </c>
      <c r="H301" s="445"/>
      <c r="I301" s="445"/>
      <c r="J301" s="441"/>
      <c r="K301" s="441"/>
      <c r="L301" s="445"/>
      <c r="M301" s="445"/>
      <c r="N301" s="441"/>
      <c r="O301" s="441"/>
      <c r="P301" s="445">
        <v>4</v>
      </c>
      <c r="Q301" s="445">
        <v>14848</v>
      </c>
      <c r="R301" s="515"/>
      <c r="S301" s="446">
        <v>3712</v>
      </c>
    </row>
    <row r="302" spans="1:19" ht="14.4" customHeight="1" x14ac:dyDescent="0.3">
      <c r="A302" s="440" t="s">
        <v>784</v>
      </c>
      <c r="B302" s="441" t="s">
        <v>785</v>
      </c>
      <c r="C302" s="441" t="s">
        <v>386</v>
      </c>
      <c r="D302" s="441" t="s">
        <v>770</v>
      </c>
      <c r="E302" s="441" t="s">
        <v>786</v>
      </c>
      <c r="F302" s="441" t="s">
        <v>833</v>
      </c>
      <c r="G302" s="441" t="s">
        <v>834</v>
      </c>
      <c r="H302" s="445"/>
      <c r="I302" s="445"/>
      <c r="J302" s="441"/>
      <c r="K302" s="441"/>
      <c r="L302" s="445"/>
      <c r="M302" s="445"/>
      <c r="N302" s="441"/>
      <c r="O302" s="441"/>
      <c r="P302" s="445">
        <v>1</v>
      </c>
      <c r="Q302" s="445">
        <v>494</v>
      </c>
      <c r="R302" s="515"/>
      <c r="S302" s="446">
        <v>494</v>
      </c>
    </row>
    <row r="303" spans="1:19" ht="14.4" customHeight="1" x14ac:dyDescent="0.3">
      <c r="A303" s="440" t="s">
        <v>784</v>
      </c>
      <c r="B303" s="441" t="s">
        <v>785</v>
      </c>
      <c r="C303" s="441" t="s">
        <v>386</v>
      </c>
      <c r="D303" s="441" t="s">
        <v>770</v>
      </c>
      <c r="E303" s="441" t="s">
        <v>786</v>
      </c>
      <c r="F303" s="441" t="s">
        <v>837</v>
      </c>
      <c r="G303" s="441" t="s">
        <v>838</v>
      </c>
      <c r="H303" s="445"/>
      <c r="I303" s="445"/>
      <c r="J303" s="441"/>
      <c r="K303" s="441"/>
      <c r="L303" s="445"/>
      <c r="M303" s="445"/>
      <c r="N303" s="441"/>
      <c r="O303" s="441"/>
      <c r="P303" s="445">
        <v>5</v>
      </c>
      <c r="Q303" s="445">
        <v>1850</v>
      </c>
      <c r="R303" s="515"/>
      <c r="S303" s="446">
        <v>370</v>
      </c>
    </row>
    <row r="304" spans="1:19" ht="14.4" customHeight="1" x14ac:dyDescent="0.3">
      <c r="A304" s="440" t="s">
        <v>784</v>
      </c>
      <c r="B304" s="441" t="s">
        <v>785</v>
      </c>
      <c r="C304" s="441" t="s">
        <v>386</v>
      </c>
      <c r="D304" s="441" t="s">
        <v>770</v>
      </c>
      <c r="E304" s="441" t="s">
        <v>786</v>
      </c>
      <c r="F304" s="441" t="s">
        <v>843</v>
      </c>
      <c r="G304" s="441" t="s">
        <v>844</v>
      </c>
      <c r="H304" s="445"/>
      <c r="I304" s="445"/>
      <c r="J304" s="441"/>
      <c r="K304" s="441"/>
      <c r="L304" s="445"/>
      <c r="M304" s="445"/>
      <c r="N304" s="441"/>
      <c r="O304" s="441"/>
      <c r="P304" s="445">
        <v>5</v>
      </c>
      <c r="Q304" s="445">
        <v>555</v>
      </c>
      <c r="R304" s="515"/>
      <c r="S304" s="446">
        <v>111</v>
      </c>
    </row>
    <row r="305" spans="1:19" ht="14.4" customHeight="1" x14ac:dyDescent="0.3">
      <c r="A305" s="440" t="s">
        <v>784</v>
      </c>
      <c r="B305" s="441" t="s">
        <v>785</v>
      </c>
      <c r="C305" s="441" t="s">
        <v>386</v>
      </c>
      <c r="D305" s="441" t="s">
        <v>770</v>
      </c>
      <c r="E305" s="441" t="s">
        <v>786</v>
      </c>
      <c r="F305" s="441" t="s">
        <v>851</v>
      </c>
      <c r="G305" s="441" t="s">
        <v>852</v>
      </c>
      <c r="H305" s="445"/>
      <c r="I305" s="445"/>
      <c r="J305" s="441"/>
      <c r="K305" s="441"/>
      <c r="L305" s="445"/>
      <c r="M305" s="445"/>
      <c r="N305" s="441"/>
      <c r="O305" s="441"/>
      <c r="P305" s="445">
        <v>2</v>
      </c>
      <c r="Q305" s="445">
        <v>912</v>
      </c>
      <c r="R305" s="515"/>
      <c r="S305" s="446">
        <v>456</v>
      </c>
    </row>
    <row r="306" spans="1:19" ht="14.4" customHeight="1" x14ac:dyDescent="0.3">
      <c r="A306" s="440" t="s">
        <v>784</v>
      </c>
      <c r="B306" s="441" t="s">
        <v>785</v>
      </c>
      <c r="C306" s="441" t="s">
        <v>386</v>
      </c>
      <c r="D306" s="441" t="s">
        <v>770</v>
      </c>
      <c r="E306" s="441" t="s">
        <v>786</v>
      </c>
      <c r="F306" s="441" t="s">
        <v>861</v>
      </c>
      <c r="G306" s="441" t="s">
        <v>862</v>
      </c>
      <c r="H306" s="445"/>
      <c r="I306" s="445"/>
      <c r="J306" s="441"/>
      <c r="K306" s="441"/>
      <c r="L306" s="445"/>
      <c r="M306" s="445"/>
      <c r="N306" s="441"/>
      <c r="O306" s="441"/>
      <c r="P306" s="445">
        <v>86</v>
      </c>
      <c r="Q306" s="445">
        <v>15136</v>
      </c>
      <c r="R306" s="515"/>
      <c r="S306" s="446">
        <v>176</v>
      </c>
    </row>
    <row r="307" spans="1:19" ht="14.4" customHeight="1" x14ac:dyDescent="0.3">
      <c r="A307" s="440" t="s">
        <v>784</v>
      </c>
      <c r="B307" s="441" t="s">
        <v>785</v>
      </c>
      <c r="C307" s="441" t="s">
        <v>386</v>
      </c>
      <c r="D307" s="441" t="s">
        <v>770</v>
      </c>
      <c r="E307" s="441" t="s">
        <v>786</v>
      </c>
      <c r="F307" s="441" t="s">
        <v>863</v>
      </c>
      <c r="G307" s="441" t="s">
        <v>864</v>
      </c>
      <c r="H307" s="445"/>
      <c r="I307" s="445"/>
      <c r="J307" s="441"/>
      <c r="K307" s="441"/>
      <c r="L307" s="445"/>
      <c r="M307" s="445"/>
      <c r="N307" s="441"/>
      <c r="O307" s="441"/>
      <c r="P307" s="445">
        <v>20</v>
      </c>
      <c r="Q307" s="445">
        <v>1700</v>
      </c>
      <c r="R307" s="515"/>
      <c r="S307" s="446">
        <v>85</v>
      </c>
    </row>
    <row r="308" spans="1:19" ht="14.4" customHeight="1" x14ac:dyDescent="0.3">
      <c r="A308" s="440" t="s">
        <v>784</v>
      </c>
      <c r="B308" s="441" t="s">
        <v>785</v>
      </c>
      <c r="C308" s="441" t="s">
        <v>386</v>
      </c>
      <c r="D308" s="441" t="s">
        <v>770</v>
      </c>
      <c r="E308" s="441" t="s">
        <v>786</v>
      </c>
      <c r="F308" s="441" t="s">
        <v>867</v>
      </c>
      <c r="G308" s="441" t="s">
        <v>868</v>
      </c>
      <c r="H308" s="445"/>
      <c r="I308" s="445"/>
      <c r="J308" s="441"/>
      <c r="K308" s="441"/>
      <c r="L308" s="445"/>
      <c r="M308" s="445"/>
      <c r="N308" s="441"/>
      <c r="O308" s="441"/>
      <c r="P308" s="445">
        <v>2</v>
      </c>
      <c r="Q308" s="445">
        <v>340</v>
      </c>
      <c r="R308" s="515"/>
      <c r="S308" s="446">
        <v>170</v>
      </c>
    </row>
    <row r="309" spans="1:19" ht="14.4" customHeight="1" x14ac:dyDescent="0.3">
      <c r="A309" s="440" t="s">
        <v>784</v>
      </c>
      <c r="B309" s="441" t="s">
        <v>785</v>
      </c>
      <c r="C309" s="441" t="s">
        <v>386</v>
      </c>
      <c r="D309" s="441" t="s">
        <v>770</v>
      </c>
      <c r="E309" s="441" t="s">
        <v>786</v>
      </c>
      <c r="F309" s="441" t="s">
        <v>873</v>
      </c>
      <c r="G309" s="441" t="s">
        <v>874</v>
      </c>
      <c r="H309" s="445"/>
      <c r="I309" s="445"/>
      <c r="J309" s="441"/>
      <c r="K309" s="441"/>
      <c r="L309" s="445"/>
      <c r="M309" s="445"/>
      <c r="N309" s="441"/>
      <c r="O309" s="441"/>
      <c r="P309" s="445">
        <v>1</v>
      </c>
      <c r="Q309" s="445">
        <v>176</v>
      </c>
      <c r="R309" s="515"/>
      <c r="S309" s="446">
        <v>176</v>
      </c>
    </row>
    <row r="310" spans="1:19" ht="14.4" customHeight="1" x14ac:dyDescent="0.3">
      <c r="A310" s="440" t="s">
        <v>784</v>
      </c>
      <c r="B310" s="441" t="s">
        <v>785</v>
      </c>
      <c r="C310" s="441" t="s">
        <v>386</v>
      </c>
      <c r="D310" s="441" t="s">
        <v>770</v>
      </c>
      <c r="E310" s="441" t="s">
        <v>786</v>
      </c>
      <c r="F310" s="441" t="s">
        <v>877</v>
      </c>
      <c r="G310" s="441" t="s">
        <v>878</v>
      </c>
      <c r="H310" s="445"/>
      <c r="I310" s="445"/>
      <c r="J310" s="441"/>
      <c r="K310" s="441"/>
      <c r="L310" s="445"/>
      <c r="M310" s="445"/>
      <c r="N310" s="441"/>
      <c r="O310" s="441"/>
      <c r="P310" s="445">
        <v>9</v>
      </c>
      <c r="Q310" s="445">
        <v>2376</v>
      </c>
      <c r="R310" s="515"/>
      <c r="S310" s="446">
        <v>264</v>
      </c>
    </row>
    <row r="311" spans="1:19" ht="14.4" customHeight="1" x14ac:dyDescent="0.3">
      <c r="A311" s="440" t="s">
        <v>784</v>
      </c>
      <c r="B311" s="441" t="s">
        <v>785</v>
      </c>
      <c r="C311" s="441" t="s">
        <v>386</v>
      </c>
      <c r="D311" s="441" t="s">
        <v>770</v>
      </c>
      <c r="E311" s="441" t="s">
        <v>786</v>
      </c>
      <c r="F311" s="441" t="s">
        <v>883</v>
      </c>
      <c r="G311" s="441" t="s">
        <v>884</v>
      </c>
      <c r="H311" s="445"/>
      <c r="I311" s="445"/>
      <c r="J311" s="441"/>
      <c r="K311" s="441"/>
      <c r="L311" s="445"/>
      <c r="M311" s="445"/>
      <c r="N311" s="441"/>
      <c r="O311" s="441"/>
      <c r="P311" s="445">
        <v>4</v>
      </c>
      <c r="Q311" s="445">
        <v>1696</v>
      </c>
      <c r="R311" s="515"/>
      <c r="S311" s="446">
        <v>424</v>
      </c>
    </row>
    <row r="312" spans="1:19" ht="14.4" customHeight="1" x14ac:dyDescent="0.3">
      <c r="A312" s="440" t="s">
        <v>784</v>
      </c>
      <c r="B312" s="441" t="s">
        <v>785</v>
      </c>
      <c r="C312" s="441" t="s">
        <v>386</v>
      </c>
      <c r="D312" s="441" t="s">
        <v>770</v>
      </c>
      <c r="E312" s="441" t="s">
        <v>786</v>
      </c>
      <c r="F312" s="441" t="s">
        <v>894</v>
      </c>
      <c r="G312" s="441" t="s">
        <v>895</v>
      </c>
      <c r="H312" s="445"/>
      <c r="I312" s="445"/>
      <c r="J312" s="441"/>
      <c r="K312" s="441"/>
      <c r="L312" s="445"/>
      <c r="M312" s="445"/>
      <c r="N312" s="441"/>
      <c r="O312" s="441"/>
      <c r="P312" s="445">
        <v>4</v>
      </c>
      <c r="Q312" s="445">
        <v>4392</v>
      </c>
      <c r="R312" s="515"/>
      <c r="S312" s="446">
        <v>1098</v>
      </c>
    </row>
    <row r="313" spans="1:19" ht="14.4" customHeight="1" x14ac:dyDescent="0.3">
      <c r="A313" s="440" t="s">
        <v>784</v>
      </c>
      <c r="B313" s="441" t="s">
        <v>785</v>
      </c>
      <c r="C313" s="441" t="s">
        <v>386</v>
      </c>
      <c r="D313" s="441" t="s">
        <v>771</v>
      </c>
      <c r="E313" s="441" t="s">
        <v>786</v>
      </c>
      <c r="F313" s="441" t="s">
        <v>789</v>
      </c>
      <c r="G313" s="441" t="s">
        <v>790</v>
      </c>
      <c r="H313" s="445">
        <v>64</v>
      </c>
      <c r="I313" s="445">
        <v>3456</v>
      </c>
      <c r="J313" s="441">
        <v>0.31034482758620691</v>
      </c>
      <c r="K313" s="441">
        <v>54</v>
      </c>
      <c r="L313" s="445">
        <v>192</v>
      </c>
      <c r="M313" s="445">
        <v>11136</v>
      </c>
      <c r="N313" s="441">
        <v>1</v>
      </c>
      <c r="O313" s="441">
        <v>58</v>
      </c>
      <c r="P313" s="445">
        <v>8</v>
      </c>
      <c r="Q313" s="445">
        <v>464</v>
      </c>
      <c r="R313" s="515">
        <v>4.1666666666666664E-2</v>
      </c>
      <c r="S313" s="446">
        <v>58</v>
      </c>
    </row>
    <row r="314" spans="1:19" ht="14.4" customHeight="1" x14ac:dyDescent="0.3">
      <c r="A314" s="440" t="s">
        <v>784</v>
      </c>
      <c r="B314" s="441" t="s">
        <v>785</v>
      </c>
      <c r="C314" s="441" t="s">
        <v>386</v>
      </c>
      <c r="D314" s="441" t="s">
        <v>771</v>
      </c>
      <c r="E314" s="441" t="s">
        <v>786</v>
      </c>
      <c r="F314" s="441" t="s">
        <v>791</v>
      </c>
      <c r="G314" s="441" t="s">
        <v>792</v>
      </c>
      <c r="H314" s="445">
        <v>4</v>
      </c>
      <c r="I314" s="445">
        <v>492</v>
      </c>
      <c r="J314" s="441">
        <v>0.46946564885496184</v>
      </c>
      <c r="K314" s="441">
        <v>123</v>
      </c>
      <c r="L314" s="445">
        <v>8</v>
      </c>
      <c r="M314" s="445">
        <v>1048</v>
      </c>
      <c r="N314" s="441">
        <v>1</v>
      </c>
      <c r="O314" s="441">
        <v>131</v>
      </c>
      <c r="P314" s="445">
        <v>2</v>
      </c>
      <c r="Q314" s="445">
        <v>262</v>
      </c>
      <c r="R314" s="515">
        <v>0.25</v>
      </c>
      <c r="S314" s="446">
        <v>131</v>
      </c>
    </row>
    <row r="315" spans="1:19" ht="14.4" customHeight="1" x14ac:dyDescent="0.3">
      <c r="A315" s="440" t="s">
        <v>784</v>
      </c>
      <c r="B315" s="441" t="s">
        <v>785</v>
      </c>
      <c r="C315" s="441" t="s">
        <v>386</v>
      </c>
      <c r="D315" s="441" t="s">
        <v>771</v>
      </c>
      <c r="E315" s="441" t="s">
        <v>786</v>
      </c>
      <c r="F315" s="441" t="s">
        <v>797</v>
      </c>
      <c r="G315" s="441" t="s">
        <v>798</v>
      </c>
      <c r="H315" s="445">
        <v>1</v>
      </c>
      <c r="I315" s="445">
        <v>384</v>
      </c>
      <c r="J315" s="441"/>
      <c r="K315" s="441">
        <v>384</v>
      </c>
      <c r="L315" s="445"/>
      <c r="M315" s="445"/>
      <c r="N315" s="441"/>
      <c r="O315" s="441"/>
      <c r="P315" s="445"/>
      <c r="Q315" s="445"/>
      <c r="R315" s="515"/>
      <c r="S315" s="446"/>
    </row>
    <row r="316" spans="1:19" ht="14.4" customHeight="1" x14ac:dyDescent="0.3">
      <c r="A316" s="440" t="s">
        <v>784</v>
      </c>
      <c r="B316" s="441" t="s">
        <v>785</v>
      </c>
      <c r="C316" s="441" t="s">
        <v>386</v>
      </c>
      <c r="D316" s="441" t="s">
        <v>771</v>
      </c>
      <c r="E316" s="441" t="s">
        <v>786</v>
      </c>
      <c r="F316" s="441" t="s">
        <v>799</v>
      </c>
      <c r="G316" s="441" t="s">
        <v>800</v>
      </c>
      <c r="H316" s="445">
        <v>1</v>
      </c>
      <c r="I316" s="445">
        <v>172</v>
      </c>
      <c r="J316" s="441">
        <v>3.2029795158286779E-2</v>
      </c>
      <c r="K316" s="441">
        <v>172</v>
      </c>
      <c r="L316" s="445">
        <v>30</v>
      </c>
      <c r="M316" s="445">
        <v>5370</v>
      </c>
      <c r="N316" s="441">
        <v>1</v>
      </c>
      <c r="O316" s="441">
        <v>179</v>
      </c>
      <c r="P316" s="445"/>
      <c r="Q316" s="445"/>
      <c r="R316" s="515"/>
      <c r="S316" s="446"/>
    </row>
    <row r="317" spans="1:19" ht="14.4" customHeight="1" x14ac:dyDescent="0.3">
      <c r="A317" s="440" t="s">
        <v>784</v>
      </c>
      <c r="B317" s="441" t="s">
        <v>785</v>
      </c>
      <c r="C317" s="441" t="s">
        <v>386</v>
      </c>
      <c r="D317" s="441" t="s">
        <v>771</v>
      </c>
      <c r="E317" s="441" t="s">
        <v>786</v>
      </c>
      <c r="F317" s="441" t="s">
        <v>801</v>
      </c>
      <c r="G317" s="441" t="s">
        <v>802</v>
      </c>
      <c r="H317" s="445">
        <v>2</v>
      </c>
      <c r="I317" s="445">
        <v>1066</v>
      </c>
      <c r="J317" s="441"/>
      <c r="K317" s="441">
        <v>533</v>
      </c>
      <c r="L317" s="445"/>
      <c r="M317" s="445"/>
      <c r="N317" s="441"/>
      <c r="O317" s="441"/>
      <c r="P317" s="445"/>
      <c r="Q317" s="445"/>
      <c r="R317" s="515"/>
      <c r="S317" s="446"/>
    </row>
    <row r="318" spans="1:19" ht="14.4" customHeight="1" x14ac:dyDescent="0.3">
      <c r="A318" s="440" t="s">
        <v>784</v>
      </c>
      <c r="B318" s="441" t="s">
        <v>785</v>
      </c>
      <c r="C318" s="441" t="s">
        <v>386</v>
      </c>
      <c r="D318" s="441" t="s">
        <v>771</v>
      </c>
      <c r="E318" s="441" t="s">
        <v>786</v>
      </c>
      <c r="F318" s="441" t="s">
        <v>803</v>
      </c>
      <c r="G318" s="441" t="s">
        <v>804</v>
      </c>
      <c r="H318" s="445">
        <v>2</v>
      </c>
      <c r="I318" s="445">
        <v>644</v>
      </c>
      <c r="J318" s="441">
        <v>0.10679933665008291</v>
      </c>
      <c r="K318" s="441">
        <v>322</v>
      </c>
      <c r="L318" s="445">
        <v>18</v>
      </c>
      <c r="M318" s="445">
        <v>6030</v>
      </c>
      <c r="N318" s="441">
        <v>1</v>
      </c>
      <c r="O318" s="441">
        <v>335</v>
      </c>
      <c r="P318" s="445"/>
      <c r="Q318" s="445"/>
      <c r="R318" s="515"/>
      <c r="S318" s="446"/>
    </row>
    <row r="319" spans="1:19" ht="14.4" customHeight="1" x14ac:dyDescent="0.3">
      <c r="A319" s="440" t="s">
        <v>784</v>
      </c>
      <c r="B319" s="441" t="s">
        <v>785</v>
      </c>
      <c r="C319" s="441" t="s">
        <v>386</v>
      </c>
      <c r="D319" s="441" t="s">
        <v>771</v>
      </c>
      <c r="E319" s="441" t="s">
        <v>786</v>
      </c>
      <c r="F319" s="441" t="s">
        <v>805</v>
      </c>
      <c r="G319" s="441" t="s">
        <v>806</v>
      </c>
      <c r="H319" s="445"/>
      <c r="I319" s="445"/>
      <c r="J319" s="441"/>
      <c r="K319" s="441"/>
      <c r="L319" s="445">
        <v>2</v>
      </c>
      <c r="M319" s="445">
        <v>916</v>
      </c>
      <c r="N319" s="441">
        <v>1</v>
      </c>
      <c r="O319" s="441">
        <v>458</v>
      </c>
      <c r="P319" s="445"/>
      <c r="Q319" s="445"/>
      <c r="R319" s="515"/>
      <c r="S319" s="446"/>
    </row>
    <row r="320" spans="1:19" ht="14.4" customHeight="1" x14ac:dyDescent="0.3">
      <c r="A320" s="440" t="s">
        <v>784</v>
      </c>
      <c r="B320" s="441" t="s">
        <v>785</v>
      </c>
      <c r="C320" s="441" t="s">
        <v>386</v>
      </c>
      <c r="D320" s="441" t="s">
        <v>771</v>
      </c>
      <c r="E320" s="441" t="s">
        <v>786</v>
      </c>
      <c r="F320" s="441" t="s">
        <v>807</v>
      </c>
      <c r="G320" s="441" t="s">
        <v>808</v>
      </c>
      <c r="H320" s="445">
        <v>18</v>
      </c>
      <c r="I320" s="445">
        <v>6138</v>
      </c>
      <c r="J320" s="441">
        <v>0.48853868194842409</v>
      </c>
      <c r="K320" s="441">
        <v>341</v>
      </c>
      <c r="L320" s="445">
        <v>36</v>
      </c>
      <c r="M320" s="445">
        <v>12564</v>
      </c>
      <c r="N320" s="441">
        <v>1</v>
      </c>
      <c r="O320" s="441">
        <v>349</v>
      </c>
      <c r="P320" s="445">
        <v>1</v>
      </c>
      <c r="Q320" s="445">
        <v>349</v>
      </c>
      <c r="R320" s="515">
        <v>2.7777777777777776E-2</v>
      </c>
      <c r="S320" s="446">
        <v>349</v>
      </c>
    </row>
    <row r="321" spans="1:19" ht="14.4" customHeight="1" x14ac:dyDescent="0.3">
      <c r="A321" s="440" t="s">
        <v>784</v>
      </c>
      <c r="B321" s="441" t="s">
        <v>785</v>
      </c>
      <c r="C321" s="441" t="s">
        <v>386</v>
      </c>
      <c r="D321" s="441" t="s">
        <v>771</v>
      </c>
      <c r="E321" s="441" t="s">
        <v>786</v>
      </c>
      <c r="F321" s="441" t="s">
        <v>809</v>
      </c>
      <c r="G321" s="441" t="s">
        <v>810</v>
      </c>
      <c r="H321" s="445"/>
      <c r="I321" s="445"/>
      <c r="J321" s="441"/>
      <c r="K321" s="441"/>
      <c r="L321" s="445">
        <v>1</v>
      </c>
      <c r="M321" s="445">
        <v>1653</v>
      </c>
      <c r="N321" s="441">
        <v>1</v>
      </c>
      <c r="O321" s="441">
        <v>1653</v>
      </c>
      <c r="P321" s="445"/>
      <c r="Q321" s="445"/>
      <c r="R321" s="515"/>
      <c r="S321" s="446"/>
    </row>
    <row r="322" spans="1:19" ht="14.4" customHeight="1" x14ac:dyDescent="0.3">
      <c r="A322" s="440" t="s">
        <v>784</v>
      </c>
      <c r="B322" s="441" t="s">
        <v>785</v>
      </c>
      <c r="C322" s="441" t="s">
        <v>386</v>
      </c>
      <c r="D322" s="441" t="s">
        <v>771</v>
      </c>
      <c r="E322" s="441" t="s">
        <v>786</v>
      </c>
      <c r="F322" s="441" t="s">
        <v>817</v>
      </c>
      <c r="G322" s="441" t="s">
        <v>818</v>
      </c>
      <c r="H322" s="445"/>
      <c r="I322" s="445"/>
      <c r="J322" s="441"/>
      <c r="K322" s="441"/>
      <c r="L322" s="445">
        <v>2</v>
      </c>
      <c r="M322" s="445">
        <v>98</v>
      </c>
      <c r="N322" s="441">
        <v>1</v>
      </c>
      <c r="O322" s="441">
        <v>49</v>
      </c>
      <c r="P322" s="445"/>
      <c r="Q322" s="445"/>
      <c r="R322" s="515"/>
      <c r="S322" s="446"/>
    </row>
    <row r="323" spans="1:19" ht="14.4" customHeight="1" x14ac:dyDescent="0.3">
      <c r="A323" s="440" t="s">
        <v>784</v>
      </c>
      <c r="B323" s="441" t="s">
        <v>785</v>
      </c>
      <c r="C323" s="441" t="s">
        <v>386</v>
      </c>
      <c r="D323" s="441" t="s">
        <v>771</v>
      </c>
      <c r="E323" s="441" t="s">
        <v>786</v>
      </c>
      <c r="F323" s="441" t="s">
        <v>819</v>
      </c>
      <c r="G323" s="441" t="s">
        <v>820</v>
      </c>
      <c r="H323" s="445"/>
      <c r="I323" s="445"/>
      <c r="J323" s="441"/>
      <c r="K323" s="441"/>
      <c r="L323" s="445">
        <v>2</v>
      </c>
      <c r="M323" s="445">
        <v>774</v>
      </c>
      <c r="N323" s="441">
        <v>1</v>
      </c>
      <c r="O323" s="441">
        <v>387</v>
      </c>
      <c r="P323" s="445"/>
      <c r="Q323" s="445"/>
      <c r="R323" s="515"/>
      <c r="S323" s="446"/>
    </row>
    <row r="324" spans="1:19" ht="14.4" customHeight="1" x14ac:dyDescent="0.3">
      <c r="A324" s="440" t="s">
        <v>784</v>
      </c>
      <c r="B324" s="441" t="s">
        <v>785</v>
      </c>
      <c r="C324" s="441" t="s">
        <v>386</v>
      </c>
      <c r="D324" s="441" t="s">
        <v>771</v>
      </c>
      <c r="E324" s="441" t="s">
        <v>786</v>
      </c>
      <c r="F324" s="441" t="s">
        <v>825</v>
      </c>
      <c r="G324" s="441" t="s">
        <v>826</v>
      </c>
      <c r="H324" s="445"/>
      <c r="I324" s="445"/>
      <c r="J324" s="441"/>
      <c r="K324" s="441"/>
      <c r="L324" s="445">
        <v>3</v>
      </c>
      <c r="M324" s="445">
        <v>2112</v>
      </c>
      <c r="N324" s="441">
        <v>1</v>
      </c>
      <c r="O324" s="441">
        <v>704</v>
      </c>
      <c r="P324" s="445"/>
      <c r="Q324" s="445"/>
      <c r="R324" s="515"/>
      <c r="S324" s="446"/>
    </row>
    <row r="325" spans="1:19" ht="14.4" customHeight="1" x14ac:dyDescent="0.3">
      <c r="A325" s="440" t="s">
        <v>784</v>
      </c>
      <c r="B325" s="441" t="s">
        <v>785</v>
      </c>
      <c r="C325" s="441" t="s">
        <v>386</v>
      </c>
      <c r="D325" s="441" t="s">
        <v>771</v>
      </c>
      <c r="E325" s="441" t="s">
        <v>786</v>
      </c>
      <c r="F325" s="441" t="s">
        <v>829</v>
      </c>
      <c r="G325" s="441" t="s">
        <v>830</v>
      </c>
      <c r="H325" s="445">
        <v>29</v>
      </c>
      <c r="I325" s="445">
        <v>8265</v>
      </c>
      <c r="J325" s="441">
        <v>0.56640625</v>
      </c>
      <c r="K325" s="441">
        <v>285</v>
      </c>
      <c r="L325" s="445">
        <v>48</v>
      </c>
      <c r="M325" s="445">
        <v>14592</v>
      </c>
      <c r="N325" s="441">
        <v>1</v>
      </c>
      <c r="O325" s="441">
        <v>304</v>
      </c>
      <c r="P325" s="445">
        <v>5</v>
      </c>
      <c r="Q325" s="445">
        <v>1525</v>
      </c>
      <c r="R325" s="515">
        <v>0.1045093201754386</v>
      </c>
      <c r="S325" s="446">
        <v>305</v>
      </c>
    </row>
    <row r="326" spans="1:19" ht="14.4" customHeight="1" x14ac:dyDescent="0.3">
      <c r="A326" s="440" t="s">
        <v>784</v>
      </c>
      <c r="B326" s="441" t="s">
        <v>785</v>
      </c>
      <c r="C326" s="441" t="s">
        <v>386</v>
      </c>
      <c r="D326" s="441" t="s">
        <v>771</v>
      </c>
      <c r="E326" s="441" t="s">
        <v>786</v>
      </c>
      <c r="F326" s="441" t="s">
        <v>833</v>
      </c>
      <c r="G326" s="441" t="s">
        <v>834</v>
      </c>
      <c r="H326" s="445">
        <v>67</v>
      </c>
      <c r="I326" s="445">
        <v>30954</v>
      </c>
      <c r="J326" s="441">
        <v>0.44126703541084566</v>
      </c>
      <c r="K326" s="441">
        <v>462</v>
      </c>
      <c r="L326" s="445">
        <v>142</v>
      </c>
      <c r="M326" s="445">
        <v>70148</v>
      </c>
      <c r="N326" s="441">
        <v>1</v>
      </c>
      <c r="O326" s="441">
        <v>494</v>
      </c>
      <c r="P326" s="445">
        <v>14</v>
      </c>
      <c r="Q326" s="445">
        <v>6916</v>
      </c>
      <c r="R326" s="515">
        <v>9.8591549295774641E-2</v>
      </c>
      <c r="S326" s="446">
        <v>494</v>
      </c>
    </row>
    <row r="327" spans="1:19" ht="14.4" customHeight="1" x14ac:dyDescent="0.3">
      <c r="A327" s="440" t="s">
        <v>784</v>
      </c>
      <c r="B327" s="441" t="s">
        <v>785</v>
      </c>
      <c r="C327" s="441" t="s">
        <v>386</v>
      </c>
      <c r="D327" s="441" t="s">
        <v>771</v>
      </c>
      <c r="E327" s="441" t="s">
        <v>786</v>
      </c>
      <c r="F327" s="441" t="s">
        <v>837</v>
      </c>
      <c r="G327" s="441" t="s">
        <v>838</v>
      </c>
      <c r="H327" s="445">
        <v>78</v>
      </c>
      <c r="I327" s="445">
        <v>27768</v>
      </c>
      <c r="J327" s="441">
        <v>0.50368220569562849</v>
      </c>
      <c r="K327" s="441">
        <v>356</v>
      </c>
      <c r="L327" s="445">
        <v>149</v>
      </c>
      <c r="M327" s="445">
        <v>55130</v>
      </c>
      <c r="N327" s="441">
        <v>1</v>
      </c>
      <c r="O327" s="441">
        <v>370</v>
      </c>
      <c r="P327" s="445">
        <v>16</v>
      </c>
      <c r="Q327" s="445">
        <v>5920</v>
      </c>
      <c r="R327" s="515">
        <v>0.10738255033557047</v>
      </c>
      <c r="S327" s="446">
        <v>370</v>
      </c>
    </row>
    <row r="328" spans="1:19" ht="14.4" customHeight="1" x14ac:dyDescent="0.3">
      <c r="A328" s="440" t="s">
        <v>784</v>
      </c>
      <c r="B328" s="441" t="s">
        <v>785</v>
      </c>
      <c r="C328" s="441" t="s">
        <v>386</v>
      </c>
      <c r="D328" s="441" t="s">
        <v>771</v>
      </c>
      <c r="E328" s="441" t="s">
        <v>786</v>
      </c>
      <c r="F328" s="441" t="s">
        <v>839</v>
      </c>
      <c r="G328" s="441" t="s">
        <v>840</v>
      </c>
      <c r="H328" s="445">
        <v>1</v>
      </c>
      <c r="I328" s="445">
        <v>2917</v>
      </c>
      <c r="J328" s="441"/>
      <c r="K328" s="441">
        <v>2917</v>
      </c>
      <c r="L328" s="445"/>
      <c r="M328" s="445"/>
      <c r="N328" s="441"/>
      <c r="O328" s="441"/>
      <c r="P328" s="445"/>
      <c r="Q328" s="445"/>
      <c r="R328" s="515"/>
      <c r="S328" s="446"/>
    </row>
    <row r="329" spans="1:19" ht="14.4" customHeight="1" x14ac:dyDescent="0.3">
      <c r="A329" s="440" t="s">
        <v>784</v>
      </c>
      <c r="B329" s="441" t="s">
        <v>785</v>
      </c>
      <c r="C329" s="441" t="s">
        <v>386</v>
      </c>
      <c r="D329" s="441" t="s">
        <v>771</v>
      </c>
      <c r="E329" s="441" t="s">
        <v>786</v>
      </c>
      <c r="F329" s="441" t="s">
        <v>843</v>
      </c>
      <c r="G329" s="441" t="s">
        <v>844</v>
      </c>
      <c r="H329" s="445">
        <v>15</v>
      </c>
      <c r="I329" s="445">
        <v>1575</v>
      </c>
      <c r="J329" s="441">
        <v>0.47297297297297297</v>
      </c>
      <c r="K329" s="441">
        <v>105</v>
      </c>
      <c r="L329" s="445">
        <v>30</v>
      </c>
      <c r="M329" s="445">
        <v>3330</v>
      </c>
      <c r="N329" s="441">
        <v>1</v>
      </c>
      <c r="O329" s="441">
        <v>111</v>
      </c>
      <c r="P329" s="445">
        <v>4</v>
      </c>
      <c r="Q329" s="445">
        <v>444</v>
      </c>
      <c r="R329" s="515">
        <v>0.13333333333333333</v>
      </c>
      <c r="S329" s="446">
        <v>111</v>
      </c>
    </row>
    <row r="330" spans="1:19" ht="14.4" customHeight="1" x14ac:dyDescent="0.3">
      <c r="A330" s="440" t="s">
        <v>784</v>
      </c>
      <c r="B330" s="441" t="s">
        <v>785</v>
      </c>
      <c r="C330" s="441" t="s">
        <v>386</v>
      </c>
      <c r="D330" s="441" t="s">
        <v>771</v>
      </c>
      <c r="E330" s="441" t="s">
        <v>786</v>
      </c>
      <c r="F330" s="441" t="s">
        <v>845</v>
      </c>
      <c r="G330" s="441" t="s">
        <v>846</v>
      </c>
      <c r="H330" s="445"/>
      <c r="I330" s="445"/>
      <c r="J330" s="441"/>
      <c r="K330" s="441"/>
      <c r="L330" s="445">
        <v>1</v>
      </c>
      <c r="M330" s="445">
        <v>125</v>
      </c>
      <c r="N330" s="441">
        <v>1</v>
      </c>
      <c r="O330" s="441">
        <v>125</v>
      </c>
      <c r="P330" s="445"/>
      <c r="Q330" s="445"/>
      <c r="R330" s="515"/>
      <c r="S330" s="446"/>
    </row>
    <row r="331" spans="1:19" ht="14.4" customHeight="1" x14ac:dyDescent="0.3">
      <c r="A331" s="440" t="s">
        <v>784</v>
      </c>
      <c r="B331" s="441" t="s">
        <v>785</v>
      </c>
      <c r="C331" s="441" t="s">
        <v>386</v>
      </c>
      <c r="D331" s="441" t="s">
        <v>771</v>
      </c>
      <c r="E331" s="441" t="s">
        <v>786</v>
      </c>
      <c r="F331" s="441" t="s">
        <v>847</v>
      </c>
      <c r="G331" s="441" t="s">
        <v>848</v>
      </c>
      <c r="H331" s="445"/>
      <c r="I331" s="445"/>
      <c r="J331" s="441"/>
      <c r="K331" s="441"/>
      <c r="L331" s="445">
        <v>4</v>
      </c>
      <c r="M331" s="445">
        <v>1980</v>
      </c>
      <c r="N331" s="441">
        <v>1</v>
      </c>
      <c r="O331" s="441">
        <v>495</v>
      </c>
      <c r="P331" s="445"/>
      <c r="Q331" s="445"/>
      <c r="R331" s="515"/>
      <c r="S331" s="446"/>
    </row>
    <row r="332" spans="1:19" ht="14.4" customHeight="1" x14ac:dyDescent="0.3">
      <c r="A332" s="440" t="s">
        <v>784</v>
      </c>
      <c r="B332" s="441" t="s">
        <v>785</v>
      </c>
      <c r="C332" s="441" t="s">
        <v>386</v>
      </c>
      <c r="D332" s="441" t="s">
        <v>771</v>
      </c>
      <c r="E332" s="441" t="s">
        <v>786</v>
      </c>
      <c r="F332" s="441" t="s">
        <v>849</v>
      </c>
      <c r="G332" s="441" t="s">
        <v>850</v>
      </c>
      <c r="H332" s="445"/>
      <c r="I332" s="445"/>
      <c r="J332" s="441"/>
      <c r="K332" s="441"/>
      <c r="L332" s="445">
        <v>1</v>
      </c>
      <c r="M332" s="445">
        <v>1283</v>
      </c>
      <c r="N332" s="441">
        <v>1</v>
      </c>
      <c r="O332" s="441">
        <v>1283</v>
      </c>
      <c r="P332" s="445">
        <v>1</v>
      </c>
      <c r="Q332" s="445">
        <v>1285</v>
      </c>
      <c r="R332" s="515">
        <v>1.0015588464536243</v>
      </c>
      <c r="S332" s="446">
        <v>1285</v>
      </c>
    </row>
    <row r="333" spans="1:19" ht="14.4" customHeight="1" x14ac:dyDescent="0.3">
      <c r="A333" s="440" t="s">
        <v>784</v>
      </c>
      <c r="B333" s="441" t="s">
        <v>785</v>
      </c>
      <c r="C333" s="441" t="s">
        <v>386</v>
      </c>
      <c r="D333" s="441" t="s">
        <v>771</v>
      </c>
      <c r="E333" s="441" t="s">
        <v>786</v>
      </c>
      <c r="F333" s="441" t="s">
        <v>851</v>
      </c>
      <c r="G333" s="441" t="s">
        <v>852</v>
      </c>
      <c r="H333" s="445">
        <v>17</v>
      </c>
      <c r="I333" s="445">
        <v>7429</v>
      </c>
      <c r="J333" s="441">
        <v>0.50911458333333337</v>
      </c>
      <c r="K333" s="441">
        <v>437</v>
      </c>
      <c r="L333" s="445">
        <v>32</v>
      </c>
      <c r="M333" s="445">
        <v>14592</v>
      </c>
      <c r="N333" s="441">
        <v>1</v>
      </c>
      <c r="O333" s="441">
        <v>456</v>
      </c>
      <c r="P333" s="445">
        <v>4</v>
      </c>
      <c r="Q333" s="445">
        <v>1824</v>
      </c>
      <c r="R333" s="515">
        <v>0.125</v>
      </c>
      <c r="S333" s="446">
        <v>456</v>
      </c>
    </row>
    <row r="334" spans="1:19" ht="14.4" customHeight="1" x14ac:dyDescent="0.3">
      <c r="A334" s="440" t="s">
        <v>784</v>
      </c>
      <c r="B334" s="441" t="s">
        <v>785</v>
      </c>
      <c r="C334" s="441" t="s">
        <v>386</v>
      </c>
      <c r="D334" s="441" t="s">
        <v>771</v>
      </c>
      <c r="E334" s="441" t="s">
        <v>786</v>
      </c>
      <c r="F334" s="441" t="s">
        <v>853</v>
      </c>
      <c r="G334" s="441" t="s">
        <v>854</v>
      </c>
      <c r="H334" s="445">
        <v>220</v>
      </c>
      <c r="I334" s="445">
        <v>11880</v>
      </c>
      <c r="J334" s="441">
        <v>0.56582206134501811</v>
      </c>
      <c r="K334" s="441">
        <v>54</v>
      </c>
      <c r="L334" s="445">
        <v>362</v>
      </c>
      <c r="M334" s="445">
        <v>20996</v>
      </c>
      <c r="N334" s="441">
        <v>1</v>
      </c>
      <c r="O334" s="441">
        <v>58</v>
      </c>
      <c r="P334" s="445">
        <v>38</v>
      </c>
      <c r="Q334" s="445">
        <v>2204</v>
      </c>
      <c r="R334" s="515">
        <v>0.10497237569060773</v>
      </c>
      <c r="S334" s="446">
        <v>58</v>
      </c>
    </row>
    <row r="335" spans="1:19" ht="14.4" customHeight="1" x14ac:dyDescent="0.3">
      <c r="A335" s="440" t="s">
        <v>784</v>
      </c>
      <c r="B335" s="441" t="s">
        <v>785</v>
      </c>
      <c r="C335" s="441" t="s">
        <v>386</v>
      </c>
      <c r="D335" s="441" t="s">
        <v>771</v>
      </c>
      <c r="E335" s="441" t="s">
        <v>786</v>
      </c>
      <c r="F335" s="441" t="s">
        <v>861</v>
      </c>
      <c r="G335" s="441" t="s">
        <v>862</v>
      </c>
      <c r="H335" s="445">
        <v>52</v>
      </c>
      <c r="I335" s="445">
        <v>8788</v>
      </c>
      <c r="J335" s="441">
        <v>0.49232492997198879</v>
      </c>
      <c r="K335" s="441">
        <v>169</v>
      </c>
      <c r="L335" s="445">
        <v>102</v>
      </c>
      <c r="M335" s="445">
        <v>17850</v>
      </c>
      <c r="N335" s="441">
        <v>1</v>
      </c>
      <c r="O335" s="441">
        <v>175</v>
      </c>
      <c r="P335" s="445">
        <v>11</v>
      </c>
      <c r="Q335" s="445">
        <v>1936</v>
      </c>
      <c r="R335" s="515">
        <v>0.10845938375350141</v>
      </c>
      <c r="S335" s="446">
        <v>176</v>
      </c>
    </row>
    <row r="336" spans="1:19" ht="14.4" customHeight="1" x14ac:dyDescent="0.3">
      <c r="A336" s="440" t="s">
        <v>784</v>
      </c>
      <c r="B336" s="441" t="s">
        <v>785</v>
      </c>
      <c r="C336" s="441" t="s">
        <v>386</v>
      </c>
      <c r="D336" s="441" t="s">
        <v>771</v>
      </c>
      <c r="E336" s="441" t="s">
        <v>786</v>
      </c>
      <c r="F336" s="441" t="s">
        <v>863</v>
      </c>
      <c r="G336" s="441" t="s">
        <v>864</v>
      </c>
      <c r="H336" s="445"/>
      <c r="I336" s="445"/>
      <c r="J336" s="441"/>
      <c r="K336" s="441"/>
      <c r="L336" s="445">
        <v>14</v>
      </c>
      <c r="M336" s="445">
        <v>1190</v>
      </c>
      <c r="N336" s="441">
        <v>1</v>
      </c>
      <c r="O336" s="441">
        <v>85</v>
      </c>
      <c r="P336" s="445"/>
      <c r="Q336" s="445"/>
      <c r="R336" s="515"/>
      <c r="S336" s="446"/>
    </row>
    <row r="337" spans="1:19" ht="14.4" customHeight="1" x14ac:dyDescent="0.3">
      <c r="A337" s="440" t="s">
        <v>784</v>
      </c>
      <c r="B337" s="441" t="s">
        <v>785</v>
      </c>
      <c r="C337" s="441" t="s">
        <v>386</v>
      </c>
      <c r="D337" s="441" t="s">
        <v>771</v>
      </c>
      <c r="E337" s="441" t="s">
        <v>786</v>
      </c>
      <c r="F337" s="441" t="s">
        <v>871</v>
      </c>
      <c r="G337" s="441" t="s">
        <v>872</v>
      </c>
      <c r="H337" s="445"/>
      <c r="I337" s="445"/>
      <c r="J337" s="441"/>
      <c r="K337" s="441"/>
      <c r="L337" s="445">
        <v>4</v>
      </c>
      <c r="M337" s="445">
        <v>4044</v>
      </c>
      <c r="N337" s="441">
        <v>1</v>
      </c>
      <c r="O337" s="441">
        <v>1011</v>
      </c>
      <c r="P337" s="445">
        <v>7</v>
      </c>
      <c r="Q337" s="445">
        <v>7084</v>
      </c>
      <c r="R337" s="515">
        <v>1.751730959446093</v>
      </c>
      <c r="S337" s="446">
        <v>1012</v>
      </c>
    </row>
    <row r="338" spans="1:19" ht="14.4" customHeight="1" x14ac:dyDescent="0.3">
      <c r="A338" s="440" t="s">
        <v>784</v>
      </c>
      <c r="B338" s="441" t="s">
        <v>785</v>
      </c>
      <c r="C338" s="441" t="s">
        <v>386</v>
      </c>
      <c r="D338" s="441" t="s">
        <v>771</v>
      </c>
      <c r="E338" s="441" t="s">
        <v>786</v>
      </c>
      <c r="F338" s="441" t="s">
        <v>875</v>
      </c>
      <c r="G338" s="441" t="s">
        <v>876</v>
      </c>
      <c r="H338" s="445"/>
      <c r="I338" s="445"/>
      <c r="J338" s="441"/>
      <c r="K338" s="441"/>
      <c r="L338" s="445">
        <v>4</v>
      </c>
      <c r="M338" s="445">
        <v>9176</v>
      </c>
      <c r="N338" s="441">
        <v>1</v>
      </c>
      <c r="O338" s="441">
        <v>2294</v>
      </c>
      <c r="P338" s="445">
        <v>4</v>
      </c>
      <c r="Q338" s="445">
        <v>9188</v>
      </c>
      <c r="R338" s="515">
        <v>1.0013077593722755</v>
      </c>
      <c r="S338" s="446">
        <v>2297</v>
      </c>
    </row>
    <row r="339" spans="1:19" ht="14.4" customHeight="1" x14ac:dyDescent="0.3">
      <c r="A339" s="440" t="s">
        <v>784</v>
      </c>
      <c r="B339" s="441" t="s">
        <v>785</v>
      </c>
      <c r="C339" s="441" t="s">
        <v>386</v>
      </c>
      <c r="D339" s="441" t="s">
        <v>771</v>
      </c>
      <c r="E339" s="441" t="s">
        <v>786</v>
      </c>
      <c r="F339" s="441" t="s">
        <v>877</v>
      </c>
      <c r="G339" s="441" t="s">
        <v>878</v>
      </c>
      <c r="H339" s="445"/>
      <c r="I339" s="445"/>
      <c r="J339" s="441"/>
      <c r="K339" s="441"/>
      <c r="L339" s="445">
        <v>2</v>
      </c>
      <c r="M339" s="445">
        <v>526</v>
      </c>
      <c r="N339" s="441">
        <v>1</v>
      </c>
      <c r="O339" s="441">
        <v>263</v>
      </c>
      <c r="P339" s="445"/>
      <c r="Q339" s="445"/>
      <c r="R339" s="515"/>
      <c r="S339" s="446"/>
    </row>
    <row r="340" spans="1:19" ht="14.4" customHeight="1" x14ac:dyDescent="0.3">
      <c r="A340" s="440" t="s">
        <v>784</v>
      </c>
      <c r="B340" s="441" t="s">
        <v>785</v>
      </c>
      <c r="C340" s="441" t="s">
        <v>386</v>
      </c>
      <c r="D340" s="441" t="s">
        <v>773</v>
      </c>
      <c r="E340" s="441" t="s">
        <v>786</v>
      </c>
      <c r="F340" s="441" t="s">
        <v>787</v>
      </c>
      <c r="G340" s="441" t="s">
        <v>788</v>
      </c>
      <c r="H340" s="445"/>
      <c r="I340" s="445"/>
      <c r="J340" s="441"/>
      <c r="K340" s="441"/>
      <c r="L340" s="445">
        <v>1</v>
      </c>
      <c r="M340" s="445">
        <v>2226</v>
      </c>
      <c r="N340" s="441">
        <v>1</v>
      </c>
      <c r="O340" s="441">
        <v>2226</v>
      </c>
      <c r="P340" s="445"/>
      <c r="Q340" s="445"/>
      <c r="R340" s="515"/>
      <c r="S340" s="446"/>
    </row>
    <row r="341" spans="1:19" ht="14.4" customHeight="1" x14ac:dyDescent="0.3">
      <c r="A341" s="440" t="s">
        <v>784</v>
      </c>
      <c r="B341" s="441" t="s">
        <v>785</v>
      </c>
      <c r="C341" s="441" t="s">
        <v>386</v>
      </c>
      <c r="D341" s="441" t="s">
        <v>773</v>
      </c>
      <c r="E341" s="441" t="s">
        <v>786</v>
      </c>
      <c r="F341" s="441" t="s">
        <v>791</v>
      </c>
      <c r="G341" s="441" t="s">
        <v>792</v>
      </c>
      <c r="H341" s="445"/>
      <c r="I341" s="445"/>
      <c r="J341" s="441"/>
      <c r="K341" s="441"/>
      <c r="L341" s="445">
        <v>4</v>
      </c>
      <c r="M341" s="445">
        <v>524</v>
      </c>
      <c r="N341" s="441">
        <v>1</v>
      </c>
      <c r="O341" s="441">
        <v>131</v>
      </c>
      <c r="P341" s="445"/>
      <c r="Q341" s="445"/>
      <c r="R341" s="515"/>
      <c r="S341" s="446"/>
    </row>
    <row r="342" spans="1:19" ht="14.4" customHeight="1" x14ac:dyDescent="0.3">
      <c r="A342" s="440" t="s">
        <v>784</v>
      </c>
      <c r="B342" s="441" t="s">
        <v>785</v>
      </c>
      <c r="C342" s="441" t="s">
        <v>386</v>
      </c>
      <c r="D342" s="441" t="s">
        <v>773</v>
      </c>
      <c r="E342" s="441" t="s">
        <v>786</v>
      </c>
      <c r="F342" s="441" t="s">
        <v>793</v>
      </c>
      <c r="G342" s="441" t="s">
        <v>794</v>
      </c>
      <c r="H342" s="445"/>
      <c r="I342" s="445"/>
      <c r="J342" s="441"/>
      <c r="K342" s="441"/>
      <c r="L342" s="445">
        <v>2</v>
      </c>
      <c r="M342" s="445">
        <v>378</v>
      </c>
      <c r="N342" s="441">
        <v>1</v>
      </c>
      <c r="O342" s="441">
        <v>189</v>
      </c>
      <c r="P342" s="445"/>
      <c r="Q342" s="445"/>
      <c r="R342" s="515"/>
      <c r="S342" s="446"/>
    </row>
    <row r="343" spans="1:19" ht="14.4" customHeight="1" x14ac:dyDescent="0.3">
      <c r="A343" s="440" t="s">
        <v>784</v>
      </c>
      <c r="B343" s="441" t="s">
        <v>785</v>
      </c>
      <c r="C343" s="441" t="s">
        <v>386</v>
      </c>
      <c r="D343" s="441" t="s">
        <v>773</v>
      </c>
      <c r="E343" s="441" t="s">
        <v>786</v>
      </c>
      <c r="F343" s="441" t="s">
        <v>799</v>
      </c>
      <c r="G343" s="441" t="s">
        <v>800</v>
      </c>
      <c r="H343" s="445"/>
      <c r="I343" s="445"/>
      <c r="J343" s="441"/>
      <c r="K343" s="441"/>
      <c r="L343" s="445">
        <v>2</v>
      </c>
      <c r="M343" s="445">
        <v>358</v>
      </c>
      <c r="N343" s="441">
        <v>1</v>
      </c>
      <c r="O343" s="441">
        <v>179</v>
      </c>
      <c r="P343" s="445"/>
      <c r="Q343" s="445"/>
      <c r="R343" s="515"/>
      <c r="S343" s="446"/>
    </row>
    <row r="344" spans="1:19" ht="14.4" customHeight="1" x14ac:dyDescent="0.3">
      <c r="A344" s="440" t="s">
        <v>784</v>
      </c>
      <c r="B344" s="441" t="s">
        <v>785</v>
      </c>
      <c r="C344" s="441" t="s">
        <v>386</v>
      </c>
      <c r="D344" s="441" t="s">
        <v>773</v>
      </c>
      <c r="E344" s="441" t="s">
        <v>786</v>
      </c>
      <c r="F344" s="441" t="s">
        <v>803</v>
      </c>
      <c r="G344" s="441" t="s">
        <v>804</v>
      </c>
      <c r="H344" s="445"/>
      <c r="I344" s="445"/>
      <c r="J344" s="441"/>
      <c r="K344" s="441"/>
      <c r="L344" s="445">
        <v>5</v>
      </c>
      <c r="M344" s="445">
        <v>1675</v>
      </c>
      <c r="N344" s="441">
        <v>1</v>
      </c>
      <c r="O344" s="441">
        <v>335</v>
      </c>
      <c r="P344" s="445"/>
      <c r="Q344" s="445"/>
      <c r="R344" s="515"/>
      <c r="S344" s="446"/>
    </row>
    <row r="345" spans="1:19" ht="14.4" customHeight="1" x14ac:dyDescent="0.3">
      <c r="A345" s="440" t="s">
        <v>784</v>
      </c>
      <c r="B345" s="441" t="s">
        <v>785</v>
      </c>
      <c r="C345" s="441" t="s">
        <v>386</v>
      </c>
      <c r="D345" s="441" t="s">
        <v>773</v>
      </c>
      <c r="E345" s="441" t="s">
        <v>786</v>
      </c>
      <c r="F345" s="441" t="s">
        <v>807</v>
      </c>
      <c r="G345" s="441" t="s">
        <v>808</v>
      </c>
      <c r="H345" s="445"/>
      <c r="I345" s="445"/>
      <c r="J345" s="441"/>
      <c r="K345" s="441"/>
      <c r="L345" s="445">
        <v>19</v>
      </c>
      <c r="M345" s="445">
        <v>6631</v>
      </c>
      <c r="N345" s="441">
        <v>1</v>
      </c>
      <c r="O345" s="441">
        <v>349</v>
      </c>
      <c r="P345" s="445"/>
      <c r="Q345" s="445"/>
      <c r="R345" s="515"/>
      <c r="S345" s="446"/>
    </row>
    <row r="346" spans="1:19" ht="14.4" customHeight="1" x14ac:dyDescent="0.3">
      <c r="A346" s="440" t="s">
        <v>784</v>
      </c>
      <c r="B346" s="441" t="s">
        <v>785</v>
      </c>
      <c r="C346" s="441" t="s">
        <v>386</v>
      </c>
      <c r="D346" s="441" t="s">
        <v>773</v>
      </c>
      <c r="E346" s="441" t="s">
        <v>786</v>
      </c>
      <c r="F346" s="441" t="s">
        <v>817</v>
      </c>
      <c r="G346" s="441" t="s">
        <v>818</v>
      </c>
      <c r="H346" s="445"/>
      <c r="I346" s="445"/>
      <c r="J346" s="441"/>
      <c r="K346" s="441"/>
      <c r="L346" s="445">
        <v>7</v>
      </c>
      <c r="M346" s="445">
        <v>343</v>
      </c>
      <c r="N346" s="441">
        <v>1</v>
      </c>
      <c r="O346" s="441">
        <v>49</v>
      </c>
      <c r="P346" s="445"/>
      <c r="Q346" s="445"/>
      <c r="R346" s="515"/>
      <c r="S346" s="446"/>
    </row>
    <row r="347" spans="1:19" ht="14.4" customHeight="1" x14ac:dyDescent="0.3">
      <c r="A347" s="440" t="s">
        <v>784</v>
      </c>
      <c r="B347" s="441" t="s">
        <v>785</v>
      </c>
      <c r="C347" s="441" t="s">
        <v>386</v>
      </c>
      <c r="D347" s="441" t="s">
        <v>773</v>
      </c>
      <c r="E347" s="441" t="s">
        <v>786</v>
      </c>
      <c r="F347" s="441" t="s">
        <v>821</v>
      </c>
      <c r="G347" s="441" t="s">
        <v>822</v>
      </c>
      <c r="H347" s="445"/>
      <c r="I347" s="445"/>
      <c r="J347" s="441"/>
      <c r="K347" s="441"/>
      <c r="L347" s="445">
        <v>6</v>
      </c>
      <c r="M347" s="445">
        <v>228</v>
      </c>
      <c r="N347" s="441">
        <v>1</v>
      </c>
      <c r="O347" s="441">
        <v>38</v>
      </c>
      <c r="P347" s="445"/>
      <c r="Q347" s="445"/>
      <c r="R347" s="515"/>
      <c r="S347" s="446"/>
    </row>
    <row r="348" spans="1:19" ht="14.4" customHeight="1" x14ac:dyDescent="0.3">
      <c r="A348" s="440" t="s">
        <v>784</v>
      </c>
      <c r="B348" s="441" t="s">
        <v>785</v>
      </c>
      <c r="C348" s="441" t="s">
        <v>386</v>
      </c>
      <c r="D348" s="441" t="s">
        <v>773</v>
      </c>
      <c r="E348" s="441" t="s">
        <v>786</v>
      </c>
      <c r="F348" s="441" t="s">
        <v>825</v>
      </c>
      <c r="G348" s="441" t="s">
        <v>826</v>
      </c>
      <c r="H348" s="445"/>
      <c r="I348" s="445"/>
      <c r="J348" s="441"/>
      <c r="K348" s="441"/>
      <c r="L348" s="445">
        <v>11</v>
      </c>
      <c r="M348" s="445">
        <v>7744</v>
      </c>
      <c r="N348" s="441">
        <v>1</v>
      </c>
      <c r="O348" s="441">
        <v>704</v>
      </c>
      <c r="P348" s="445"/>
      <c r="Q348" s="445"/>
      <c r="R348" s="515"/>
      <c r="S348" s="446"/>
    </row>
    <row r="349" spans="1:19" ht="14.4" customHeight="1" x14ac:dyDescent="0.3">
      <c r="A349" s="440" t="s">
        <v>784</v>
      </c>
      <c r="B349" s="441" t="s">
        <v>785</v>
      </c>
      <c r="C349" s="441" t="s">
        <v>386</v>
      </c>
      <c r="D349" s="441" t="s">
        <v>773</v>
      </c>
      <c r="E349" s="441" t="s">
        <v>786</v>
      </c>
      <c r="F349" s="441" t="s">
        <v>827</v>
      </c>
      <c r="G349" s="441" t="s">
        <v>828</v>
      </c>
      <c r="H349" s="445"/>
      <c r="I349" s="445"/>
      <c r="J349" s="441"/>
      <c r="K349" s="441"/>
      <c r="L349" s="445">
        <v>2</v>
      </c>
      <c r="M349" s="445">
        <v>294</v>
      </c>
      <c r="N349" s="441">
        <v>1</v>
      </c>
      <c r="O349" s="441">
        <v>147</v>
      </c>
      <c r="P349" s="445"/>
      <c r="Q349" s="445"/>
      <c r="R349" s="515"/>
      <c r="S349" s="446"/>
    </row>
    <row r="350" spans="1:19" ht="14.4" customHeight="1" x14ac:dyDescent="0.3">
      <c r="A350" s="440" t="s">
        <v>784</v>
      </c>
      <c r="B350" s="441" t="s">
        <v>785</v>
      </c>
      <c r="C350" s="441" t="s">
        <v>386</v>
      </c>
      <c r="D350" s="441" t="s">
        <v>773</v>
      </c>
      <c r="E350" s="441" t="s">
        <v>786</v>
      </c>
      <c r="F350" s="441" t="s">
        <v>829</v>
      </c>
      <c r="G350" s="441" t="s">
        <v>830</v>
      </c>
      <c r="H350" s="445"/>
      <c r="I350" s="445"/>
      <c r="J350" s="441"/>
      <c r="K350" s="441"/>
      <c r="L350" s="445">
        <v>5</v>
      </c>
      <c r="M350" s="445">
        <v>1520</v>
      </c>
      <c r="N350" s="441">
        <v>1</v>
      </c>
      <c r="O350" s="441">
        <v>304</v>
      </c>
      <c r="P350" s="445"/>
      <c r="Q350" s="445"/>
      <c r="R350" s="515"/>
      <c r="S350" s="446"/>
    </row>
    <row r="351" spans="1:19" ht="14.4" customHeight="1" x14ac:dyDescent="0.3">
      <c r="A351" s="440" t="s">
        <v>784</v>
      </c>
      <c r="B351" s="441" t="s">
        <v>785</v>
      </c>
      <c r="C351" s="441" t="s">
        <v>386</v>
      </c>
      <c r="D351" s="441" t="s">
        <v>773</v>
      </c>
      <c r="E351" s="441" t="s">
        <v>786</v>
      </c>
      <c r="F351" s="441" t="s">
        <v>837</v>
      </c>
      <c r="G351" s="441" t="s">
        <v>838</v>
      </c>
      <c r="H351" s="445"/>
      <c r="I351" s="445"/>
      <c r="J351" s="441"/>
      <c r="K351" s="441"/>
      <c r="L351" s="445">
        <v>5</v>
      </c>
      <c r="M351" s="445">
        <v>1850</v>
      </c>
      <c r="N351" s="441">
        <v>1</v>
      </c>
      <c r="O351" s="441">
        <v>370</v>
      </c>
      <c r="P351" s="445"/>
      <c r="Q351" s="445"/>
      <c r="R351" s="515"/>
      <c r="S351" s="446"/>
    </row>
    <row r="352" spans="1:19" ht="14.4" customHeight="1" x14ac:dyDescent="0.3">
      <c r="A352" s="440" t="s">
        <v>784</v>
      </c>
      <c r="B352" s="441" t="s">
        <v>785</v>
      </c>
      <c r="C352" s="441" t="s">
        <v>386</v>
      </c>
      <c r="D352" s="441" t="s">
        <v>773</v>
      </c>
      <c r="E352" s="441" t="s">
        <v>786</v>
      </c>
      <c r="F352" s="441" t="s">
        <v>847</v>
      </c>
      <c r="G352" s="441" t="s">
        <v>848</v>
      </c>
      <c r="H352" s="445"/>
      <c r="I352" s="445"/>
      <c r="J352" s="441"/>
      <c r="K352" s="441"/>
      <c r="L352" s="445">
        <v>1</v>
      </c>
      <c r="M352" s="445">
        <v>495</v>
      </c>
      <c r="N352" s="441">
        <v>1</v>
      </c>
      <c r="O352" s="441">
        <v>495</v>
      </c>
      <c r="P352" s="445"/>
      <c r="Q352" s="445"/>
      <c r="R352" s="515"/>
      <c r="S352" s="446"/>
    </row>
    <row r="353" spans="1:19" ht="14.4" customHeight="1" x14ac:dyDescent="0.3">
      <c r="A353" s="440" t="s">
        <v>784</v>
      </c>
      <c r="B353" s="441" t="s">
        <v>785</v>
      </c>
      <c r="C353" s="441" t="s">
        <v>386</v>
      </c>
      <c r="D353" s="441" t="s">
        <v>773</v>
      </c>
      <c r="E353" s="441" t="s">
        <v>786</v>
      </c>
      <c r="F353" s="441" t="s">
        <v>861</v>
      </c>
      <c r="G353" s="441" t="s">
        <v>862</v>
      </c>
      <c r="H353" s="445"/>
      <c r="I353" s="445"/>
      <c r="J353" s="441"/>
      <c r="K353" s="441"/>
      <c r="L353" s="445">
        <v>13</v>
      </c>
      <c r="M353" s="445">
        <v>2275</v>
      </c>
      <c r="N353" s="441">
        <v>1</v>
      </c>
      <c r="O353" s="441">
        <v>175</v>
      </c>
      <c r="P353" s="445"/>
      <c r="Q353" s="445"/>
      <c r="R353" s="515"/>
      <c r="S353" s="446"/>
    </row>
    <row r="354" spans="1:19" ht="14.4" customHeight="1" x14ac:dyDescent="0.3">
      <c r="A354" s="440" t="s">
        <v>784</v>
      </c>
      <c r="B354" s="441" t="s">
        <v>785</v>
      </c>
      <c r="C354" s="441" t="s">
        <v>386</v>
      </c>
      <c r="D354" s="441" t="s">
        <v>773</v>
      </c>
      <c r="E354" s="441" t="s">
        <v>786</v>
      </c>
      <c r="F354" s="441" t="s">
        <v>863</v>
      </c>
      <c r="G354" s="441" t="s">
        <v>864</v>
      </c>
      <c r="H354" s="445"/>
      <c r="I354" s="445"/>
      <c r="J354" s="441"/>
      <c r="K354" s="441"/>
      <c r="L354" s="445">
        <v>71</v>
      </c>
      <c r="M354" s="445">
        <v>6035</v>
      </c>
      <c r="N354" s="441">
        <v>1</v>
      </c>
      <c r="O354" s="441">
        <v>85</v>
      </c>
      <c r="P354" s="445"/>
      <c r="Q354" s="445"/>
      <c r="R354" s="515"/>
      <c r="S354" s="446"/>
    </row>
    <row r="355" spans="1:19" ht="14.4" customHeight="1" x14ac:dyDescent="0.3">
      <c r="A355" s="440" t="s">
        <v>784</v>
      </c>
      <c r="B355" s="441" t="s">
        <v>785</v>
      </c>
      <c r="C355" s="441" t="s">
        <v>386</v>
      </c>
      <c r="D355" s="441" t="s">
        <v>773</v>
      </c>
      <c r="E355" s="441" t="s">
        <v>786</v>
      </c>
      <c r="F355" s="441" t="s">
        <v>869</v>
      </c>
      <c r="G355" s="441" t="s">
        <v>870</v>
      </c>
      <c r="H355" s="445"/>
      <c r="I355" s="445"/>
      <c r="J355" s="441"/>
      <c r="K355" s="441"/>
      <c r="L355" s="445">
        <v>5</v>
      </c>
      <c r="M355" s="445">
        <v>145</v>
      </c>
      <c r="N355" s="441">
        <v>1</v>
      </c>
      <c r="O355" s="441">
        <v>29</v>
      </c>
      <c r="P355" s="445"/>
      <c r="Q355" s="445"/>
      <c r="R355" s="515"/>
      <c r="S355" s="446"/>
    </row>
    <row r="356" spans="1:19" ht="14.4" customHeight="1" x14ac:dyDescent="0.3">
      <c r="A356" s="440" t="s">
        <v>784</v>
      </c>
      <c r="B356" s="441" t="s">
        <v>785</v>
      </c>
      <c r="C356" s="441" t="s">
        <v>386</v>
      </c>
      <c r="D356" s="441" t="s">
        <v>773</v>
      </c>
      <c r="E356" s="441" t="s">
        <v>786</v>
      </c>
      <c r="F356" s="441" t="s">
        <v>873</v>
      </c>
      <c r="G356" s="441" t="s">
        <v>874</v>
      </c>
      <c r="H356" s="445"/>
      <c r="I356" s="445"/>
      <c r="J356" s="441"/>
      <c r="K356" s="441"/>
      <c r="L356" s="445">
        <v>7</v>
      </c>
      <c r="M356" s="445">
        <v>1232</v>
      </c>
      <c r="N356" s="441">
        <v>1</v>
      </c>
      <c r="O356" s="441">
        <v>176</v>
      </c>
      <c r="P356" s="445"/>
      <c r="Q356" s="445"/>
      <c r="R356" s="515"/>
      <c r="S356" s="446"/>
    </row>
    <row r="357" spans="1:19" ht="14.4" customHeight="1" x14ac:dyDescent="0.3">
      <c r="A357" s="440" t="s">
        <v>784</v>
      </c>
      <c r="B357" s="441" t="s">
        <v>785</v>
      </c>
      <c r="C357" s="441" t="s">
        <v>386</v>
      </c>
      <c r="D357" s="441" t="s">
        <v>773</v>
      </c>
      <c r="E357" s="441" t="s">
        <v>786</v>
      </c>
      <c r="F357" s="441" t="s">
        <v>877</v>
      </c>
      <c r="G357" s="441" t="s">
        <v>878</v>
      </c>
      <c r="H357" s="445"/>
      <c r="I357" s="445"/>
      <c r="J357" s="441"/>
      <c r="K357" s="441"/>
      <c r="L357" s="445">
        <v>21</v>
      </c>
      <c r="M357" s="445">
        <v>5523</v>
      </c>
      <c r="N357" s="441">
        <v>1</v>
      </c>
      <c r="O357" s="441">
        <v>263</v>
      </c>
      <c r="P357" s="445"/>
      <c r="Q357" s="445"/>
      <c r="R357" s="515"/>
      <c r="S357" s="446"/>
    </row>
    <row r="358" spans="1:19" ht="14.4" customHeight="1" x14ac:dyDescent="0.3">
      <c r="A358" s="440" t="s">
        <v>784</v>
      </c>
      <c r="B358" s="441" t="s">
        <v>785</v>
      </c>
      <c r="C358" s="441" t="s">
        <v>386</v>
      </c>
      <c r="D358" s="441" t="s">
        <v>773</v>
      </c>
      <c r="E358" s="441" t="s">
        <v>786</v>
      </c>
      <c r="F358" s="441" t="s">
        <v>883</v>
      </c>
      <c r="G358" s="441" t="s">
        <v>884</v>
      </c>
      <c r="H358" s="445"/>
      <c r="I358" s="445"/>
      <c r="J358" s="441"/>
      <c r="K358" s="441"/>
      <c r="L358" s="445">
        <v>1</v>
      </c>
      <c r="M358" s="445">
        <v>423</v>
      </c>
      <c r="N358" s="441">
        <v>1</v>
      </c>
      <c r="O358" s="441">
        <v>423</v>
      </c>
      <c r="P358" s="445"/>
      <c r="Q358" s="445"/>
      <c r="R358" s="515"/>
      <c r="S358" s="446"/>
    </row>
    <row r="359" spans="1:19" ht="14.4" customHeight="1" x14ac:dyDescent="0.3">
      <c r="A359" s="440" t="s">
        <v>784</v>
      </c>
      <c r="B359" s="441" t="s">
        <v>785</v>
      </c>
      <c r="C359" s="441" t="s">
        <v>386</v>
      </c>
      <c r="D359" s="441" t="s">
        <v>773</v>
      </c>
      <c r="E359" s="441" t="s">
        <v>786</v>
      </c>
      <c r="F359" s="441" t="s">
        <v>885</v>
      </c>
      <c r="G359" s="441" t="s">
        <v>886</v>
      </c>
      <c r="H359" s="445"/>
      <c r="I359" s="445"/>
      <c r="J359" s="441"/>
      <c r="K359" s="441"/>
      <c r="L359" s="445">
        <v>1</v>
      </c>
      <c r="M359" s="445">
        <v>847</v>
      </c>
      <c r="N359" s="441">
        <v>1</v>
      </c>
      <c r="O359" s="441">
        <v>847</v>
      </c>
      <c r="P359" s="445"/>
      <c r="Q359" s="445"/>
      <c r="R359" s="515"/>
      <c r="S359" s="446"/>
    </row>
    <row r="360" spans="1:19" ht="14.4" customHeight="1" x14ac:dyDescent="0.3">
      <c r="A360" s="440" t="s">
        <v>784</v>
      </c>
      <c r="B360" s="441" t="s">
        <v>785</v>
      </c>
      <c r="C360" s="441" t="s">
        <v>386</v>
      </c>
      <c r="D360" s="441" t="s">
        <v>774</v>
      </c>
      <c r="E360" s="441" t="s">
        <v>786</v>
      </c>
      <c r="F360" s="441" t="s">
        <v>789</v>
      </c>
      <c r="G360" s="441" t="s">
        <v>790</v>
      </c>
      <c r="H360" s="445">
        <v>58</v>
      </c>
      <c r="I360" s="445">
        <v>3132</v>
      </c>
      <c r="J360" s="441">
        <v>0.3</v>
      </c>
      <c r="K360" s="441">
        <v>54</v>
      </c>
      <c r="L360" s="445">
        <v>180</v>
      </c>
      <c r="M360" s="445">
        <v>10440</v>
      </c>
      <c r="N360" s="441">
        <v>1</v>
      </c>
      <c r="O360" s="441">
        <v>58</v>
      </c>
      <c r="P360" s="445">
        <v>16</v>
      </c>
      <c r="Q360" s="445">
        <v>928</v>
      </c>
      <c r="R360" s="515">
        <v>8.8888888888888892E-2</v>
      </c>
      <c r="S360" s="446">
        <v>58</v>
      </c>
    </row>
    <row r="361" spans="1:19" ht="14.4" customHeight="1" x14ac:dyDescent="0.3">
      <c r="A361" s="440" t="s">
        <v>784</v>
      </c>
      <c r="B361" s="441" t="s">
        <v>785</v>
      </c>
      <c r="C361" s="441" t="s">
        <v>386</v>
      </c>
      <c r="D361" s="441" t="s">
        <v>774</v>
      </c>
      <c r="E361" s="441" t="s">
        <v>786</v>
      </c>
      <c r="F361" s="441" t="s">
        <v>791</v>
      </c>
      <c r="G361" s="441" t="s">
        <v>792</v>
      </c>
      <c r="H361" s="445">
        <v>10</v>
      </c>
      <c r="I361" s="445">
        <v>1230</v>
      </c>
      <c r="J361" s="441">
        <v>4.6946564885496187</v>
      </c>
      <c r="K361" s="441">
        <v>123</v>
      </c>
      <c r="L361" s="445">
        <v>2</v>
      </c>
      <c r="M361" s="445">
        <v>262</v>
      </c>
      <c r="N361" s="441">
        <v>1</v>
      </c>
      <c r="O361" s="441">
        <v>131</v>
      </c>
      <c r="P361" s="445"/>
      <c r="Q361" s="445"/>
      <c r="R361" s="515"/>
      <c r="S361" s="446"/>
    </row>
    <row r="362" spans="1:19" ht="14.4" customHeight="1" x14ac:dyDescent="0.3">
      <c r="A362" s="440" t="s">
        <v>784</v>
      </c>
      <c r="B362" s="441" t="s">
        <v>785</v>
      </c>
      <c r="C362" s="441" t="s">
        <v>386</v>
      </c>
      <c r="D362" s="441" t="s">
        <v>774</v>
      </c>
      <c r="E362" s="441" t="s">
        <v>786</v>
      </c>
      <c r="F362" s="441" t="s">
        <v>793</v>
      </c>
      <c r="G362" s="441" t="s">
        <v>794</v>
      </c>
      <c r="H362" s="445">
        <v>1</v>
      </c>
      <c r="I362" s="445">
        <v>177</v>
      </c>
      <c r="J362" s="441"/>
      <c r="K362" s="441">
        <v>177</v>
      </c>
      <c r="L362" s="445"/>
      <c r="M362" s="445"/>
      <c r="N362" s="441"/>
      <c r="O362" s="441"/>
      <c r="P362" s="445"/>
      <c r="Q362" s="445"/>
      <c r="R362" s="515"/>
      <c r="S362" s="446"/>
    </row>
    <row r="363" spans="1:19" ht="14.4" customHeight="1" x14ac:dyDescent="0.3">
      <c r="A363" s="440" t="s">
        <v>784</v>
      </c>
      <c r="B363" s="441" t="s">
        <v>785</v>
      </c>
      <c r="C363" s="441" t="s">
        <v>386</v>
      </c>
      <c r="D363" s="441" t="s">
        <v>774</v>
      </c>
      <c r="E363" s="441" t="s">
        <v>786</v>
      </c>
      <c r="F363" s="441" t="s">
        <v>799</v>
      </c>
      <c r="G363" s="441" t="s">
        <v>800</v>
      </c>
      <c r="H363" s="445">
        <v>4</v>
      </c>
      <c r="I363" s="445">
        <v>688</v>
      </c>
      <c r="J363" s="441">
        <v>0.16014897579143389</v>
      </c>
      <c r="K363" s="441">
        <v>172</v>
      </c>
      <c r="L363" s="445">
        <v>24</v>
      </c>
      <c r="M363" s="445">
        <v>4296</v>
      </c>
      <c r="N363" s="441">
        <v>1</v>
      </c>
      <c r="O363" s="441">
        <v>179</v>
      </c>
      <c r="P363" s="445"/>
      <c r="Q363" s="445"/>
      <c r="R363" s="515"/>
      <c r="S363" s="446"/>
    </row>
    <row r="364" spans="1:19" ht="14.4" customHeight="1" x14ac:dyDescent="0.3">
      <c r="A364" s="440" t="s">
        <v>784</v>
      </c>
      <c r="B364" s="441" t="s">
        <v>785</v>
      </c>
      <c r="C364" s="441" t="s">
        <v>386</v>
      </c>
      <c r="D364" s="441" t="s">
        <v>774</v>
      </c>
      <c r="E364" s="441" t="s">
        <v>786</v>
      </c>
      <c r="F364" s="441" t="s">
        <v>803</v>
      </c>
      <c r="G364" s="441" t="s">
        <v>804</v>
      </c>
      <c r="H364" s="445">
        <v>2</v>
      </c>
      <c r="I364" s="445">
        <v>644</v>
      </c>
      <c r="J364" s="441">
        <v>6.6289243437982495E-2</v>
      </c>
      <c r="K364" s="441">
        <v>322</v>
      </c>
      <c r="L364" s="445">
        <v>29</v>
      </c>
      <c r="M364" s="445">
        <v>9715</v>
      </c>
      <c r="N364" s="441">
        <v>1</v>
      </c>
      <c r="O364" s="441">
        <v>335</v>
      </c>
      <c r="P364" s="445"/>
      <c r="Q364" s="445"/>
      <c r="R364" s="515"/>
      <c r="S364" s="446"/>
    </row>
    <row r="365" spans="1:19" ht="14.4" customHeight="1" x14ac:dyDescent="0.3">
      <c r="A365" s="440" t="s">
        <v>784</v>
      </c>
      <c r="B365" s="441" t="s">
        <v>785</v>
      </c>
      <c r="C365" s="441" t="s">
        <v>386</v>
      </c>
      <c r="D365" s="441" t="s">
        <v>774</v>
      </c>
      <c r="E365" s="441" t="s">
        <v>786</v>
      </c>
      <c r="F365" s="441" t="s">
        <v>807</v>
      </c>
      <c r="G365" s="441" t="s">
        <v>808</v>
      </c>
      <c r="H365" s="445">
        <v>11</v>
      </c>
      <c r="I365" s="445">
        <v>3751</v>
      </c>
      <c r="J365" s="441">
        <v>0.29048245953690077</v>
      </c>
      <c r="K365" s="441">
        <v>341</v>
      </c>
      <c r="L365" s="445">
        <v>37</v>
      </c>
      <c r="M365" s="445">
        <v>12913</v>
      </c>
      <c r="N365" s="441">
        <v>1</v>
      </c>
      <c r="O365" s="441">
        <v>349</v>
      </c>
      <c r="P365" s="445">
        <v>3</v>
      </c>
      <c r="Q365" s="445">
        <v>1047</v>
      </c>
      <c r="R365" s="515">
        <v>8.1081081081081086E-2</v>
      </c>
      <c r="S365" s="446">
        <v>349</v>
      </c>
    </row>
    <row r="366" spans="1:19" ht="14.4" customHeight="1" x14ac:dyDescent="0.3">
      <c r="A366" s="440" t="s">
        <v>784</v>
      </c>
      <c r="B366" s="441" t="s">
        <v>785</v>
      </c>
      <c r="C366" s="441" t="s">
        <v>386</v>
      </c>
      <c r="D366" s="441" t="s">
        <v>774</v>
      </c>
      <c r="E366" s="441" t="s">
        <v>786</v>
      </c>
      <c r="F366" s="441" t="s">
        <v>817</v>
      </c>
      <c r="G366" s="441" t="s">
        <v>818</v>
      </c>
      <c r="H366" s="445"/>
      <c r="I366" s="445"/>
      <c r="J366" s="441"/>
      <c r="K366" s="441"/>
      <c r="L366" s="445">
        <v>21</v>
      </c>
      <c r="M366" s="445">
        <v>1029</v>
      </c>
      <c r="N366" s="441">
        <v>1</v>
      </c>
      <c r="O366" s="441">
        <v>49</v>
      </c>
      <c r="P366" s="445">
        <v>2</v>
      </c>
      <c r="Q366" s="445">
        <v>98</v>
      </c>
      <c r="R366" s="515">
        <v>9.5238095238095233E-2</v>
      </c>
      <c r="S366" s="446">
        <v>49</v>
      </c>
    </row>
    <row r="367" spans="1:19" ht="14.4" customHeight="1" x14ac:dyDescent="0.3">
      <c r="A367" s="440" t="s">
        <v>784</v>
      </c>
      <c r="B367" s="441" t="s">
        <v>785</v>
      </c>
      <c r="C367" s="441" t="s">
        <v>386</v>
      </c>
      <c r="D367" s="441" t="s">
        <v>774</v>
      </c>
      <c r="E367" s="441" t="s">
        <v>786</v>
      </c>
      <c r="F367" s="441" t="s">
        <v>819</v>
      </c>
      <c r="G367" s="441" t="s">
        <v>820</v>
      </c>
      <c r="H367" s="445">
        <v>16</v>
      </c>
      <c r="I367" s="445">
        <v>6016</v>
      </c>
      <c r="J367" s="441">
        <v>1.1103728313030639</v>
      </c>
      <c r="K367" s="441">
        <v>376</v>
      </c>
      <c r="L367" s="445">
        <v>14</v>
      </c>
      <c r="M367" s="445">
        <v>5418</v>
      </c>
      <c r="N367" s="441">
        <v>1</v>
      </c>
      <c r="O367" s="441">
        <v>387</v>
      </c>
      <c r="P367" s="445"/>
      <c r="Q367" s="445"/>
      <c r="R367" s="515"/>
      <c r="S367" s="446"/>
    </row>
    <row r="368" spans="1:19" ht="14.4" customHeight="1" x14ac:dyDescent="0.3">
      <c r="A368" s="440" t="s">
        <v>784</v>
      </c>
      <c r="B368" s="441" t="s">
        <v>785</v>
      </c>
      <c r="C368" s="441" t="s">
        <v>386</v>
      </c>
      <c r="D368" s="441" t="s">
        <v>774</v>
      </c>
      <c r="E368" s="441" t="s">
        <v>786</v>
      </c>
      <c r="F368" s="441" t="s">
        <v>821</v>
      </c>
      <c r="G368" s="441" t="s">
        <v>822</v>
      </c>
      <c r="H368" s="445">
        <v>8</v>
      </c>
      <c r="I368" s="445">
        <v>296</v>
      </c>
      <c r="J368" s="441">
        <v>0.48684210526315791</v>
      </c>
      <c r="K368" s="441">
        <v>37</v>
      </c>
      <c r="L368" s="445">
        <v>16</v>
      </c>
      <c r="M368" s="445">
        <v>608</v>
      </c>
      <c r="N368" s="441">
        <v>1</v>
      </c>
      <c r="O368" s="441">
        <v>38</v>
      </c>
      <c r="P368" s="445"/>
      <c r="Q368" s="445"/>
      <c r="R368" s="515"/>
      <c r="S368" s="446"/>
    </row>
    <row r="369" spans="1:19" ht="14.4" customHeight="1" x14ac:dyDescent="0.3">
      <c r="A369" s="440" t="s">
        <v>784</v>
      </c>
      <c r="B369" s="441" t="s">
        <v>785</v>
      </c>
      <c r="C369" s="441" t="s">
        <v>386</v>
      </c>
      <c r="D369" s="441" t="s">
        <v>774</v>
      </c>
      <c r="E369" s="441" t="s">
        <v>786</v>
      </c>
      <c r="F369" s="441" t="s">
        <v>825</v>
      </c>
      <c r="G369" s="441" t="s">
        <v>826</v>
      </c>
      <c r="H369" s="445">
        <v>78</v>
      </c>
      <c r="I369" s="445">
        <v>52728</v>
      </c>
      <c r="J369" s="441">
        <v>0.65128458498023711</v>
      </c>
      <c r="K369" s="441">
        <v>676</v>
      </c>
      <c r="L369" s="445">
        <v>115</v>
      </c>
      <c r="M369" s="445">
        <v>80960</v>
      </c>
      <c r="N369" s="441">
        <v>1</v>
      </c>
      <c r="O369" s="441">
        <v>704</v>
      </c>
      <c r="P369" s="445">
        <v>12</v>
      </c>
      <c r="Q369" s="445">
        <v>8460</v>
      </c>
      <c r="R369" s="515">
        <v>0.10449604743083003</v>
      </c>
      <c r="S369" s="446">
        <v>705</v>
      </c>
    </row>
    <row r="370" spans="1:19" ht="14.4" customHeight="1" x14ac:dyDescent="0.3">
      <c r="A370" s="440" t="s">
        <v>784</v>
      </c>
      <c r="B370" s="441" t="s">
        <v>785</v>
      </c>
      <c r="C370" s="441" t="s">
        <v>386</v>
      </c>
      <c r="D370" s="441" t="s">
        <v>774</v>
      </c>
      <c r="E370" s="441" t="s">
        <v>786</v>
      </c>
      <c r="F370" s="441" t="s">
        <v>827</v>
      </c>
      <c r="G370" s="441" t="s">
        <v>828</v>
      </c>
      <c r="H370" s="445">
        <v>1</v>
      </c>
      <c r="I370" s="445">
        <v>138</v>
      </c>
      <c r="J370" s="441"/>
      <c r="K370" s="441">
        <v>138</v>
      </c>
      <c r="L370" s="445"/>
      <c r="M370" s="445"/>
      <c r="N370" s="441"/>
      <c r="O370" s="441"/>
      <c r="P370" s="445"/>
      <c r="Q370" s="445"/>
      <c r="R370" s="515"/>
      <c r="S370" s="446"/>
    </row>
    <row r="371" spans="1:19" ht="14.4" customHeight="1" x14ac:dyDescent="0.3">
      <c r="A371" s="440" t="s">
        <v>784</v>
      </c>
      <c r="B371" s="441" t="s">
        <v>785</v>
      </c>
      <c r="C371" s="441" t="s">
        <v>386</v>
      </c>
      <c r="D371" s="441" t="s">
        <v>774</v>
      </c>
      <c r="E371" s="441" t="s">
        <v>786</v>
      </c>
      <c r="F371" s="441" t="s">
        <v>829</v>
      </c>
      <c r="G371" s="441" t="s">
        <v>830</v>
      </c>
      <c r="H371" s="445">
        <v>26</v>
      </c>
      <c r="I371" s="445">
        <v>7410</v>
      </c>
      <c r="J371" s="441">
        <v>0.36931818181818182</v>
      </c>
      <c r="K371" s="441">
        <v>285</v>
      </c>
      <c r="L371" s="445">
        <v>66</v>
      </c>
      <c r="M371" s="445">
        <v>20064</v>
      </c>
      <c r="N371" s="441">
        <v>1</v>
      </c>
      <c r="O371" s="441">
        <v>304</v>
      </c>
      <c r="P371" s="445">
        <v>5</v>
      </c>
      <c r="Q371" s="445">
        <v>1525</v>
      </c>
      <c r="R371" s="515">
        <v>7.6006778309409884E-2</v>
      </c>
      <c r="S371" s="446">
        <v>305</v>
      </c>
    </row>
    <row r="372" spans="1:19" ht="14.4" customHeight="1" x14ac:dyDescent="0.3">
      <c r="A372" s="440" t="s">
        <v>784</v>
      </c>
      <c r="B372" s="441" t="s">
        <v>785</v>
      </c>
      <c r="C372" s="441" t="s">
        <v>386</v>
      </c>
      <c r="D372" s="441" t="s">
        <v>774</v>
      </c>
      <c r="E372" s="441" t="s">
        <v>786</v>
      </c>
      <c r="F372" s="441" t="s">
        <v>833</v>
      </c>
      <c r="G372" s="441" t="s">
        <v>834</v>
      </c>
      <c r="H372" s="445">
        <v>12</v>
      </c>
      <c r="I372" s="445">
        <v>5544</v>
      </c>
      <c r="J372" s="441">
        <v>0.46761133603238869</v>
      </c>
      <c r="K372" s="441">
        <v>462</v>
      </c>
      <c r="L372" s="445">
        <v>24</v>
      </c>
      <c r="M372" s="445">
        <v>11856</v>
      </c>
      <c r="N372" s="441">
        <v>1</v>
      </c>
      <c r="O372" s="441">
        <v>494</v>
      </c>
      <c r="P372" s="445">
        <v>3</v>
      </c>
      <c r="Q372" s="445">
        <v>1482</v>
      </c>
      <c r="R372" s="515">
        <v>0.125</v>
      </c>
      <c r="S372" s="446">
        <v>494</v>
      </c>
    </row>
    <row r="373" spans="1:19" ht="14.4" customHeight="1" x14ac:dyDescent="0.3">
      <c r="A373" s="440" t="s">
        <v>784</v>
      </c>
      <c r="B373" s="441" t="s">
        <v>785</v>
      </c>
      <c r="C373" s="441" t="s">
        <v>386</v>
      </c>
      <c r="D373" s="441" t="s">
        <v>774</v>
      </c>
      <c r="E373" s="441" t="s">
        <v>786</v>
      </c>
      <c r="F373" s="441" t="s">
        <v>837</v>
      </c>
      <c r="G373" s="441" t="s">
        <v>838</v>
      </c>
      <c r="H373" s="445">
        <v>38</v>
      </c>
      <c r="I373" s="445">
        <v>13528</v>
      </c>
      <c r="J373" s="441">
        <v>0.40624624624624622</v>
      </c>
      <c r="K373" s="441">
        <v>356</v>
      </c>
      <c r="L373" s="445">
        <v>90</v>
      </c>
      <c r="M373" s="445">
        <v>33300</v>
      </c>
      <c r="N373" s="441">
        <v>1</v>
      </c>
      <c r="O373" s="441">
        <v>370</v>
      </c>
      <c r="P373" s="445">
        <v>8</v>
      </c>
      <c r="Q373" s="445">
        <v>2960</v>
      </c>
      <c r="R373" s="515">
        <v>8.8888888888888892E-2</v>
      </c>
      <c r="S373" s="446">
        <v>370</v>
      </c>
    </row>
    <row r="374" spans="1:19" ht="14.4" customHeight="1" x14ac:dyDescent="0.3">
      <c r="A374" s="440" t="s">
        <v>784</v>
      </c>
      <c r="B374" s="441" t="s">
        <v>785</v>
      </c>
      <c r="C374" s="441" t="s">
        <v>386</v>
      </c>
      <c r="D374" s="441" t="s">
        <v>774</v>
      </c>
      <c r="E374" s="441" t="s">
        <v>786</v>
      </c>
      <c r="F374" s="441" t="s">
        <v>847</v>
      </c>
      <c r="G374" s="441" t="s">
        <v>848</v>
      </c>
      <c r="H374" s="445">
        <v>13</v>
      </c>
      <c r="I374" s="445">
        <v>6019</v>
      </c>
      <c r="J374" s="441">
        <v>0.8685425685425685</v>
      </c>
      <c r="K374" s="441">
        <v>463</v>
      </c>
      <c r="L374" s="445">
        <v>14</v>
      </c>
      <c r="M374" s="445">
        <v>6930</v>
      </c>
      <c r="N374" s="441">
        <v>1</v>
      </c>
      <c r="O374" s="441">
        <v>495</v>
      </c>
      <c r="P374" s="445"/>
      <c r="Q374" s="445"/>
      <c r="R374" s="515"/>
      <c r="S374" s="446"/>
    </row>
    <row r="375" spans="1:19" ht="14.4" customHeight="1" x14ac:dyDescent="0.3">
      <c r="A375" s="440" t="s">
        <v>784</v>
      </c>
      <c r="B375" s="441" t="s">
        <v>785</v>
      </c>
      <c r="C375" s="441" t="s">
        <v>386</v>
      </c>
      <c r="D375" s="441" t="s">
        <v>774</v>
      </c>
      <c r="E375" s="441" t="s">
        <v>786</v>
      </c>
      <c r="F375" s="441" t="s">
        <v>849</v>
      </c>
      <c r="G375" s="441" t="s">
        <v>850</v>
      </c>
      <c r="H375" s="445"/>
      <c r="I375" s="445"/>
      <c r="J375" s="441"/>
      <c r="K375" s="441"/>
      <c r="L375" s="445">
        <v>1</v>
      </c>
      <c r="M375" s="445">
        <v>1283</v>
      </c>
      <c r="N375" s="441">
        <v>1</v>
      </c>
      <c r="O375" s="441">
        <v>1283</v>
      </c>
      <c r="P375" s="445"/>
      <c r="Q375" s="445"/>
      <c r="R375" s="515"/>
      <c r="S375" s="446"/>
    </row>
    <row r="376" spans="1:19" ht="14.4" customHeight="1" x14ac:dyDescent="0.3">
      <c r="A376" s="440" t="s">
        <v>784</v>
      </c>
      <c r="B376" s="441" t="s">
        <v>785</v>
      </c>
      <c r="C376" s="441" t="s">
        <v>386</v>
      </c>
      <c r="D376" s="441" t="s">
        <v>774</v>
      </c>
      <c r="E376" s="441" t="s">
        <v>786</v>
      </c>
      <c r="F376" s="441" t="s">
        <v>851</v>
      </c>
      <c r="G376" s="441" t="s">
        <v>852</v>
      </c>
      <c r="H376" s="445"/>
      <c r="I376" s="445"/>
      <c r="J376" s="441"/>
      <c r="K376" s="441"/>
      <c r="L376" s="445">
        <v>6</v>
      </c>
      <c r="M376" s="445">
        <v>2736</v>
      </c>
      <c r="N376" s="441">
        <v>1</v>
      </c>
      <c r="O376" s="441">
        <v>456</v>
      </c>
      <c r="P376" s="445"/>
      <c r="Q376" s="445"/>
      <c r="R376" s="515"/>
      <c r="S376" s="446"/>
    </row>
    <row r="377" spans="1:19" ht="14.4" customHeight="1" x14ac:dyDescent="0.3">
      <c r="A377" s="440" t="s">
        <v>784</v>
      </c>
      <c r="B377" s="441" t="s">
        <v>785</v>
      </c>
      <c r="C377" s="441" t="s">
        <v>386</v>
      </c>
      <c r="D377" s="441" t="s">
        <v>774</v>
      </c>
      <c r="E377" s="441" t="s">
        <v>786</v>
      </c>
      <c r="F377" s="441" t="s">
        <v>853</v>
      </c>
      <c r="G377" s="441" t="s">
        <v>854</v>
      </c>
      <c r="H377" s="445">
        <v>12</v>
      </c>
      <c r="I377" s="445">
        <v>648</v>
      </c>
      <c r="J377" s="441">
        <v>1.396551724137931</v>
      </c>
      <c r="K377" s="441">
        <v>54</v>
      </c>
      <c r="L377" s="445">
        <v>8</v>
      </c>
      <c r="M377" s="445">
        <v>464</v>
      </c>
      <c r="N377" s="441">
        <v>1</v>
      </c>
      <c r="O377" s="441">
        <v>58</v>
      </c>
      <c r="P377" s="445"/>
      <c r="Q377" s="445"/>
      <c r="R377" s="515"/>
      <c r="S377" s="446"/>
    </row>
    <row r="378" spans="1:19" ht="14.4" customHeight="1" x14ac:dyDescent="0.3">
      <c r="A378" s="440" t="s">
        <v>784</v>
      </c>
      <c r="B378" s="441" t="s">
        <v>785</v>
      </c>
      <c r="C378" s="441" t="s">
        <v>386</v>
      </c>
      <c r="D378" s="441" t="s">
        <v>774</v>
      </c>
      <c r="E378" s="441" t="s">
        <v>786</v>
      </c>
      <c r="F378" s="441" t="s">
        <v>861</v>
      </c>
      <c r="G378" s="441" t="s">
        <v>862</v>
      </c>
      <c r="H378" s="445">
        <v>34</v>
      </c>
      <c r="I378" s="445">
        <v>5746</v>
      </c>
      <c r="J378" s="441">
        <v>2.052142857142857</v>
      </c>
      <c r="K378" s="441">
        <v>169</v>
      </c>
      <c r="L378" s="445">
        <v>16</v>
      </c>
      <c r="M378" s="445">
        <v>2800</v>
      </c>
      <c r="N378" s="441">
        <v>1</v>
      </c>
      <c r="O378" s="441">
        <v>175</v>
      </c>
      <c r="P378" s="445">
        <v>4</v>
      </c>
      <c r="Q378" s="445">
        <v>704</v>
      </c>
      <c r="R378" s="515">
        <v>0.25142857142857145</v>
      </c>
      <c r="S378" s="446">
        <v>176</v>
      </c>
    </row>
    <row r="379" spans="1:19" ht="14.4" customHeight="1" x14ac:dyDescent="0.3">
      <c r="A379" s="440" t="s">
        <v>784</v>
      </c>
      <c r="B379" s="441" t="s">
        <v>785</v>
      </c>
      <c r="C379" s="441" t="s">
        <v>386</v>
      </c>
      <c r="D379" s="441" t="s">
        <v>774</v>
      </c>
      <c r="E379" s="441" t="s">
        <v>786</v>
      </c>
      <c r="F379" s="441" t="s">
        <v>863</v>
      </c>
      <c r="G379" s="441" t="s">
        <v>864</v>
      </c>
      <c r="H379" s="445">
        <v>257</v>
      </c>
      <c r="I379" s="445">
        <v>20817</v>
      </c>
      <c r="J379" s="441">
        <v>0.60921861281826162</v>
      </c>
      <c r="K379" s="441">
        <v>81</v>
      </c>
      <c r="L379" s="445">
        <v>402</v>
      </c>
      <c r="M379" s="445">
        <v>34170</v>
      </c>
      <c r="N379" s="441">
        <v>1</v>
      </c>
      <c r="O379" s="441">
        <v>85</v>
      </c>
      <c r="P379" s="445">
        <v>42</v>
      </c>
      <c r="Q379" s="445">
        <v>3570</v>
      </c>
      <c r="R379" s="515">
        <v>0.1044776119402985</v>
      </c>
      <c r="S379" s="446">
        <v>85</v>
      </c>
    </row>
    <row r="380" spans="1:19" ht="14.4" customHeight="1" x14ac:dyDescent="0.3">
      <c r="A380" s="440" t="s">
        <v>784</v>
      </c>
      <c r="B380" s="441" t="s">
        <v>785</v>
      </c>
      <c r="C380" s="441" t="s">
        <v>386</v>
      </c>
      <c r="D380" s="441" t="s">
        <v>774</v>
      </c>
      <c r="E380" s="441" t="s">
        <v>786</v>
      </c>
      <c r="F380" s="441" t="s">
        <v>867</v>
      </c>
      <c r="G380" s="441" t="s">
        <v>868</v>
      </c>
      <c r="H380" s="445">
        <v>1</v>
      </c>
      <c r="I380" s="445">
        <v>163</v>
      </c>
      <c r="J380" s="441"/>
      <c r="K380" s="441">
        <v>163</v>
      </c>
      <c r="L380" s="445"/>
      <c r="M380" s="445"/>
      <c r="N380" s="441"/>
      <c r="O380" s="441"/>
      <c r="P380" s="445"/>
      <c r="Q380" s="445"/>
      <c r="R380" s="515"/>
      <c r="S380" s="446"/>
    </row>
    <row r="381" spans="1:19" ht="14.4" customHeight="1" x14ac:dyDescent="0.3">
      <c r="A381" s="440" t="s">
        <v>784</v>
      </c>
      <c r="B381" s="441" t="s">
        <v>785</v>
      </c>
      <c r="C381" s="441" t="s">
        <v>386</v>
      </c>
      <c r="D381" s="441" t="s">
        <v>774</v>
      </c>
      <c r="E381" s="441" t="s">
        <v>786</v>
      </c>
      <c r="F381" s="441" t="s">
        <v>869</v>
      </c>
      <c r="G381" s="441" t="s">
        <v>870</v>
      </c>
      <c r="H381" s="445"/>
      <c r="I381" s="445"/>
      <c r="J381" s="441"/>
      <c r="K381" s="441"/>
      <c r="L381" s="445">
        <v>14</v>
      </c>
      <c r="M381" s="445">
        <v>406</v>
      </c>
      <c r="N381" s="441">
        <v>1</v>
      </c>
      <c r="O381" s="441">
        <v>29</v>
      </c>
      <c r="P381" s="445"/>
      <c r="Q381" s="445"/>
      <c r="R381" s="515"/>
      <c r="S381" s="446"/>
    </row>
    <row r="382" spans="1:19" ht="14.4" customHeight="1" x14ac:dyDescent="0.3">
      <c r="A382" s="440" t="s">
        <v>784</v>
      </c>
      <c r="B382" s="441" t="s">
        <v>785</v>
      </c>
      <c r="C382" s="441" t="s">
        <v>386</v>
      </c>
      <c r="D382" s="441" t="s">
        <v>774</v>
      </c>
      <c r="E382" s="441" t="s">
        <v>786</v>
      </c>
      <c r="F382" s="441" t="s">
        <v>871</v>
      </c>
      <c r="G382" s="441" t="s">
        <v>872</v>
      </c>
      <c r="H382" s="445"/>
      <c r="I382" s="445"/>
      <c r="J382" s="441"/>
      <c r="K382" s="441"/>
      <c r="L382" s="445">
        <v>1</v>
      </c>
      <c r="M382" s="445">
        <v>1011</v>
      </c>
      <c r="N382" s="441">
        <v>1</v>
      </c>
      <c r="O382" s="441">
        <v>1011</v>
      </c>
      <c r="P382" s="445"/>
      <c r="Q382" s="445"/>
      <c r="R382" s="515"/>
      <c r="S382" s="446"/>
    </row>
    <row r="383" spans="1:19" ht="14.4" customHeight="1" x14ac:dyDescent="0.3">
      <c r="A383" s="440" t="s">
        <v>784</v>
      </c>
      <c r="B383" s="441" t="s">
        <v>785</v>
      </c>
      <c r="C383" s="441" t="s">
        <v>386</v>
      </c>
      <c r="D383" s="441" t="s">
        <v>774</v>
      </c>
      <c r="E383" s="441" t="s">
        <v>786</v>
      </c>
      <c r="F383" s="441" t="s">
        <v>873</v>
      </c>
      <c r="G383" s="441" t="s">
        <v>874</v>
      </c>
      <c r="H383" s="445">
        <v>17</v>
      </c>
      <c r="I383" s="445">
        <v>2890</v>
      </c>
      <c r="J383" s="441">
        <v>0.74638429752066116</v>
      </c>
      <c r="K383" s="441">
        <v>170</v>
      </c>
      <c r="L383" s="445">
        <v>22</v>
      </c>
      <c r="M383" s="445">
        <v>3872</v>
      </c>
      <c r="N383" s="441">
        <v>1</v>
      </c>
      <c r="O383" s="441">
        <v>176</v>
      </c>
      <c r="P383" s="445">
        <v>2</v>
      </c>
      <c r="Q383" s="445">
        <v>352</v>
      </c>
      <c r="R383" s="515">
        <v>9.0909090909090912E-2</v>
      </c>
      <c r="S383" s="446">
        <v>176</v>
      </c>
    </row>
    <row r="384" spans="1:19" ht="14.4" customHeight="1" x14ac:dyDescent="0.3">
      <c r="A384" s="440" t="s">
        <v>784</v>
      </c>
      <c r="B384" s="441" t="s">
        <v>785</v>
      </c>
      <c r="C384" s="441" t="s">
        <v>386</v>
      </c>
      <c r="D384" s="441" t="s">
        <v>774</v>
      </c>
      <c r="E384" s="441" t="s">
        <v>786</v>
      </c>
      <c r="F384" s="441" t="s">
        <v>875</v>
      </c>
      <c r="G384" s="441" t="s">
        <v>876</v>
      </c>
      <c r="H384" s="445"/>
      <c r="I384" s="445"/>
      <c r="J384" s="441"/>
      <c r="K384" s="441"/>
      <c r="L384" s="445">
        <v>4</v>
      </c>
      <c r="M384" s="445">
        <v>9176</v>
      </c>
      <c r="N384" s="441">
        <v>1</v>
      </c>
      <c r="O384" s="441">
        <v>2294</v>
      </c>
      <c r="P384" s="445"/>
      <c r="Q384" s="445"/>
      <c r="R384" s="515"/>
      <c r="S384" s="446"/>
    </row>
    <row r="385" spans="1:19" ht="14.4" customHeight="1" x14ac:dyDescent="0.3">
      <c r="A385" s="440" t="s">
        <v>784</v>
      </c>
      <c r="B385" s="441" t="s">
        <v>785</v>
      </c>
      <c r="C385" s="441" t="s">
        <v>386</v>
      </c>
      <c r="D385" s="441" t="s">
        <v>774</v>
      </c>
      <c r="E385" s="441" t="s">
        <v>786</v>
      </c>
      <c r="F385" s="441" t="s">
        <v>877</v>
      </c>
      <c r="G385" s="441" t="s">
        <v>878</v>
      </c>
      <c r="H385" s="445">
        <v>89</v>
      </c>
      <c r="I385" s="445">
        <v>21983</v>
      </c>
      <c r="J385" s="441">
        <v>0.54990494296577952</v>
      </c>
      <c r="K385" s="441">
        <v>247</v>
      </c>
      <c r="L385" s="445">
        <v>152</v>
      </c>
      <c r="M385" s="445">
        <v>39976</v>
      </c>
      <c r="N385" s="441">
        <v>1</v>
      </c>
      <c r="O385" s="441">
        <v>263</v>
      </c>
      <c r="P385" s="445">
        <v>15</v>
      </c>
      <c r="Q385" s="445">
        <v>3960</v>
      </c>
      <c r="R385" s="515">
        <v>9.9059435661396841E-2</v>
      </c>
      <c r="S385" s="446">
        <v>264</v>
      </c>
    </row>
    <row r="386" spans="1:19" ht="14.4" customHeight="1" x14ac:dyDescent="0.3">
      <c r="A386" s="440" t="s">
        <v>784</v>
      </c>
      <c r="B386" s="441" t="s">
        <v>785</v>
      </c>
      <c r="C386" s="441" t="s">
        <v>386</v>
      </c>
      <c r="D386" s="441" t="s">
        <v>774</v>
      </c>
      <c r="E386" s="441" t="s">
        <v>786</v>
      </c>
      <c r="F386" s="441" t="s">
        <v>879</v>
      </c>
      <c r="G386" s="441" t="s">
        <v>880</v>
      </c>
      <c r="H386" s="445"/>
      <c r="I386" s="445"/>
      <c r="J386" s="441"/>
      <c r="K386" s="441"/>
      <c r="L386" s="445">
        <v>2</v>
      </c>
      <c r="M386" s="445">
        <v>4260</v>
      </c>
      <c r="N386" s="441">
        <v>1</v>
      </c>
      <c r="O386" s="441">
        <v>2130</v>
      </c>
      <c r="P386" s="445"/>
      <c r="Q386" s="445"/>
      <c r="R386" s="515"/>
      <c r="S386" s="446"/>
    </row>
    <row r="387" spans="1:19" ht="14.4" customHeight="1" x14ac:dyDescent="0.3">
      <c r="A387" s="440" t="s">
        <v>784</v>
      </c>
      <c r="B387" s="441" t="s">
        <v>785</v>
      </c>
      <c r="C387" s="441" t="s">
        <v>386</v>
      </c>
      <c r="D387" s="441" t="s">
        <v>774</v>
      </c>
      <c r="E387" s="441" t="s">
        <v>786</v>
      </c>
      <c r="F387" s="441" t="s">
        <v>883</v>
      </c>
      <c r="G387" s="441" t="s">
        <v>884</v>
      </c>
      <c r="H387" s="445"/>
      <c r="I387" s="445"/>
      <c r="J387" s="441"/>
      <c r="K387" s="441"/>
      <c r="L387" s="445">
        <v>1</v>
      </c>
      <c r="M387" s="445">
        <v>423</v>
      </c>
      <c r="N387" s="441">
        <v>1</v>
      </c>
      <c r="O387" s="441">
        <v>423</v>
      </c>
      <c r="P387" s="445"/>
      <c r="Q387" s="445"/>
      <c r="R387" s="515"/>
      <c r="S387" s="446"/>
    </row>
    <row r="388" spans="1:19" ht="14.4" customHeight="1" x14ac:dyDescent="0.3">
      <c r="A388" s="440" t="s">
        <v>784</v>
      </c>
      <c r="B388" s="441" t="s">
        <v>785</v>
      </c>
      <c r="C388" s="441" t="s">
        <v>386</v>
      </c>
      <c r="D388" s="441" t="s">
        <v>774</v>
      </c>
      <c r="E388" s="441" t="s">
        <v>786</v>
      </c>
      <c r="F388" s="441" t="s">
        <v>896</v>
      </c>
      <c r="G388" s="441" t="s">
        <v>897</v>
      </c>
      <c r="H388" s="445"/>
      <c r="I388" s="445"/>
      <c r="J388" s="441"/>
      <c r="K388" s="441"/>
      <c r="L388" s="445">
        <v>2</v>
      </c>
      <c r="M388" s="445">
        <v>214</v>
      </c>
      <c r="N388" s="441">
        <v>1</v>
      </c>
      <c r="O388" s="441">
        <v>107</v>
      </c>
      <c r="P388" s="445"/>
      <c r="Q388" s="445"/>
      <c r="R388" s="515"/>
      <c r="S388" s="446"/>
    </row>
    <row r="389" spans="1:19" ht="14.4" customHeight="1" x14ac:dyDescent="0.3">
      <c r="A389" s="440" t="s">
        <v>784</v>
      </c>
      <c r="B389" s="441" t="s">
        <v>785</v>
      </c>
      <c r="C389" s="441" t="s">
        <v>386</v>
      </c>
      <c r="D389" s="441" t="s">
        <v>774</v>
      </c>
      <c r="E389" s="441" t="s">
        <v>786</v>
      </c>
      <c r="F389" s="441" t="s">
        <v>898</v>
      </c>
      <c r="G389" s="441" t="s">
        <v>899</v>
      </c>
      <c r="H389" s="445">
        <v>5</v>
      </c>
      <c r="I389" s="445">
        <v>1530</v>
      </c>
      <c r="J389" s="441">
        <v>0.40605095541401276</v>
      </c>
      <c r="K389" s="441">
        <v>306</v>
      </c>
      <c r="L389" s="445">
        <v>12</v>
      </c>
      <c r="M389" s="445">
        <v>3768</v>
      </c>
      <c r="N389" s="441">
        <v>1</v>
      </c>
      <c r="O389" s="441">
        <v>314</v>
      </c>
      <c r="P389" s="445"/>
      <c r="Q389" s="445"/>
      <c r="R389" s="515"/>
      <c r="S389" s="446"/>
    </row>
    <row r="390" spans="1:19" ht="14.4" customHeight="1" x14ac:dyDescent="0.3">
      <c r="A390" s="440" t="s">
        <v>784</v>
      </c>
      <c r="B390" s="441" t="s">
        <v>785</v>
      </c>
      <c r="C390" s="441" t="s">
        <v>386</v>
      </c>
      <c r="D390" s="441" t="s">
        <v>775</v>
      </c>
      <c r="E390" s="441" t="s">
        <v>786</v>
      </c>
      <c r="F390" s="441" t="s">
        <v>789</v>
      </c>
      <c r="G390" s="441" t="s">
        <v>790</v>
      </c>
      <c r="H390" s="445">
        <v>520</v>
      </c>
      <c r="I390" s="445">
        <v>28080</v>
      </c>
      <c r="J390" s="441"/>
      <c r="K390" s="441">
        <v>54</v>
      </c>
      <c r="L390" s="445"/>
      <c r="M390" s="445"/>
      <c r="N390" s="441"/>
      <c r="O390" s="441"/>
      <c r="P390" s="445"/>
      <c r="Q390" s="445"/>
      <c r="R390" s="515"/>
      <c r="S390" s="446"/>
    </row>
    <row r="391" spans="1:19" ht="14.4" customHeight="1" x14ac:dyDescent="0.3">
      <c r="A391" s="440" t="s">
        <v>784</v>
      </c>
      <c r="B391" s="441" t="s">
        <v>785</v>
      </c>
      <c r="C391" s="441" t="s">
        <v>386</v>
      </c>
      <c r="D391" s="441" t="s">
        <v>775</v>
      </c>
      <c r="E391" s="441" t="s">
        <v>786</v>
      </c>
      <c r="F391" s="441" t="s">
        <v>791</v>
      </c>
      <c r="G391" s="441" t="s">
        <v>792</v>
      </c>
      <c r="H391" s="445">
        <v>42</v>
      </c>
      <c r="I391" s="445">
        <v>5166</v>
      </c>
      <c r="J391" s="441"/>
      <c r="K391" s="441">
        <v>123</v>
      </c>
      <c r="L391" s="445"/>
      <c r="M391" s="445"/>
      <c r="N391" s="441"/>
      <c r="O391" s="441"/>
      <c r="P391" s="445"/>
      <c r="Q391" s="445"/>
      <c r="R391" s="515"/>
      <c r="S391" s="446"/>
    </row>
    <row r="392" spans="1:19" ht="14.4" customHeight="1" x14ac:dyDescent="0.3">
      <c r="A392" s="440" t="s">
        <v>784</v>
      </c>
      <c r="B392" s="441" t="s">
        <v>785</v>
      </c>
      <c r="C392" s="441" t="s">
        <v>386</v>
      </c>
      <c r="D392" s="441" t="s">
        <v>775</v>
      </c>
      <c r="E392" s="441" t="s">
        <v>786</v>
      </c>
      <c r="F392" s="441" t="s">
        <v>793</v>
      </c>
      <c r="G392" s="441" t="s">
        <v>794</v>
      </c>
      <c r="H392" s="445">
        <v>1</v>
      </c>
      <c r="I392" s="445">
        <v>177</v>
      </c>
      <c r="J392" s="441"/>
      <c r="K392" s="441">
        <v>177</v>
      </c>
      <c r="L392" s="445"/>
      <c r="M392" s="445"/>
      <c r="N392" s="441"/>
      <c r="O392" s="441"/>
      <c r="P392" s="445"/>
      <c r="Q392" s="445"/>
      <c r="R392" s="515"/>
      <c r="S392" s="446"/>
    </row>
    <row r="393" spans="1:19" ht="14.4" customHeight="1" x14ac:dyDescent="0.3">
      <c r="A393" s="440" t="s">
        <v>784</v>
      </c>
      <c r="B393" s="441" t="s">
        <v>785</v>
      </c>
      <c r="C393" s="441" t="s">
        <v>386</v>
      </c>
      <c r="D393" s="441" t="s">
        <v>775</v>
      </c>
      <c r="E393" s="441" t="s">
        <v>786</v>
      </c>
      <c r="F393" s="441" t="s">
        <v>799</v>
      </c>
      <c r="G393" s="441" t="s">
        <v>800</v>
      </c>
      <c r="H393" s="445">
        <v>156</v>
      </c>
      <c r="I393" s="445">
        <v>26832</v>
      </c>
      <c r="J393" s="441"/>
      <c r="K393" s="441">
        <v>172</v>
      </c>
      <c r="L393" s="445"/>
      <c r="M393" s="445"/>
      <c r="N393" s="441"/>
      <c r="O393" s="441"/>
      <c r="P393" s="445"/>
      <c r="Q393" s="445"/>
      <c r="R393" s="515"/>
      <c r="S393" s="446"/>
    </row>
    <row r="394" spans="1:19" ht="14.4" customHeight="1" x14ac:dyDescent="0.3">
      <c r="A394" s="440" t="s">
        <v>784</v>
      </c>
      <c r="B394" s="441" t="s">
        <v>785</v>
      </c>
      <c r="C394" s="441" t="s">
        <v>386</v>
      </c>
      <c r="D394" s="441" t="s">
        <v>775</v>
      </c>
      <c r="E394" s="441" t="s">
        <v>786</v>
      </c>
      <c r="F394" s="441" t="s">
        <v>803</v>
      </c>
      <c r="G394" s="441" t="s">
        <v>804</v>
      </c>
      <c r="H394" s="445">
        <v>69</v>
      </c>
      <c r="I394" s="445">
        <v>22218</v>
      </c>
      <c r="J394" s="441"/>
      <c r="K394" s="441">
        <v>322</v>
      </c>
      <c r="L394" s="445"/>
      <c r="M394" s="445"/>
      <c r="N394" s="441"/>
      <c r="O394" s="441"/>
      <c r="P394" s="445"/>
      <c r="Q394" s="445"/>
      <c r="R394" s="515"/>
      <c r="S394" s="446"/>
    </row>
    <row r="395" spans="1:19" ht="14.4" customHeight="1" x14ac:dyDescent="0.3">
      <c r="A395" s="440" t="s">
        <v>784</v>
      </c>
      <c r="B395" s="441" t="s">
        <v>785</v>
      </c>
      <c r="C395" s="441" t="s">
        <v>386</v>
      </c>
      <c r="D395" s="441" t="s">
        <v>775</v>
      </c>
      <c r="E395" s="441" t="s">
        <v>786</v>
      </c>
      <c r="F395" s="441" t="s">
        <v>805</v>
      </c>
      <c r="G395" s="441" t="s">
        <v>806</v>
      </c>
      <c r="H395" s="445">
        <v>9</v>
      </c>
      <c r="I395" s="445">
        <v>3951</v>
      </c>
      <c r="J395" s="441"/>
      <c r="K395" s="441">
        <v>439</v>
      </c>
      <c r="L395" s="445"/>
      <c r="M395" s="445"/>
      <c r="N395" s="441"/>
      <c r="O395" s="441"/>
      <c r="P395" s="445"/>
      <c r="Q395" s="445"/>
      <c r="R395" s="515"/>
      <c r="S395" s="446"/>
    </row>
    <row r="396" spans="1:19" ht="14.4" customHeight="1" x14ac:dyDescent="0.3">
      <c r="A396" s="440" t="s">
        <v>784</v>
      </c>
      <c r="B396" s="441" t="s">
        <v>785</v>
      </c>
      <c r="C396" s="441" t="s">
        <v>386</v>
      </c>
      <c r="D396" s="441" t="s">
        <v>775</v>
      </c>
      <c r="E396" s="441" t="s">
        <v>786</v>
      </c>
      <c r="F396" s="441" t="s">
        <v>807</v>
      </c>
      <c r="G396" s="441" t="s">
        <v>808</v>
      </c>
      <c r="H396" s="445">
        <v>312</v>
      </c>
      <c r="I396" s="445">
        <v>106392</v>
      </c>
      <c r="J396" s="441"/>
      <c r="K396" s="441">
        <v>341</v>
      </c>
      <c r="L396" s="445"/>
      <c r="M396" s="445"/>
      <c r="N396" s="441"/>
      <c r="O396" s="441"/>
      <c r="P396" s="445"/>
      <c r="Q396" s="445"/>
      <c r="R396" s="515"/>
      <c r="S396" s="446"/>
    </row>
    <row r="397" spans="1:19" ht="14.4" customHeight="1" x14ac:dyDescent="0.3">
      <c r="A397" s="440" t="s">
        <v>784</v>
      </c>
      <c r="B397" s="441" t="s">
        <v>785</v>
      </c>
      <c r="C397" s="441" t="s">
        <v>386</v>
      </c>
      <c r="D397" s="441" t="s">
        <v>775</v>
      </c>
      <c r="E397" s="441" t="s">
        <v>786</v>
      </c>
      <c r="F397" s="441" t="s">
        <v>821</v>
      </c>
      <c r="G397" s="441" t="s">
        <v>822</v>
      </c>
      <c r="H397" s="445">
        <v>1</v>
      </c>
      <c r="I397" s="445">
        <v>37</v>
      </c>
      <c r="J397" s="441"/>
      <c r="K397" s="441">
        <v>37</v>
      </c>
      <c r="L397" s="445"/>
      <c r="M397" s="445"/>
      <c r="N397" s="441"/>
      <c r="O397" s="441"/>
      <c r="P397" s="445"/>
      <c r="Q397" s="445"/>
      <c r="R397" s="515"/>
      <c r="S397" s="446"/>
    </row>
    <row r="398" spans="1:19" ht="14.4" customHeight="1" x14ac:dyDescent="0.3">
      <c r="A398" s="440" t="s">
        <v>784</v>
      </c>
      <c r="B398" s="441" t="s">
        <v>785</v>
      </c>
      <c r="C398" s="441" t="s">
        <v>386</v>
      </c>
      <c r="D398" s="441" t="s">
        <v>775</v>
      </c>
      <c r="E398" s="441" t="s">
        <v>786</v>
      </c>
      <c r="F398" s="441" t="s">
        <v>825</v>
      </c>
      <c r="G398" s="441" t="s">
        <v>826</v>
      </c>
      <c r="H398" s="445">
        <v>4</v>
      </c>
      <c r="I398" s="445">
        <v>2704</v>
      </c>
      <c r="J398" s="441"/>
      <c r="K398" s="441">
        <v>676</v>
      </c>
      <c r="L398" s="445"/>
      <c r="M398" s="445"/>
      <c r="N398" s="441"/>
      <c r="O398" s="441"/>
      <c r="P398" s="445"/>
      <c r="Q398" s="445"/>
      <c r="R398" s="515"/>
      <c r="S398" s="446"/>
    </row>
    <row r="399" spans="1:19" ht="14.4" customHeight="1" x14ac:dyDescent="0.3">
      <c r="A399" s="440" t="s">
        <v>784</v>
      </c>
      <c r="B399" s="441" t="s">
        <v>785</v>
      </c>
      <c r="C399" s="441" t="s">
        <v>386</v>
      </c>
      <c r="D399" s="441" t="s">
        <v>775</v>
      </c>
      <c r="E399" s="441" t="s">
        <v>786</v>
      </c>
      <c r="F399" s="441" t="s">
        <v>827</v>
      </c>
      <c r="G399" s="441" t="s">
        <v>828</v>
      </c>
      <c r="H399" s="445">
        <v>13</v>
      </c>
      <c r="I399" s="445">
        <v>1794</v>
      </c>
      <c r="J399" s="441"/>
      <c r="K399" s="441">
        <v>138</v>
      </c>
      <c r="L399" s="445"/>
      <c r="M399" s="445"/>
      <c r="N399" s="441"/>
      <c r="O399" s="441"/>
      <c r="P399" s="445"/>
      <c r="Q399" s="445"/>
      <c r="R399" s="515"/>
      <c r="S399" s="446"/>
    </row>
    <row r="400" spans="1:19" ht="14.4" customHeight="1" x14ac:dyDescent="0.3">
      <c r="A400" s="440" t="s">
        <v>784</v>
      </c>
      <c r="B400" s="441" t="s">
        <v>785</v>
      </c>
      <c r="C400" s="441" t="s">
        <v>386</v>
      </c>
      <c r="D400" s="441" t="s">
        <v>775</v>
      </c>
      <c r="E400" s="441" t="s">
        <v>786</v>
      </c>
      <c r="F400" s="441" t="s">
        <v>829</v>
      </c>
      <c r="G400" s="441" t="s">
        <v>830</v>
      </c>
      <c r="H400" s="445">
        <v>203</v>
      </c>
      <c r="I400" s="445">
        <v>57855</v>
      </c>
      <c r="J400" s="441"/>
      <c r="K400" s="441">
        <v>285</v>
      </c>
      <c r="L400" s="445"/>
      <c r="M400" s="445"/>
      <c r="N400" s="441"/>
      <c r="O400" s="441"/>
      <c r="P400" s="445"/>
      <c r="Q400" s="445"/>
      <c r="R400" s="515"/>
      <c r="S400" s="446"/>
    </row>
    <row r="401" spans="1:19" ht="14.4" customHeight="1" x14ac:dyDescent="0.3">
      <c r="A401" s="440" t="s">
        <v>784</v>
      </c>
      <c r="B401" s="441" t="s">
        <v>785</v>
      </c>
      <c r="C401" s="441" t="s">
        <v>386</v>
      </c>
      <c r="D401" s="441" t="s">
        <v>775</v>
      </c>
      <c r="E401" s="441" t="s">
        <v>786</v>
      </c>
      <c r="F401" s="441" t="s">
        <v>833</v>
      </c>
      <c r="G401" s="441" t="s">
        <v>834</v>
      </c>
      <c r="H401" s="445">
        <v>350</v>
      </c>
      <c r="I401" s="445">
        <v>161700</v>
      </c>
      <c r="J401" s="441"/>
      <c r="K401" s="441">
        <v>462</v>
      </c>
      <c r="L401" s="445"/>
      <c r="M401" s="445"/>
      <c r="N401" s="441"/>
      <c r="O401" s="441"/>
      <c r="P401" s="445"/>
      <c r="Q401" s="445"/>
      <c r="R401" s="515"/>
      <c r="S401" s="446"/>
    </row>
    <row r="402" spans="1:19" ht="14.4" customHeight="1" x14ac:dyDescent="0.3">
      <c r="A402" s="440" t="s">
        <v>784</v>
      </c>
      <c r="B402" s="441" t="s">
        <v>785</v>
      </c>
      <c r="C402" s="441" t="s">
        <v>386</v>
      </c>
      <c r="D402" s="441" t="s">
        <v>775</v>
      </c>
      <c r="E402" s="441" t="s">
        <v>786</v>
      </c>
      <c r="F402" s="441" t="s">
        <v>837</v>
      </c>
      <c r="G402" s="441" t="s">
        <v>838</v>
      </c>
      <c r="H402" s="445">
        <v>456</v>
      </c>
      <c r="I402" s="445">
        <v>162336</v>
      </c>
      <c r="J402" s="441"/>
      <c r="K402" s="441">
        <v>356</v>
      </c>
      <c r="L402" s="445"/>
      <c r="M402" s="445"/>
      <c r="N402" s="441"/>
      <c r="O402" s="441"/>
      <c r="P402" s="445"/>
      <c r="Q402" s="445"/>
      <c r="R402" s="515"/>
      <c r="S402" s="446"/>
    </row>
    <row r="403" spans="1:19" ht="14.4" customHeight="1" x14ac:dyDescent="0.3">
      <c r="A403" s="440" t="s">
        <v>784</v>
      </c>
      <c r="B403" s="441" t="s">
        <v>785</v>
      </c>
      <c r="C403" s="441" t="s">
        <v>386</v>
      </c>
      <c r="D403" s="441" t="s">
        <v>775</v>
      </c>
      <c r="E403" s="441" t="s">
        <v>786</v>
      </c>
      <c r="F403" s="441" t="s">
        <v>839</v>
      </c>
      <c r="G403" s="441" t="s">
        <v>840</v>
      </c>
      <c r="H403" s="445">
        <v>7</v>
      </c>
      <c r="I403" s="445">
        <v>20419</v>
      </c>
      <c r="J403" s="441"/>
      <c r="K403" s="441">
        <v>2917</v>
      </c>
      <c r="L403" s="445"/>
      <c r="M403" s="445"/>
      <c r="N403" s="441"/>
      <c r="O403" s="441"/>
      <c r="P403" s="445"/>
      <c r="Q403" s="445"/>
      <c r="R403" s="515"/>
      <c r="S403" s="446"/>
    </row>
    <row r="404" spans="1:19" ht="14.4" customHeight="1" x14ac:dyDescent="0.3">
      <c r="A404" s="440" t="s">
        <v>784</v>
      </c>
      <c r="B404" s="441" t="s">
        <v>785</v>
      </c>
      <c r="C404" s="441" t="s">
        <v>386</v>
      </c>
      <c r="D404" s="441" t="s">
        <v>775</v>
      </c>
      <c r="E404" s="441" t="s">
        <v>786</v>
      </c>
      <c r="F404" s="441" t="s">
        <v>843</v>
      </c>
      <c r="G404" s="441" t="s">
        <v>844</v>
      </c>
      <c r="H404" s="445">
        <v>96</v>
      </c>
      <c r="I404" s="445">
        <v>10080</v>
      </c>
      <c r="J404" s="441"/>
      <c r="K404" s="441">
        <v>105</v>
      </c>
      <c r="L404" s="445"/>
      <c r="M404" s="445"/>
      <c r="N404" s="441"/>
      <c r="O404" s="441"/>
      <c r="P404" s="445"/>
      <c r="Q404" s="445"/>
      <c r="R404" s="515"/>
      <c r="S404" s="446"/>
    </row>
    <row r="405" spans="1:19" ht="14.4" customHeight="1" x14ac:dyDescent="0.3">
      <c r="A405" s="440" t="s">
        <v>784</v>
      </c>
      <c r="B405" s="441" t="s">
        <v>785</v>
      </c>
      <c r="C405" s="441" t="s">
        <v>386</v>
      </c>
      <c r="D405" s="441" t="s">
        <v>775</v>
      </c>
      <c r="E405" s="441" t="s">
        <v>786</v>
      </c>
      <c r="F405" s="441" t="s">
        <v>845</v>
      </c>
      <c r="G405" s="441" t="s">
        <v>846</v>
      </c>
      <c r="H405" s="445">
        <v>2</v>
      </c>
      <c r="I405" s="445">
        <v>234</v>
      </c>
      <c r="J405" s="441"/>
      <c r="K405" s="441">
        <v>117</v>
      </c>
      <c r="L405" s="445"/>
      <c r="M405" s="445"/>
      <c r="N405" s="441"/>
      <c r="O405" s="441"/>
      <c r="P405" s="445"/>
      <c r="Q405" s="445"/>
      <c r="R405" s="515"/>
      <c r="S405" s="446"/>
    </row>
    <row r="406" spans="1:19" ht="14.4" customHeight="1" x14ac:dyDescent="0.3">
      <c r="A406" s="440" t="s">
        <v>784</v>
      </c>
      <c r="B406" s="441" t="s">
        <v>785</v>
      </c>
      <c r="C406" s="441" t="s">
        <v>386</v>
      </c>
      <c r="D406" s="441" t="s">
        <v>775</v>
      </c>
      <c r="E406" s="441" t="s">
        <v>786</v>
      </c>
      <c r="F406" s="441" t="s">
        <v>847</v>
      </c>
      <c r="G406" s="441" t="s">
        <v>848</v>
      </c>
      <c r="H406" s="445">
        <v>2</v>
      </c>
      <c r="I406" s="445">
        <v>926</v>
      </c>
      <c r="J406" s="441"/>
      <c r="K406" s="441">
        <v>463</v>
      </c>
      <c r="L406" s="445"/>
      <c r="M406" s="445"/>
      <c r="N406" s="441"/>
      <c r="O406" s="441"/>
      <c r="P406" s="445"/>
      <c r="Q406" s="445"/>
      <c r="R406" s="515"/>
      <c r="S406" s="446"/>
    </row>
    <row r="407" spans="1:19" ht="14.4" customHeight="1" x14ac:dyDescent="0.3">
      <c r="A407" s="440" t="s">
        <v>784</v>
      </c>
      <c r="B407" s="441" t="s">
        <v>785</v>
      </c>
      <c r="C407" s="441" t="s">
        <v>386</v>
      </c>
      <c r="D407" s="441" t="s">
        <v>775</v>
      </c>
      <c r="E407" s="441" t="s">
        <v>786</v>
      </c>
      <c r="F407" s="441" t="s">
        <v>849</v>
      </c>
      <c r="G407" s="441" t="s">
        <v>850</v>
      </c>
      <c r="H407" s="445">
        <v>6</v>
      </c>
      <c r="I407" s="445">
        <v>7608</v>
      </c>
      <c r="J407" s="441"/>
      <c r="K407" s="441">
        <v>1268</v>
      </c>
      <c r="L407" s="445"/>
      <c r="M407" s="445"/>
      <c r="N407" s="441"/>
      <c r="O407" s="441"/>
      <c r="P407" s="445"/>
      <c r="Q407" s="445"/>
      <c r="R407" s="515"/>
      <c r="S407" s="446"/>
    </row>
    <row r="408" spans="1:19" ht="14.4" customHeight="1" x14ac:dyDescent="0.3">
      <c r="A408" s="440" t="s">
        <v>784</v>
      </c>
      <c r="B408" s="441" t="s">
        <v>785</v>
      </c>
      <c r="C408" s="441" t="s">
        <v>386</v>
      </c>
      <c r="D408" s="441" t="s">
        <v>775</v>
      </c>
      <c r="E408" s="441" t="s">
        <v>786</v>
      </c>
      <c r="F408" s="441" t="s">
        <v>851</v>
      </c>
      <c r="G408" s="441" t="s">
        <v>852</v>
      </c>
      <c r="H408" s="445">
        <v>140</v>
      </c>
      <c r="I408" s="445">
        <v>61180</v>
      </c>
      <c r="J408" s="441"/>
      <c r="K408" s="441">
        <v>437</v>
      </c>
      <c r="L408" s="445"/>
      <c r="M408" s="445"/>
      <c r="N408" s="441"/>
      <c r="O408" s="441"/>
      <c r="P408" s="445"/>
      <c r="Q408" s="445"/>
      <c r="R408" s="515"/>
      <c r="S408" s="446"/>
    </row>
    <row r="409" spans="1:19" ht="14.4" customHeight="1" x14ac:dyDescent="0.3">
      <c r="A409" s="440" t="s">
        <v>784</v>
      </c>
      <c r="B409" s="441" t="s">
        <v>785</v>
      </c>
      <c r="C409" s="441" t="s">
        <v>386</v>
      </c>
      <c r="D409" s="441" t="s">
        <v>775</v>
      </c>
      <c r="E409" s="441" t="s">
        <v>786</v>
      </c>
      <c r="F409" s="441" t="s">
        <v>853</v>
      </c>
      <c r="G409" s="441" t="s">
        <v>854</v>
      </c>
      <c r="H409" s="445">
        <v>904</v>
      </c>
      <c r="I409" s="445">
        <v>48816</v>
      </c>
      <c r="J409" s="441"/>
      <c r="K409" s="441">
        <v>54</v>
      </c>
      <c r="L409" s="445"/>
      <c r="M409" s="445"/>
      <c r="N409" s="441"/>
      <c r="O409" s="441"/>
      <c r="P409" s="445"/>
      <c r="Q409" s="445"/>
      <c r="R409" s="515"/>
      <c r="S409" s="446"/>
    </row>
    <row r="410" spans="1:19" ht="14.4" customHeight="1" x14ac:dyDescent="0.3">
      <c r="A410" s="440" t="s">
        <v>784</v>
      </c>
      <c r="B410" s="441" t="s">
        <v>785</v>
      </c>
      <c r="C410" s="441" t="s">
        <v>386</v>
      </c>
      <c r="D410" s="441" t="s">
        <v>775</v>
      </c>
      <c r="E410" s="441" t="s">
        <v>786</v>
      </c>
      <c r="F410" s="441" t="s">
        <v>861</v>
      </c>
      <c r="G410" s="441" t="s">
        <v>862</v>
      </c>
      <c r="H410" s="445">
        <v>382</v>
      </c>
      <c r="I410" s="445">
        <v>64558</v>
      </c>
      <c r="J410" s="441"/>
      <c r="K410" s="441">
        <v>169</v>
      </c>
      <c r="L410" s="445"/>
      <c r="M410" s="445"/>
      <c r="N410" s="441"/>
      <c r="O410" s="441"/>
      <c r="P410" s="445"/>
      <c r="Q410" s="445"/>
      <c r="R410" s="515"/>
      <c r="S410" s="446"/>
    </row>
    <row r="411" spans="1:19" ht="14.4" customHeight="1" x14ac:dyDescent="0.3">
      <c r="A411" s="440" t="s">
        <v>784</v>
      </c>
      <c r="B411" s="441" t="s">
        <v>785</v>
      </c>
      <c r="C411" s="441" t="s">
        <v>386</v>
      </c>
      <c r="D411" s="441" t="s">
        <v>775</v>
      </c>
      <c r="E411" s="441" t="s">
        <v>786</v>
      </c>
      <c r="F411" s="441" t="s">
        <v>863</v>
      </c>
      <c r="G411" s="441" t="s">
        <v>864</v>
      </c>
      <c r="H411" s="445">
        <v>12</v>
      </c>
      <c r="I411" s="445">
        <v>972</v>
      </c>
      <c r="J411" s="441"/>
      <c r="K411" s="441">
        <v>81</v>
      </c>
      <c r="L411" s="445"/>
      <c r="M411" s="445"/>
      <c r="N411" s="441"/>
      <c r="O411" s="441"/>
      <c r="P411" s="445"/>
      <c r="Q411" s="445"/>
      <c r="R411" s="515"/>
      <c r="S411" s="446"/>
    </row>
    <row r="412" spans="1:19" ht="14.4" customHeight="1" x14ac:dyDescent="0.3">
      <c r="A412" s="440" t="s">
        <v>784</v>
      </c>
      <c r="B412" s="441" t="s">
        <v>785</v>
      </c>
      <c r="C412" s="441" t="s">
        <v>386</v>
      </c>
      <c r="D412" s="441" t="s">
        <v>775</v>
      </c>
      <c r="E412" s="441" t="s">
        <v>786</v>
      </c>
      <c r="F412" s="441" t="s">
        <v>867</v>
      </c>
      <c r="G412" s="441" t="s">
        <v>868</v>
      </c>
      <c r="H412" s="445">
        <v>11</v>
      </c>
      <c r="I412" s="445">
        <v>1793</v>
      </c>
      <c r="J412" s="441"/>
      <c r="K412" s="441">
        <v>163</v>
      </c>
      <c r="L412" s="445"/>
      <c r="M412" s="445"/>
      <c r="N412" s="441"/>
      <c r="O412" s="441"/>
      <c r="P412" s="445"/>
      <c r="Q412" s="445"/>
      <c r="R412" s="515"/>
      <c r="S412" s="446"/>
    </row>
    <row r="413" spans="1:19" ht="14.4" customHeight="1" x14ac:dyDescent="0.3">
      <c r="A413" s="440" t="s">
        <v>784</v>
      </c>
      <c r="B413" s="441" t="s">
        <v>785</v>
      </c>
      <c r="C413" s="441" t="s">
        <v>386</v>
      </c>
      <c r="D413" s="441" t="s">
        <v>775</v>
      </c>
      <c r="E413" s="441" t="s">
        <v>786</v>
      </c>
      <c r="F413" s="441" t="s">
        <v>871</v>
      </c>
      <c r="G413" s="441" t="s">
        <v>872</v>
      </c>
      <c r="H413" s="445">
        <v>26</v>
      </c>
      <c r="I413" s="445">
        <v>26208</v>
      </c>
      <c r="J413" s="441"/>
      <c r="K413" s="441">
        <v>1008</v>
      </c>
      <c r="L413" s="445"/>
      <c r="M413" s="445"/>
      <c r="N413" s="441"/>
      <c r="O413" s="441"/>
      <c r="P413" s="445"/>
      <c r="Q413" s="445"/>
      <c r="R413" s="515"/>
      <c r="S413" s="446"/>
    </row>
    <row r="414" spans="1:19" ht="14.4" customHeight="1" x14ac:dyDescent="0.3">
      <c r="A414" s="440" t="s">
        <v>784</v>
      </c>
      <c r="B414" s="441" t="s">
        <v>785</v>
      </c>
      <c r="C414" s="441" t="s">
        <v>386</v>
      </c>
      <c r="D414" s="441" t="s">
        <v>775</v>
      </c>
      <c r="E414" s="441" t="s">
        <v>786</v>
      </c>
      <c r="F414" s="441" t="s">
        <v>873</v>
      </c>
      <c r="G414" s="441" t="s">
        <v>874</v>
      </c>
      <c r="H414" s="445">
        <v>1</v>
      </c>
      <c r="I414" s="445">
        <v>170</v>
      </c>
      <c r="J414" s="441"/>
      <c r="K414" s="441">
        <v>170</v>
      </c>
      <c r="L414" s="445"/>
      <c r="M414" s="445"/>
      <c r="N414" s="441"/>
      <c r="O414" s="441"/>
      <c r="P414" s="445"/>
      <c r="Q414" s="445"/>
      <c r="R414" s="515"/>
      <c r="S414" s="446"/>
    </row>
    <row r="415" spans="1:19" ht="14.4" customHeight="1" x14ac:dyDescent="0.3">
      <c r="A415" s="440" t="s">
        <v>784</v>
      </c>
      <c r="B415" s="441" t="s">
        <v>785</v>
      </c>
      <c r="C415" s="441" t="s">
        <v>386</v>
      </c>
      <c r="D415" s="441" t="s">
        <v>775</v>
      </c>
      <c r="E415" s="441" t="s">
        <v>786</v>
      </c>
      <c r="F415" s="441" t="s">
        <v>875</v>
      </c>
      <c r="G415" s="441" t="s">
        <v>876</v>
      </c>
      <c r="H415" s="445">
        <v>36</v>
      </c>
      <c r="I415" s="445">
        <v>81504</v>
      </c>
      <c r="J415" s="441"/>
      <c r="K415" s="441">
        <v>2264</v>
      </c>
      <c r="L415" s="445"/>
      <c r="M415" s="445"/>
      <c r="N415" s="441"/>
      <c r="O415" s="441"/>
      <c r="P415" s="445"/>
      <c r="Q415" s="445"/>
      <c r="R415" s="515"/>
      <c r="S415" s="446"/>
    </row>
    <row r="416" spans="1:19" ht="14.4" customHeight="1" x14ac:dyDescent="0.3">
      <c r="A416" s="440" t="s">
        <v>784</v>
      </c>
      <c r="B416" s="441" t="s">
        <v>785</v>
      </c>
      <c r="C416" s="441" t="s">
        <v>386</v>
      </c>
      <c r="D416" s="441" t="s">
        <v>775</v>
      </c>
      <c r="E416" s="441" t="s">
        <v>786</v>
      </c>
      <c r="F416" s="441" t="s">
        <v>877</v>
      </c>
      <c r="G416" s="441" t="s">
        <v>878</v>
      </c>
      <c r="H416" s="445">
        <v>4</v>
      </c>
      <c r="I416" s="445">
        <v>988</v>
      </c>
      <c r="J416" s="441"/>
      <c r="K416" s="441">
        <v>247</v>
      </c>
      <c r="L416" s="445"/>
      <c r="M416" s="445"/>
      <c r="N416" s="441"/>
      <c r="O416" s="441"/>
      <c r="P416" s="445"/>
      <c r="Q416" s="445"/>
      <c r="R416" s="515"/>
      <c r="S416" s="446"/>
    </row>
    <row r="417" spans="1:19" ht="14.4" customHeight="1" x14ac:dyDescent="0.3">
      <c r="A417" s="440" t="s">
        <v>784</v>
      </c>
      <c r="B417" s="441" t="s">
        <v>785</v>
      </c>
      <c r="C417" s="441" t="s">
        <v>386</v>
      </c>
      <c r="D417" s="441" t="s">
        <v>775</v>
      </c>
      <c r="E417" s="441" t="s">
        <v>786</v>
      </c>
      <c r="F417" s="441" t="s">
        <v>879</v>
      </c>
      <c r="G417" s="441" t="s">
        <v>880</v>
      </c>
      <c r="H417" s="445">
        <v>55</v>
      </c>
      <c r="I417" s="445">
        <v>110660</v>
      </c>
      <c r="J417" s="441"/>
      <c r="K417" s="441">
        <v>2012</v>
      </c>
      <c r="L417" s="445"/>
      <c r="M417" s="445"/>
      <c r="N417" s="441"/>
      <c r="O417" s="441"/>
      <c r="P417" s="445"/>
      <c r="Q417" s="445"/>
      <c r="R417" s="515"/>
      <c r="S417" s="446"/>
    </row>
    <row r="418" spans="1:19" ht="14.4" customHeight="1" x14ac:dyDescent="0.3">
      <c r="A418" s="440" t="s">
        <v>784</v>
      </c>
      <c r="B418" s="441" t="s">
        <v>785</v>
      </c>
      <c r="C418" s="441" t="s">
        <v>386</v>
      </c>
      <c r="D418" s="441" t="s">
        <v>775</v>
      </c>
      <c r="E418" s="441" t="s">
        <v>786</v>
      </c>
      <c r="F418" s="441" t="s">
        <v>881</v>
      </c>
      <c r="G418" s="441" t="s">
        <v>882</v>
      </c>
      <c r="H418" s="445">
        <v>1</v>
      </c>
      <c r="I418" s="445">
        <v>226</v>
      </c>
      <c r="J418" s="441"/>
      <c r="K418" s="441">
        <v>226</v>
      </c>
      <c r="L418" s="445"/>
      <c r="M418" s="445"/>
      <c r="N418" s="441"/>
      <c r="O418" s="441"/>
      <c r="P418" s="445"/>
      <c r="Q418" s="445"/>
      <c r="R418" s="515"/>
      <c r="S418" s="446"/>
    </row>
    <row r="419" spans="1:19" ht="14.4" customHeight="1" x14ac:dyDescent="0.3">
      <c r="A419" s="440" t="s">
        <v>784</v>
      </c>
      <c r="B419" s="441" t="s">
        <v>785</v>
      </c>
      <c r="C419" s="441" t="s">
        <v>386</v>
      </c>
      <c r="D419" s="441" t="s">
        <v>775</v>
      </c>
      <c r="E419" s="441" t="s">
        <v>786</v>
      </c>
      <c r="F419" s="441" t="s">
        <v>892</v>
      </c>
      <c r="G419" s="441" t="s">
        <v>893</v>
      </c>
      <c r="H419" s="445">
        <v>7</v>
      </c>
      <c r="I419" s="445">
        <v>1883</v>
      </c>
      <c r="J419" s="441"/>
      <c r="K419" s="441">
        <v>269</v>
      </c>
      <c r="L419" s="445"/>
      <c r="M419" s="445"/>
      <c r="N419" s="441"/>
      <c r="O419" s="441"/>
      <c r="P419" s="445"/>
      <c r="Q419" s="445"/>
      <c r="R419" s="515"/>
      <c r="S419" s="446"/>
    </row>
    <row r="420" spans="1:19" ht="14.4" customHeight="1" x14ac:dyDescent="0.3">
      <c r="A420" s="440" t="s">
        <v>784</v>
      </c>
      <c r="B420" s="441" t="s">
        <v>785</v>
      </c>
      <c r="C420" s="441" t="s">
        <v>386</v>
      </c>
      <c r="D420" s="441" t="s">
        <v>776</v>
      </c>
      <c r="E420" s="441" t="s">
        <v>786</v>
      </c>
      <c r="F420" s="441" t="s">
        <v>789</v>
      </c>
      <c r="G420" s="441" t="s">
        <v>790</v>
      </c>
      <c r="H420" s="445">
        <v>646</v>
      </c>
      <c r="I420" s="445">
        <v>34884</v>
      </c>
      <c r="J420" s="441">
        <v>0.81718515742128939</v>
      </c>
      <c r="K420" s="441">
        <v>54</v>
      </c>
      <c r="L420" s="445">
        <v>736</v>
      </c>
      <c r="M420" s="445">
        <v>42688</v>
      </c>
      <c r="N420" s="441">
        <v>1</v>
      </c>
      <c r="O420" s="441">
        <v>58</v>
      </c>
      <c r="P420" s="445">
        <v>55</v>
      </c>
      <c r="Q420" s="445">
        <v>3190</v>
      </c>
      <c r="R420" s="515">
        <v>7.4728260869565216E-2</v>
      </c>
      <c r="S420" s="446">
        <v>58</v>
      </c>
    </row>
    <row r="421" spans="1:19" ht="14.4" customHeight="1" x14ac:dyDescent="0.3">
      <c r="A421" s="440" t="s">
        <v>784</v>
      </c>
      <c r="B421" s="441" t="s">
        <v>785</v>
      </c>
      <c r="C421" s="441" t="s">
        <v>386</v>
      </c>
      <c r="D421" s="441" t="s">
        <v>776</v>
      </c>
      <c r="E421" s="441" t="s">
        <v>786</v>
      </c>
      <c r="F421" s="441" t="s">
        <v>791</v>
      </c>
      <c r="G421" s="441" t="s">
        <v>792</v>
      </c>
      <c r="H421" s="445">
        <v>58</v>
      </c>
      <c r="I421" s="445">
        <v>7134</v>
      </c>
      <c r="J421" s="441">
        <v>0.93893129770992367</v>
      </c>
      <c r="K421" s="441">
        <v>123</v>
      </c>
      <c r="L421" s="445">
        <v>58</v>
      </c>
      <c r="M421" s="445">
        <v>7598</v>
      </c>
      <c r="N421" s="441">
        <v>1</v>
      </c>
      <c r="O421" s="441">
        <v>131</v>
      </c>
      <c r="P421" s="445">
        <v>10</v>
      </c>
      <c r="Q421" s="445">
        <v>1310</v>
      </c>
      <c r="R421" s="515">
        <v>0.17241379310344829</v>
      </c>
      <c r="S421" s="446">
        <v>131</v>
      </c>
    </row>
    <row r="422" spans="1:19" ht="14.4" customHeight="1" x14ac:dyDescent="0.3">
      <c r="A422" s="440" t="s">
        <v>784</v>
      </c>
      <c r="B422" s="441" t="s">
        <v>785</v>
      </c>
      <c r="C422" s="441" t="s">
        <v>386</v>
      </c>
      <c r="D422" s="441" t="s">
        <v>776</v>
      </c>
      <c r="E422" s="441" t="s">
        <v>786</v>
      </c>
      <c r="F422" s="441" t="s">
        <v>793</v>
      </c>
      <c r="G422" s="441" t="s">
        <v>794</v>
      </c>
      <c r="H422" s="445"/>
      <c r="I422" s="445"/>
      <c r="J422" s="441"/>
      <c r="K422" s="441"/>
      <c r="L422" s="445">
        <v>5</v>
      </c>
      <c r="M422" s="445">
        <v>945</v>
      </c>
      <c r="N422" s="441">
        <v>1</v>
      </c>
      <c r="O422" s="441">
        <v>189</v>
      </c>
      <c r="P422" s="445"/>
      <c r="Q422" s="445"/>
      <c r="R422" s="515"/>
      <c r="S422" s="446"/>
    </row>
    <row r="423" spans="1:19" ht="14.4" customHeight="1" x14ac:dyDescent="0.3">
      <c r="A423" s="440" t="s">
        <v>784</v>
      </c>
      <c r="B423" s="441" t="s">
        <v>785</v>
      </c>
      <c r="C423" s="441" t="s">
        <v>386</v>
      </c>
      <c r="D423" s="441" t="s">
        <v>776</v>
      </c>
      <c r="E423" s="441" t="s">
        <v>786</v>
      </c>
      <c r="F423" s="441" t="s">
        <v>799</v>
      </c>
      <c r="G423" s="441" t="s">
        <v>800</v>
      </c>
      <c r="H423" s="445">
        <v>178</v>
      </c>
      <c r="I423" s="445">
        <v>30616</v>
      </c>
      <c r="J423" s="441">
        <v>1.0557969515138974</v>
      </c>
      <c r="K423" s="441">
        <v>172</v>
      </c>
      <c r="L423" s="445">
        <v>162</v>
      </c>
      <c r="M423" s="445">
        <v>28998</v>
      </c>
      <c r="N423" s="441">
        <v>1</v>
      </c>
      <c r="O423" s="441">
        <v>179</v>
      </c>
      <c r="P423" s="445">
        <v>22</v>
      </c>
      <c r="Q423" s="445">
        <v>3960</v>
      </c>
      <c r="R423" s="515">
        <v>0.13656114214773432</v>
      </c>
      <c r="S423" s="446">
        <v>180</v>
      </c>
    </row>
    <row r="424" spans="1:19" ht="14.4" customHeight="1" x14ac:dyDescent="0.3">
      <c r="A424" s="440" t="s">
        <v>784</v>
      </c>
      <c r="B424" s="441" t="s">
        <v>785</v>
      </c>
      <c r="C424" s="441" t="s">
        <v>386</v>
      </c>
      <c r="D424" s="441" t="s">
        <v>776</v>
      </c>
      <c r="E424" s="441" t="s">
        <v>786</v>
      </c>
      <c r="F424" s="441" t="s">
        <v>801</v>
      </c>
      <c r="G424" s="441" t="s">
        <v>802</v>
      </c>
      <c r="H424" s="445"/>
      <c r="I424" s="445"/>
      <c r="J424" s="441"/>
      <c r="K424" s="441"/>
      <c r="L424" s="445"/>
      <c r="M424" s="445"/>
      <c r="N424" s="441"/>
      <c r="O424" s="441"/>
      <c r="P424" s="445">
        <v>2</v>
      </c>
      <c r="Q424" s="445">
        <v>1138</v>
      </c>
      <c r="R424" s="515"/>
      <c r="S424" s="446">
        <v>569</v>
      </c>
    </row>
    <row r="425" spans="1:19" ht="14.4" customHeight="1" x14ac:dyDescent="0.3">
      <c r="A425" s="440" t="s">
        <v>784</v>
      </c>
      <c r="B425" s="441" t="s">
        <v>785</v>
      </c>
      <c r="C425" s="441" t="s">
        <v>386</v>
      </c>
      <c r="D425" s="441" t="s">
        <v>776</v>
      </c>
      <c r="E425" s="441" t="s">
        <v>786</v>
      </c>
      <c r="F425" s="441" t="s">
        <v>803</v>
      </c>
      <c r="G425" s="441" t="s">
        <v>804</v>
      </c>
      <c r="H425" s="445">
        <v>38</v>
      </c>
      <c r="I425" s="445">
        <v>12236</v>
      </c>
      <c r="J425" s="441">
        <v>0.71618378694761486</v>
      </c>
      <c r="K425" s="441">
        <v>322</v>
      </c>
      <c r="L425" s="445">
        <v>51</v>
      </c>
      <c r="M425" s="445">
        <v>17085</v>
      </c>
      <c r="N425" s="441">
        <v>1</v>
      </c>
      <c r="O425" s="441">
        <v>335</v>
      </c>
      <c r="P425" s="445">
        <v>5</v>
      </c>
      <c r="Q425" s="445">
        <v>1680</v>
      </c>
      <c r="R425" s="515">
        <v>9.8331870061457424E-2</v>
      </c>
      <c r="S425" s="446">
        <v>336</v>
      </c>
    </row>
    <row r="426" spans="1:19" ht="14.4" customHeight="1" x14ac:dyDescent="0.3">
      <c r="A426" s="440" t="s">
        <v>784</v>
      </c>
      <c r="B426" s="441" t="s">
        <v>785</v>
      </c>
      <c r="C426" s="441" t="s">
        <v>386</v>
      </c>
      <c r="D426" s="441" t="s">
        <v>776</v>
      </c>
      <c r="E426" s="441" t="s">
        <v>786</v>
      </c>
      <c r="F426" s="441" t="s">
        <v>807</v>
      </c>
      <c r="G426" s="441" t="s">
        <v>808</v>
      </c>
      <c r="H426" s="445">
        <v>182</v>
      </c>
      <c r="I426" s="445">
        <v>62062</v>
      </c>
      <c r="J426" s="441">
        <v>0.76981852913085003</v>
      </c>
      <c r="K426" s="441">
        <v>341</v>
      </c>
      <c r="L426" s="445">
        <v>231</v>
      </c>
      <c r="M426" s="445">
        <v>80619</v>
      </c>
      <c r="N426" s="441">
        <v>1</v>
      </c>
      <c r="O426" s="441">
        <v>349</v>
      </c>
      <c r="P426" s="445">
        <v>37</v>
      </c>
      <c r="Q426" s="445">
        <v>12913</v>
      </c>
      <c r="R426" s="515">
        <v>0.16017316017316016</v>
      </c>
      <c r="S426" s="446">
        <v>349</v>
      </c>
    </row>
    <row r="427" spans="1:19" ht="14.4" customHeight="1" x14ac:dyDescent="0.3">
      <c r="A427" s="440" t="s">
        <v>784</v>
      </c>
      <c r="B427" s="441" t="s">
        <v>785</v>
      </c>
      <c r="C427" s="441" t="s">
        <v>386</v>
      </c>
      <c r="D427" s="441" t="s">
        <v>776</v>
      </c>
      <c r="E427" s="441" t="s">
        <v>786</v>
      </c>
      <c r="F427" s="441" t="s">
        <v>829</v>
      </c>
      <c r="G427" s="441" t="s">
        <v>830</v>
      </c>
      <c r="H427" s="445">
        <v>258</v>
      </c>
      <c r="I427" s="445">
        <v>73530</v>
      </c>
      <c r="J427" s="441">
        <v>0.7904411764705882</v>
      </c>
      <c r="K427" s="441">
        <v>285</v>
      </c>
      <c r="L427" s="445">
        <v>306</v>
      </c>
      <c r="M427" s="445">
        <v>93024</v>
      </c>
      <c r="N427" s="441">
        <v>1</v>
      </c>
      <c r="O427" s="441">
        <v>304</v>
      </c>
      <c r="P427" s="445">
        <v>13</v>
      </c>
      <c r="Q427" s="445">
        <v>3965</v>
      </c>
      <c r="R427" s="515">
        <v>4.2623409012727896E-2</v>
      </c>
      <c r="S427" s="446">
        <v>305</v>
      </c>
    </row>
    <row r="428" spans="1:19" ht="14.4" customHeight="1" x14ac:dyDescent="0.3">
      <c r="A428" s="440" t="s">
        <v>784</v>
      </c>
      <c r="B428" s="441" t="s">
        <v>785</v>
      </c>
      <c r="C428" s="441" t="s">
        <v>386</v>
      </c>
      <c r="D428" s="441" t="s">
        <v>776</v>
      </c>
      <c r="E428" s="441" t="s">
        <v>786</v>
      </c>
      <c r="F428" s="441" t="s">
        <v>833</v>
      </c>
      <c r="G428" s="441" t="s">
        <v>834</v>
      </c>
      <c r="H428" s="445">
        <v>412</v>
      </c>
      <c r="I428" s="445">
        <v>190344</v>
      </c>
      <c r="J428" s="441">
        <v>0.82507867428412907</v>
      </c>
      <c r="K428" s="441">
        <v>462</v>
      </c>
      <c r="L428" s="445">
        <v>467</v>
      </c>
      <c r="M428" s="445">
        <v>230698</v>
      </c>
      <c r="N428" s="441">
        <v>1</v>
      </c>
      <c r="O428" s="441">
        <v>494</v>
      </c>
      <c r="P428" s="445">
        <v>60</v>
      </c>
      <c r="Q428" s="445">
        <v>29640</v>
      </c>
      <c r="R428" s="515">
        <v>0.1284796573875803</v>
      </c>
      <c r="S428" s="446">
        <v>494</v>
      </c>
    </row>
    <row r="429" spans="1:19" ht="14.4" customHeight="1" x14ac:dyDescent="0.3">
      <c r="A429" s="440" t="s">
        <v>784</v>
      </c>
      <c r="B429" s="441" t="s">
        <v>785</v>
      </c>
      <c r="C429" s="441" t="s">
        <v>386</v>
      </c>
      <c r="D429" s="441" t="s">
        <v>776</v>
      </c>
      <c r="E429" s="441" t="s">
        <v>786</v>
      </c>
      <c r="F429" s="441" t="s">
        <v>837</v>
      </c>
      <c r="G429" s="441" t="s">
        <v>838</v>
      </c>
      <c r="H429" s="445">
        <v>528</v>
      </c>
      <c r="I429" s="445">
        <v>187968</v>
      </c>
      <c r="J429" s="441">
        <v>0.87893014121387825</v>
      </c>
      <c r="K429" s="441">
        <v>356</v>
      </c>
      <c r="L429" s="445">
        <v>578</v>
      </c>
      <c r="M429" s="445">
        <v>213860</v>
      </c>
      <c r="N429" s="441">
        <v>1</v>
      </c>
      <c r="O429" s="441">
        <v>370</v>
      </c>
      <c r="P429" s="445">
        <v>61</v>
      </c>
      <c r="Q429" s="445">
        <v>22570</v>
      </c>
      <c r="R429" s="515">
        <v>0.10553633217993079</v>
      </c>
      <c r="S429" s="446">
        <v>370</v>
      </c>
    </row>
    <row r="430" spans="1:19" ht="14.4" customHeight="1" x14ac:dyDescent="0.3">
      <c r="A430" s="440" t="s">
        <v>784</v>
      </c>
      <c r="B430" s="441" t="s">
        <v>785</v>
      </c>
      <c r="C430" s="441" t="s">
        <v>386</v>
      </c>
      <c r="D430" s="441" t="s">
        <v>776</v>
      </c>
      <c r="E430" s="441" t="s">
        <v>786</v>
      </c>
      <c r="F430" s="441" t="s">
        <v>839</v>
      </c>
      <c r="G430" s="441" t="s">
        <v>840</v>
      </c>
      <c r="H430" s="445">
        <v>6</v>
      </c>
      <c r="I430" s="445">
        <v>17502</v>
      </c>
      <c r="J430" s="441">
        <v>0.21679672984020809</v>
      </c>
      <c r="K430" s="441">
        <v>2917</v>
      </c>
      <c r="L430" s="445">
        <v>26</v>
      </c>
      <c r="M430" s="445">
        <v>80730</v>
      </c>
      <c r="N430" s="441">
        <v>1</v>
      </c>
      <c r="O430" s="441">
        <v>3105</v>
      </c>
      <c r="P430" s="445">
        <v>3</v>
      </c>
      <c r="Q430" s="445">
        <v>9324</v>
      </c>
      <c r="R430" s="515">
        <v>0.11549609810479376</v>
      </c>
      <c r="S430" s="446">
        <v>3108</v>
      </c>
    </row>
    <row r="431" spans="1:19" ht="14.4" customHeight="1" x14ac:dyDescent="0.3">
      <c r="A431" s="440" t="s">
        <v>784</v>
      </c>
      <c r="B431" s="441" t="s">
        <v>785</v>
      </c>
      <c r="C431" s="441" t="s">
        <v>386</v>
      </c>
      <c r="D431" s="441" t="s">
        <v>776</v>
      </c>
      <c r="E431" s="441" t="s">
        <v>786</v>
      </c>
      <c r="F431" s="441" t="s">
        <v>843</v>
      </c>
      <c r="G431" s="441" t="s">
        <v>844</v>
      </c>
      <c r="H431" s="445">
        <v>82</v>
      </c>
      <c r="I431" s="445">
        <v>8610</v>
      </c>
      <c r="J431" s="441">
        <v>0.76046634870164287</v>
      </c>
      <c r="K431" s="441">
        <v>105</v>
      </c>
      <c r="L431" s="445">
        <v>102</v>
      </c>
      <c r="M431" s="445">
        <v>11322</v>
      </c>
      <c r="N431" s="441">
        <v>1</v>
      </c>
      <c r="O431" s="441">
        <v>111</v>
      </c>
      <c r="P431" s="445">
        <v>10</v>
      </c>
      <c r="Q431" s="445">
        <v>1110</v>
      </c>
      <c r="R431" s="515">
        <v>9.8039215686274508E-2</v>
      </c>
      <c r="S431" s="446">
        <v>111</v>
      </c>
    </row>
    <row r="432" spans="1:19" ht="14.4" customHeight="1" x14ac:dyDescent="0.3">
      <c r="A432" s="440" t="s">
        <v>784</v>
      </c>
      <c r="B432" s="441" t="s">
        <v>785</v>
      </c>
      <c r="C432" s="441" t="s">
        <v>386</v>
      </c>
      <c r="D432" s="441" t="s">
        <v>776</v>
      </c>
      <c r="E432" s="441" t="s">
        <v>786</v>
      </c>
      <c r="F432" s="441" t="s">
        <v>845</v>
      </c>
      <c r="G432" s="441" t="s">
        <v>846</v>
      </c>
      <c r="H432" s="445">
        <v>1</v>
      </c>
      <c r="I432" s="445">
        <v>117</v>
      </c>
      <c r="J432" s="441"/>
      <c r="K432" s="441">
        <v>117</v>
      </c>
      <c r="L432" s="445"/>
      <c r="M432" s="445"/>
      <c r="N432" s="441"/>
      <c r="O432" s="441"/>
      <c r="P432" s="445"/>
      <c r="Q432" s="445"/>
      <c r="R432" s="515"/>
      <c r="S432" s="446"/>
    </row>
    <row r="433" spans="1:19" ht="14.4" customHeight="1" x14ac:dyDescent="0.3">
      <c r="A433" s="440" t="s">
        <v>784</v>
      </c>
      <c r="B433" s="441" t="s">
        <v>785</v>
      </c>
      <c r="C433" s="441" t="s">
        <v>386</v>
      </c>
      <c r="D433" s="441" t="s">
        <v>776</v>
      </c>
      <c r="E433" s="441" t="s">
        <v>786</v>
      </c>
      <c r="F433" s="441" t="s">
        <v>849</v>
      </c>
      <c r="G433" s="441" t="s">
        <v>850</v>
      </c>
      <c r="H433" s="445">
        <v>2</v>
      </c>
      <c r="I433" s="445">
        <v>2536</v>
      </c>
      <c r="J433" s="441">
        <v>0.98830865159781767</v>
      </c>
      <c r="K433" s="441">
        <v>1268</v>
      </c>
      <c r="L433" s="445">
        <v>2</v>
      </c>
      <c r="M433" s="445">
        <v>2566</v>
      </c>
      <c r="N433" s="441">
        <v>1</v>
      </c>
      <c r="O433" s="441">
        <v>1283</v>
      </c>
      <c r="P433" s="445">
        <v>1</v>
      </c>
      <c r="Q433" s="445">
        <v>1285</v>
      </c>
      <c r="R433" s="515">
        <v>0.50077942322681213</v>
      </c>
      <c r="S433" s="446">
        <v>1285</v>
      </c>
    </row>
    <row r="434" spans="1:19" ht="14.4" customHeight="1" x14ac:dyDescent="0.3">
      <c r="A434" s="440" t="s">
        <v>784</v>
      </c>
      <c r="B434" s="441" t="s">
        <v>785</v>
      </c>
      <c r="C434" s="441" t="s">
        <v>386</v>
      </c>
      <c r="D434" s="441" t="s">
        <v>776</v>
      </c>
      <c r="E434" s="441" t="s">
        <v>786</v>
      </c>
      <c r="F434" s="441" t="s">
        <v>851</v>
      </c>
      <c r="G434" s="441" t="s">
        <v>852</v>
      </c>
      <c r="H434" s="445">
        <v>100</v>
      </c>
      <c r="I434" s="445">
        <v>43700</v>
      </c>
      <c r="J434" s="441">
        <v>0.74869791666666663</v>
      </c>
      <c r="K434" s="441">
        <v>437</v>
      </c>
      <c r="L434" s="445">
        <v>128</v>
      </c>
      <c r="M434" s="445">
        <v>58368</v>
      </c>
      <c r="N434" s="441">
        <v>1</v>
      </c>
      <c r="O434" s="441">
        <v>456</v>
      </c>
      <c r="P434" s="445">
        <v>14</v>
      </c>
      <c r="Q434" s="445">
        <v>6384</v>
      </c>
      <c r="R434" s="515">
        <v>0.109375</v>
      </c>
      <c r="S434" s="446">
        <v>456</v>
      </c>
    </row>
    <row r="435" spans="1:19" ht="14.4" customHeight="1" x14ac:dyDescent="0.3">
      <c r="A435" s="440" t="s">
        <v>784</v>
      </c>
      <c r="B435" s="441" t="s">
        <v>785</v>
      </c>
      <c r="C435" s="441" t="s">
        <v>386</v>
      </c>
      <c r="D435" s="441" t="s">
        <v>776</v>
      </c>
      <c r="E435" s="441" t="s">
        <v>786</v>
      </c>
      <c r="F435" s="441" t="s">
        <v>853</v>
      </c>
      <c r="G435" s="441" t="s">
        <v>854</v>
      </c>
      <c r="H435" s="445">
        <v>908</v>
      </c>
      <c r="I435" s="445">
        <v>49032</v>
      </c>
      <c r="J435" s="441">
        <v>0.80512315270935964</v>
      </c>
      <c r="K435" s="441">
        <v>54</v>
      </c>
      <c r="L435" s="445">
        <v>1050</v>
      </c>
      <c r="M435" s="445">
        <v>60900</v>
      </c>
      <c r="N435" s="441">
        <v>1</v>
      </c>
      <c r="O435" s="441">
        <v>58</v>
      </c>
      <c r="P435" s="445">
        <v>112</v>
      </c>
      <c r="Q435" s="445">
        <v>6496</v>
      </c>
      <c r="R435" s="515">
        <v>0.10666666666666667</v>
      </c>
      <c r="S435" s="446">
        <v>58</v>
      </c>
    </row>
    <row r="436" spans="1:19" ht="14.4" customHeight="1" x14ac:dyDescent="0.3">
      <c r="A436" s="440" t="s">
        <v>784</v>
      </c>
      <c r="B436" s="441" t="s">
        <v>785</v>
      </c>
      <c r="C436" s="441" t="s">
        <v>386</v>
      </c>
      <c r="D436" s="441" t="s">
        <v>776</v>
      </c>
      <c r="E436" s="441" t="s">
        <v>786</v>
      </c>
      <c r="F436" s="441" t="s">
        <v>855</v>
      </c>
      <c r="G436" s="441" t="s">
        <v>856</v>
      </c>
      <c r="H436" s="445"/>
      <c r="I436" s="445"/>
      <c r="J436" s="441"/>
      <c r="K436" s="441"/>
      <c r="L436" s="445">
        <v>34</v>
      </c>
      <c r="M436" s="445">
        <v>73882</v>
      </c>
      <c r="N436" s="441">
        <v>1</v>
      </c>
      <c r="O436" s="441">
        <v>2173</v>
      </c>
      <c r="P436" s="445">
        <v>13</v>
      </c>
      <c r="Q436" s="445">
        <v>28249</v>
      </c>
      <c r="R436" s="515">
        <v>0.38235294117647056</v>
      </c>
      <c r="S436" s="446">
        <v>2173</v>
      </c>
    </row>
    <row r="437" spans="1:19" ht="14.4" customHeight="1" x14ac:dyDescent="0.3">
      <c r="A437" s="440" t="s">
        <v>784</v>
      </c>
      <c r="B437" s="441" t="s">
        <v>785</v>
      </c>
      <c r="C437" s="441" t="s">
        <v>386</v>
      </c>
      <c r="D437" s="441" t="s">
        <v>776</v>
      </c>
      <c r="E437" s="441" t="s">
        <v>786</v>
      </c>
      <c r="F437" s="441" t="s">
        <v>861</v>
      </c>
      <c r="G437" s="441" t="s">
        <v>862</v>
      </c>
      <c r="H437" s="445">
        <v>469</v>
      </c>
      <c r="I437" s="445">
        <v>79261</v>
      </c>
      <c r="J437" s="441">
        <v>0.95957627118644073</v>
      </c>
      <c r="K437" s="441">
        <v>169</v>
      </c>
      <c r="L437" s="445">
        <v>472</v>
      </c>
      <c r="M437" s="445">
        <v>82600</v>
      </c>
      <c r="N437" s="441">
        <v>1</v>
      </c>
      <c r="O437" s="441">
        <v>175</v>
      </c>
      <c r="P437" s="445">
        <v>80</v>
      </c>
      <c r="Q437" s="445">
        <v>14080</v>
      </c>
      <c r="R437" s="515">
        <v>0.17046004842615012</v>
      </c>
      <c r="S437" s="446">
        <v>176</v>
      </c>
    </row>
    <row r="438" spans="1:19" ht="14.4" customHeight="1" x14ac:dyDescent="0.3">
      <c r="A438" s="440" t="s">
        <v>784</v>
      </c>
      <c r="B438" s="441" t="s">
        <v>785</v>
      </c>
      <c r="C438" s="441" t="s">
        <v>386</v>
      </c>
      <c r="D438" s="441" t="s">
        <v>776</v>
      </c>
      <c r="E438" s="441" t="s">
        <v>786</v>
      </c>
      <c r="F438" s="441" t="s">
        <v>867</v>
      </c>
      <c r="G438" s="441" t="s">
        <v>868</v>
      </c>
      <c r="H438" s="445"/>
      <c r="I438" s="445"/>
      <c r="J438" s="441"/>
      <c r="K438" s="441"/>
      <c r="L438" s="445">
        <v>2</v>
      </c>
      <c r="M438" s="445">
        <v>338</v>
      </c>
      <c r="N438" s="441">
        <v>1</v>
      </c>
      <c r="O438" s="441">
        <v>169</v>
      </c>
      <c r="P438" s="445">
        <v>1</v>
      </c>
      <c r="Q438" s="445">
        <v>170</v>
      </c>
      <c r="R438" s="515">
        <v>0.50295857988165682</v>
      </c>
      <c r="S438" s="446">
        <v>170</v>
      </c>
    </row>
    <row r="439" spans="1:19" ht="14.4" customHeight="1" x14ac:dyDescent="0.3">
      <c r="A439" s="440" t="s">
        <v>784</v>
      </c>
      <c r="B439" s="441" t="s">
        <v>785</v>
      </c>
      <c r="C439" s="441" t="s">
        <v>386</v>
      </c>
      <c r="D439" s="441" t="s">
        <v>776</v>
      </c>
      <c r="E439" s="441" t="s">
        <v>786</v>
      </c>
      <c r="F439" s="441" t="s">
        <v>871</v>
      </c>
      <c r="G439" s="441" t="s">
        <v>872</v>
      </c>
      <c r="H439" s="445">
        <v>23</v>
      </c>
      <c r="I439" s="445">
        <v>23184</v>
      </c>
      <c r="J439" s="441">
        <v>1.9109792284866469</v>
      </c>
      <c r="K439" s="441">
        <v>1008</v>
      </c>
      <c r="L439" s="445">
        <v>12</v>
      </c>
      <c r="M439" s="445">
        <v>12132</v>
      </c>
      <c r="N439" s="441">
        <v>1</v>
      </c>
      <c r="O439" s="441">
        <v>1011</v>
      </c>
      <c r="P439" s="445">
        <v>25</v>
      </c>
      <c r="Q439" s="445">
        <v>25300</v>
      </c>
      <c r="R439" s="515">
        <v>2.085393999340587</v>
      </c>
      <c r="S439" s="446">
        <v>1012</v>
      </c>
    </row>
    <row r="440" spans="1:19" ht="14.4" customHeight="1" x14ac:dyDescent="0.3">
      <c r="A440" s="440" t="s">
        <v>784</v>
      </c>
      <c r="B440" s="441" t="s">
        <v>785</v>
      </c>
      <c r="C440" s="441" t="s">
        <v>386</v>
      </c>
      <c r="D440" s="441" t="s">
        <v>776</v>
      </c>
      <c r="E440" s="441" t="s">
        <v>786</v>
      </c>
      <c r="F440" s="441" t="s">
        <v>875</v>
      </c>
      <c r="G440" s="441" t="s">
        <v>876</v>
      </c>
      <c r="H440" s="445">
        <v>9</v>
      </c>
      <c r="I440" s="445">
        <v>20376</v>
      </c>
      <c r="J440" s="441">
        <v>0.68325397357655426</v>
      </c>
      <c r="K440" s="441">
        <v>2264</v>
      </c>
      <c r="L440" s="445">
        <v>13</v>
      </c>
      <c r="M440" s="445">
        <v>29822</v>
      </c>
      <c r="N440" s="441">
        <v>1</v>
      </c>
      <c r="O440" s="441">
        <v>2294</v>
      </c>
      <c r="P440" s="445">
        <v>6</v>
      </c>
      <c r="Q440" s="445">
        <v>13782</v>
      </c>
      <c r="R440" s="515">
        <v>0.46214204278720405</v>
      </c>
      <c r="S440" s="446">
        <v>2297</v>
      </c>
    </row>
    <row r="441" spans="1:19" ht="14.4" customHeight="1" x14ac:dyDescent="0.3">
      <c r="A441" s="440" t="s">
        <v>784</v>
      </c>
      <c r="B441" s="441" t="s">
        <v>785</v>
      </c>
      <c r="C441" s="441" t="s">
        <v>386</v>
      </c>
      <c r="D441" s="441" t="s">
        <v>776</v>
      </c>
      <c r="E441" s="441" t="s">
        <v>786</v>
      </c>
      <c r="F441" s="441" t="s">
        <v>879</v>
      </c>
      <c r="G441" s="441" t="s">
        <v>880</v>
      </c>
      <c r="H441" s="445">
        <v>44</v>
      </c>
      <c r="I441" s="445">
        <v>88528</v>
      </c>
      <c r="J441" s="441">
        <v>0.64941314553990614</v>
      </c>
      <c r="K441" s="441">
        <v>2012</v>
      </c>
      <c r="L441" s="445">
        <v>64</v>
      </c>
      <c r="M441" s="445">
        <v>136320</v>
      </c>
      <c r="N441" s="441">
        <v>1</v>
      </c>
      <c r="O441" s="441">
        <v>2130</v>
      </c>
      <c r="P441" s="445">
        <v>25</v>
      </c>
      <c r="Q441" s="445">
        <v>53275</v>
      </c>
      <c r="R441" s="515">
        <v>0.39080839201877932</v>
      </c>
      <c r="S441" s="446">
        <v>2131</v>
      </c>
    </row>
    <row r="442" spans="1:19" ht="14.4" customHeight="1" x14ac:dyDescent="0.3">
      <c r="A442" s="440" t="s">
        <v>784</v>
      </c>
      <c r="B442" s="441" t="s">
        <v>785</v>
      </c>
      <c r="C442" s="441" t="s">
        <v>386</v>
      </c>
      <c r="D442" s="441" t="s">
        <v>776</v>
      </c>
      <c r="E442" s="441" t="s">
        <v>786</v>
      </c>
      <c r="F442" s="441" t="s">
        <v>887</v>
      </c>
      <c r="G442" s="441" t="s">
        <v>790</v>
      </c>
      <c r="H442" s="445">
        <v>2</v>
      </c>
      <c r="I442" s="445">
        <v>70</v>
      </c>
      <c r="J442" s="441"/>
      <c r="K442" s="441">
        <v>35</v>
      </c>
      <c r="L442" s="445"/>
      <c r="M442" s="445"/>
      <c r="N442" s="441"/>
      <c r="O442" s="441"/>
      <c r="P442" s="445"/>
      <c r="Q442" s="445"/>
      <c r="R442" s="515"/>
      <c r="S442" s="446"/>
    </row>
    <row r="443" spans="1:19" ht="14.4" customHeight="1" x14ac:dyDescent="0.3">
      <c r="A443" s="440" t="s">
        <v>784</v>
      </c>
      <c r="B443" s="441" t="s">
        <v>785</v>
      </c>
      <c r="C443" s="441" t="s">
        <v>386</v>
      </c>
      <c r="D443" s="441" t="s">
        <v>776</v>
      </c>
      <c r="E443" s="441" t="s">
        <v>786</v>
      </c>
      <c r="F443" s="441" t="s">
        <v>890</v>
      </c>
      <c r="G443" s="441" t="s">
        <v>891</v>
      </c>
      <c r="H443" s="445"/>
      <c r="I443" s="445"/>
      <c r="J443" s="441"/>
      <c r="K443" s="441"/>
      <c r="L443" s="445"/>
      <c r="M443" s="445"/>
      <c r="N443" s="441"/>
      <c r="O443" s="441"/>
      <c r="P443" s="445">
        <v>1</v>
      </c>
      <c r="Q443" s="445">
        <v>1057</v>
      </c>
      <c r="R443" s="515"/>
      <c r="S443" s="446">
        <v>1057</v>
      </c>
    </row>
    <row r="444" spans="1:19" ht="14.4" customHeight="1" x14ac:dyDescent="0.3">
      <c r="A444" s="440" t="s">
        <v>784</v>
      </c>
      <c r="B444" s="441" t="s">
        <v>785</v>
      </c>
      <c r="C444" s="441" t="s">
        <v>386</v>
      </c>
      <c r="D444" s="441" t="s">
        <v>776</v>
      </c>
      <c r="E444" s="441" t="s">
        <v>786</v>
      </c>
      <c r="F444" s="441" t="s">
        <v>892</v>
      </c>
      <c r="G444" s="441" t="s">
        <v>893</v>
      </c>
      <c r="H444" s="445">
        <v>7</v>
      </c>
      <c r="I444" s="445">
        <v>1883</v>
      </c>
      <c r="J444" s="441">
        <v>0.3845996732026144</v>
      </c>
      <c r="K444" s="441">
        <v>269</v>
      </c>
      <c r="L444" s="445">
        <v>17</v>
      </c>
      <c r="M444" s="445">
        <v>4896</v>
      </c>
      <c r="N444" s="441">
        <v>1</v>
      </c>
      <c r="O444" s="441">
        <v>288</v>
      </c>
      <c r="P444" s="445">
        <v>4</v>
      </c>
      <c r="Q444" s="445">
        <v>1156</v>
      </c>
      <c r="R444" s="515">
        <v>0.2361111111111111</v>
      </c>
      <c r="S444" s="446">
        <v>289</v>
      </c>
    </row>
    <row r="445" spans="1:19" ht="14.4" customHeight="1" x14ac:dyDescent="0.3">
      <c r="A445" s="440" t="s">
        <v>784</v>
      </c>
      <c r="B445" s="441" t="s">
        <v>785</v>
      </c>
      <c r="C445" s="441" t="s">
        <v>386</v>
      </c>
      <c r="D445" s="441" t="s">
        <v>776</v>
      </c>
      <c r="E445" s="441" t="s">
        <v>786</v>
      </c>
      <c r="F445" s="441" t="s">
        <v>900</v>
      </c>
      <c r="G445" s="441" t="s">
        <v>901</v>
      </c>
      <c r="H445" s="445"/>
      <c r="I445" s="445"/>
      <c r="J445" s="441"/>
      <c r="K445" s="441"/>
      <c r="L445" s="445"/>
      <c r="M445" s="445"/>
      <c r="N445" s="441"/>
      <c r="O445" s="441"/>
      <c r="P445" s="445">
        <v>3</v>
      </c>
      <c r="Q445" s="445">
        <v>0</v>
      </c>
      <c r="R445" s="515"/>
      <c r="S445" s="446">
        <v>0</v>
      </c>
    </row>
    <row r="446" spans="1:19" ht="14.4" customHeight="1" x14ac:dyDescent="0.3">
      <c r="A446" s="440" t="s">
        <v>784</v>
      </c>
      <c r="B446" s="441" t="s">
        <v>785</v>
      </c>
      <c r="C446" s="441" t="s">
        <v>386</v>
      </c>
      <c r="D446" s="441" t="s">
        <v>776</v>
      </c>
      <c r="E446" s="441" t="s">
        <v>786</v>
      </c>
      <c r="F446" s="441" t="s">
        <v>902</v>
      </c>
      <c r="G446" s="441" t="s">
        <v>903</v>
      </c>
      <c r="H446" s="445"/>
      <c r="I446" s="445"/>
      <c r="J446" s="441"/>
      <c r="K446" s="441"/>
      <c r="L446" s="445">
        <v>16</v>
      </c>
      <c r="M446" s="445">
        <v>0</v>
      </c>
      <c r="N446" s="441"/>
      <c r="O446" s="441">
        <v>0</v>
      </c>
      <c r="P446" s="445">
        <v>5</v>
      </c>
      <c r="Q446" s="445">
        <v>0</v>
      </c>
      <c r="R446" s="515"/>
      <c r="S446" s="446">
        <v>0</v>
      </c>
    </row>
    <row r="447" spans="1:19" ht="14.4" customHeight="1" x14ac:dyDescent="0.3">
      <c r="A447" s="440" t="s">
        <v>784</v>
      </c>
      <c r="B447" s="441" t="s">
        <v>785</v>
      </c>
      <c r="C447" s="441" t="s">
        <v>386</v>
      </c>
      <c r="D447" s="441" t="s">
        <v>777</v>
      </c>
      <c r="E447" s="441" t="s">
        <v>786</v>
      </c>
      <c r="F447" s="441" t="s">
        <v>789</v>
      </c>
      <c r="G447" s="441" t="s">
        <v>790</v>
      </c>
      <c r="H447" s="445">
        <v>44</v>
      </c>
      <c r="I447" s="445">
        <v>2376</v>
      </c>
      <c r="J447" s="441"/>
      <c r="K447" s="441">
        <v>54</v>
      </c>
      <c r="L447" s="445"/>
      <c r="M447" s="445"/>
      <c r="N447" s="441"/>
      <c r="O447" s="441"/>
      <c r="P447" s="445"/>
      <c r="Q447" s="445"/>
      <c r="R447" s="515"/>
      <c r="S447" s="446"/>
    </row>
    <row r="448" spans="1:19" ht="14.4" customHeight="1" x14ac:dyDescent="0.3">
      <c r="A448" s="440" t="s">
        <v>784</v>
      </c>
      <c r="B448" s="441" t="s">
        <v>785</v>
      </c>
      <c r="C448" s="441" t="s">
        <v>386</v>
      </c>
      <c r="D448" s="441" t="s">
        <v>777</v>
      </c>
      <c r="E448" s="441" t="s">
        <v>786</v>
      </c>
      <c r="F448" s="441" t="s">
        <v>799</v>
      </c>
      <c r="G448" s="441" t="s">
        <v>800</v>
      </c>
      <c r="H448" s="445">
        <v>5</v>
      </c>
      <c r="I448" s="445">
        <v>860</v>
      </c>
      <c r="J448" s="441"/>
      <c r="K448" s="441">
        <v>172</v>
      </c>
      <c r="L448" s="445"/>
      <c r="M448" s="445"/>
      <c r="N448" s="441"/>
      <c r="O448" s="441"/>
      <c r="P448" s="445"/>
      <c r="Q448" s="445"/>
      <c r="R448" s="515"/>
      <c r="S448" s="446"/>
    </row>
    <row r="449" spans="1:19" ht="14.4" customHeight="1" x14ac:dyDescent="0.3">
      <c r="A449" s="440" t="s">
        <v>784</v>
      </c>
      <c r="B449" s="441" t="s">
        <v>785</v>
      </c>
      <c r="C449" s="441" t="s">
        <v>386</v>
      </c>
      <c r="D449" s="441" t="s">
        <v>777</v>
      </c>
      <c r="E449" s="441" t="s">
        <v>786</v>
      </c>
      <c r="F449" s="441" t="s">
        <v>803</v>
      </c>
      <c r="G449" s="441" t="s">
        <v>804</v>
      </c>
      <c r="H449" s="445">
        <v>4</v>
      </c>
      <c r="I449" s="445">
        <v>1288</v>
      </c>
      <c r="J449" s="441"/>
      <c r="K449" s="441">
        <v>322</v>
      </c>
      <c r="L449" s="445"/>
      <c r="M449" s="445"/>
      <c r="N449" s="441"/>
      <c r="O449" s="441"/>
      <c r="P449" s="445"/>
      <c r="Q449" s="445"/>
      <c r="R449" s="515"/>
      <c r="S449" s="446"/>
    </row>
    <row r="450" spans="1:19" ht="14.4" customHeight="1" x14ac:dyDescent="0.3">
      <c r="A450" s="440" t="s">
        <v>784</v>
      </c>
      <c r="B450" s="441" t="s">
        <v>785</v>
      </c>
      <c r="C450" s="441" t="s">
        <v>386</v>
      </c>
      <c r="D450" s="441" t="s">
        <v>777</v>
      </c>
      <c r="E450" s="441" t="s">
        <v>786</v>
      </c>
      <c r="F450" s="441" t="s">
        <v>807</v>
      </c>
      <c r="G450" s="441" t="s">
        <v>808</v>
      </c>
      <c r="H450" s="445">
        <v>5</v>
      </c>
      <c r="I450" s="445">
        <v>1705</v>
      </c>
      <c r="J450" s="441"/>
      <c r="K450" s="441">
        <v>341</v>
      </c>
      <c r="L450" s="445"/>
      <c r="M450" s="445"/>
      <c r="N450" s="441"/>
      <c r="O450" s="441"/>
      <c r="P450" s="445"/>
      <c r="Q450" s="445"/>
      <c r="R450" s="515"/>
      <c r="S450" s="446"/>
    </row>
    <row r="451" spans="1:19" ht="14.4" customHeight="1" x14ac:dyDescent="0.3">
      <c r="A451" s="440" t="s">
        <v>784</v>
      </c>
      <c r="B451" s="441" t="s">
        <v>785</v>
      </c>
      <c r="C451" s="441" t="s">
        <v>386</v>
      </c>
      <c r="D451" s="441" t="s">
        <v>777</v>
      </c>
      <c r="E451" s="441" t="s">
        <v>786</v>
      </c>
      <c r="F451" s="441" t="s">
        <v>815</v>
      </c>
      <c r="G451" s="441" t="s">
        <v>816</v>
      </c>
      <c r="H451" s="445">
        <v>1</v>
      </c>
      <c r="I451" s="445">
        <v>109</v>
      </c>
      <c r="J451" s="441"/>
      <c r="K451" s="441">
        <v>109</v>
      </c>
      <c r="L451" s="445"/>
      <c r="M451" s="445"/>
      <c r="N451" s="441"/>
      <c r="O451" s="441"/>
      <c r="P451" s="445"/>
      <c r="Q451" s="445"/>
      <c r="R451" s="515"/>
      <c r="S451" s="446"/>
    </row>
    <row r="452" spans="1:19" ht="14.4" customHeight="1" x14ac:dyDescent="0.3">
      <c r="A452" s="440" t="s">
        <v>784</v>
      </c>
      <c r="B452" s="441" t="s">
        <v>785</v>
      </c>
      <c r="C452" s="441" t="s">
        <v>386</v>
      </c>
      <c r="D452" s="441" t="s">
        <v>777</v>
      </c>
      <c r="E452" s="441" t="s">
        <v>786</v>
      </c>
      <c r="F452" s="441" t="s">
        <v>819</v>
      </c>
      <c r="G452" s="441" t="s">
        <v>820</v>
      </c>
      <c r="H452" s="445">
        <v>1</v>
      </c>
      <c r="I452" s="445">
        <v>376</v>
      </c>
      <c r="J452" s="441"/>
      <c r="K452" s="441">
        <v>376</v>
      </c>
      <c r="L452" s="445"/>
      <c r="M452" s="445"/>
      <c r="N452" s="441"/>
      <c r="O452" s="441"/>
      <c r="P452" s="445"/>
      <c r="Q452" s="445"/>
      <c r="R452" s="515"/>
      <c r="S452" s="446"/>
    </row>
    <row r="453" spans="1:19" ht="14.4" customHeight="1" x14ac:dyDescent="0.3">
      <c r="A453" s="440" t="s">
        <v>784</v>
      </c>
      <c r="B453" s="441" t="s">
        <v>785</v>
      </c>
      <c r="C453" s="441" t="s">
        <v>386</v>
      </c>
      <c r="D453" s="441" t="s">
        <v>777</v>
      </c>
      <c r="E453" s="441" t="s">
        <v>786</v>
      </c>
      <c r="F453" s="441" t="s">
        <v>821</v>
      </c>
      <c r="G453" s="441" t="s">
        <v>822</v>
      </c>
      <c r="H453" s="445">
        <v>12</v>
      </c>
      <c r="I453" s="445">
        <v>444</v>
      </c>
      <c r="J453" s="441"/>
      <c r="K453" s="441">
        <v>37</v>
      </c>
      <c r="L453" s="445"/>
      <c r="M453" s="445"/>
      <c r="N453" s="441"/>
      <c r="O453" s="441"/>
      <c r="P453" s="445"/>
      <c r="Q453" s="445"/>
      <c r="R453" s="515"/>
      <c r="S453" s="446"/>
    </row>
    <row r="454" spans="1:19" ht="14.4" customHeight="1" x14ac:dyDescent="0.3">
      <c r="A454" s="440" t="s">
        <v>784</v>
      </c>
      <c r="B454" s="441" t="s">
        <v>785</v>
      </c>
      <c r="C454" s="441" t="s">
        <v>386</v>
      </c>
      <c r="D454" s="441" t="s">
        <v>777</v>
      </c>
      <c r="E454" s="441" t="s">
        <v>786</v>
      </c>
      <c r="F454" s="441" t="s">
        <v>825</v>
      </c>
      <c r="G454" s="441" t="s">
        <v>826</v>
      </c>
      <c r="H454" s="445">
        <v>49</v>
      </c>
      <c r="I454" s="445">
        <v>33124</v>
      </c>
      <c r="J454" s="441"/>
      <c r="K454" s="441">
        <v>676</v>
      </c>
      <c r="L454" s="445"/>
      <c r="M454" s="445"/>
      <c r="N454" s="441"/>
      <c r="O454" s="441"/>
      <c r="P454" s="445"/>
      <c r="Q454" s="445"/>
      <c r="R454" s="515"/>
      <c r="S454" s="446"/>
    </row>
    <row r="455" spans="1:19" ht="14.4" customHeight="1" x14ac:dyDescent="0.3">
      <c r="A455" s="440" t="s">
        <v>784</v>
      </c>
      <c r="B455" s="441" t="s">
        <v>785</v>
      </c>
      <c r="C455" s="441" t="s">
        <v>386</v>
      </c>
      <c r="D455" s="441" t="s">
        <v>777</v>
      </c>
      <c r="E455" s="441" t="s">
        <v>786</v>
      </c>
      <c r="F455" s="441" t="s">
        <v>827</v>
      </c>
      <c r="G455" s="441" t="s">
        <v>828</v>
      </c>
      <c r="H455" s="445">
        <v>19</v>
      </c>
      <c r="I455" s="445">
        <v>2622</v>
      </c>
      <c r="J455" s="441"/>
      <c r="K455" s="441">
        <v>138</v>
      </c>
      <c r="L455" s="445"/>
      <c r="M455" s="445"/>
      <c r="N455" s="441"/>
      <c r="O455" s="441"/>
      <c r="P455" s="445"/>
      <c r="Q455" s="445"/>
      <c r="R455" s="515"/>
      <c r="S455" s="446"/>
    </row>
    <row r="456" spans="1:19" ht="14.4" customHeight="1" x14ac:dyDescent="0.3">
      <c r="A456" s="440" t="s">
        <v>784</v>
      </c>
      <c r="B456" s="441" t="s">
        <v>785</v>
      </c>
      <c r="C456" s="441" t="s">
        <v>386</v>
      </c>
      <c r="D456" s="441" t="s">
        <v>777</v>
      </c>
      <c r="E456" s="441" t="s">
        <v>786</v>
      </c>
      <c r="F456" s="441" t="s">
        <v>829</v>
      </c>
      <c r="G456" s="441" t="s">
        <v>830</v>
      </c>
      <c r="H456" s="445">
        <v>20</v>
      </c>
      <c r="I456" s="445">
        <v>5700</v>
      </c>
      <c r="J456" s="441"/>
      <c r="K456" s="441">
        <v>285</v>
      </c>
      <c r="L456" s="445"/>
      <c r="M456" s="445"/>
      <c r="N456" s="441"/>
      <c r="O456" s="441"/>
      <c r="P456" s="445"/>
      <c r="Q456" s="445"/>
      <c r="R456" s="515"/>
      <c r="S456" s="446"/>
    </row>
    <row r="457" spans="1:19" ht="14.4" customHeight="1" x14ac:dyDescent="0.3">
      <c r="A457" s="440" t="s">
        <v>784</v>
      </c>
      <c r="B457" s="441" t="s">
        <v>785</v>
      </c>
      <c r="C457" s="441" t="s">
        <v>386</v>
      </c>
      <c r="D457" s="441" t="s">
        <v>777</v>
      </c>
      <c r="E457" s="441" t="s">
        <v>786</v>
      </c>
      <c r="F457" s="441" t="s">
        <v>833</v>
      </c>
      <c r="G457" s="441" t="s">
        <v>834</v>
      </c>
      <c r="H457" s="445">
        <v>7</v>
      </c>
      <c r="I457" s="445">
        <v>3234</v>
      </c>
      <c r="J457" s="441"/>
      <c r="K457" s="441">
        <v>462</v>
      </c>
      <c r="L457" s="445"/>
      <c r="M457" s="445"/>
      <c r="N457" s="441"/>
      <c r="O457" s="441"/>
      <c r="P457" s="445"/>
      <c r="Q457" s="445"/>
      <c r="R457" s="515"/>
      <c r="S457" s="446"/>
    </row>
    <row r="458" spans="1:19" ht="14.4" customHeight="1" x14ac:dyDescent="0.3">
      <c r="A458" s="440" t="s">
        <v>784</v>
      </c>
      <c r="B458" s="441" t="s">
        <v>785</v>
      </c>
      <c r="C458" s="441" t="s">
        <v>386</v>
      </c>
      <c r="D458" s="441" t="s">
        <v>777</v>
      </c>
      <c r="E458" s="441" t="s">
        <v>786</v>
      </c>
      <c r="F458" s="441" t="s">
        <v>837</v>
      </c>
      <c r="G458" s="441" t="s">
        <v>838</v>
      </c>
      <c r="H458" s="445">
        <v>19</v>
      </c>
      <c r="I458" s="445">
        <v>6764</v>
      </c>
      <c r="J458" s="441"/>
      <c r="K458" s="441">
        <v>356</v>
      </c>
      <c r="L458" s="445"/>
      <c r="M458" s="445"/>
      <c r="N458" s="441"/>
      <c r="O458" s="441"/>
      <c r="P458" s="445"/>
      <c r="Q458" s="445"/>
      <c r="R458" s="515"/>
      <c r="S458" s="446"/>
    </row>
    <row r="459" spans="1:19" ht="14.4" customHeight="1" x14ac:dyDescent="0.3">
      <c r="A459" s="440" t="s">
        <v>784</v>
      </c>
      <c r="B459" s="441" t="s">
        <v>785</v>
      </c>
      <c r="C459" s="441" t="s">
        <v>386</v>
      </c>
      <c r="D459" s="441" t="s">
        <v>777</v>
      </c>
      <c r="E459" s="441" t="s">
        <v>786</v>
      </c>
      <c r="F459" s="441" t="s">
        <v>847</v>
      </c>
      <c r="G459" s="441" t="s">
        <v>848</v>
      </c>
      <c r="H459" s="445">
        <v>1</v>
      </c>
      <c r="I459" s="445">
        <v>463</v>
      </c>
      <c r="J459" s="441"/>
      <c r="K459" s="441">
        <v>463</v>
      </c>
      <c r="L459" s="445"/>
      <c r="M459" s="445"/>
      <c r="N459" s="441"/>
      <c r="O459" s="441"/>
      <c r="P459" s="445"/>
      <c r="Q459" s="445"/>
      <c r="R459" s="515"/>
      <c r="S459" s="446"/>
    </row>
    <row r="460" spans="1:19" ht="14.4" customHeight="1" x14ac:dyDescent="0.3">
      <c r="A460" s="440" t="s">
        <v>784</v>
      </c>
      <c r="B460" s="441" t="s">
        <v>785</v>
      </c>
      <c r="C460" s="441" t="s">
        <v>386</v>
      </c>
      <c r="D460" s="441" t="s">
        <v>777</v>
      </c>
      <c r="E460" s="441" t="s">
        <v>786</v>
      </c>
      <c r="F460" s="441" t="s">
        <v>851</v>
      </c>
      <c r="G460" s="441" t="s">
        <v>852</v>
      </c>
      <c r="H460" s="445">
        <v>2</v>
      </c>
      <c r="I460" s="445">
        <v>874</v>
      </c>
      <c r="J460" s="441"/>
      <c r="K460" s="441">
        <v>437</v>
      </c>
      <c r="L460" s="445"/>
      <c r="M460" s="445"/>
      <c r="N460" s="441"/>
      <c r="O460" s="441"/>
      <c r="P460" s="445"/>
      <c r="Q460" s="445"/>
      <c r="R460" s="515"/>
      <c r="S460" s="446"/>
    </row>
    <row r="461" spans="1:19" ht="14.4" customHeight="1" x14ac:dyDescent="0.3">
      <c r="A461" s="440" t="s">
        <v>784</v>
      </c>
      <c r="B461" s="441" t="s">
        <v>785</v>
      </c>
      <c r="C461" s="441" t="s">
        <v>386</v>
      </c>
      <c r="D461" s="441" t="s">
        <v>777</v>
      </c>
      <c r="E461" s="441" t="s">
        <v>786</v>
      </c>
      <c r="F461" s="441" t="s">
        <v>853</v>
      </c>
      <c r="G461" s="441" t="s">
        <v>854</v>
      </c>
      <c r="H461" s="445">
        <v>14</v>
      </c>
      <c r="I461" s="445">
        <v>756</v>
      </c>
      <c r="J461" s="441"/>
      <c r="K461" s="441">
        <v>54</v>
      </c>
      <c r="L461" s="445"/>
      <c r="M461" s="445"/>
      <c r="N461" s="441"/>
      <c r="O461" s="441"/>
      <c r="P461" s="445"/>
      <c r="Q461" s="445"/>
      <c r="R461" s="515"/>
      <c r="S461" s="446"/>
    </row>
    <row r="462" spans="1:19" ht="14.4" customHeight="1" x14ac:dyDescent="0.3">
      <c r="A462" s="440" t="s">
        <v>784</v>
      </c>
      <c r="B462" s="441" t="s">
        <v>785</v>
      </c>
      <c r="C462" s="441" t="s">
        <v>386</v>
      </c>
      <c r="D462" s="441" t="s">
        <v>777</v>
      </c>
      <c r="E462" s="441" t="s">
        <v>786</v>
      </c>
      <c r="F462" s="441" t="s">
        <v>861</v>
      </c>
      <c r="G462" s="441" t="s">
        <v>862</v>
      </c>
      <c r="H462" s="445">
        <v>1</v>
      </c>
      <c r="I462" s="445">
        <v>169</v>
      </c>
      <c r="J462" s="441"/>
      <c r="K462" s="441">
        <v>169</v>
      </c>
      <c r="L462" s="445"/>
      <c r="M462" s="445"/>
      <c r="N462" s="441"/>
      <c r="O462" s="441"/>
      <c r="P462" s="445"/>
      <c r="Q462" s="445"/>
      <c r="R462" s="515"/>
      <c r="S462" s="446"/>
    </row>
    <row r="463" spans="1:19" ht="14.4" customHeight="1" x14ac:dyDescent="0.3">
      <c r="A463" s="440" t="s">
        <v>784</v>
      </c>
      <c r="B463" s="441" t="s">
        <v>785</v>
      </c>
      <c r="C463" s="441" t="s">
        <v>386</v>
      </c>
      <c r="D463" s="441" t="s">
        <v>777</v>
      </c>
      <c r="E463" s="441" t="s">
        <v>786</v>
      </c>
      <c r="F463" s="441" t="s">
        <v>863</v>
      </c>
      <c r="G463" s="441" t="s">
        <v>864</v>
      </c>
      <c r="H463" s="445">
        <v>175</v>
      </c>
      <c r="I463" s="445">
        <v>14175</v>
      </c>
      <c r="J463" s="441"/>
      <c r="K463" s="441">
        <v>81</v>
      </c>
      <c r="L463" s="445"/>
      <c r="M463" s="445"/>
      <c r="N463" s="441"/>
      <c r="O463" s="441"/>
      <c r="P463" s="445"/>
      <c r="Q463" s="445"/>
      <c r="R463" s="515"/>
      <c r="S463" s="446"/>
    </row>
    <row r="464" spans="1:19" ht="14.4" customHeight="1" x14ac:dyDescent="0.3">
      <c r="A464" s="440" t="s">
        <v>784</v>
      </c>
      <c r="B464" s="441" t="s">
        <v>785</v>
      </c>
      <c r="C464" s="441" t="s">
        <v>386</v>
      </c>
      <c r="D464" s="441" t="s">
        <v>777</v>
      </c>
      <c r="E464" s="441" t="s">
        <v>786</v>
      </c>
      <c r="F464" s="441" t="s">
        <v>873</v>
      </c>
      <c r="G464" s="441" t="s">
        <v>874</v>
      </c>
      <c r="H464" s="445">
        <v>11</v>
      </c>
      <c r="I464" s="445">
        <v>1870</v>
      </c>
      <c r="J464" s="441"/>
      <c r="K464" s="441">
        <v>170</v>
      </c>
      <c r="L464" s="445"/>
      <c r="M464" s="445"/>
      <c r="N464" s="441"/>
      <c r="O464" s="441"/>
      <c r="P464" s="445"/>
      <c r="Q464" s="445"/>
      <c r="R464" s="515"/>
      <c r="S464" s="446"/>
    </row>
    <row r="465" spans="1:19" ht="14.4" customHeight="1" x14ac:dyDescent="0.3">
      <c r="A465" s="440" t="s">
        <v>784</v>
      </c>
      <c r="B465" s="441" t="s">
        <v>785</v>
      </c>
      <c r="C465" s="441" t="s">
        <v>386</v>
      </c>
      <c r="D465" s="441" t="s">
        <v>777</v>
      </c>
      <c r="E465" s="441" t="s">
        <v>786</v>
      </c>
      <c r="F465" s="441" t="s">
        <v>877</v>
      </c>
      <c r="G465" s="441" t="s">
        <v>878</v>
      </c>
      <c r="H465" s="445">
        <v>61</v>
      </c>
      <c r="I465" s="445">
        <v>15067</v>
      </c>
      <c r="J465" s="441"/>
      <c r="K465" s="441">
        <v>247</v>
      </c>
      <c r="L465" s="445"/>
      <c r="M465" s="445"/>
      <c r="N465" s="441"/>
      <c r="O465" s="441"/>
      <c r="P465" s="445"/>
      <c r="Q465" s="445"/>
      <c r="R465" s="515"/>
      <c r="S465" s="446"/>
    </row>
    <row r="466" spans="1:19" ht="14.4" customHeight="1" x14ac:dyDescent="0.3">
      <c r="A466" s="440" t="s">
        <v>784</v>
      </c>
      <c r="B466" s="441" t="s">
        <v>785</v>
      </c>
      <c r="C466" s="441" t="s">
        <v>386</v>
      </c>
      <c r="D466" s="441" t="s">
        <v>777</v>
      </c>
      <c r="E466" s="441" t="s">
        <v>786</v>
      </c>
      <c r="F466" s="441" t="s">
        <v>881</v>
      </c>
      <c r="G466" s="441" t="s">
        <v>882</v>
      </c>
      <c r="H466" s="445">
        <v>2</v>
      </c>
      <c r="I466" s="445">
        <v>452</v>
      </c>
      <c r="J466" s="441"/>
      <c r="K466" s="441">
        <v>226</v>
      </c>
      <c r="L466" s="445"/>
      <c r="M466" s="445"/>
      <c r="N466" s="441"/>
      <c r="O466" s="441"/>
      <c r="P466" s="445"/>
      <c r="Q466" s="445"/>
      <c r="R466" s="515"/>
      <c r="S466" s="446"/>
    </row>
    <row r="467" spans="1:19" ht="14.4" customHeight="1" x14ac:dyDescent="0.3">
      <c r="A467" s="440" t="s">
        <v>784</v>
      </c>
      <c r="B467" s="441" t="s">
        <v>785</v>
      </c>
      <c r="C467" s="441" t="s">
        <v>386</v>
      </c>
      <c r="D467" s="441" t="s">
        <v>777</v>
      </c>
      <c r="E467" s="441" t="s">
        <v>786</v>
      </c>
      <c r="F467" s="441" t="s">
        <v>898</v>
      </c>
      <c r="G467" s="441" t="s">
        <v>899</v>
      </c>
      <c r="H467" s="445">
        <v>2</v>
      </c>
      <c r="I467" s="445">
        <v>612</v>
      </c>
      <c r="J467" s="441"/>
      <c r="K467" s="441">
        <v>306</v>
      </c>
      <c r="L467" s="445"/>
      <c r="M467" s="445"/>
      <c r="N467" s="441"/>
      <c r="O467" s="441"/>
      <c r="P467" s="445"/>
      <c r="Q467" s="445"/>
      <c r="R467" s="515"/>
      <c r="S467" s="446"/>
    </row>
    <row r="468" spans="1:19" ht="14.4" customHeight="1" x14ac:dyDescent="0.3">
      <c r="A468" s="440" t="s">
        <v>784</v>
      </c>
      <c r="B468" s="441" t="s">
        <v>785</v>
      </c>
      <c r="C468" s="441" t="s">
        <v>386</v>
      </c>
      <c r="D468" s="441" t="s">
        <v>778</v>
      </c>
      <c r="E468" s="441" t="s">
        <v>786</v>
      </c>
      <c r="F468" s="441" t="s">
        <v>789</v>
      </c>
      <c r="G468" s="441" t="s">
        <v>790</v>
      </c>
      <c r="H468" s="445">
        <v>108</v>
      </c>
      <c r="I468" s="445">
        <v>5832</v>
      </c>
      <c r="J468" s="441">
        <v>1.5711206896551724</v>
      </c>
      <c r="K468" s="441">
        <v>54</v>
      </c>
      <c r="L468" s="445">
        <v>64</v>
      </c>
      <c r="M468" s="445">
        <v>3712</v>
      </c>
      <c r="N468" s="441">
        <v>1</v>
      </c>
      <c r="O468" s="441">
        <v>58</v>
      </c>
      <c r="P468" s="445"/>
      <c r="Q468" s="445"/>
      <c r="R468" s="515"/>
      <c r="S468" s="446"/>
    </row>
    <row r="469" spans="1:19" ht="14.4" customHeight="1" x14ac:dyDescent="0.3">
      <c r="A469" s="440" t="s">
        <v>784</v>
      </c>
      <c r="B469" s="441" t="s">
        <v>785</v>
      </c>
      <c r="C469" s="441" t="s">
        <v>386</v>
      </c>
      <c r="D469" s="441" t="s">
        <v>778</v>
      </c>
      <c r="E469" s="441" t="s">
        <v>786</v>
      </c>
      <c r="F469" s="441" t="s">
        <v>791</v>
      </c>
      <c r="G469" s="441" t="s">
        <v>792</v>
      </c>
      <c r="H469" s="445">
        <v>2</v>
      </c>
      <c r="I469" s="445">
        <v>246</v>
      </c>
      <c r="J469" s="441">
        <v>0.46946564885496184</v>
      </c>
      <c r="K469" s="441">
        <v>123</v>
      </c>
      <c r="L469" s="445">
        <v>4</v>
      </c>
      <c r="M469" s="445">
        <v>524</v>
      </c>
      <c r="N469" s="441">
        <v>1</v>
      </c>
      <c r="O469" s="441">
        <v>131</v>
      </c>
      <c r="P469" s="445"/>
      <c r="Q469" s="445"/>
      <c r="R469" s="515"/>
      <c r="S469" s="446"/>
    </row>
    <row r="470" spans="1:19" ht="14.4" customHeight="1" x14ac:dyDescent="0.3">
      <c r="A470" s="440" t="s">
        <v>784</v>
      </c>
      <c r="B470" s="441" t="s">
        <v>785</v>
      </c>
      <c r="C470" s="441" t="s">
        <v>386</v>
      </c>
      <c r="D470" s="441" t="s">
        <v>778</v>
      </c>
      <c r="E470" s="441" t="s">
        <v>786</v>
      </c>
      <c r="F470" s="441" t="s">
        <v>793</v>
      </c>
      <c r="G470" s="441" t="s">
        <v>794</v>
      </c>
      <c r="H470" s="445"/>
      <c r="I470" s="445"/>
      <c r="J470" s="441"/>
      <c r="K470" s="441"/>
      <c r="L470" s="445">
        <v>1</v>
      </c>
      <c r="M470" s="445">
        <v>189</v>
      </c>
      <c r="N470" s="441">
        <v>1</v>
      </c>
      <c r="O470" s="441">
        <v>189</v>
      </c>
      <c r="P470" s="445"/>
      <c r="Q470" s="445"/>
      <c r="R470" s="515"/>
      <c r="S470" s="446"/>
    </row>
    <row r="471" spans="1:19" ht="14.4" customHeight="1" x14ac:dyDescent="0.3">
      <c r="A471" s="440" t="s">
        <v>784</v>
      </c>
      <c r="B471" s="441" t="s">
        <v>785</v>
      </c>
      <c r="C471" s="441" t="s">
        <v>386</v>
      </c>
      <c r="D471" s="441" t="s">
        <v>778</v>
      </c>
      <c r="E471" s="441" t="s">
        <v>786</v>
      </c>
      <c r="F471" s="441" t="s">
        <v>799</v>
      </c>
      <c r="G471" s="441" t="s">
        <v>800</v>
      </c>
      <c r="H471" s="445">
        <v>14</v>
      </c>
      <c r="I471" s="445">
        <v>2408</v>
      </c>
      <c r="J471" s="441">
        <v>0.7913243509694381</v>
      </c>
      <c r="K471" s="441">
        <v>172</v>
      </c>
      <c r="L471" s="445">
        <v>17</v>
      </c>
      <c r="M471" s="445">
        <v>3043</v>
      </c>
      <c r="N471" s="441">
        <v>1</v>
      </c>
      <c r="O471" s="441">
        <v>179</v>
      </c>
      <c r="P471" s="445"/>
      <c r="Q471" s="445"/>
      <c r="R471" s="515"/>
      <c r="S471" s="446"/>
    </row>
    <row r="472" spans="1:19" ht="14.4" customHeight="1" x14ac:dyDescent="0.3">
      <c r="A472" s="440" t="s">
        <v>784</v>
      </c>
      <c r="B472" s="441" t="s">
        <v>785</v>
      </c>
      <c r="C472" s="441" t="s">
        <v>386</v>
      </c>
      <c r="D472" s="441" t="s">
        <v>778</v>
      </c>
      <c r="E472" s="441" t="s">
        <v>786</v>
      </c>
      <c r="F472" s="441" t="s">
        <v>803</v>
      </c>
      <c r="G472" s="441" t="s">
        <v>804</v>
      </c>
      <c r="H472" s="445">
        <v>7</v>
      </c>
      <c r="I472" s="445">
        <v>2254</v>
      </c>
      <c r="J472" s="441">
        <v>0.51756601607347874</v>
      </c>
      <c r="K472" s="441">
        <v>322</v>
      </c>
      <c r="L472" s="445">
        <v>13</v>
      </c>
      <c r="M472" s="445">
        <v>4355</v>
      </c>
      <c r="N472" s="441">
        <v>1</v>
      </c>
      <c r="O472" s="441">
        <v>335</v>
      </c>
      <c r="P472" s="445"/>
      <c r="Q472" s="445"/>
      <c r="R472" s="515"/>
      <c r="S472" s="446"/>
    </row>
    <row r="473" spans="1:19" ht="14.4" customHeight="1" x14ac:dyDescent="0.3">
      <c r="A473" s="440" t="s">
        <v>784</v>
      </c>
      <c r="B473" s="441" t="s">
        <v>785</v>
      </c>
      <c r="C473" s="441" t="s">
        <v>386</v>
      </c>
      <c r="D473" s="441" t="s">
        <v>778</v>
      </c>
      <c r="E473" s="441" t="s">
        <v>786</v>
      </c>
      <c r="F473" s="441" t="s">
        <v>807</v>
      </c>
      <c r="G473" s="441" t="s">
        <v>808</v>
      </c>
      <c r="H473" s="445">
        <v>38</v>
      </c>
      <c r="I473" s="445">
        <v>12958</v>
      </c>
      <c r="J473" s="441">
        <v>1.1602793696275071</v>
      </c>
      <c r="K473" s="441">
        <v>341</v>
      </c>
      <c r="L473" s="445">
        <v>32</v>
      </c>
      <c r="M473" s="445">
        <v>11168</v>
      </c>
      <c r="N473" s="441">
        <v>1</v>
      </c>
      <c r="O473" s="441">
        <v>349</v>
      </c>
      <c r="P473" s="445">
        <v>6</v>
      </c>
      <c r="Q473" s="445">
        <v>2094</v>
      </c>
      <c r="R473" s="515">
        <v>0.1875</v>
      </c>
      <c r="S473" s="446">
        <v>349</v>
      </c>
    </row>
    <row r="474" spans="1:19" ht="14.4" customHeight="1" x14ac:dyDescent="0.3">
      <c r="A474" s="440" t="s">
        <v>784</v>
      </c>
      <c r="B474" s="441" t="s">
        <v>785</v>
      </c>
      <c r="C474" s="441" t="s">
        <v>386</v>
      </c>
      <c r="D474" s="441" t="s">
        <v>778</v>
      </c>
      <c r="E474" s="441" t="s">
        <v>786</v>
      </c>
      <c r="F474" s="441" t="s">
        <v>815</v>
      </c>
      <c r="G474" s="441" t="s">
        <v>816</v>
      </c>
      <c r="H474" s="445">
        <v>1</v>
      </c>
      <c r="I474" s="445">
        <v>109</v>
      </c>
      <c r="J474" s="441"/>
      <c r="K474" s="441">
        <v>109</v>
      </c>
      <c r="L474" s="445"/>
      <c r="M474" s="445"/>
      <c r="N474" s="441"/>
      <c r="O474" s="441"/>
      <c r="P474" s="445"/>
      <c r="Q474" s="445"/>
      <c r="R474" s="515"/>
      <c r="S474" s="446"/>
    </row>
    <row r="475" spans="1:19" ht="14.4" customHeight="1" x14ac:dyDescent="0.3">
      <c r="A475" s="440" t="s">
        <v>784</v>
      </c>
      <c r="B475" s="441" t="s">
        <v>785</v>
      </c>
      <c r="C475" s="441" t="s">
        <v>386</v>
      </c>
      <c r="D475" s="441" t="s">
        <v>778</v>
      </c>
      <c r="E475" s="441" t="s">
        <v>786</v>
      </c>
      <c r="F475" s="441" t="s">
        <v>817</v>
      </c>
      <c r="G475" s="441" t="s">
        <v>818</v>
      </c>
      <c r="H475" s="445"/>
      <c r="I475" s="445"/>
      <c r="J475" s="441"/>
      <c r="K475" s="441"/>
      <c r="L475" s="445">
        <v>17</v>
      </c>
      <c r="M475" s="445">
        <v>833</v>
      </c>
      <c r="N475" s="441">
        <v>1</v>
      </c>
      <c r="O475" s="441">
        <v>49</v>
      </c>
      <c r="P475" s="445">
        <v>2</v>
      </c>
      <c r="Q475" s="445">
        <v>98</v>
      </c>
      <c r="R475" s="515">
        <v>0.11764705882352941</v>
      </c>
      <c r="S475" s="446">
        <v>49</v>
      </c>
    </row>
    <row r="476" spans="1:19" ht="14.4" customHeight="1" x14ac:dyDescent="0.3">
      <c r="A476" s="440" t="s">
        <v>784</v>
      </c>
      <c r="B476" s="441" t="s">
        <v>785</v>
      </c>
      <c r="C476" s="441" t="s">
        <v>386</v>
      </c>
      <c r="D476" s="441" t="s">
        <v>778</v>
      </c>
      <c r="E476" s="441" t="s">
        <v>786</v>
      </c>
      <c r="F476" s="441" t="s">
        <v>819</v>
      </c>
      <c r="G476" s="441" t="s">
        <v>820</v>
      </c>
      <c r="H476" s="445">
        <v>7</v>
      </c>
      <c r="I476" s="445">
        <v>2632</v>
      </c>
      <c r="J476" s="441">
        <v>0.75567039908125178</v>
      </c>
      <c r="K476" s="441">
        <v>376</v>
      </c>
      <c r="L476" s="445">
        <v>9</v>
      </c>
      <c r="M476" s="445">
        <v>3483</v>
      </c>
      <c r="N476" s="441">
        <v>1</v>
      </c>
      <c r="O476" s="441">
        <v>387</v>
      </c>
      <c r="P476" s="445"/>
      <c r="Q476" s="445"/>
      <c r="R476" s="515"/>
      <c r="S476" s="446"/>
    </row>
    <row r="477" spans="1:19" ht="14.4" customHeight="1" x14ac:dyDescent="0.3">
      <c r="A477" s="440" t="s">
        <v>784</v>
      </c>
      <c r="B477" s="441" t="s">
        <v>785</v>
      </c>
      <c r="C477" s="441" t="s">
        <v>386</v>
      </c>
      <c r="D477" s="441" t="s">
        <v>778</v>
      </c>
      <c r="E477" s="441" t="s">
        <v>786</v>
      </c>
      <c r="F477" s="441" t="s">
        <v>821</v>
      </c>
      <c r="G477" s="441" t="s">
        <v>822</v>
      </c>
      <c r="H477" s="445">
        <v>9</v>
      </c>
      <c r="I477" s="445">
        <v>333</v>
      </c>
      <c r="J477" s="441">
        <v>0.79665071770334928</v>
      </c>
      <c r="K477" s="441">
        <v>37</v>
      </c>
      <c r="L477" s="445">
        <v>11</v>
      </c>
      <c r="M477" s="445">
        <v>418</v>
      </c>
      <c r="N477" s="441">
        <v>1</v>
      </c>
      <c r="O477" s="441">
        <v>38</v>
      </c>
      <c r="P477" s="445"/>
      <c r="Q477" s="445"/>
      <c r="R477" s="515"/>
      <c r="S477" s="446"/>
    </row>
    <row r="478" spans="1:19" ht="14.4" customHeight="1" x14ac:dyDescent="0.3">
      <c r="A478" s="440" t="s">
        <v>784</v>
      </c>
      <c r="B478" s="441" t="s">
        <v>785</v>
      </c>
      <c r="C478" s="441" t="s">
        <v>386</v>
      </c>
      <c r="D478" s="441" t="s">
        <v>778</v>
      </c>
      <c r="E478" s="441" t="s">
        <v>786</v>
      </c>
      <c r="F478" s="441" t="s">
        <v>823</v>
      </c>
      <c r="G478" s="441" t="s">
        <v>824</v>
      </c>
      <c r="H478" s="445">
        <v>1</v>
      </c>
      <c r="I478" s="445">
        <v>255</v>
      </c>
      <c r="J478" s="441">
        <v>0.96590909090909094</v>
      </c>
      <c r="K478" s="441">
        <v>255</v>
      </c>
      <c r="L478" s="445">
        <v>1</v>
      </c>
      <c r="M478" s="445">
        <v>264</v>
      </c>
      <c r="N478" s="441">
        <v>1</v>
      </c>
      <c r="O478" s="441">
        <v>264</v>
      </c>
      <c r="P478" s="445"/>
      <c r="Q478" s="445"/>
      <c r="R478" s="515"/>
      <c r="S478" s="446"/>
    </row>
    <row r="479" spans="1:19" ht="14.4" customHeight="1" x14ac:dyDescent="0.3">
      <c r="A479" s="440" t="s">
        <v>784</v>
      </c>
      <c r="B479" s="441" t="s">
        <v>785</v>
      </c>
      <c r="C479" s="441" t="s">
        <v>386</v>
      </c>
      <c r="D479" s="441" t="s">
        <v>778</v>
      </c>
      <c r="E479" s="441" t="s">
        <v>786</v>
      </c>
      <c r="F479" s="441" t="s">
        <v>825</v>
      </c>
      <c r="G479" s="441" t="s">
        <v>826</v>
      </c>
      <c r="H479" s="445">
        <v>32</v>
      </c>
      <c r="I479" s="445">
        <v>21632</v>
      </c>
      <c r="J479" s="441">
        <v>0.65377176015473892</v>
      </c>
      <c r="K479" s="441">
        <v>676</v>
      </c>
      <c r="L479" s="445">
        <v>47</v>
      </c>
      <c r="M479" s="445">
        <v>33088</v>
      </c>
      <c r="N479" s="441">
        <v>1</v>
      </c>
      <c r="O479" s="441">
        <v>704</v>
      </c>
      <c r="P479" s="445">
        <v>2</v>
      </c>
      <c r="Q479" s="445">
        <v>1410</v>
      </c>
      <c r="R479" s="515">
        <v>4.261363636363636E-2</v>
      </c>
      <c r="S479" s="446">
        <v>705</v>
      </c>
    </row>
    <row r="480" spans="1:19" ht="14.4" customHeight="1" x14ac:dyDescent="0.3">
      <c r="A480" s="440" t="s">
        <v>784</v>
      </c>
      <c r="B480" s="441" t="s">
        <v>785</v>
      </c>
      <c r="C480" s="441" t="s">
        <v>386</v>
      </c>
      <c r="D480" s="441" t="s">
        <v>778</v>
      </c>
      <c r="E480" s="441" t="s">
        <v>786</v>
      </c>
      <c r="F480" s="441" t="s">
        <v>827</v>
      </c>
      <c r="G480" s="441" t="s">
        <v>828</v>
      </c>
      <c r="H480" s="445">
        <v>7</v>
      </c>
      <c r="I480" s="445">
        <v>966</v>
      </c>
      <c r="J480" s="441">
        <v>1.3142857142857143</v>
      </c>
      <c r="K480" s="441">
        <v>138</v>
      </c>
      <c r="L480" s="445">
        <v>5</v>
      </c>
      <c r="M480" s="445">
        <v>735</v>
      </c>
      <c r="N480" s="441">
        <v>1</v>
      </c>
      <c r="O480" s="441">
        <v>147</v>
      </c>
      <c r="P480" s="445"/>
      <c r="Q480" s="445"/>
      <c r="R480" s="515"/>
      <c r="S480" s="446"/>
    </row>
    <row r="481" spans="1:19" ht="14.4" customHeight="1" x14ac:dyDescent="0.3">
      <c r="A481" s="440" t="s">
        <v>784</v>
      </c>
      <c r="B481" s="441" t="s">
        <v>785</v>
      </c>
      <c r="C481" s="441" t="s">
        <v>386</v>
      </c>
      <c r="D481" s="441" t="s">
        <v>778</v>
      </c>
      <c r="E481" s="441" t="s">
        <v>786</v>
      </c>
      <c r="F481" s="441" t="s">
        <v>829</v>
      </c>
      <c r="G481" s="441" t="s">
        <v>830</v>
      </c>
      <c r="H481" s="445">
        <v>33</v>
      </c>
      <c r="I481" s="445">
        <v>9405</v>
      </c>
      <c r="J481" s="441">
        <v>1.1899038461538463</v>
      </c>
      <c r="K481" s="441">
        <v>285</v>
      </c>
      <c r="L481" s="445">
        <v>26</v>
      </c>
      <c r="M481" s="445">
        <v>7904</v>
      </c>
      <c r="N481" s="441">
        <v>1</v>
      </c>
      <c r="O481" s="441">
        <v>304</v>
      </c>
      <c r="P481" s="445"/>
      <c r="Q481" s="445"/>
      <c r="R481" s="515"/>
      <c r="S481" s="446"/>
    </row>
    <row r="482" spans="1:19" ht="14.4" customHeight="1" x14ac:dyDescent="0.3">
      <c r="A482" s="440" t="s">
        <v>784</v>
      </c>
      <c r="B482" s="441" t="s">
        <v>785</v>
      </c>
      <c r="C482" s="441" t="s">
        <v>386</v>
      </c>
      <c r="D482" s="441" t="s">
        <v>778</v>
      </c>
      <c r="E482" s="441" t="s">
        <v>786</v>
      </c>
      <c r="F482" s="441" t="s">
        <v>833</v>
      </c>
      <c r="G482" s="441" t="s">
        <v>834</v>
      </c>
      <c r="H482" s="445">
        <v>39</v>
      </c>
      <c r="I482" s="445">
        <v>18018</v>
      </c>
      <c r="J482" s="441">
        <v>0.4863157894736842</v>
      </c>
      <c r="K482" s="441">
        <v>462</v>
      </c>
      <c r="L482" s="445">
        <v>75</v>
      </c>
      <c r="M482" s="445">
        <v>37050</v>
      </c>
      <c r="N482" s="441">
        <v>1</v>
      </c>
      <c r="O482" s="441">
        <v>494</v>
      </c>
      <c r="P482" s="445"/>
      <c r="Q482" s="445"/>
      <c r="R482" s="515"/>
      <c r="S482" s="446"/>
    </row>
    <row r="483" spans="1:19" ht="14.4" customHeight="1" x14ac:dyDescent="0.3">
      <c r="A483" s="440" t="s">
        <v>784</v>
      </c>
      <c r="B483" s="441" t="s">
        <v>785</v>
      </c>
      <c r="C483" s="441" t="s">
        <v>386</v>
      </c>
      <c r="D483" s="441" t="s">
        <v>778</v>
      </c>
      <c r="E483" s="441" t="s">
        <v>786</v>
      </c>
      <c r="F483" s="441" t="s">
        <v>837</v>
      </c>
      <c r="G483" s="441" t="s">
        <v>838</v>
      </c>
      <c r="H483" s="445">
        <v>64</v>
      </c>
      <c r="I483" s="445">
        <v>22784</v>
      </c>
      <c r="J483" s="441">
        <v>0.74190817323347447</v>
      </c>
      <c r="K483" s="441">
        <v>356</v>
      </c>
      <c r="L483" s="445">
        <v>83</v>
      </c>
      <c r="M483" s="445">
        <v>30710</v>
      </c>
      <c r="N483" s="441">
        <v>1</v>
      </c>
      <c r="O483" s="441">
        <v>370</v>
      </c>
      <c r="P483" s="445"/>
      <c r="Q483" s="445"/>
      <c r="R483" s="515"/>
      <c r="S483" s="446"/>
    </row>
    <row r="484" spans="1:19" ht="14.4" customHeight="1" x14ac:dyDescent="0.3">
      <c r="A484" s="440" t="s">
        <v>784</v>
      </c>
      <c r="B484" s="441" t="s">
        <v>785</v>
      </c>
      <c r="C484" s="441" t="s">
        <v>386</v>
      </c>
      <c r="D484" s="441" t="s">
        <v>778</v>
      </c>
      <c r="E484" s="441" t="s">
        <v>786</v>
      </c>
      <c r="F484" s="441" t="s">
        <v>839</v>
      </c>
      <c r="G484" s="441" t="s">
        <v>840</v>
      </c>
      <c r="H484" s="445">
        <v>1</v>
      </c>
      <c r="I484" s="445">
        <v>2917</v>
      </c>
      <c r="J484" s="441"/>
      <c r="K484" s="441">
        <v>2917</v>
      </c>
      <c r="L484" s="445"/>
      <c r="M484" s="445"/>
      <c r="N484" s="441"/>
      <c r="O484" s="441"/>
      <c r="P484" s="445"/>
      <c r="Q484" s="445"/>
      <c r="R484" s="515"/>
      <c r="S484" s="446"/>
    </row>
    <row r="485" spans="1:19" ht="14.4" customHeight="1" x14ac:dyDescent="0.3">
      <c r="A485" s="440" t="s">
        <v>784</v>
      </c>
      <c r="B485" s="441" t="s">
        <v>785</v>
      </c>
      <c r="C485" s="441" t="s">
        <v>386</v>
      </c>
      <c r="D485" s="441" t="s">
        <v>778</v>
      </c>
      <c r="E485" s="441" t="s">
        <v>786</v>
      </c>
      <c r="F485" s="441" t="s">
        <v>843</v>
      </c>
      <c r="G485" s="441" t="s">
        <v>844</v>
      </c>
      <c r="H485" s="445">
        <v>9</v>
      </c>
      <c r="I485" s="445">
        <v>945</v>
      </c>
      <c r="J485" s="441">
        <v>0.53209459459459463</v>
      </c>
      <c r="K485" s="441">
        <v>105</v>
      </c>
      <c r="L485" s="445">
        <v>16</v>
      </c>
      <c r="M485" s="445">
        <v>1776</v>
      </c>
      <c r="N485" s="441">
        <v>1</v>
      </c>
      <c r="O485" s="441">
        <v>111</v>
      </c>
      <c r="P485" s="445"/>
      <c r="Q485" s="445"/>
      <c r="R485" s="515"/>
      <c r="S485" s="446"/>
    </row>
    <row r="486" spans="1:19" ht="14.4" customHeight="1" x14ac:dyDescent="0.3">
      <c r="A486" s="440" t="s">
        <v>784</v>
      </c>
      <c r="B486" s="441" t="s">
        <v>785</v>
      </c>
      <c r="C486" s="441" t="s">
        <v>386</v>
      </c>
      <c r="D486" s="441" t="s">
        <v>778</v>
      </c>
      <c r="E486" s="441" t="s">
        <v>786</v>
      </c>
      <c r="F486" s="441" t="s">
        <v>845</v>
      </c>
      <c r="G486" s="441" t="s">
        <v>846</v>
      </c>
      <c r="H486" s="445">
        <v>1</v>
      </c>
      <c r="I486" s="445">
        <v>117</v>
      </c>
      <c r="J486" s="441">
        <v>0.46800000000000003</v>
      </c>
      <c r="K486" s="441">
        <v>117</v>
      </c>
      <c r="L486" s="445">
        <v>2</v>
      </c>
      <c r="M486" s="445">
        <v>250</v>
      </c>
      <c r="N486" s="441">
        <v>1</v>
      </c>
      <c r="O486" s="441">
        <v>125</v>
      </c>
      <c r="P486" s="445"/>
      <c r="Q486" s="445"/>
      <c r="R486" s="515"/>
      <c r="S486" s="446"/>
    </row>
    <row r="487" spans="1:19" ht="14.4" customHeight="1" x14ac:dyDescent="0.3">
      <c r="A487" s="440" t="s">
        <v>784</v>
      </c>
      <c r="B487" s="441" t="s">
        <v>785</v>
      </c>
      <c r="C487" s="441" t="s">
        <v>386</v>
      </c>
      <c r="D487" s="441" t="s">
        <v>778</v>
      </c>
      <c r="E487" s="441" t="s">
        <v>786</v>
      </c>
      <c r="F487" s="441" t="s">
        <v>847</v>
      </c>
      <c r="G487" s="441" t="s">
        <v>848</v>
      </c>
      <c r="H487" s="445">
        <v>8</v>
      </c>
      <c r="I487" s="445">
        <v>3704</v>
      </c>
      <c r="J487" s="441">
        <v>0.68025711662075294</v>
      </c>
      <c r="K487" s="441">
        <v>463</v>
      </c>
      <c r="L487" s="445">
        <v>11</v>
      </c>
      <c r="M487" s="445">
        <v>5445</v>
      </c>
      <c r="N487" s="441">
        <v>1</v>
      </c>
      <c r="O487" s="441">
        <v>495</v>
      </c>
      <c r="P487" s="445"/>
      <c r="Q487" s="445"/>
      <c r="R487" s="515"/>
      <c r="S487" s="446"/>
    </row>
    <row r="488" spans="1:19" ht="14.4" customHeight="1" x14ac:dyDescent="0.3">
      <c r="A488" s="440" t="s">
        <v>784</v>
      </c>
      <c r="B488" s="441" t="s">
        <v>785</v>
      </c>
      <c r="C488" s="441" t="s">
        <v>386</v>
      </c>
      <c r="D488" s="441" t="s">
        <v>778</v>
      </c>
      <c r="E488" s="441" t="s">
        <v>786</v>
      </c>
      <c r="F488" s="441" t="s">
        <v>851</v>
      </c>
      <c r="G488" s="441" t="s">
        <v>852</v>
      </c>
      <c r="H488" s="445">
        <v>16</v>
      </c>
      <c r="I488" s="445">
        <v>6992</v>
      </c>
      <c r="J488" s="441">
        <v>0.95833333333333337</v>
      </c>
      <c r="K488" s="441">
        <v>437</v>
      </c>
      <c r="L488" s="445">
        <v>16</v>
      </c>
      <c r="M488" s="445">
        <v>7296</v>
      </c>
      <c r="N488" s="441">
        <v>1</v>
      </c>
      <c r="O488" s="441">
        <v>456</v>
      </c>
      <c r="P488" s="445"/>
      <c r="Q488" s="445"/>
      <c r="R488" s="515"/>
      <c r="S488" s="446"/>
    </row>
    <row r="489" spans="1:19" ht="14.4" customHeight="1" x14ac:dyDescent="0.3">
      <c r="A489" s="440" t="s">
        <v>784</v>
      </c>
      <c r="B489" s="441" t="s">
        <v>785</v>
      </c>
      <c r="C489" s="441" t="s">
        <v>386</v>
      </c>
      <c r="D489" s="441" t="s">
        <v>778</v>
      </c>
      <c r="E489" s="441" t="s">
        <v>786</v>
      </c>
      <c r="F489" s="441" t="s">
        <v>853</v>
      </c>
      <c r="G489" s="441" t="s">
        <v>854</v>
      </c>
      <c r="H489" s="445">
        <v>80</v>
      </c>
      <c r="I489" s="445">
        <v>4320</v>
      </c>
      <c r="J489" s="441">
        <v>0.44869131699210635</v>
      </c>
      <c r="K489" s="441">
        <v>54</v>
      </c>
      <c r="L489" s="445">
        <v>166</v>
      </c>
      <c r="M489" s="445">
        <v>9628</v>
      </c>
      <c r="N489" s="441">
        <v>1</v>
      </c>
      <c r="O489" s="441">
        <v>58</v>
      </c>
      <c r="P489" s="445"/>
      <c r="Q489" s="445"/>
      <c r="R489" s="515"/>
      <c r="S489" s="446"/>
    </row>
    <row r="490" spans="1:19" ht="14.4" customHeight="1" x14ac:dyDescent="0.3">
      <c r="A490" s="440" t="s">
        <v>784</v>
      </c>
      <c r="B490" s="441" t="s">
        <v>785</v>
      </c>
      <c r="C490" s="441" t="s">
        <v>386</v>
      </c>
      <c r="D490" s="441" t="s">
        <v>778</v>
      </c>
      <c r="E490" s="441" t="s">
        <v>786</v>
      </c>
      <c r="F490" s="441" t="s">
        <v>861</v>
      </c>
      <c r="G490" s="441" t="s">
        <v>862</v>
      </c>
      <c r="H490" s="445">
        <v>51</v>
      </c>
      <c r="I490" s="445">
        <v>8619</v>
      </c>
      <c r="J490" s="441">
        <v>1.2312857142857143</v>
      </c>
      <c r="K490" s="441">
        <v>169</v>
      </c>
      <c r="L490" s="445">
        <v>40</v>
      </c>
      <c r="M490" s="445">
        <v>7000</v>
      </c>
      <c r="N490" s="441">
        <v>1</v>
      </c>
      <c r="O490" s="441">
        <v>175</v>
      </c>
      <c r="P490" s="445"/>
      <c r="Q490" s="445"/>
      <c r="R490" s="515"/>
      <c r="S490" s="446"/>
    </row>
    <row r="491" spans="1:19" ht="14.4" customHeight="1" x14ac:dyDescent="0.3">
      <c r="A491" s="440" t="s">
        <v>784</v>
      </c>
      <c r="B491" s="441" t="s">
        <v>785</v>
      </c>
      <c r="C491" s="441" t="s">
        <v>386</v>
      </c>
      <c r="D491" s="441" t="s">
        <v>778</v>
      </c>
      <c r="E491" s="441" t="s">
        <v>786</v>
      </c>
      <c r="F491" s="441" t="s">
        <v>863</v>
      </c>
      <c r="G491" s="441" t="s">
        <v>864</v>
      </c>
      <c r="H491" s="445">
        <v>230</v>
      </c>
      <c r="I491" s="445">
        <v>18630</v>
      </c>
      <c r="J491" s="441">
        <v>1.0850320326150262</v>
      </c>
      <c r="K491" s="441">
        <v>81</v>
      </c>
      <c r="L491" s="445">
        <v>202</v>
      </c>
      <c r="M491" s="445">
        <v>17170</v>
      </c>
      <c r="N491" s="441">
        <v>1</v>
      </c>
      <c r="O491" s="441">
        <v>85</v>
      </c>
      <c r="P491" s="445">
        <v>24</v>
      </c>
      <c r="Q491" s="445">
        <v>2040</v>
      </c>
      <c r="R491" s="515">
        <v>0.11881188118811881</v>
      </c>
      <c r="S491" s="446">
        <v>85</v>
      </c>
    </row>
    <row r="492" spans="1:19" ht="14.4" customHeight="1" x14ac:dyDescent="0.3">
      <c r="A492" s="440" t="s">
        <v>784</v>
      </c>
      <c r="B492" s="441" t="s">
        <v>785</v>
      </c>
      <c r="C492" s="441" t="s">
        <v>386</v>
      </c>
      <c r="D492" s="441" t="s">
        <v>778</v>
      </c>
      <c r="E492" s="441" t="s">
        <v>786</v>
      </c>
      <c r="F492" s="441" t="s">
        <v>869</v>
      </c>
      <c r="G492" s="441" t="s">
        <v>870</v>
      </c>
      <c r="H492" s="445"/>
      <c r="I492" s="445"/>
      <c r="J492" s="441"/>
      <c r="K492" s="441"/>
      <c r="L492" s="445">
        <v>12</v>
      </c>
      <c r="M492" s="445">
        <v>348</v>
      </c>
      <c r="N492" s="441">
        <v>1</v>
      </c>
      <c r="O492" s="441">
        <v>29</v>
      </c>
      <c r="P492" s="445"/>
      <c r="Q492" s="445"/>
      <c r="R492" s="515"/>
      <c r="S492" s="446"/>
    </row>
    <row r="493" spans="1:19" ht="14.4" customHeight="1" x14ac:dyDescent="0.3">
      <c r="A493" s="440" t="s">
        <v>784</v>
      </c>
      <c r="B493" s="441" t="s">
        <v>785</v>
      </c>
      <c r="C493" s="441" t="s">
        <v>386</v>
      </c>
      <c r="D493" s="441" t="s">
        <v>778</v>
      </c>
      <c r="E493" s="441" t="s">
        <v>786</v>
      </c>
      <c r="F493" s="441" t="s">
        <v>873</v>
      </c>
      <c r="G493" s="441" t="s">
        <v>874</v>
      </c>
      <c r="H493" s="445">
        <v>30</v>
      </c>
      <c r="I493" s="445">
        <v>5100</v>
      </c>
      <c r="J493" s="441">
        <v>1.9318181818181819</v>
      </c>
      <c r="K493" s="441">
        <v>170</v>
      </c>
      <c r="L493" s="445">
        <v>15</v>
      </c>
      <c r="M493" s="445">
        <v>2640</v>
      </c>
      <c r="N493" s="441">
        <v>1</v>
      </c>
      <c r="O493" s="441">
        <v>176</v>
      </c>
      <c r="P493" s="445">
        <v>4</v>
      </c>
      <c r="Q493" s="445">
        <v>704</v>
      </c>
      <c r="R493" s="515">
        <v>0.26666666666666666</v>
      </c>
      <c r="S493" s="446">
        <v>176</v>
      </c>
    </row>
    <row r="494" spans="1:19" ht="14.4" customHeight="1" x14ac:dyDescent="0.3">
      <c r="A494" s="440" t="s">
        <v>784</v>
      </c>
      <c r="B494" s="441" t="s">
        <v>785</v>
      </c>
      <c r="C494" s="441" t="s">
        <v>386</v>
      </c>
      <c r="D494" s="441" t="s">
        <v>778</v>
      </c>
      <c r="E494" s="441" t="s">
        <v>786</v>
      </c>
      <c r="F494" s="441" t="s">
        <v>877</v>
      </c>
      <c r="G494" s="441" t="s">
        <v>878</v>
      </c>
      <c r="H494" s="445">
        <v>59</v>
      </c>
      <c r="I494" s="445">
        <v>14573</v>
      </c>
      <c r="J494" s="441">
        <v>0.81486244687989262</v>
      </c>
      <c r="K494" s="441">
        <v>247</v>
      </c>
      <c r="L494" s="445">
        <v>68</v>
      </c>
      <c r="M494" s="445">
        <v>17884</v>
      </c>
      <c r="N494" s="441">
        <v>1</v>
      </c>
      <c r="O494" s="441">
        <v>263</v>
      </c>
      <c r="P494" s="445">
        <v>6</v>
      </c>
      <c r="Q494" s="445">
        <v>1584</v>
      </c>
      <c r="R494" s="515">
        <v>8.8570789532543048E-2</v>
      </c>
      <c r="S494" s="446">
        <v>264</v>
      </c>
    </row>
    <row r="495" spans="1:19" ht="14.4" customHeight="1" x14ac:dyDescent="0.3">
      <c r="A495" s="440" t="s">
        <v>784</v>
      </c>
      <c r="B495" s="441" t="s">
        <v>785</v>
      </c>
      <c r="C495" s="441" t="s">
        <v>386</v>
      </c>
      <c r="D495" s="441" t="s">
        <v>778</v>
      </c>
      <c r="E495" s="441" t="s">
        <v>786</v>
      </c>
      <c r="F495" s="441" t="s">
        <v>879</v>
      </c>
      <c r="G495" s="441" t="s">
        <v>880</v>
      </c>
      <c r="H495" s="445"/>
      <c r="I495" s="445"/>
      <c r="J495" s="441"/>
      <c r="K495" s="441"/>
      <c r="L495" s="445">
        <v>1</v>
      </c>
      <c r="M495" s="445">
        <v>2130</v>
      </c>
      <c r="N495" s="441">
        <v>1</v>
      </c>
      <c r="O495" s="441">
        <v>2130</v>
      </c>
      <c r="P495" s="445"/>
      <c r="Q495" s="445"/>
      <c r="R495" s="515"/>
      <c r="S495" s="446"/>
    </row>
    <row r="496" spans="1:19" ht="14.4" customHeight="1" x14ac:dyDescent="0.3">
      <c r="A496" s="440" t="s">
        <v>784</v>
      </c>
      <c r="B496" s="441" t="s">
        <v>785</v>
      </c>
      <c r="C496" s="441" t="s">
        <v>386</v>
      </c>
      <c r="D496" s="441" t="s">
        <v>778</v>
      </c>
      <c r="E496" s="441" t="s">
        <v>786</v>
      </c>
      <c r="F496" s="441" t="s">
        <v>881</v>
      </c>
      <c r="G496" s="441" t="s">
        <v>882</v>
      </c>
      <c r="H496" s="445">
        <v>1</v>
      </c>
      <c r="I496" s="445">
        <v>226</v>
      </c>
      <c r="J496" s="441">
        <v>0.93388429752066116</v>
      </c>
      <c r="K496" s="441">
        <v>226</v>
      </c>
      <c r="L496" s="445">
        <v>1</v>
      </c>
      <c r="M496" s="445">
        <v>242</v>
      </c>
      <c r="N496" s="441">
        <v>1</v>
      </c>
      <c r="O496" s="441">
        <v>242</v>
      </c>
      <c r="P496" s="445"/>
      <c r="Q496" s="445"/>
      <c r="R496" s="515"/>
      <c r="S496" s="446"/>
    </row>
    <row r="497" spans="1:19" ht="14.4" customHeight="1" x14ac:dyDescent="0.3">
      <c r="A497" s="440" t="s">
        <v>784</v>
      </c>
      <c r="B497" s="441" t="s">
        <v>785</v>
      </c>
      <c r="C497" s="441" t="s">
        <v>386</v>
      </c>
      <c r="D497" s="441" t="s">
        <v>778</v>
      </c>
      <c r="E497" s="441" t="s">
        <v>786</v>
      </c>
      <c r="F497" s="441" t="s">
        <v>883</v>
      </c>
      <c r="G497" s="441" t="s">
        <v>884</v>
      </c>
      <c r="H497" s="445"/>
      <c r="I497" s="445"/>
      <c r="J497" s="441"/>
      <c r="K497" s="441"/>
      <c r="L497" s="445">
        <v>1</v>
      </c>
      <c r="M497" s="445">
        <v>423</v>
      </c>
      <c r="N497" s="441">
        <v>1</v>
      </c>
      <c r="O497" s="441">
        <v>423</v>
      </c>
      <c r="P497" s="445"/>
      <c r="Q497" s="445"/>
      <c r="R497" s="515"/>
      <c r="S497" s="446"/>
    </row>
    <row r="498" spans="1:19" ht="14.4" customHeight="1" x14ac:dyDescent="0.3">
      <c r="A498" s="440" t="s">
        <v>784</v>
      </c>
      <c r="B498" s="441" t="s">
        <v>785</v>
      </c>
      <c r="C498" s="441" t="s">
        <v>386</v>
      </c>
      <c r="D498" s="441" t="s">
        <v>778</v>
      </c>
      <c r="E498" s="441" t="s">
        <v>786</v>
      </c>
      <c r="F498" s="441" t="s">
        <v>885</v>
      </c>
      <c r="G498" s="441" t="s">
        <v>886</v>
      </c>
      <c r="H498" s="445"/>
      <c r="I498" s="445"/>
      <c r="J498" s="441"/>
      <c r="K498" s="441"/>
      <c r="L498" s="445">
        <v>1</v>
      </c>
      <c r="M498" s="445">
        <v>847</v>
      </c>
      <c r="N498" s="441">
        <v>1</v>
      </c>
      <c r="O498" s="441">
        <v>847</v>
      </c>
      <c r="P498" s="445"/>
      <c r="Q498" s="445"/>
      <c r="R498" s="515"/>
      <c r="S498" s="446"/>
    </row>
    <row r="499" spans="1:19" ht="14.4" customHeight="1" x14ac:dyDescent="0.3">
      <c r="A499" s="440" t="s">
        <v>784</v>
      </c>
      <c r="B499" s="441" t="s">
        <v>785</v>
      </c>
      <c r="C499" s="441" t="s">
        <v>386</v>
      </c>
      <c r="D499" s="441" t="s">
        <v>778</v>
      </c>
      <c r="E499" s="441" t="s">
        <v>786</v>
      </c>
      <c r="F499" s="441" t="s">
        <v>892</v>
      </c>
      <c r="G499" s="441" t="s">
        <v>893</v>
      </c>
      <c r="H499" s="445">
        <v>1</v>
      </c>
      <c r="I499" s="445">
        <v>269</v>
      </c>
      <c r="J499" s="441"/>
      <c r="K499" s="441">
        <v>269</v>
      </c>
      <c r="L499" s="445"/>
      <c r="M499" s="445"/>
      <c r="N499" s="441"/>
      <c r="O499" s="441"/>
      <c r="P499" s="445"/>
      <c r="Q499" s="445"/>
      <c r="R499" s="515"/>
      <c r="S499" s="446"/>
    </row>
    <row r="500" spans="1:19" ht="14.4" customHeight="1" x14ac:dyDescent="0.3">
      <c r="A500" s="440" t="s">
        <v>784</v>
      </c>
      <c r="B500" s="441" t="s">
        <v>785</v>
      </c>
      <c r="C500" s="441" t="s">
        <v>386</v>
      </c>
      <c r="D500" s="441" t="s">
        <v>778</v>
      </c>
      <c r="E500" s="441" t="s">
        <v>786</v>
      </c>
      <c r="F500" s="441" t="s">
        <v>894</v>
      </c>
      <c r="G500" s="441" t="s">
        <v>895</v>
      </c>
      <c r="H500" s="445"/>
      <c r="I500" s="445"/>
      <c r="J500" s="441"/>
      <c r="K500" s="441"/>
      <c r="L500" s="445">
        <v>1</v>
      </c>
      <c r="M500" s="445">
        <v>1096</v>
      </c>
      <c r="N500" s="441">
        <v>1</v>
      </c>
      <c r="O500" s="441">
        <v>1096</v>
      </c>
      <c r="P500" s="445"/>
      <c r="Q500" s="445"/>
      <c r="R500" s="515"/>
      <c r="S500" s="446"/>
    </row>
    <row r="501" spans="1:19" ht="14.4" customHeight="1" x14ac:dyDescent="0.3">
      <c r="A501" s="440" t="s">
        <v>784</v>
      </c>
      <c r="B501" s="441" t="s">
        <v>785</v>
      </c>
      <c r="C501" s="441" t="s">
        <v>386</v>
      </c>
      <c r="D501" s="441" t="s">
        <v>778</v>
      </c>
      <c r="E501" s="441" t="s">
        <v>786</v>
      </c>
      <c r="F501" s="441" t="s">
        <v>896</v>
      </c>
      <c r="G501" s="441" t="s">
        <v>897</v>
      </c>
      <c r="H501" s="445"/>
      <c r="I501" s="445"/>
      <c r="J501" s="441"/>
      <c r="K501" s="441"/>
      <c r="L501" s="445">
        <v>1</v>
      </c>
      <c r="M501" s="445">
        <v>107</v>
      </c>
      <c r="N501" s="441">
        <v>1</v>
      </c>
      <c r="O501" s="441">
        <v>107</v>
      </c>
      <c r="P501" s="445">
        <v>2</v>
      </c>
      <c r="Q501" s="445">
        <v>214</v>
      </c>
      <c r="R501" s="515">
        <v>2</v>
      </c>
      <c r="S501" s="446">
        <v>107</v>
      </c>
    </row>
    <row r="502" spans="1:19" ht="14.4" customHeight="1" x14ac:dyDescent="0.3">
      <c r="A502" s="440" t="s">
        <v>784</v>
      </c>
      <c r="B502" s="441" t="s">
        <v>785</v>
      </c>
      <c r="C502" s="441" t="s">
        <v>386</v>
      </c>
      <c r="D502" s="441" t="s">
        <v>778</v>
      </c>
      <c r="E502" s="441" t="s">
        <v>786</v>
      </c>
      <c r="F502" s="441" t="s">
        <v>898</v>
      </c>
      <c r="G502" s="441" t="s">
        <v>899</v>
      </c>
      <c r="H502" s="445"/>
      <c r="I502" s="445"/>
      <c r="J502" s="441"/>
      <c r="K502" s="441"/>
      <c r="L502" s="445">
        <v>3</v>
      </c>
      <c r="M502" s="445">
        <v>942</v>
      </c>
      <c r="N502" s="441">
        <v>1</v>
      </c>
      <c r="O502" s="441">
        <v>314</v>
      </c>
      <c r="P502" s="445"/>
      <c r="Q502" s="445"/>
      <c r="R502" s="515"/>
      <c r="S502" s="446"/>
    </row>
    <row r="503" spans="1:19" ht="14.4" customHeight="1" x14ac:dyDescent="0.3">
      <c r="A503" s="440" t="s">
        <v>784</v>
      </c>
      <c r="B503" s="441" t="s">
        <v>785</v>
      </c>
      <c r="C503" s="441" t="s">
        <v>386</v>
      </c>
      <c r="D503" s="441" t="s">
        <v>779</v>
      </c>
      <c r="E503" s="441" t="s">
        <v>786</v>
      </c>
      <c r="F503" s="441" t="s">
        <v>789</v>
      </c>
      <c r="G503" s="441" t="s">
        <v>790</v>
      </c>
      <c r="H503" s="445">
        <v>24</v>
      </c>
      <c r="I503" s="445">
        <v>1296</v>
      </c>
      <c r="J503" s="441">
        <v>1.5960591133004927</v>
      </c>
      <c r="K503" s="441">
        <v>54</v>
      </c>
      <c r="L503" s="445">
        <v>14</v>
      </c>
      <c r="M503" s="445">
        <v>812</v>
      </c>
      <c r="N503" s="441">
        <v>1</v>
      </c>
      <c r="O503" s="441">
        <v>58</v>
      </c>
      <c r="P503" s="445">
        <v>4</v>
      </c>
      <c r="Q503" s="445">
        <v>232</v>
      </c>
      <c r="R503" s="515">
        <v>0.2857142857142857</v>
      </c>
      <c r="S503" s="446">
        <v>58</v>
      </c>
    </row>
    <row r="504" spans="1:19" ht="14.4" customHeight="1" x14ac:dyDescent="0.3">
      <c r="A504" s="440" t="s">
        <v>784</v>
      </c>
      <c r="B504" s="441" t="s">
        <v>785</v>
      </c>
      <c r="C504" s="441" t="s">
        <v>386</v>
      </c>
      <c r="D504" s="441" t="s">
        <v>779</v>
      </c>
      <c r="E504" s="441" t="s">
        <v>786</v>
      </c>
      <c r="F504" s="441" t="s">
        <v>797</v>
      </c>
      <c r="G504" s="441" t="s">
        <v>798</v>
      </c>
      <c r="H504" s="445"/>
      <c r="I504" s="445"/>
      <c r="J504" s="441"/>
      <c r="K504" s="441"/>
      <c r="L504" s="445">
        <v>1</v>
      </c>
      <c r="M504" s="445">
        <v>407</v>
      </c>
      <c r="N504" s="441">
        <v>1</v>
      </c>
      <c r="O504" s="441">
        <v>407</v>
      </c>
      <c r="P504" s="445"/>
      <c r="Q504" s="445"/>
      <c r="R504" s="515"/>
      <c r="S504" s="446"/>
    </row>
    <row r="505" spans="1:19" ht="14.4" customHeight="1" x14ac:dyDescent="0.3">
      <c r="A505" s="440" t="s">
        <v>784</v>
      </c>
      <c r="B505" s="441" t="s">
        <v>785</v>
      </c>
      <c r="C505" s="441" t="s">
        <v>386</v>
      </c>
      <c r="D505" s="441" t="s">
        <v>779</v>
      </c>
      <c r="E505" s="441" t="s">
        <v>786</v>
      </c>
      <c r="F505" s="441" t="s">
        <v>799</v>
      </c>
      <c r="G505" s="441" t="s">
        <v>800</v>
      </c>
      <c r="H505" s="445">
        <v>112</v>
      </c>
      <c r="I505" s="445">
        <v>19264</v>
      </c>
      <c r="J505" s="441">
        <v>1.0057954367462016</v>
      </c>
      <c r="K505" s="441">
        <v>172</v>
      </c>
      <c r="L505" s="445">
        <v>107</v>
      </c>
      <c r="M505" s="445">
        <v>19153</v>
      </c>
      <c r="N505" s="441">
        <v>1</v>
      </c>
      <c r="O505" s="441">
        <v>179</v>
      </c>
      <c r="P505" s="445">
        <v>25</v>
      </c>
      <c r="Q505" s="445">
        <v>4500</v>
      </c>
      <c r="R505" s="515">
        <v>0.23495013835952591</v>
      </c>
      <c r="S505" s="446">
        <v>180</v>
      </c>
    </row>
    <row r="506" spans="1:19" ht="14.4" customHeight="1" x14ac:dyDescent="0.3">
      <c r="A506" s="440" t="s">
        <v>784</v>
      </c>
      <c r="B506" s="441" t="s">
        <v>785</v>
      </c>
      <c r="C506" s="441" t="s">
        <v>386</v>
      </c>
      <c r="D506" s="441" t="s">
        <v>779</v>
      </c>
      <c r="E506" s="441" t="s">
        <v>786</v>
      </c>
      <c r="F506" s="441" t="s">
        <v>801</v>
      </c>
      <c r="G506" s="441" t="s">
        <v>802</v>
      </c>
      <c r="H506" s="445">
        <v>2</v>
      </c>
      <c r="I506" s="445">
        <v>1066</v>
      </c>
      <c r="J506" s="441"/>
      <c r="K506" s="441">
        <v>533</v>
      </c>
      <c r="L506" s="445"/>
      <c r="M506" s="445"/>
      <c r="N506" s="441"/>
      <c r="O506" s="441"/>
      <c r="P506" s="445">
        <v>2</v>
      </c>
      <c r="Q506" s="445">
        <v>1138</v>
      </c>
      <c r="R506" s="515"/>
      <c r="S506" s="446">
        <v>569</v>
      </c>
    </row>
    <row r="507" spans="1:19" ht="14.4" customHeight="1" x14ac:dyDescent="0.3">
      <c r="A507" s="440" t="s">
        <v>784</v>
      </c>
      <c r="B507" s="441" t="s">
        <v>785</v>
      </c>
      <c r="C507" s="441" t="s">
        <v>386</v>
      </c>
      <c r="D507" s="441" t="s">
        <v>779</v>
      </c>
      <c r="E507" s="441" t="s">
        <v>786</v>
      </c>
      <c r="F507" s="441" t="s">
        <v>803</v>
      </c>
      <c r="G507" s="441" t="s">
        <v>804</v>
      </c>
      <c r="H507" s="445">
        <v>49</v>
      </c>
      <c r="I507" s="445">
        <v>15778</v>
      </c>
      <c r="J507" s="441">
        <v>0.73591417910447765</v>
      </c>
      <c r="K507" s="441">
        <v>322</v>
      </c>
      <c r="L507" s="445">
        <v>64</v>
      </c>
      <c r="M507" s="445">
        <v>21440</v>
      </c>
      <c r="N507" s="441">
        <v>1</v>
      </c>
      <c r="O507" s="441">
        <v>335</v>
      </c>
      <c r="P507" s="445">
        <v>24</v>
      </c>
      <c r="Q507" s="445">
        <v>8064</v>
      </c>
      <c r="R507" s="515">
        <v>0.37611940298507462</v>
      </c>
      <c r="S507" s="446">
        <v>336</v>
      </c>
    </row>
    <row r="508" spans="1:19" ht="14.4" customHeight="1" x14ac:dyDescent="0.3">
      <c r="A508" s="440" t="s">
        <v>784</v>
      </c>
      <c r="B508" s="441" t="s">
        <v>785</v>
      </c>
      <c r="C508" s="441" t="s">
        <v>386</v>
      </c>
      <c r="D508" s="441" t="s">
        <v>779</v>
      </c>
      <c r="E508" s="441" t="s">
        <v>786</v>
      </c>
      <c r="F508" s="441" t="s">
        <v>805</v>
      </c>
      <c r="G508" s="441" t="s">
        <v>806</v>
      </c>
      <c r="H508" s="445">
        <v>17</v>
      </c>
      <c r="I508" s="445">
        <v>7463</v>
      </c>
      <c r="J508" s="441">
        <v>0.85761893817513213</v>
      </c>
      <c r="K508" s="441">
        <v>439</v>
      </c>
      <c r="L508" s="445">
        <v>19</v>
      </c>
      <c r="M508" s="445">
        <v>8702</v>
      </c>
      <c r="N508" s="441">
        <v>1</v>
      </c>
      <c r="O508" s="441">
        <v>458</v>
      </c>
      <c r="P508" s="445">
        <v>4</v>
      </c>
      <c r="Q508" s="445">
        <v>1836</v>
      </c>
      <c r="R508" s="515">
        <v>0.21098598023442885</v>
      </c>
      <c r="S508" s="446">
        <v>459</v>
      </c>
    </row>
    <row r="509" spans="1:19" ht="14.4" customHeight="1" x14ac:dyDescent="0.3">
      <c r="A509" s="440" t="s">
        <v>784</v>
      </c>
      <c r="B509" s="441" t="s">
        <v>785</v>
      </c>
      <c r="C509" s="441" t="s">
        <v>386</v>
      </c>
      <c r="D509" s="441" t="s">
        <v>779</v>
      </c>
      <c r="E509" s="441" t="s">
        <v>786</v>
      </c>
      <c r="F509" s="441" t="s">
        <v>807</v>
      </c>
      <c r="G509" s="441" t="s">
        <v>808</v>
      </c>
      <c r="H509" s="445">
        <v>774</v>
      </c>
      <c r="I509" s="445">
        <v>263934</v>
      </c>
      <c r="J509" s="441">
        <v>1.105640174935907</v>
      </c>
      <c r="K509" s="441">
        <v>341</v>
      </c>
      <c r="L509" s="445">
        <v>684</v>
      </c>
      <c r="M509" s="445">
        <v>238716</v>
      </c>
      <c r="N509" s="441">
        <v>1</v>
      </c>
      <c r="O509" s="441">
        <v>349</v>
      </c>
      <c r="P509" s="445">
        <v>133</v>
      </c>
      <c r="Q509" s="445">
        <v>46417</v>
      </c>
      <c r="R509" s="515">
        <v>0.19444444444444445</v>
      </c>
      <c r="S509" s="446">
        <v>349</v>
      </c>
    </row>
    <row r="510" spans="1:19" ht="14.4" customHeight="1" x14ac:dyDescent="0.3">
      <c r="A510" s="440" t="s">
        <v>784</v>
      </c>
      <c r="B510" s="441" t="s">
        <v>785</v>
      </c>
      <c r="C510" s="441" t="s">
        <v>386</v>
      </c>
      <c r="D510" s="441" t="s">
        <v>779</v>
      </c>
      <c r="E510" s="441" t="s">
        <v>786</v>
      </c>
      <c r="F510" s="441" t="s">
        <v>813</v>
      </c>
      <c r="G510" s="441" t="s">
        <v>814</v>
      </c>
      <c r="H510" s="445"/>
      <c r="I510" s="445"/>
      <c r="J510" s="441"/>
      <c r="K510" s="441"/>
      <c r="L510" s="445"/>
      <c r="M510" s="445"/>
      <c r="N510" s="441"/>
      <c r="O510" s="441"/>
      <c r="P510" s="445">
        <v>1</v>
      </c>
      <c r="Q510" s="445">
        <v>6231</v>
      </c>
      <c r="R510" s="515"/>
      <c r="S510" s="446">
        <v>6231</v>
      </c>
    </row>
    <row r="511" spans="1:19" ht="14.4" customHeight="1" x14ac:dyDescent="0.3">
      <c r="A511" s="440" t="s">
        <v>784</v>
      </c>
      <c r="B511" s="441" t="s">
        <v>785</v>
      </c>
      <c r="C511" s="441" t="s">
        <v>386</v>
      </c>
      <c r="D511" s="441" t="s">
        <v>779</v>
      </c>
      <c r="E511" s="441" t="s">
        <v>786</v>
      </c>
      <c r="F511" s="441" t="s">
        <v>829</v>
      </c>
      <c r="G511" s="441" t="s">
        <v>830</v>
      </c>
      <c r="H511" s="445">
        <v>4</v>
      </c>
      <c r="I511" s="445">
        <v>1140</v>
      </c>
      <c r="J511" s="441">
        <v>0.9375</v>
      </c>
      <c r="K511" s="441">
        <v>285</v>
      </c>
      <c r="L511" s="445">
        <v>4</v>
      </c>
      <c r="M511" s="445">
        <v>1216</v>
      </c>
      <c r="N511" s="441">
        <v>1</v>
      </c>
      <c r="O511" s="441">
        <v>304</v>
      </c>
      <c r="P511" s="445"/>
      <c r="Q511" s="445"/>
      <c r="R511" s="515"/>
      <c r="S511" s="446"/>
    </row>
    <row r="512" spans="1:19" ht="14.4" customHeight="1" x14ac:dyDescent="0.3">
      <c r="A512" s="440" t="s">
        <v>784</v>
      </c>
      <c r="B512" s="441" t="s">
        <v>785</v>
      </c>
      <c r="C512" s="441" t="s">
        <v>386</v>
      </c>
      <c r="D512" s="441" t="s">
        <v>779</v>
      </c>
      <c r="E512" s="441" t="s">
        <v>786</v>
      </c>
      <c r="F512" s="441" t="s">
        <v>833</v>
      </c>
      <c r="G512" s="441" t="s">
        <v>834</v>
      </c>
      <c r="H512" s="445">
        <v>9</v>
      </c>
      <c r="I512" s="445">
        <v>4158</v>
      </c>
      <c r="J512" s="441">
        <v>1.6834008097165991</v>
      </c>
      <c r="K512" s="441">
        <v>462</v>
      </c>
      <c r="L512" s="445">
        <v>5</v>
      </c>
      <c r="M512" s="445">
        <v>2470</v>
      </c>
      <c r="N512" s="441">
        <v>1</v>
      </c>
      <c r="O512" s="441">
        <v>494</v>
      </c>
      <c r="P512" s="445">
        <v>2</v>
      </c>
      <c r="Q512" s="445">
        <v>988</v>
      </c>
      <c r="R512" s="515">
        <v>0.4</v>
      </c>
      <c r="S512" s="446">
        <v>494</v>
      </c>
    </row>
    <row r="513" spans="1:19" ht="14.4" customHeight="1" x14ac:dyDescent="0.3">
      <c r="A513" s="440" t="s">
        <v>784</v>
      </c>
      <c r="B513" s="441" t="s">
        <v>785</v>
      </c>
      <c r="C513" s="441" t="s">
        <v>386</v>
      </c>
      <c r="D513" s="441" t="s">
        <v>779</v>
      </c>
      <c r="E513" s="441" t="s">
        <v>786</v>
      </c>
      <c r="F513" s="441" t="s">
        <v>837</v>
      </c>
      <c r="G513" s="441" t="s">
        <v>838</v>
      </c>
      <c r="H513" s="445">
        <v>12</v>
      </c>
      <c r="I513" s="445">
        <v>4272</v>
      </c>
      <c r="J513" s="441">
        <v>1.6494208494208493</v>
      </c>
      <c r="K513" s="441">
        <v>356</v>
      </c>
      <c r="L513" s="445">
        <v>7</v>
      </c>
      <c r="M513" s="445">
        <v>2590</v>
      </c>
      <c r="N513" s="441">
        <v>1</v>
      </c>
      <c r="O513" s="441">
        <v>370</v>
      </c>
      <c r="P513" s="445">
        <v>2</v>
      </c>
      <c r="Q513" s="445">
        <v>740</v>
      </c>
      <c r="R513" s="515">
        <v>0.2857142857142857</v>
      </c>
      <c r="S513" s="446">
        <v>370</v>
      </c>
    </row>
    <row r="514" spans="1:19" ht="14.4" customHeight="1" x14ac:dyDescent="0.3">
      <c r="A514" s="440" t="s">
        <v>784</v>
      </c>
      <c r="B514" s="441" t="s">
        <v>785</v>
      </c>
      <c r="C514" s="441" t="s">
        <v>386</v>
      </c>
      <c r="D514" s="441" t="s">
        <v>779</v>
      </c>
      <c r="E514" s="441" t="s">
        <v>786</v>
      </c>
      <c r="F514" s="441" t="s">
        <v>839</v>
      </c>
      <c r="G514" s="441" t="s">
        <v>840</v>
      </c>
      <c r="H514" s="445">
        <v>103</v>
      </c>
      <c r="I514" s="445">
        <v>300451</v>
      </c>
      <c r="J514" s="441">
        <v>1.0517783378841981</v>
      </c>
      <c r="K514" s="441">
        <v>2917</v>
      </c>
      <c r="L514" s="445">
        <v>92</v>
      </c>
      <c r="M514" s="445">
        <v>285660</v>
      </c>
      <c r="N514" s="441">
        <v>1</v>
      </c>
      <c r="O514" s="441">
        <v>3105</v>
      </c>
      <c r="P514" s="445">
        <v>16</v>
      </c>
      <c r="Q514" s="445">
        <v>49728</v>
      </c>
      <c r="R514" s="515">
        <v>0.17408107540432682</v>
      </c>
      <c r="S514" s="446">
        <v>3108</v>
      </c>
    </row>
    <row r="515" spans="1:19" ht="14.4" customHeight="1" x14ac:dyDescent="0.3">
      <c r="A515" s="440" t="s">
        <v>784</v>
      </c>
      <c r="B515" s="441" t="s">
        <v>785</v>
      </c>
      <c r="C515" s="441" t="s">
        <v>386</v>
      </c>
      <c r="D515" s="441" t="s">
        <v>779</v>
      </c>
      <c r="E515" s="441" t="s">
        <v>786</v>
      </c>
      <c r="F515" s="441" t="s">
        <v>843</v>
      </c>
      <c r="G515" s="441" t="s">
        <v>844</v>
      </c>
      <c r="H515" s="445">
        <v>10</v>
      </c>
      <c r="I515" s="445">
        <v>1050</v>
      </c>
      <c r="J515" s="441">
        <v>4.7297297297297298</v>
      </c>
      <c r="K515" s="441">
        <v>105</v>
      </c>
      <c r="L515" s="445">
        <v>2</v>
      </c>
      <c r="M515" s="445">
        <v>222</v>
      </c>
      <c r="N515" s="441">
        <v>1</v>
      </c>
      <c r="O515" s="441">
        <v>111</v>
      </c>
      <c r="P515" s="445"/>
      <c r="Q515" s="445"/>
      <c r="R515" s="515"/>
      <c r="S515" s="446"/>
    </row>
    <row r="516" spans="1:19" ht="14.4" customHeight="1" x14ac:dyDescent="0.3">
      <c r="A516" s="440" t="s">
        <v>784</v>
      </c>
      <c r="B516" s="441" t="s">
        <v>785</v>
      </c>
      <c r="C516" s="441" t="s">
        <v>386</v>
      </c>
      <c r="D516" s="441" t="s">
        <v>779</v>
      </c>
      <c r="E516" s="441" t="s">
        <v>786</v>
      </c>
      <c r="F516" s="441" t="s">
        <v>849</v>
      </c>
      <c r="G516" s="441" t="s">
        <v>850</v>
      </c>
      <c r="H516" s="445">
        <v>8</v>
      </c>
      <c r="I516" s="445">
        <v>10144</v>
      </c>
      <c r="J516" s="441">
        <v>0.5270979475188361</v>
      </c>
      <c r="K516" s="441">
        <v>1268</v>
      </c>
      <c r="L516" s="445">
        <v>15</v>
      </c>
      <c r="M516" s="445">
        <v>19245</v>
      </c>
      <c r="N516" s="441">
        <v>1</v>
      </c>
      <c r="O516" s="441">
        <v>1283</v>
      </c>
      <c r="P516" s="445"/>
      <c r="Q516" s="445"/>
      <c r="R516" s="515"/>
      <c r="S516" s="446"/>
    </row>
    <row r="517" spans="1:19" ht="14.4" customHeight="1" x14ac:dyDescent="0.3">
      <c r="A517" s="440" t="s">
        <v>784</v>
      </c>
      <c r="B517" s="441" t="s">
        <v>785</v>
      </c>
      <c r="C517" s="441" t="s">
        <v>386</v>
      </c>
      <c r="D517" s="441" t="s">
        <v>779</v>
      </c>
      <c r="E517" s="441" t="s">
        <v>786</v>
      </c>
      <c r="F517" s="441" t="s">
        <v>851</v>
      </c>
      <c r="G517" s="441" t="s">
        <v>852</v>
      </c>
      <c r="H517" s="445">
        <v>95</v>
      </c>
      <c r="I517" s="445">
        <v>41515</v>
      </c>
      <c r="J517" s="441">
        <v>0.76505602240896353</v>
      </c>
      <c r="K517" s="441">
        <v>437</v>
      </c>
      <c r="L517" s="445">
        <v>119</v>
      </c>
      <c r="M517" s="445">
        <v>54264</v>
      </c>
      <c r="N517" s="441">
        <v>1</v>
      </c>
      <c r="O517" s="441">
        <v>456</v>
      </c>
      <c r="P517" s="445">
        <v>37</v>
      </c>
      <c r="Q517" s="445">
        <v>16872</v>
      </c>
      <c r="R517" s="515">
        <v>0.31092436974789917</v>
      </c>
      <c r="S517" s="446">
        <v>456</v>
      </c>
    </row>
    <row r="518" spans="1:19" ht="14.4" customHeight="1" x14ac:dyDescent="0.3">
      <c r="A518" s="440" t="s">
        <v>784</v>
      </c>
      <c r="B518" s="441" t="s">
        <v>785</v>
      </c>
      <c r="C518" s="441" t="s">
        <v>386</v>
      </c>
      <c r="D518" s="441" t="s">
        <v>779</v>
      </c>
      <c r="E518" s="441" t="s">
        <v>786</v>
      </c>
      <c r="F518" s="441" t="s">
        <v>853</v>
      </c>
      <c r="G518" s="441" t="s">
        <v>854</v>
      </c>
      <c r="H518" s="445">
        <v>8</v>
      </c>
      <c r="I518" s="445">
        <v>432</v>
      </c>
      <c r="J518" s="441">
        <v>1.8620689655172413</v>
      </c>
      <c r="K518" s="441">
        <v>54</v>
      </c>
      <c r="L518" s="445">
        <v>4</v>
      </c>
      <c r="M518" s="445">
        <v>232</v>
      </c>
      <c r="N518" s="441">
        <v>1</v>
      </c>
      <c r="O518" s="441">
        <v>58</v>
      </c>
      <c r="P518" s="445"/>
      <c r="Q518" s="445"/>
      <c r="R518" s="515"/>
      <c r="S518" s="446"/>
    </row>
    <row r="519" spans="1:19" ht="14.4" customHeight="1" x14ac:dyDescent="0.3">
      <c r="A519" s="440" t="s">
        <v>784</v>
      </c>
      <c r="B519" s="441" t="s">
        <v>785</v>
      </c>
      <c r="C519" s="441" t="s">
        <v>386</v>
      </c>
      <c r="D519" s="441" t="s">
        <v>779</v>
      </c>
      <c r="E519" s="441" t="s">
        <v>786</v>
      </c>
      <c r="F519" s="441" t="s">
        <v>861</v>
      </c>
      <c r="G519" s="441" t="s">
        <v>862</v>
      </c>
      <c r="H519" s="445">
        <v>8</v>
      </c>
      <c r="I519" s="445">
        <v>1352</v>
      </c>
      <c r="J519" s="441">
        <v>1.2876190476190477</v>
      </c>
      <c r="K519" s="441">
        <v>169</v>
      </c>
      <c r="L519" s="445">
        <v>6</v>
      </c>
      <c r="M519" s="445">
        <v>1050</v>
      </c>
      <c r="N519" s="441">
        <v>1</v>
      </c>
      <c r="O519" s="441">
        <v>175</v>
      </c>
      <c r="P519" s="445"/>
      <c r="Q519" s="445"/>
      <c r="R519" s="515"/>
      <c r="S519" s="446"/>
    </row>
    <row r="520" spans="1:19" ht="14.4" customHeight="1" x14ac:dyDescent="0.3">
      <c r="A520" s="440" t="s">
        <v>784</v>
      </c>
      <c r="B520" s="441" t="s">
        <v>785</v>
      </c>
      <c r="C520" s="441" t="s">
        <v>386</v>
      </c>
      <c r="D520" s="441" t="s">
        <v>779</v>
      </c>
      <c r="E520" s="441" t="s">
        <v>786</v>
      </c>
      <c r="F520" s="441" t="s">
        <v>867</v>
      </c>
      <c r="G520" s="441" t="s">
        <v>868</v>
      </c>
      <c r="H520" s="445"/>
      <c r="I520" s="445"/>
      <c r="J520" s="441"/>
      <c r="K520" s="441"/>
      <c r="L520" s="445">
        <v>1</v>
      </c>
      <c r="M520" s="445">
        <v>169</v>
      </c>
      <c r="N520" s="441">
        <v>1</v>
      </c>
      <c r="O520" s="441">
        <v>169</v>
      </c>
      <c r="P520" s="445"/>
      <c r="Q520" s="445"/>
      <c r="R520" s="515"/>
      <c r="S520" s="446"/>
    </row>
    <row r="521" spans="1:19" ht="14.4" customHeight="1" x14ac:dyDescent="0.3">
      <c r="A521" s="440" t="s">
        <v>784</v>
      </c>
      <c r="B521" s="441" t="s">
        <v>785</v>
      </c>
      <c r="C521" s="441" t="s">
        <v>386</v>
      </c>
      <c r="D521" s="441" t="s">
        <v>779</v>
      </c>
      <c r="E521" s="441" t="s">
        <v>786</v>
      </c>
      <c r="F521" s="441" t="s">
        <v>871</v>
      </c>
      <c r="G521" s="441" t="s">
        <v>872</v>
      </c>
      <c r="H521" s="445">
        <v>48</v>
      </c>
      <c r="I521" s="445">
        <v>48384</v>
      </c>
      <c r="J521" s="441">
        <v>0.77189623815449415</v>
      </c>
      <c r="K521" s="441">
        <v>1008</v>
      </c>
      <c r="L521" s="445">
        <v>62</v>
      </c>
      <c r="M521" s="445">
        <v>62682</v>
      </c>
      <c r="N521" s="441">
        <v>1</v>
      </c>
      <c r="O521" s="441">
        <v>1011</v>
      </c>
      <c r="P521" s="445">
        <v>44</v>
      </c>
      <c r="Q521" s="445">
        <v>44528</v>
      </c>
      <c r="R521" s="515">
        <v>0.7103793752592451</v>
      </c>
      <c r="S521" s="446">
        <v>1012</v>
      </c>
    </row>
    <row r="522" spans="1:19" ht="14.4" customHeight="1" x14ac:dyDescent="0.3">
      <c r="A522" s="440" t="s">
        <v>784</v>
      </c>
      <c r="B522" s="441" t="s">
        <v>785</v>
      </c>
      <c r="C522" s="441" t="s">
        <v>386</v>
      </c>
      <c r="D522" s="441" t="s">
        <v>779</v>
      </c>
      <c r="E522" s="441" t="s">
        <v>786</v>
      </c>
      <c r="F522" s="441" t="s">
        <v>875</v>
      </c>
      <c r="G522" s="441" t="s">
        <v>876</v>
      </c>
      <c r="H522" s="445">
        <v>48</v>
      </c>
      <c r="I522" s="445">
        <v>108672</v>
      </c>
      <c r="J522" s="441">
        <v>0.67674679287582518</v>
      </c>
      <c r="K522" s="441">
        <v>2264</v>
      </c>
      <c r="L522" s="445">
        <v>70</v>
      </c>
      <c r="M522" s="445">
        <v>160580</v>
      </c>
      <c r="N522" s="441">
        <v>1</v>
      </c>
      <c r="O522" s="441">
        <v>2294</v>
      </c>
      <c r="P522" s="445"/>
      <c r="Q522" s="445"/>
      <c r="R522" s="515"/>
      <c r="S522" s="446"/>
    </row>
    <row r="523" spans="1:19" ht="14.4" customHeight="1" x14ac:dyDescent="0.3">
      <c r="A523" s="440" t="s">
        <v>784</v>
      </c>
      <c r="B523" s="441" t="s">
        <v>785</v>
      </c>
      <c r="C523" s="441" t="s">
        <v>386</v>
      </c>
      <c r="D523" s="441" t="s">
        <v>779</v>
      </c>
      <c r="E523" s="441" t="s">
        <v>786</v>
      </c>
      <c r="F523" s="441" t="s">
        <v>879</v>
      </c>
      <c r="G523" s="441" t="s">
        <v>880</v>
      </c>
      <c r="H523" s="445">
        <v>67</v>
      </c>
      <c r="I523" s="445">
        <v>134804</v>
      </c>
      <c r="J523" s="441">
        <v>1.130147551978538</v>
      </c>
      <c r="K523" s="441">
        <v>2012</v>
      </c>
      <c r="L523" s="445">
        <v>56</v>
      </c>
      <c r="M523" s="445">
        <v>119280</v>
      </c>
      <c r="N523" s="441">
        <v>1</v>
      </c>
      <c r="O523" s="441">
        <v>2130</v>
      </c>
      <c r="P523" s="445">
        <v>12</v>
      </c>
      <c r="Q523" s="445">
        <v>25572</v>
      </c>
      <c r="R523" s="515">
        <v>0.21438631790744467</v>
      </c>
      <c r="S523" s="446">
        <v>2131</v>
      </c>
    </row>
    <row r="524" spans="1:19" ht="14.4" customHeight="1" x14ac:dyDescent="0.3">
      <c r="A524" s="440" t="s">
        <v>784</v>
      </c>
      <c r="B524" s="441" t="s">
        <v>785</v>
      </c>
      <c r="C524" s="441" t="s">
        <v>386</v>
      </c>
      <c r="D524" s="441" t="s">
        <v>779</v>
      </c>
      <c r="E524" s="441" t="s">
        <v>786</v>
      </c>
      <c r="F524" s="441" t="s">
        <v>888</v>
      </c>
      <c r="G524" s="441" t="s">
        <v>889</v>
      </c>
      <c r="H524" s="445"/>
      <c r="I524" s="445"/>
      <c r="J524" s="441"/>
      <c r="K524" s="441"/>
      <c r="L524" s="445"/>
      <c r="M524" s="445"/>
      <c r="N524" s="441"/>
      <c r="O524" s="441"/>
      <c r="P524" s="445">
        <v>1</v>
      </c>
      <c r="Q524" s="445">
        <v>5220</v>
      </c>
      <c r="R524" s="515"/>
      <c r="S524" s="446">
        <v>5220</v>
      </c>
    </row>
    <row r="525" spans="1:19" ht="14.4" customHeight="1" x14ac:dyDescent="0.3">
      <c r="A525" s="440" t="s">
        <v>784</v>
      </c>
      <c r="B525" s="441" t="s">
        <v>785</v>
      </c>
      <c r="C525" s="441" t="s">
        <v>386</v>
      </c>
      <c r="D525" s="441" t="s">
        <v>779</v>
      </c>
      <c r="E525" s="441" t="s">
        <v>786</v>
      </c>
      <c r="F525" s="441" t="s">
        <v>892</v>
      </c>
      <c r="G525" s="441" t="s">
        <v>893</v>
      </c>
      <c r="H525" s="445">
        <v>2</v>
      </c>
      <c r="I525" s="445">
        <v>538</v>
      </c>
      <c r="J525" s="441"/>
      <c r="K525" s="441">
        <v>269</v>
      </c>
      <c r="L525" s="445"/>
      <c r="M525" s="445"/>
      <c r="N525" s="441"/>
      <c r="O525" s="441"/>
      <c r="P525" s="445"/>
      <c r="Q525" s="445"/>
      <c r="R525" s="515"/>
      <c r="S525" s="446"/>
    </row>
    <row r="526" spans="1:19" ht="14.4" customHeight="1" x14ac:dyDescent="0.3">
      <c r="A526" s="440" t="s">
        <v>784</v>
      </c>
      <c r="B526" s="441" t="s">
        <v>785</v>
      </c>
      <c r="C526" s="441" t="s">
        <v>386</v>
      </c>
      <c r="D526" s="441" t="s">
        <v>780</v>
      </c>
      <c r="E526" s="441" t="s">
        <v>786</v>
      </c>
      <c r="F526" s="441" t="s">
        <v>789</v>
      </c>
      <c r="G526" s="441" t="s">
        <v>790</v>
      </c>
      <c r="H526" s="445">
        <v>824</v>
      </c>
      <c r="I526" s="445">
        <v>44496</v>
      </c>
      <c r="J526" s="441">
        <v>0.84676866864580957</v>
      </c>
      <c r="K526" s="441">
        <v>54</v>
      </c>
      <c r="L526" s="445">
        <v>906</v>
      </c>
      <c r="M526" s="445">
        <v>52548</v>
      </c>
      <c r="N526" s="441">
        <v>1</v>
      </c>
      <c r="O526" s="441">
        <v>58</v>
      </c>
      <c r="P526" s="445">
        <v>44</v>
      </c>
      <c r="Q526" s="445">
        <v>2552</v>
      </c>
      <c r="R526" s="515">
        <v>4.856512141280353E-2</v>
      </c>
      <c r="S526" s="446">
        <v>58</v>
      </c>
    </row>
    <row r="527" spans="1:19" ht="14.4" customHeight="1" x14ac:dyDescent="0.3">
      <c r="A527" s="440" t="s">
        <v>784</v>
      </c>
      <c r="B527" s="441" t="s">
        <v>785</v>
      </c>
      <c r="C527" s="441" t="s">
        <v>386</v>
      </c>
      <c r="D527" s="441" t="s">
        <v>780</v>
      </c>
      <c r="E527" s="441" t="s">
        <v>786</v>
      </c>
      <c r="F527" s="441" t="s">
        <v>791</v>
      </c>
      <c r="G527" s="441" t="s">
        <v>792</v>
      </c>
      <c r="H527" s="445">
        <v>54</v>
      </c>
      <c r="I527" s="445">
        <v>6642</v>
      </c>
      <c r="J527" s="441">
        <v>0.90539803707742639</v>
      </c>
      <c r="K527" s="441">
        <v>123</v>
      </c>
      <c r="L527" s="445">
        <v>56</v>
      </c>
      <c r="M527" s="445">
        <v>7336</v>
      </c>
      <c r="N527" s="441">
        <v>1</v>
      </c>
      <c r="O527" s="441">
        <v>131</v>
      </c>
      <c r="P527" s="445"/>
      <c r="Q527" s="445"/>
      <c r="R527" s="515"/>
      <c r="S527" s="446"/>
    </row>
    <row r="528" spans="1:19" ht="14.4" customHeight="1" x14ac:dyDescent="0.3">
      <c r="A528" s="440" t="s">
        <v>784</v>
      </c>
      <c r="B528" s="441" t="s">
        <v>785</v>
      </c>
      <c r="C528" s="441" t="s">
        <v>386</v>
      </c>
      <c r="D528" s="441" t="s">
        <v>780</v>
      </c>
      <c r="E528" s="441" t="s">
        <v>786</v>
      </c>
      <c r="F528" s="441" t="s">
        <v>793</v>
      </c>
      <c r="G528" s="441" t="s">
        <v>794</v>
      </c>
      <c r="H528" s="445">
        <v>2</v>
      </c>
      <c r="I528" s="445">
        <v>354</v>
      </c>
      <c r="J528" s="441">
        <v>0.46825396825396826</v>
      </c>
      <c r="K528" s="441">
        <v>177</v>
      </c>
      <c r="L528" s="445">
        <v>4</v>
      </c>
      <c r="M528" s="445">
        <v>756</v>
      </c>
      <c r="N528" s="441">
        <v>1</v>
      </c>
      <c r="O528" s="441">
        <v>189</v>
      </c>
      <c r="P528" s="445"/>
      <c r="Q528" s="445"/>
      <c r="R528" s="515"/>
      <c r="S528" s="446"/>
    </row>
    <row r="529" spans="1:19" ht="14.4" customHeight="1" x14ac:dyDescent="0.3">
      <c r="A529" s="440" t="s">
        <v>784</v>
      </c>
      <c r="B529" s="441" t="s">
        <v>785</v>
      </c>
      <c r="C529" s="441" t="s">
        <v>386</v>
      </c>
      <c r="D529" s="441" t="s">
        <v>780</v>
      </c>
      <c r="E529" s="441" t="s">
        <v>786</v>
      </c>
      <c r="F529" s="441" t="s">
        <v>797</v>
      </c>
      <c r="G529" s="441" t="s">
        <v>798</v>
      </c>
      <c r="H529" s="445"/>
      <c r="I529" s="445"/>
      <c r="J529" s="441"/>
      <c r="K529" s="441"/>
      <c r="L529" s="445">
        <v>1</v>
      </c>
      <c r="M529" s="445">
        <v>407</v>
      </c>
      <c r="N529" s="441">
        <v>1</v>
      </c>
      <c r="O529" s="441">
        <v>407</v>
      </c>
      <c r="P529" s="445"/>
      <c r="Q529" s="445"/>
      <c r="R529" s="515"/>
      <c r="S529" s="446"/>
    </row>
    <row r="530" spans="1:19" ht="14.4" customHeight="1" x14ac:dyDescent="0.3">
      <c r="A530" s="440" t="s">
        <v>784</v>
      </c>
      <c r="B530" s="441" t="s">
        <v>785</v>
      </c>
      <c r="C530" s="441" t="s">
        <v>386</v>
      </c>
      <c r="D530" s="441" t="s">
        <v>780</v>
      </c>
      <c r="E530" s="441" t="s">
        <v>786</v>
      </c>
      <c r="F530" s="441" t="s">
        <v>799</v>
      </c>
      <c r="G530" s="441" t="s">
        <v>800</v>
      </c>
      <c r="H530" s="445">
        <v>223</v>
      </c>
      <c r="I530" s="445">
        <v>38356</v>
      </c>
      <c r="J530" s="441">
        <v>0.86402955487475219</v>
      </c>
      <c r="K530" s="441">
        <v>172</v>
      </c>
      <c r="L530" s="445">
        <v>248</v>
      </c>
      <c r="M530" s="445">
        <v>44392</v>
      </c>
      <c r="N530" s="441">
        <v>1</v>
      </c>
      <c r="O530" s="441">
        <v>179</v>
      </c>
      <c r="P530" s="445">
        <v>29</v>
      </c>
      <c r="Q530" s="445">
        <v>5220</v>
      </c>
      <c r="R530" s="515">
        <v>0.11758875473058208</v>
      </c>
      <c r="S530" s="446">
        <v>180</v>
      </c>
    </row>
    <row r="531" spans="1:19" ht="14.4" customHeight="1" x14ac:dyDescent="0.3">
      <c r="A531" s="440" t="s">
        <v>784</v>
      </c>
      <c r="B531" s="441" t="s">
        <v>785</v>
      </c>
      <c r="C531" s="441" t="s">
        <v>386</v>
      </c>
      <c r="D531" s="441" t="s">
        <v>780</v>
      </c>
      <c r="E531" s="441" t="s">
        <v>786</v>
      </c>
      <c r="F531" s="441" t="s">
        <v>801</v>
      </c>
      <c r="G531" s="441" t="s">
        <v>802</v>
      </c>
      <c r="H531" s="445">
        <v>2</v>
      </c>
      <c r="I531" s="445">
        <v>1066</v>
      </c>
      <c r="J531" s="441">
        <v>1.8734622144112478</v>
      </c>
      <c r="K531" s="441">
        <v>533</v>
      </c>
      <c r="L531" s="445">
        <v>1</v>
      </c>
      <c r="M531" s="445">
        <v>569</v>
      </c>
      <c r="N531" s="441">
        <v>1</v>
      </c>
      <c r="O531" s="441">
        <v>569</v>
      </c>
      <c r="P531" s="445"/>
      <c r="Q531" s="445"/>
      <c r="R531" s="515"/>
      <c r="S531" s="446"/>
    </row>
    <row r="532" spans="1:19" ht="14.4" customHeight="1" x14ac:dyDescent="0.3">
      <c r="A532" s="440" t="s">
        <v>784</v>
      </c>
      <c r="B532" s="441" t="s">
        <v>785</v>
      </c>
      <c r="C532" s="441" t="s">
        <v>386</v>
      </c>
      <c r="D532" s="441" t="s">
        <v>780</v>
      </c>
      <c r="E532" s="441" t="s">
        <v>786</v>
      </c>
      <c r="F532" s="441" t="s">
        <v>803</v>
      </c>
      <c r="G532" s="441" t="s">
        <v>804</v>
      </c>
      <c r="H532" s="445">
        <v>81</v>
      </c>
      <c r="I532" s="445">
        <v>26082</v>
      </c>
      <c r="J532" s="441">
        <v>0.67701492537313435</v>
      </c>
      <c r="K532" s="441">
        <v>322</v>
      </c>
      <c r="L532" s="445">
        <v>115</v>
      </c>
      <c r="M532" s="445">
        <v>38525</v>
      </c>
      <c r="N532" s="441">
        <v>1</v>
      </c>
      <c r="O532" s="441">
        <v>335</v>
      </c>
      <c r="P532" s="445">
        <v>15</v>
      </c>
      <c r="Q532" s="445">
        <v>5040</v>
      </c>
      <c r="R532" s="515">
        <v>0.1308241401687216</v>
      </c>
      <c r="S532" s="446">
        <v>336</v>
      </c>
    </row>
    <row r="533" spans="1:19" ht="14.4" customHeight="1" x14ac:dyDescent="0.3">
      <c r="A533" s="440" t="s">
        <v>784</v>
      </c>
      <c r="B533" s="441" t="s">
        <v>785</v>
      </c>
      <c r="C533" s="441" t="s">
        <v>386</v>
      </c>
      <c r="D533" s="441" t="s">
        <v>780</v>
      </c>
      <c r="E533" s="441" t="s">
        <v>786</v>
      </c>
      <c r="F533" s="441" t="s">
        <v>805</v>
      </c>
      <c r="G533" s="441" t="s">
        <v>806</v>
      </c>
      <c r="H533" s="445">
        <v>9</v>
      </c>
      <c r="I533" s="445">
        <v>3951</v>
      </c>
      <c r="J533" s="441">
        <v>1.2323767935121648</v>
      </c>
      <c r="K533" s="441">
        <v>439</v>
      </c>
      <c r="L533" s="445">
        <v>7</v>
      </c>
      <c r="M533" s="445">
        <v>3206</v>
      </c>
      <c r="N533" s="441">
        <v>1</v>
      </c>
      <c r="O533" s="441">
        <v>458</v>
      </c>
      <c r="P533" s="445"/>
      <c r="Q533" s="445"/>
      <c r="R533" s="515"/>
      <c r="S533" s="446"/>
    </row>
    <row r="534" spans="1:19" ht="14.4" customHeight="1" x14ac:dyDescent="0.3">
      <c r="A534" s="440" t="s">
        <v>784</v>
      </c>
      <c r="B534" s="441" t="s">
        <v>785</v>
      </c>
      <c r="C534" s="441" t="s">
        <v>386</v>
      </c>
      <c r="D534" s="441" t="s">
        <v>780</v>
      </c>
      <c r="E534" s="441" t="s">
        <v>786</v>
      </c>
      <c r="F534" s="441" t="s">
        <v>807</v>
      </c>
      <c r="G534" s="441" t="s">
        <v>808</v>
      </c>
      <c r="H534" s="445">
        <v>292</v>
      </c>
      <c r="I534" s="445">
        <v>99572</v>
      </c>
      <c r="J534" s="441">
        <v>1.1188493735603124</v>
      </c>
      <c r="K534" s="441">
        <v>341</v>
      </c>
      <c r="L534" s="445">
        <v>255</v>
      </c>
      <c r="M534" s="445">
        <v>88995</v>
      </c>
      <c r="N534" s="441">
        <v>1</v>
      </c>
      <c r="O534" s="441">
        <v>349</v>
      </c>
      <c r="P534" s="445">
        <v>44</v>
      </c>
      <c r="Q534" s="445">
        <v>15356</v>
      </c>
      <c r="R534" s="515">
        <v>0.17254901960784313</v>
      </c>
      <c r="S534" s="446">
        <v>349</v>
      </c>
    </row>
    <row r="535" spans="1:19" ht="14.4" customHeight="1" x14ac:dyDescent="0.3">
      <c r="A535" s="440" t="s">
        <v>784</v>
      </c>
      <c r="B535" s="441" t="s">
        <v>785</v>
      </c>
      <c r="C535" s="441" t="s">
        <v>386</v>
      </c>
      <c r="D535" s="441" t="s">
        <v>780</v>
      </c>
      <c r="E535" s="441" t="s">
        <v>786</v>
      </c>
      <c r="F535" s="441" t="s">
        <v>809</v>
      </c>
      <c r="G535" s="441" t="s">
        <v>810</v>
      </c>
      <c r="H535" s="445">
        <v>3</v>
      </c>
      <c r="I535" s="445">
        <v>4794</v>
      </c>
      <c r="J535" s="441">
        <v>1.4500907441016333</v>
      </c>
      <c r="K535" s="441">
        <v>1598</v>
      </c>
      <c r="L535" s="445">
        <v>2</v>
      </c>
      <c r="M535" s="445">
        <v>3306</v>
      </c>
      <c r="N535" s="441">
        <v>1</v>
      </c>
      <c r="O535" s="441">
        <v>1653</v>
      </c>
      <c r="P535" s="445">
        <v>1</v>
      </c>
      <c r="Q535" s="445">
        <v>1653</v>
      </c>
      <c r="R535" s="515">
        <v>0.5</v>
      </c>
      <c r="S535" s="446">
        <v>1653</v>
      </c>
    </row>
    <row r="536" spans="1:19" ht="14.4" customHeight="1" x14ac:dyDescent="0.3">
      <c r="A536" s="440" t="s">
        <v>784</v>
      </c>
      <c r="B536" s="441" t="s">
        <v>785</v>
      </c>
      <c r="C536" s="441" t="s">
        <v>386</v>
      </c>
      <c r="D536" s="441" t="s">
        <v>780</v>
      </c>
      <c r="E536" s="441" t="s">
        <v>786</v>
      </c>
      <c r="F536" s="441" t="s">
        <v>813</v>
      </c>
      <c r="G536" s="441" t="s">
        <v>814</v>
      </c>
      <c r="H536" s="445">
        <v>2</v>
      </c>
      <c r="I536" s="445">
        <v>11866</v>
      </c>
      <c r="J536" s="441">
        <v>0.27226836767472812</v>
      </c>
      <c r="K536" s="441">
        <v>5933</v>
      </c>
      <c r="L536" s="445">
        <v>7</v>
      </c>
      <c r="M536" s="445">
        <v>43582</v>
      </c>
      <c r="N536" s="441">
        <v>1</v>
      </c>
      <c r="O536" s="441">
        <v>6226</v>
      </c>
      <c r="P536" s="445">
        <v>4</v>
      </c>
      <c r="Q536" s="445">
        <v>24924</v>
      </c>
      <c r="R536" s="515">
        <v>0.57188747648111604</v>
      </c>
      <c r="S536" s="446">
        <v>6231</v>
      </c>
    </row>
    <row r="537" spans="1:19" ht="14.4" customHeight="1" x14ac:dyDescent="0.3">
      <c r="A537" s="440" t="s">
        <v>784</v>
      </c>
      <c r="B537" s="441" t="s">
        <v>785</v>
      </c>
      <c r="C537" s="441" t="s">
        <v>386</v>
      </c>
      <c r="D537" s="441" t="s">
        <v>780</v>
      </c>
      <c r="E537" s="441" t="s">
        <v>786</v>
      </c>
      <c r="F537" s="441" t="s">
        <v>815</v>
      </c>
      <c r="G537" s="441" t="s">
        <v>816</v>
      </c>
      <c r="H537" s="445"/>
      <c r="I537" s="445"/>
      <c r="J537" s="441"/>
      <c r="K537" s="441"/>
      <c r="L537" s="445">
        <v>2</v>
      </c>
      <c r="M537" s="445">
        <v>234</v>
      </c>
      <c r="N537" s="441">
        <v>1</v>
      </c>
      <c r="O537" s="441">
        <v>117</v>
      </c>
      <c r="P537" s="445"/>
      <c r="Q537" s="445"/>
      <c r="R537" s="515"/>
      <c r="S537" s="446"/>
    </row>
    <row r="538" spans="1:19" ht="14.4" customHeight="1" x14ac:dyDescent="0.3">
      <c r="A538" s="440" t="s">
        <v>784</v>
      </c>
      <c r="B538" s="441" t="s">
        <v>785</v>
      </c>
      <c r="C538" s="441" t="s">
        <v>386</v>
      </c>
      <c r="D538" s="441" t="s">
        <v>780</v>
      </c>
      <c r="E538" s="441" t="s">
        <v>786</v>
      </c>
      <c r="F538" s="441" t="s">
        <v>821</v>
      </c>
      <c r="G538" s="441" t="s">
        <v>822</v>
      </c>
      <c r="H538" s="445"/>
      <c r="I538" s="445"/>
      <c r="J538" s="441"/>
      <c r="K538" s="441"/>
      <c r="L538" s="445">
        <v>2</v>
      </c>
      <c r="M538" s="445">
        <v>76</v>
      </c>
      <c r="N538" s="441">
        <v>1</v>
      </c>
      <c r="O538" s="441">
        <v>38</v>
      </c>
      <c r="P538" s="445"/>
      <c r="Q538" s="445"/>
      <c r="R538" s="515"/>
      <c r="S538" s="446"/>
    </row>
    <row r="539" spans="1:19" ht="14.4" customHeight="1" x14ac:dyDescent="0.3">
      <c r="A539" s="440" t="s">
        <v>784</v>
      </c>
      <c r="B539" s="441" t="s">
        <v>785</v>
      </c>
      <c r="C539" s="441" t="s">
        <v>386</v>
      </c>
      <c r="D539" s="441" t="s">
        <v>780</v>
      </c>
      <c r="E539" s="441" t="s">
        <v>786</v>
      </c>
      <c r="F539" s="441" t="s">
        <v>829</v>
      </c>
      <c r="G539" s="441" t="s">
        <v>830</v>
      </c>
      <c r="H539" s="445">
        <v>293</v>
      </c>
      <c r="I539" s="445">
        <v>83505</v>
      </c>
      <c r="J539" s="441">
        <v>0.93431122448979587</v>
      </c>
      <c r="K539" s="441">
        <v>285</v>
      </c>
      <c r="L539" s="445">
        <v>294</v>
      </c>
      <c r="M539" s="445">
        <v>89376</v>
      </c>
      <c r="N539" s="441">
        <v>1</v>
      </c>
      <c r="O539" s="441">
        <v>304</v>
      </c>
      <c r="P539" s="445">
        <v>15</v>
      </c>
      <c r="Q539" s="445">
        <v>4575</v>
      </c>
      <c r="R539" s="515">
        <v>5.1188238453276046E-2</v>
      </c>
      <c r="S539" s="446">
        <v>305</v>
      </c>
    </row>
    <row r="540" spans="1:19" ht="14.4" customHeight="1" x14ac:dyDescent="0.3">
      <c r="A540" s="440" t="s">
        <v>784</v>
      </c>
      <c r="B540" s="441" t="s">
        <v>785</v>
      </c>
      <c r="C540" s="441" t="s">
        <v>386</v>
      </c>
      <c r="D540" s="441" t="s">
        <v>780</v>
      </c>
      <c r="E540" s="441" t="s">
        <v>786</v>
      </c>
      <c r="F540" s="441" t="s">
        <v>831</v>
      </c>
      <c r="G540" s="441" t="s">
        <v>832</v>
      </c>
      <c r="H540" s="445">
        <v>1</v>
      </c>
      <c r="I540" s="445">
        <v>3505</v>
      </c>
      <c r="J540" s="441"/>
      <c r="K540" s="441">
        <v>3505</v>
      </c>
      <c r="L540" s="445"/>
      <c r="M540" s="445"/>
      <c r="N540" s="441"/>
      <c r="O540" s="441"/>
      <c r="P540" s="445"/>
      <c r="Q540" s="445"/>
      <c r="R540" s="515"/>
      <c r="S540" s="446"/>
    </row>
    <row r="541" spans="1:19" ht="14.4" customHeight="1" x14ac:dyDescent="0.3">
      <c r="A541" s="440" t="s">
        <v>784</v>
      </c>
      <c r="B541" s="441" t="s">
        <v>785</v>
      </c>
      <c r="C541" s="441" t="s">
        <v>386</v>
      </c>
      <c r="D541" s="441" t="s">
        <v>780</v>
      </c>
      <c r="E541" s="441" t="s">
        <v>786</v>
      </c>
      <c r="F541" s="441" t="s">
        <v>833</v>
      </c>
      <c r="G541" s="441" t="s">
        <v>834</v>
      </c>
      <c r="H541" s="445">
        <v>400</v>
      </c>
      <c r="I541" s="445">
        <v>184800</v>
      </c>
      <c r="J541" s="441">
        <v>0.76034363582502218</v>
      </c>
      <c r="K541" s="441">
        <v>462</v>
      </c>
      <c r="L541" s="445">
        <v>492</v>
      </c>
      <c r="M541" s="445">
        <v>243048</v>
      </c>
      <c r="N541" s="441">
        <v>1</v>
      </c>
      <c r="O541" s="441">
        <v>494</v>
      </c>
      <c r="P541" s="445">
        <v>57</v>
      </c>
      <c r="Q541" s="445">
        <v>28158</v>
      </c>
      <c r="R541" s="515">
        <v>0.11585365853658537</v>
      </c>
      <c r="S541" s="446">
        <v>494</v>
      </c>
    </row>
    <row r="542" spans="1:19" ht="14.4" customHeight="1" x14ac:dyDescent="0.3">
      <c r="A542" s="440" t="s">
        <v>784</v>
      </c>
      <c r="B542" s="441" t="s">
        <v>785</v>
      </c>
      <c r="C542" s="441" t="s">
        <v>386</v>
      </c>
      <c r="D542" s="441" t="s">
        <v>780</v>
      </c>
      <c r="E542" s="441" t="s">
        <v>786</v>
      </c>
      <c r="F542" s="441" t="s">
        <v>837</v>
      </c>
      <c r="G542" s="441" t="s">
        <v>838</v>
      </c>
      <c r="H542" s="445">
        <v>525</v>
      </c>
      <c r="I542" s="445">
        <v>186900</v>
      </c>
      <c r="J542" s="441">
        <v>0.85471258060090549</v>
      </c>
      <c r="K542" s="441">
        <v>356</v>
      </c>
      <c r="L542" s="445">
        <v>591</v>
      </c>
      <c r="M542" s="445">
        <v>218670</v>
      </c>
      <c r="N542" s="441">
        <v>1</v>
      </c>
      <c r="O542" s="441">
        <v>370</v>
      </c>
      <c r="P542" s="445">
        <v>57</v>
      </c>
      <c r="Q542" s="445">
        <v>21090</v>
      </c>
      <c r="R542" s="515">
        <v>9.6446700507614211E-2</v>
      </c>
      <c r="S542" s="446">
        <v>370</v>
      </c>
    </row>
    <row r="543" spans="1:19" ht="14.4" customHeight="1" x14ac:dyDescent="0.3">
      <c r="A543" s="440" t="s">
        <v>784</v>
      </c>
      <c r="B543" s="441" t="s">
        <v>785</v>
      </c>
      <c r="C543" s="441" t="s">
        <v>386</v>
      </c>
      <c r="D543" s="441" t="s">
        <v>780</v>
      </c>
      <c r="E543" s="441" t="s">
        <v>786</v>
      </c>
      <c r="F543" s="441" t="s">
        <v>839</v>
      </c>
      <c r="G543" s="441" t="s">
        <v>840</v>
      </c>
      <c r="H543" s="445">
        <v>25</v>
      </c>
      <c r="I543" s="445">
        <v>72925</v>
      </c>
      <c r="J543" s="441">
        <v>0.54619331161292739</v>
      </c>
      <c r="K543" s="441">
        <v>2917</v>
      </c>
      <c r="L543" s="445">
        <v>43</v>
      </c>
      <c r="M543" s="445">
        <v>133515</v>
      </c>
      <c r="N543" s="441">
        <v>1</v>
      </c>
      <c r="O543" s="441">
        <v>3105</v>
      </c>
      <c r="P543" s="445">
        <v>6</v>
      </c>
      <c r="Q543" s="445">
        <v>18648</v>
      </c>
      <c r="R543" s="515">
        <v>0.13966970003370408</v>
      </c>
      <c r="S543" s="446">
        <v>3108</v>
      </c>
    </row>
    <row r="544" spans="1:19" ht="14.4" customHeight="1" x14ac:dyDescent="0.3">
      <c r="A544" s="440" t="s">
        <v>784</v>
      </c>
      <c r="B544" s="441" t="s">
        <v>785</v>
      </c>
      <c r="C544" s="441" t="s">
        <v>386</v>
      </c>
      <c r="D544" s="441" t="s">
        <v>780</v>
      </c>
      <c r="E544" s="441" t="s">
        <v>786</v>
      </c>
      <c r="F544" s="441" t="s">
        <v>843</v>
      </c>
      <c r="G544" s="441" t="s">
        <v>844</v>
      </c>
      <c r="H544" s="445">
        <v>90</v>
      </c>
      <c r="I544" s="445">
        <v>9450</v>
      </c>
      <c r="J544" s="441">
        <v>0.94594594594594594</v>
      </c>
      <c r="K544" s="441">
        <v>105</v>
      </c>
      <c r="L544" s="445">
        <v>90</v>
      </c>
      <c r="M544" s="445">
        <v>9990</v>
      </c>
      <c r="N544" s="441">
        <v>1</v>
      </c>
      <c r="O544" s="441">
        <v>111</v>
      </c>
      <c r="P544" s="445">
        <v>7</v>
      </c>
      <c r="Q544" s="445">
        <v>777</v>
      </c>
      <c r="R544" s="515">
        <v>7.7777777777777779E-2</v>
      </c>
      <c r="S544" s="446">
        <v>111</v>
      </c>
    </row>
    <row r="545" spans="1:19" ht="14.4" customHeight="1" x14ac:dyDescent="0.3">
      <c r="A545" s="440" t="s">
        <v>784</v>
      </c>
      <c r="B545" s="441" t="s">
        <v>785</v>
      </c>
      <c r="C545" s="441" t="s">
        <v>386</v>
      </c>
      <c r="D545" s="441" t="s">
        <v>780</v>
      </c>
      <c r="E545" s="441" t="s">
        <v>786</v>
      </c>
      <c r="F545" s="441" t="s">
        <v>845</v>
      </c>
      <c r="G545" s="441" t="s">
        <v>846</v>
      </c>
      <c r="H545" s="445">
        <v>3</v>
      </c>
      <c r="I545" s="445">
        <v>351</v>
      </c>
      <c r="J545" s="441"/>
      <c r="K545" s="441">
        <v>117</v>
      </c>
      <c r="L545" s="445"/>
      <c r="M545" s="445"/>
      <c r="N545" s="441"/>
      <c r="O545" s="441"/>
      <c r="P545" s="445"/>
      <c r="Q545" s="445"/>
      <c r="R545" s="515"/>
      <c r="S545" s="446"/>
    </row>
    <row r="546" spans="1:19" ht="14.4" customHeight="1" x14ac:dyDescent="0.3">
      <c r="A546" s="440" t="s">
        <v>784</v>
      </c>
      <c r="B546" s="441" t="s">
        <v>785</v>
      </c>
      <c r="C546" s="441" t="s">
        <v>386</v>
      </c>
      <c r="D546" s="441" t="s">
        <v>780</v>
      </c>
      <c r="E546" s="441" t="s">
        <v>786</v>
      </c>
      <c r="F546" s="441" t="s">
        <v>847</v>
      </c>
      <c r="G546" s="441" t="s">
        <v>848</v>
      </c>
      <c r="H546" s="445"/>
      <c r="I546" s="445"/>
      <c r="J546" s="441"/>
      <c r="K546" s="441"/>
      <c r="L546" s="445">
        <v>1</v>
      </c>
      <c r="M546" s="445">
        <v>495</v>
      </c>
      <c r="N546" s="441">
        <v>1</v>
      </c>
      <c r="O546" s="441">
        <v>495</v>
      </c>
      <c r="P546" s="445"/>
      <c r="Q546" s="445"/>
      <c r="R546" s="515"/>
      <c r="S546" s="446"/>
    </row>
    <row r="547" spans="1:19" ht="14.4" customHeight="1" x14ac:dyDescent="0.3">
      <c r="A547" s="440" t="s">
        <v>784</v>
      </c>
      <c r="B547" s="441" t="s">
        <v>785</v>
      </c>
      <c r="C547" s="441" t="s">
        <v>386</v>
      </c>
      <c r="D547" s="441" t="s">
        <v>780</v>
      </c>
      <c r="E547" s="441" t="s">
        <v>786</v>
      </c>
      <c r="F547" s="441" t="s">
        <v>849</v>
      </c>
      <c r="G547" s="441" t="s">
        <v>850</v>
      </c>
      <c r="H547" s="445">
        <v>4</v>
      </c>
      <c r="I547" s="445">
        <v>5072</v>
      </c>
      <c r="J547" s="441"/>
      <c r="K547" s="441">
        <v>1268</v>
      </c>
      <c r="L547" s="445"/>
      <c r="M547" s="445"/>
      <c r="N547" s="441"/>
      <c r="O547" s="441"/>
      <c r="P547" s="445">
        <v>1</v>
      </c>
      <c r="Q547" s="445">
        <v>1285</v>
      </c>
      <c r="R547" s="515"/>
      <c r="S547" s="446">
        <v>1285</v>
      </c>
    </row>
    <row r="548" spans="1:19" ht="14.4" customHeight="1" x14ac:dyDescent="0.3">
      <c r="A548" s="440" t="s">
        <v>784</v>
      </c>
      <c r="B548" s="441" t="s">
        <v>785</v>
      </c>
      <c r="C548" s="441" t="s">
        <v>386</v>
      </c>
      <c r="D548" s="441" t="s">
        <v>780</v>
      </c>
      <c r="E548" s="441" t="s">
        <v>786</v>
      </c>
      <c r="F548" s="441" t="s">
        <v>851</v>
      </c>
      <c r="G548" s="441" t="s">
        <v>852</v>
      </c>
      <c r="H548" s="445">
        <v>127</v>
      </c>
      <c r="I548" s="445">
        <v>55499</v>
      </c>
      <c r="J548" s="441">
        <v>0.90154320987654324</v>
      </c>
      <c r="K548" s="441">
        <v>437</v>
      </c>
      <c r="L548" s="445">
        <v>135</v>
      </c>
      <c r="M548" s="445">
        <v>61560</v>
      </c>
      <c r="N548" s="441">
        <v>1</v>
      </c>
      <c r="O548" s="441">
        <v>456</v>
      </c>
      <c r="P548" s="445">
        <v>18</v>
      </c>
      <c r="Q548" s="445">
        <v>8208</v>
      </c>
      <c r="R548" s="515">
        <v>0.13333333333333333</v>
      </c>
      <c r="S548" s="446">
        <v>456</v>
      </c>
    </row>
    <row r="549" spans="1:19" ht="14.4" customHeight="1" x14ac:dyDescent="0.3">
      <c r="A549" s="440" t="s">
        <v>784</v>
      </c>
      <c r="B549" s="441" t="s">
        <v>785</v>
      </c>
      <c r="C549" s="441" t="s">
        <v>386</v>
      </c>
      <c r="D549" s="441" t="s">
        <v>780</v>
      </c>
      <c r="E549" s="441" t="s">
        <v>786</v>
      </c>
      <c r="F549" s="441" t="s">
        <v>853</v>
      </c>
      <c r="G549" s="441" t="s">
        <v>854</v>
      </c>
      <c r="H549" s="445">
        <v>798</v>
      </c>
      <c r="I549" s="445">
        <v>43092</v>
      </c>
      <c r="J549" s="441">
        <v>0.78371890004364908</v>
      </c>
      <c r="K549" s="441">
        <v>54</v>
      </c>
      <c r="L549" s="445">
        <v>948</v>
      </c>
      <c r="M549" s="445">
        <v>54984</v>
      </c>
      <c r="N549" s="441">
        <v>1</v>
      </c>
      <c r="O549" s="441">
        <v>58</v>
      </c>
      <c r="P549" s="445">
        <v>122</v>
      </c>
      <c r="Q549" s="445">
        <v>7076</v>
      </c>
      <c r="R549" s="515">
        <v>0.12869198312236288</v>
      </c>
      <c r="S549" s="446">
        <v>58</v>
      </c>
    </row>
    <row r="550" spans="1:19" ht="14.4" customHeight="1" x14ac:dyDescent="0.3">
      <c r="A550" s="440" t="s">
        <v>784</v>
      </c>
      <c r="B550" s="441" t="s">
        <v>785</v>
      </c>
      <c r="C550" s="441" t="s">
        <v>386</v>
      </c>
      <c r="D550" s="441" t="s">
        <v>780</v>
      </c>
      <c r="E550" s="441" t="s">
        <v>786</v>
      </c>
      <c r="F550" s="441" t="s">
        <v>855</v>
      </c>
      <c r="G550" s="441" t="s">
        <v>856</v>
      </c>
      <c r="H550" s="445"/>
      <c r="I550" s="445"/>
      <c r="J550" s="441"/>
      <c r="K550" s="441"/>
      <c r="L550" s="445">
        <v>4</v>
      </c>
      <c r="M550" s="445">
        <v>8692</v>
      </c>
      <c r="N550" s="441">
        <v>1</v>
      </c>
      <c r="O550" s="441">
        <v>2173</v>
      </c>
      <c r="P550" s="445">
        <v>4</v>
      </c>
      <c r="Q550" s="445">
        <v>8692</v>
      </c>
      <c r="R550" s="515">
        <v>1</v>
      </c>
      <c r="S550" s="446">
        <v>2173</v>
      </c>
    </row>
    <row r="551" spans="1:19" ht="14.4" customHeight="1" x14ac:dyDescent="0.3">
      <c r="A551" s="440" t="s">
        <v>784</v>
      </c>
      <c r="B551" s="441" t="s">
        <v>785</v>
      </c>
      <c r="C551" s="441" t="s">
        <v>386</v>
      </c>
      <c r="D551" s="441" t="s">
        <v>780</v>
      </c>
      <c r="E551" s="441" t="s">
        <v>786</v>
      </c>
      <c r="F551" s="441" t="s">
        <v>861</v>
      </c>
      <c r="G551" s="441" t="s">
        <v>862</v>
      </c>
      <c r="H551" s="445">
        <v>608</v>
      </c>
      <c r="I551" s="445">
        <v>102752</v>
      </c>
      <c r="J551" s="441">
        <v>0.85841269841269841</v>
      </c>
      <c r="K551" s="441">
        <v>169</v>
      </c>
      <c r="L551" s="445">
        <v>684</v>
      </c>
      <c r="M551" s="445">
        <v>119700</v>
      </c>
      <c r="N551" s="441">
        <v>1</v>
      </c>
      <c r="O551" s="441">
        <v>175</v>
      </c>
      <c r="P551" s="445">
        <v>60</v>
      </c>
      <c r="Q551" s="445">
        <v>10560</v>
      </c>
      <c r="R551" s="515">
        <v>8.8220551378446116E-2</v>
      </c>
      <c r="S551" s="446">
        <v>176</v>
      </c>
    </row>
    <row r="552" spans="1:19" ht="14.4" customHeight="1" x14ac:dyDescent="0.3">
      <c r="A552" s="440" t="s">
        <v>784</v>
      </c>
      <c r="B552" s="441" t="s">
        <v>785</v>
      </c>
      <c r="C552" s="441" t="s">
        <v>386</v>
      </c>
      <c r="D552" s="441" t="s">
        <v>780</v>
      </c>
      <c r="E552" s="441" t="s">
        <v>786</v>
      </c>
      <c r="F552" s="441" t="s">
        <v>867</v>
      </c>
      <c r="G552" s="441" t="s">
        <v>868</v>
      </c>
      <c r="H552" s="445">
        <v>11</v>
      </c>
      <c r="I552" s="445">
        <v>1793</v>
      </c>
      <c r="J552" s="441">
        <v>1.5156382079459003</v>
      </c>
      <c r="K552" s="441">
        <v>163</v>
      </c>
      <c r="L552" s="445">
        <v>7</v>
      </c>
      <c r="M552" s="445">
        <v>1183</v>
      </c>
      <c r="N552" s="441">
        <v>1</v>
      </c>
      <c r="O552" s="441">
        <v>169</v>
      </c>
      <c r="P552" s="445"/>
      <c r="Q552" s="445"/>
      <c r="R552" s="515"/>
      <c r="S552" s="446"/>
    </row>
    <row r="553" spans="1:19" ht="14.4" customHeight="1" x14ac:dyDescent="0.3">
      <c r="A553" s="440" t="s">
        <v>784</v>
      </c>
      <c r="B553" s="441" t="s">
        <v>785</v>
      </c>
      <c r="C553" s="441" t="s">
        <v>386</v>
      </c>
      <c r="D553" s="441" t="s">
        <v>780</v>
      </c>
      <c r="E553" s="441" t="s">
        <v>786</v>
      </c>
      <c r="F553" s="441" t="s">
        <v>871</v>
      </c>
      <c r="G553" s="441" t="s">
        <v>872</v>
      </c>
      <c r="H553" s="445">
        <v>13</v>
      </c>
      <c r="I553" s="445">
        <v>13104</v>
      </c>
      <c r="J553" s="441">
        <v>4.3204747774480712</v>
      </c>
      <c r="K553" s="441">
        <v>1008</v>
      </c>
      <c r="L553" s="445">
        <v>3</v>
      </c>
      <c r="M553" s="445">
        <v>3033</v>
      </c>
      <c r="N553" s="441">
        <v>1</v>
      </c>
      <c r="O553" s="441">
        <v>1011</v>
      </c>
      <c r="P553" s="445">
        <v>34</v>
      </c>
      <c r="Q553" s="445">
        <v>34408</v>
      </c>
      <c r="R553" s="515">
        <v>11.344543356412792</v>
      </c>
      <c r="S553" s="446">
        <v>1012</v>
      </c>
    </row>
    <row r="554" spans="1:19" ht="14.4" customHeight="1" x14ac:dyDescent="0.3">
      <c r="A554" s="440" t="s">
        <v>784</v>
      </c>
      <c r="B554" s="441" t="s">
        <v>785</v>
      </c>
      <c r="C554" s="441" t="s">
        <v>386</v>
      </c>
      <c r="D554" s="441" t="s">
        <v>780</v>
      </c>
      <c r="E554" s="441" t="s">
        <v>786</v>
      </c>
      <c r="F554" s="441" t="s">
        <v>875</v>
      </c>
      <c r="G554" s="441" t="s">
        <v>876</v>
      </c>
      <c r="H554" s="445">
        <v>16</v>
      </c>
      <c r="I554" s="445">
        <v>36224</v>
      </c>
      <c r="J554" s="441"/>
      <c r="K554" s="441">
        <v>2264</v>
      </c>
      <c r="L554" s="445"/>
      <c r="M554" s="445"/>
      <c r="N554" s="441"/>
      <c r="O554" s="441"/>
      <c r="P554" s="445">
        <v>4</v>
      </c>
      <c r="Q554" s="445">
        <v>9188</v>
      </c>
      <c r="R554" s="515"/>
      <c r="S554" s="446">
        <v>2297</v>
      </c>
    </row>
    <row r="555" spans="1:19" ht="14.4" customHeight="1" x14ac:dyDescent="0.3">
      <c r="A555" s="440" t="s">
        <v>784</v>
      </c>
      <c r="B555" s="441" t="s">
        <v>785</v>
      </c>
      <c r="C555" s="441" t="s">
        <v>386</v>
      </c>
      <c r="D555" s="441" t="s">
        <v>780</v>
      </c>
      <c r="E555" s="441" t="s">
        <v>786</v>
      </c>
      <c r="F555" s="441" t="s">
        <v>877</v>
      </c>
      <c r="G555" s="441" t="s">
        <v>878</v>
      </c>
      <c r="H555" s="445"/>
      <c r="I555" s="445"/>
      <c r="J555" s="441"/>
      <c r="K555" s="441"/>
      <c r="L555" s="445">
        <v>1</v>
      </c>
      <c r="M555" s="445">
        <v>263</v>
      </c>
      <c r="N555" s="441">
        <v>1</v>
      </c>
      <c r="O555" s="441">
        <v>263</v>
      </c>
      <c r="P555" s="445"/>
      <c r="Q555" s="445"/>
      <c r="R555" s="515"/>
      <c r="S555" s="446"/>
    </row>
    <row r="556" spans="1:19" ht="14.4" customHeight="1" x14ac:dyDescent="0.3">
      <c r="A556" s="440" t="s">
        <v>784</v>
      </c>
      <c r="B556" s="441" t="s">
        <v>785</v>
      </c>
      <c r="C556" s="441" t="s">
        <v>386</v>
      </c>
      <c r="D556" s="441" t="s">
        <v>780</v>
      </c>
      <c r="E556" s="441" t="s">
        <v>786</v>
      </c>
      <c r="F556" s="441" t="s">
        <v>879</v>
      </c>
      <c r="G556" s="441" t="s">
        <v>880</v>
      </c>
      <c r="H556" s="445">
        <v>39</v>
      </c>
      <c r="I556" s="445">
        <v>78468</v>
      </c>
      <c r="J556" s="441">
        <v>0.99566044918157592</v>
      </c>
      <c r="K556" s="441">
        <v>2012</v>
      </c>
      <c r="L556" s="445">
        <v>37</v>
      </c>
      <c r="M556" s="445">
        <v>78810</v>
      </c>
      <c r="N556" s="441">
        <v>1</v>
      </c>
      <c r="O556" s="441">
        <v>2130</v>
      </c>
      <c r="P556" s="445">
        <v>6</v>
      </c>
      <c r="Q556" s="445">
        <v>12786</v>
      </c>
      <c r="R556" s="515">
        <v>0.16223829463266082</v>
      </c>
      <c r="S556" s="446">
        <v>2131</v>
      </c>
    </row>
    <row r="557" spans="1:19" ht="14.4" customHeight="1" x14ac:dyDescent="0.3">
      <c r="A557" s="440" t="s">
        <v>784</v>
      </c>
      <c r="B557" s="441" t="s">
        <v>785</v>
      </c>
      <c r="C557" s="441" t="s">
        <v>386</v>
      </c>
      <c r="D557" s="441" t="s">
        <v>780</v>
      </c>
      <c r="E557" s="441" t="s">
        <v>786</v>
      </c>
      <c r="F557" s="441" t="s">
        <v>881</v>
      </c>
      <c r="G557" s="441" t="s">
        <v>882</v>
      </c>
      <c r="H557" s="445"/>
      <c r="I557" s="445"/>
      <c r="J557" s="441"/>
      <c r="K557" s="441"/>
      <c r="L557" s="445">
        <v>2</v>
      </c>
      <c r="M557" s="445">
        <v>484</v>
      </c>
      <c r="N557" s="441">
        <v>1</v>
      </c>
      <c r="O557" s="441">
        <v>242</v>
      </c>
      <c r="P557" s="445"/>
      <c r="Q557" s="445"/>
      <c r="R557" s="515"/>
      <c r="S557" s="446"/>
    </row>
    <row r="558" spans="1:19" ht="14.4" customHeight="1" x14ac:dyDescent="0.3">
      <c r="A558" s="440" t="s">
        <v>784</v>
      </c>
      <c r="B558" s="441" t="s">
        <v>785</v>
      </c>
      <c r="C558" s="441" t="s">
        <v>386</v>
      </c>
      <c r="D558" s="441" t="s">
        <v>780</v>
      </c>
      <c r="E558" s="441" t="s">
        <v>786</v>
      </c>
      <c r="F558" s="441" t="s">
        <v>888</v>
      </c>
      <c r="G558" s="441" t="s">
        <v>889</v>
      </c>
      <c r="H558" s="445">
        <v>4</v>
      </c>
      <c r="I558" s="445">
        <v>20356</v>
      </c>
      <c r="J558" s="441">
        <v>0.55751533742331283</v>
      </c>
      <c r="K558" s="441">
        <v>5089</v>
      </c>
      <c r="L558" s="445">
        <v>7</v>
      </c>
      <c r="M558" s="445">
        <v>36512</v>
      </c>
      <c r="N558" s="441">
        <v>1</v>
      </c>
      <c r="O558" s="441">
        <v>5216</v>
      </c>
      <c r="P558" s="445">
        <v>4</v>
      </c>
      <c r="Q558" s="445">
        <v>20880</v>
      </c>
      <c r="R558" s="515">
        <v>0.57186678352322529</v>
      </c>
      <c r="S558" s="446">
        <v>5220</v>
      </c>
    </row>
    <row r="559" spans="1:19" ht="14.4" customHeight="1" x14ac:dyDescent="0.3">
      <c r="A559" s="440" t="s">
        <v>784</v>
      </c>
      <c r="B559" s="441" t="s">
        <v>785</v>
      </c>
      <c r="C559" s="441" t="s">
        <v>386</v>
      </c>
      <c r="D559" s="441" t="s">
        <v>780</v>
      </c>
      <c r="E559" s="441" t="s">
        <v>786</v>
      </c>
      <c r="F559" s="441" t="s">
        <v>890</v>
      </c>
      <c r="G559" s="441" t="s">
        <v>891</v>
      </c>
      <c r="H559" s="445"/>
      <c r="I559" s="445"/>
      <c r="J559" s="441"/>
      <c r="K559" s="441"/>
      <c r="L559" s="445"/>
      <c r="M559" s="445"/>
      <c r="N559" s="441"/>
      <c r="O559" s="441"/>
      <c r="P559" s="445">
        <v>4</v>
      </c>
      <c r="Q559" s="445">
        <v>4228</v>
      </c>
      <c r="R559" s="515"/>
      <c r="S559" s="446">
        <v>1057</v>
      </c>
    </row>
    <row r="560" spans="1:19" ht="14.4" customHeight="1" x14ac:dyDescent="0.3">
      <c r="A560" s="440" t="s">
        <v>784</v>
      </c>
      <c r="B560" s="441" t="s">
        <v>785</v>
      </c>
      <c r="C560" s="441" t="s">
        <v>386</v>
      </c>
      <c r="D560" s="441" t="s">
        <v>780</v>
      </c>
      <c r="E560" s="441" t="s">
        <v>786</v>
      </c>
      <c r="F560" s="441" t="s">
        <v>892</v>
      </c>
      <c r="G560" s="441" t="s">
        <v>893</v>
      </c>
      <c r="H560" s="445">
        <v>7</v>
      </c>
      <c r="I560" s="445">
        <v>1883</v>
      </c>
      <c r="J560" s="441">
        <v>0.81727430555555558</v>
      </c>
      <c r="K560" s="441">
        <v>269</v>
      </c>
      <c r="L560" s="445">
        <v>8</v>
      </c>
      <c r="M560" s="445">
        <v>2304</v>
      </c>
      <c r="N560" s="441">
        <v>1</v>
      </c>
      <c r="O560" s="441">
        <v>288</v>
      </c>
      <c r="P560" s="445">
        <v>2</v>
      </c>
      <c r="Q560" s="445">
        <v>578</v>
      </c>
      <c r="R560" s="515">
        <v>0.25086805555555558</v>
      </c>
      <c r="S560" s="446">
        <v>289</v>
      </c>
    </row>
    <row r="561" spans="1:19" ht="14.4" customHeight="1" x14ac:dyDescent="0.3">
      <c r="A561" s="440" t="s">
        <v>784</v>
      </c>
      <c r="B561" s="441" t="s">
        <v>785</v>
      </c>
      <c r="C561" s="441" t="s">
        <v>386</v>
      </c>
      <c r="D561" s="441" t="s">
        <v>780</v>
      </c>
      <c r="E561" s="441" t="s">
        <v>786</v>
      </c>
      <c r="F561" s="441" t="s">
        <v>900</v>
      </c>
      <c r="G561" s="441" t="s">
        <v>901</v>
      </c>
      <c r="H561" s="445"/>
      <c r="I561" s="445"/>
      <c r="J561" s="441"/>
      <c r="K561" s="441"/>
      <c r="L561" s="445">
        <v>2</v>
      </c>
      <c r="M561" s="445">
        <v>0</v>
      </c>
      <c r="N561" s="441"/>
      <c r="O561" s="441">
        <v>0</v>
      </c>
      <c r="P561" s="445"/>
      <c r="Q561" s="445"/>
      <c r="R561" s="515"/>
      <c r="S561" s="446"/>
    </row>
    <row r="562" spans="1:19" ht="14.4" customHeight="1" x14ac:dyDescent="0.3">
      <c r="A562" s="440" t="s">
        <v>784</v>
      </c>
      <c r="B562" s="441" t="s">
        <v>785</v>
      </c>
      <c r="C562" s="441" t="s">
        <v>386</v>
      </c>
      <c r="D562" s="441" t="s">
        <v>780</v>
      </c>
      <c r="E562" s="441" t="s">
        <v>786</v>
      </c>
      <c r="F562" s="441" t="s">
        <v>902</v>
      </c>
      <c r="G562" s="441" t="s">
        <v>903</v>
      </c>
      <c r="H562" s="445"/>
      <c r="I562" s="445"/>
      <c r="J562" s="441"/>
      <c r="K562" s="441"/>
      <c r="L562" s="445"/>
      <c r="M562" s="445"/>
      <c r="N562" s="441"/>
      <c r="O562" s="441"/>
      <c r="P562" s="445">
        <v>2</v>
      </c>
      <c r="Q562" s="445">
        <v>0</v>
      </c>
      <c r="R562" s="515"/>
      <c r="S562" s="446">
        <v>0</v>
      </c>
    </row>
    <row r="563" spans="1:19" ht="14.4" customHeight="1" x14ac:dyDescent="0.3">
      <c r="A563" s="440" t="s">
        <v>784</v>
      </c>
      <c r="B563" s="441" t="s">
        <v>785</v>
      </c>
      <c r="C563" s="441" t="s">
        <v>386</v>
      </c>
      <c r="D563" s="441" t="s">
        <v>781</v>
      </c>
      <c r="E563" s="441" t="s">
        <v>786</v>
      </c>
      <c r="F563" s="441" t="s">
        <v>789</v>
      </c>
      <c r="G563" s="441" t="s">
        <v>790</v>
      </c>
      <c r="H563" s="445">
        <v>478</v>
      </c>
      <c r="I563" s="445">
        <v>25812</v>
      </c>
      <c r="J563" s="441">
        <v>2.367204695524578</v>
      </c>
      <c r="K563" s="441">
        <v>54</v>
      </c>
      <c r="L563" s="445">
        <v>188</v>
      </c>
      <c r="M563" s="445">
        <v>10904</v>
      </c>
      <c r="N563" s="441">
        <v>1</v>
      </c>
      <c r="O563" s="441">
        <v>58</v>
      </c>
      <c r="P563" s="445">
        <v>42</v>
      </c>
      <c r="Q563" s="445">
        <v>2436</v>
      </c>
      <c r="R563" s="515">
        <v>0.22340425531914893</v>
      </c>
      <c r="S563" s="446">
        <v>58</v>
      </c>
    </row>
    <row r="564" spans="1:19" ht="14.4" customHeight="1" x14ac:dyDescent="0.3">
      <c r="A564" s="440" t="s">
        <v>784</v>
      </c>
      <c r="B564" s="441" t="s">
        <v>785</v>
      </c>
      <c r="C564" s="441" t="s">
        <v>386</v>
      </c>
      <c r="D564" s="441" t="s">
        <v>781</v>
      </c>
      <c r="E564" s="441" t="s">
        <v>786</v>
      </c>
      <c r="F564" s="441" t="s">
        <v>791</v>
      </c>
      <c r="G564" s="441" t="s">
        <v>792</v>
      </c>
      <c r="H564" s="445">
        <v>54</v>
      </c>
      <c r="I564" s="445">
        <v>6642</v>
      </c>
      <c r="J564" s="441">
        <v>3.6215921483097055</v>
      </c>
      <c r="K564" s="441">
        <v>123</v>
      </c>
      <c r="L564" s="445">
        <v>14</v>
      </c>
      <c r="M564" s="445">
        <v>1834</v>
      </c>
      <c r="N564" s="441">
        <v>1</v>
      </c>
      <c r="O564" s="441">
        <v>131</v>
      </c>
      <c r="P564" s="445">
        <v>10</v>
      </c>
      <c r="Q564" s="445">
        <v>1310</v>
      </c>
      <c r="R564" s="515">
        <v>0.7142857142857143</v>
      </c>
      <c r="S564" s="446">
        <v>131</v>
      </c>
    </row>
    <row r="565" spans="1:19" ht="14.4" customHeight="1" x14ac:dyDescent="0.3">
      <c r="A565" s="440" t="s">
        <v>784</v>
      </c>
      <c r="B565" s="441" t="s">
        <v>785</v>
      </c>
      <c r="C565" s="441" t="s">
        <v>386</v>
      </c>
      <c r="D565" s="441" t="s">
        <v>781</v>
      </c>
      <c r="E565" s="441" t="s">
        <v>786</v>
      </c>
      <c r="F565" s="441" t="s">
        <v>793</v>
      </c>
      <c r="G565" s="441" t="s">
        <v>794</v>
      </c>
      <c r="H565" s="445">
        <v>1</v>
      </c>
      <c r="I565" s="445">
        <v>177</v>
      </c>
      <c r="J565" s="441">
        <v>0.46825396825396826</v>
      </c>
      <c r="K565" s="441">
        <v>177</v>
      </c>
      <c r="L565" s="445">
        <v>2</v>
      </c>
      <c r="M565" s="445">
        <v>378</v>
      </c>
      <c r="N565" s="441">
        <v>1</v>
      </c>
      <c r="O565" s="441">
        <v>189</v>
      </c>
      <c r="P565" s="445"/>
      <c r="Q565" s="445"/>
      <c r="R565" s="515"/>
      <c r="S565" s="446"/>
    </row>
    <row r="566" spans="1:19" ht="14.4" customHeight="1" x14ac:dyDescent="0.3">
      <c r="A566" s="440" t="s">
        <v>784</v>
      </c>
      <c r="B566" s="441" t="s">
        <v>785</v>
      </c>
      <c r="C566" s="441" t="s">
        <v>386</v>
      </c>
      <c r="D566" s="441" t="s">
        <v>781</v>
      </c>
      <c r="E566" s="441" t="s">
        <v>786</v>
      </c>
      <c r="F566" s="441" t="s">
        <v>797</v>
      </c>
      <c r="G566" s="441" t="s">
        <v>798</v>
      </c>
      <c r="H566" s="445">
        <v>1</v>
      </c>
      <c r="I566" s="445">
        <v>384</v>
      </c>
      <c r="J566" s="441"/>
      <c r="K566" s="441">
        <v>384</v>
      </c>
      <c r="L566" s="445"/>
      <c r="M566" s="445"/>
      <c r="N566" s="441"/>
      <c r="O566" s="441"/>
      <c r="P566" s="445"/>
      <c r="Q566" s="445"/>
      <c r="R566" s="515"/>
      <c r="S566" s="446"/>
    </row>
    <row r="567" spans="1:19" ht="14.4" customHeight="1" x14ac:dyDescent="0.3">
      <c r="A567" s="440" t="s">
        <v>784</v>
      </c>
      <c r="B567" s="441" t="s">
        <v>785</v>
      </c>
      <c r="C567" s="441" t="s">
        <v>386</v>
      </c>
      <c r="D567" s="441" t="s">
        <v>781</v>
      </c>
      <c r="E567" s="441" t="s">
        <v>786</v>
      </c>
      <c r="F567" s="441" t="s">
        <v>799</v>
      </c>
      <c r="G567" s="441" t="s">
        <v>800</v>
      </c>
      <c r="H567" s="445">
        <v>192</v>
      </c>
      <c r="I567" s="445">
        <v>33024</v>
      </c>
      <c r="J567" s="441">
        <v>14.191663085517835</v>
      </c>
      <c r="K567" s="441">
        <v>172</v>
      </c>
      <c r="L567" s="445">
        <v>13</v>
      </c>
      <c r="M567" s="445">
        <v>2327</v>
      </c>
      <c r="N567" s="441">
        <v>1</v>
      </c>
      <c r="O567" s="441">
        <v>179</v>
      </c>
      <c r="P567" s="445">
        <v>19</v>
      </c>
      <c r="Q567" s="445">
        <v>3420</v>
      </c>
      <c r="R567" s="515">
        <v>1.4697034808766651</v>
      </c>
      <c r="S567" s="446">
        <v>180</v>
      </c>
    </row>
    <row r="568" spans="1:19" ht="14.4" customHeight="1" x14ac:dyDescent="0.3">
      <c r="A568" s="440" t="s">
        <v>784</v>
      </c>
      <c r="B568" s="441" t="s">
        <v>785</v>
      </c>
      <c r="C568" s="441" t="s">
        <v>386</v>
      </c>
      <c r="D568" s="441" t="s">
        <v>781</v>
      </c>
      <c r="E568" s="441" t="s">
        <v>786</v>
      </c>
      <c r="F568" s="441" t="s">
        <v>803</v>
      </c>
      <c r="G568" s="441" t="s">
        <v>804</v>
      </c>
      <c r="H568" s="445">
        <v>55</v>
      </c>
      <c r="I568" s="445">
        <v>17710</v>
      </c>
      <c r="J568" s="441">
        <v>13.216417910447761</v>
      </c>
      <c r="K568" s="441">
        <v>322</v>
      </c>
      <c r="L568" s="445">
        <v>4</v>
      </c>
      <c r="M568" s="445">
        <v>1340</v>
      </c>
      <c r="N568" s="441">
        <v>1</v>
      </c>
      <c r="O568" s="441">
        <v>335</v>
      </c>
      <c r="P568" s="445">
        <v>6</v>
      </c>
      <c r="Q568" s="445">
        <v>2016</v>
      </c>
      <c r="R568" s="515">
        <v>1.5044776119402985</v>
      </c>
      <c r="S568" s="446">
        <v>336</v>
      </c>
    </row>
    <row r="569" spans="1:19" ht="14.4" customHeight="1" x14ac:dyDescent="0.3">
      <c r="A569" s="440" t="s">
        <v>784</v>
      </c>
      <c r="B569" s="441" t="s">
        <v>785</v>
      </c>
      <c r="C569" s="441" t="s">
        <v>386</v>
      </c>
      <c r="D569" s="441" t="s">
        <v>781</v>
      </c>
      <c r="E569" s="441" t="s">
        <v>786</v>
      </c>
      <c r="F569" s="441" t="s">
        <v>807</v>
      </c>
      <c r="G569" s="441" t="s">
        <v>808</v>
      </c>
      <c r="H569" s="445">
        <v>152</v>
      </c>
      <c r="I569" s="445">
        <v>51832</v>
      </c>
      <c r="J569" s="441">
        <v>3.4538548677283933</v>
      </c>
      <c r="K569" s="441">
        <v>341</v>
      </c>
      <c r="L569" s="445">
        <v>43</v>
      </c>
      <c r="M569" s="445">
        <v>15007</v>
      </c>
      <c r="N569" s="441">
        <v>1</v>
      </c>
      <c r="O569" s="441">
        <v>349</v>
      </c>
      <c r="P569" s="445">
        <v>38</v>
      </c>
      <c r="Q569" s="445">
        <v>13262</v>
      </c>
      <c r="R569" s="515">
        <v>0.88372093023255816</v>
      </c>
      <c r="S569" s="446">
        <v>349</v>
      </c>
    </row>
    <row r="570" spans="1:19" ht="14.4" customHeight="1" x14ac:dyDescent="0.3">
      <c r="A570" s="440" t="s">
        <v>784</v>
      </c>
      <c r="B570" s="441" t="s">
        <v>785</v>
      </c>
      <c r="C570" s="441" t="s">
        <v>386</v>
      </c>
      <c r="D570" s="441" t="s">
        <v>781</v>
      </c>
      <c r="E570" s="441" t="s">
        <v>786</v>
      </c>
      <c r="F570" s="441" t="s">
        <v>811</v>
      </c>
      <c r="G570" s="441" t="s">
        <v>812</v>
      </c>
      <c r="H570" s="445">
        <v>2</v>
      </c>
      <c r="I570" s="445">
        <v>6936</v>
      </c>
      <c r="J570" s="441"/>
      <c r="K570" s="441">
        <v>3468</v>
      </c>
      <c r="L570" s="445"/>
      <c r="M570" s="445"/>
      <c r="N570" s="441"/>
      <c r="O570" s="441"/>
      <c r="P570" s="445"/>
      <c r="Q570" s="445"/>
      <c r="R570" s="515"/>
      <c r="S570" s="446"/>
    </row>
    <row r="571" spans="1:19" ht="14.4" customHeight="1" x14ac:dyDescent="0.3">
      <c r="A571" s="440" t="s">
        <v>784</v>
      </c>
      <c r="B571" s="441" t="s">
        <v>785</v>
      </c>
      <c r="C571" s="441" t="s">
        <v>386</v>
      </c>
      <c r="D571" s="441" t="s">
        <v>781</v>
      </c>
      <c r="E571" s="441" t="s">
        <v>786</v>
      </c>
      <c r="F571" s="441" t="s">
        <v>815</v>
      </c>
      <c r="G571" s="441" t="s">
        <v>816</v>
      </c>
      <c r="H571" s="445">
        <v>1</v>
      </c>
      <c r="I571" s="445">
        <v>109</v>
      </c>
      <c r="J571" s="441"/>
      <c r="K571" s="441">
        <v>109</v>
      </c>
      <c r="L571" s="445"/>
      <c r="M571" s="445"/>
      <c r="N571" s="441"/>
      <c r="O571" s="441"/>
      <c r="P571" s="445"/>
      <c r="Q571" s="445"/>
      <c r="R571" s="515"/>
      <c r="S571" s="446"/>
    </row>
    <row r="572" spans="1:19" ht="14.4" customHeight="1" x14ac:dyDescent="0.3">
      <c r="A572" s="440" t="s">
        <v>784</v>
      </c>
      <c r="B572" s="441" t="s">
        <v>785</v>
      </c>
      <c r="C572" s="441" t="s">
        <v>386</v>
      </c>
      <c r="D572" s="441" t="s">
        <v>781</v>
      </c>
      <c r="E572" s="441" t="s">
        <v>786</v>
      </c>
      <c r="F572" s="441" t="s">
        <v>817</v>
      </c>
      <c r="G572" s="441" t="s">
        <v>818</v>
      </c>
      <c r="H572" s="445"/>
      <c r="I572" s="445"/>
      <c r="J572" s="441"/>
      <c r="K572" s="441"/>
      <c r="L572" s="445">
        <v>12</v>
      </c>
      <c r="M572" s="445">
        <v>588</v>
      </c>
      <c r="N572" s="441">
        <v>1</v>
      </c>
      <c r="O572" s="441">
        <v>49</v>
      </c>
      <c r="P572" s="445"/>
      <c r="Q572" s="445"/>
      <c r="R572" s="515"/>
      <c r="S572" s="446"/>
    </row>
    <row r="573" spans="1:19" ht="14.4" customHeight="1" x14ac:dyDescent="0.3">
      <c r="A573" s="440" t="s">
        <v>784</v>
      </c>
      <c r="B573" s="441" t="s">
        <v>785</v>
      </c>
      <c r="C573" s="441" t="s">
        <v>386</v>
      </c>
      <c r="D573" s="441" t="s">
        <v>781</v>
      </c>
      <c r="E573" s="441" t="s">
        <v>786</v>
      </c>
      <c r="F573" s="441" t="s">
        <v>819</v>
      </c>
      <c r="G573" s="441" t="s">
        <v>820</v>
      </c>
      <c r="H573" s="445"/>
      <c r="I573" s="445"/>
      <c r="J573" s="441"/>
      <c r="K573" s="441"/>
      <c r="L573" s="445">
        <v>6</v>
      </c>
      <c r="M573" s="445">
        <v>2322</v>
      </c>
      <c r="N573" s="441">
        <v>1</v>
      </c>
      <c r="O573" s="441">
        <v>387</v>
      </c>
      <c r="P573" s="445"/>
      <c r="Q573" s="445"/>
      <c r="R573" s="515"/>
      <c r="S573" s="446"/>
    </row>
    <row r="574" spans="1:19" ht="14.4" customHeight="1" x14ac:dyDescent="0.3">
      <c r="A574" s="440" t="s">
        <v>784</v>
      </c>
      <c r="B574" s="441" t="s">
        <v>785</v>
      </c>
      <c r="C574" s="441" t="s">
        <v>386</v>
      </c>
      <c r="D574" s="441" t="s">
        <v>781</v>
      </c>
      <c r="E574" s="441" t="s">
        <v>786</v>
      </c>
      <c r="F574" s="441" t="s">
        <v>821</v>
      </c>
      <c r="G574" s="441" t="s">
        <v>822</v>
      </c>
      <c r="H574" s="445">
        <v>1</v>
      </c>
      <c r="I574" s="445">
        <v>37</v>
      </c>
      <c r="J574" s="441">
        <v>0.16228070175438597</v>
      </c>
      <c r="K574" s="441">
        <v>37</v>
      </c>
      <c r="L574" s="445">
        <v>6</v>
      </c>
      <c r="M574" s="445">
        <v>228</v>
      </c>
      <c r="N574" s="441">
        <v>1</v>
      </c>
      <c r="O574" s="441">
        <v>38</v>
      </c>
      <c r="P574" s="445"/>
      <c r="Q574" s="445"/>
      <c r="R574" s="515"/>
      <c r="S574" s="446"/>
    </row>
    <row r="575" spans="1:19" ht="14.4" customHeight="1" x14ac:dyDescent="0.3">
      <c r="A575" s="440" t="s">
        <v>784</v>
      </c>
      <c r="B575" s="441" t="s">
        <v>785</v>
      </c>
      <c r="C575" s="441" t="s">
        <v>386</v>
      </c>
      <c r="D575" s="441" t="s">
        <v>781</v>
      </c>
      <c r="E575" s="441" t="s">
        <v>786</v>
      </c>
      <c r="F575" s="441" t="s">
        <v>825</v>
      </c>
      <c r="G575" s="441" t="s">
        <v>826</v>
      </c>
      <c r="H575" s="445"/>
      <c r="I575" s="445"/>
      <c r="J575" s="441"/>
      <c r="K575" s="441"/>
      <c r="L575" s="445">
        <v>12</v>
      </c>
      <c r="M575" s="445">
        <v>8448</v>
      </c>
      <c r="N575" s="441">
        <v>1</v>
      </c>
      <c r="O575" s="441">
        <v>704</v>
      </c>
      <c r="P575" s="445">
        <v>1</v>
      </c>
      <c r="Q575" s="445">
        <v>705</v>
      </c>
      <c r="R575" s="515">
        <v>8.3451704545454544E-2</v>
      </c>
      <c r="S575" s="446">
        <v>705</v>
      </c>
    </row>
    <row r="576" spans="1:19" ht="14.4" customHeight="1" x14ac:dyDescent="0.3">
      <c r="A576" s="440" t="s">
        <v>784</v>
      </c>
      <c r="B576" s="441" t="s">
        <v>785</v>
      </c>
      <c r="C576" s="441" t="s">
        <v>386</v>
      </c>
      <c r="D576" s="441" t="s">
        <v>781</v>
      </c>
      <c r="E576" s="441" t="s">
        <v>786</v>
      </c>
      <c r="F576" s="441" t="s">
        <v>827</v>
      </c>
      <c r="G576" s="441" t="s">
        <v>828</v>
      </c>
      <c r="H576" s="445"/>
      <c r="I576" s="445"/>
      <c r="J576" s="441"/>
      <c r="K576" s="441"/>
      <c r="L576" s="445">
        <v>5</v>
      </c>
      <c r="M576" s="445">
        <v>735</v>
      </c>
      <c r="N576" s="441">
        <v>1</v>
      </c>
      <c r="O576" s="441">
        <v>147</v>
      </c>
      <c r="P576" s="445"/>
      <c r="Q576" s="445"/>
      <c r="R576" s="515"/>
      <c r="S576" s="446"/>
    </row>
    <row r="577" spans="1:19" ht="14.4" customHeight="1" x14ac:dyDescent="0.3">
      <c r="A577" s="440" t="s">
        <v>784</v>
      </c>
      <c r="B577" s="441" t="s">
        <v>785</v>
      </c>
      <c r="C577" s="441" t="s">
        <v>386</v>
      </c>
      <c r="D577" s="441" t="s">
        <v>781</v>
      </c>
      <c r="E577" s="441" t="s">
        <v>786</v>
      </c>
      <c r="F577" s="441" t="s">
        <v>829</v>
      </c>
      <c r="G577" s="441" t="s">
        <v>830</v>
      </c>
      <c r="H577" s="445">
        <v>223</v>
      </c>
      <c r="I577" s="445">
        <v>63555</v>
      </c>
      <c r="J577" s="441">
        <v>2.61328125</v>
      </c>
      <c r="K577" s="441">
        <v>285</v>
      </c>
      <c r="L577" s="445">
        <v>80</v>
      </c>
      <c r="M577" s="445">
        <v>24320</v>
      </c>
      <c r="N577" s="441">
        <v>1</v>
      </c>
      <c r="O577" s="441">
        <v>304</v>
      </c>
      <c r="P577" s="445">
        <v>18</v>
      </c>
      <c r="Q577" s="445">
        <v>5490</v>
      </c>
      <c r="R577" s="515">
        <v>0.22574013157894737</v>
      </c>
      <c r="S577" s="446">
        <v>305</v>
      </c>
    </row>
    <row r="578" spans="1:19" ht="14.4" customHeight="1" x14ac:dyDescent="0.3">
      <c r="A578" s="440" t="s">
        <v>784</v>
      </c>
      <c r="B578" s="441" t="s">
        <v>785</v>
      </c>
      <c r="C578" s="441" t="s">
        <v>386</v>
      </c>
      <c r="D578" s="441" t="s">
        <v>781</v>
      </c>
      <c r="E578" s="441" t="s">
        <v>786</v>
      </c>
      <c r="F578" s="441" t="s">
        <v>833</v>
      </c>
      <c r="G578" s="441" t="s">
        <v>834</v>
      </c>
      <c r="H578" s="445">
        <v>378</v>
      </c>
      <c r="I578" s="445">
        <v>174636</v>
      </c>
      <c r="J578" s="441">
        <v>3.5001402974305527</v>
      </c>
      <c r="K578" s="441">
        <v>462</v>
      </c>
      <c r="L578" s="445">
        <v>101</v>
      </c>
      <c r="M578" s="445">
        <v>49894</v>
      </c>
      <c r="N578" s="441">
        <v>1</v>
      </c>
      <c r="O578" s="441">
        <v>494</v>
      </c>
      <c r="P578" s="445">
        <v>90</v>
      </c>
      <c r="Q578" s="445">
        <v>44460</v>
      </c>
      <c r="R578" s="515">
        <v>0.8910891089108911</v>
      </c>
      <c r="S578" s="446">
        <v>494</v>
      </c>
    </row>
    <row r="579" spans="1:19" ht="14.4" customHeight="1" x14ac:dyDescent="0.3">
      <c r="A579" s="440" t="s">
        <v>784</v>
      </c>
      <c r="B579" s="441" t="s">
        <v>785</v>
      </c>
      <c r="C579" s="441" t="s">
        <v>386</v>
      </c>
      <c r="D579" s="441" t="s">
        <v>781</v>
      </c>
      <c r="E579" s="441" t="s">
        <v>786</v>
      </c>
      <c r="F579" s="441" t="s">
        <v>837</v>
      </c>
      <c r="G579" s="441" t="s">
        <v>838</v>
      </c>
      <c r="H579" s="445">
        <v>434</v>
      </c>
      <c r="I579" s="445">
        <v>154504</v>
      </c>
      <c r="J579" s="441">
        <v>3.0480173604261194</v>
      </c>
      <c r="K579" s="441">
        <v>356</v>
      </c>
      <c r="L579" s="445">
        <v>137</v>
      </c>
      <c r="M579" s="445">
        <v>50690</v>
      </c>
      <c r="N579" s="441">
        <v>1</v>
      </c>
      <c r="O579" s="441">
        <v>370</v>
      </c>
      <c r="P579" s="445">
        <v>74</v>
      </c>
      <c r="Q579" s="445">
        <v>27380</v>
      </c>
      <c r="R579" s="515">
        <v>0.54014598540145986</v>
      </c>
      <c r="S579" s="446">
        <v>370</v>
      </c>
    </row>
    <row r="580" spans="1:19" ht="14.4" customHeight="1" x14ac:dyDescent="0.3">
      <c r="A580" s="440" t="s">
        <v>784</v>
      </c>
      <c r="B580" s="441" t="s">
        <v>785</v>
      </c>
      <c r="C580" s="441" t="s">
        <v>386</v>
      </c>
      <c r="D580" s="441" t="s">
        <v>781</v>
      </c>
      <c r="E580" s="441" t="s">
        <v>786</v>
      </c>
      <c r="F580" s="441" t="s">
        <v>839</v>
      </c>
      <c r="G580" s="441" t="s">
        <v>840</v>
      </c>
      <c r="H580" s="445">
        <v>7</v>
      </c>
      <c r="I580" s="445">
        <v>20419</v>
      </c>
      <c r="J580" s="441"/>
      <c r="K580" s="441">
        <v>2917</v>
      </c>
      <c r="L580" s="445"/>
      <c r="M580" s="445"/>
      <c r="N580" s="441"/>
      <c r="O580" s="441"/>
      <c r="P580" s="445">
        <v>4</v>
      </c>
      <c r="Q580" s="445">
        <v>12432</v>
      </c>
      <c r="R580" s="515"/>
      <c r="S580" s="446">
        <v>3108</v>
      </c>
    </row>
    <row r="581" spans="1:19" ht="14.4" customHeight="1" x14ac:dyDescent="0.3">
      <c r="A581" s="440" t="s">
        <v>784</v>
      </c>
      <c r="B581" s="441" t="s">
        <v>785</v>
      </c>
      <c r="C581" s="441" t="s">
        <v>386</v>
      </c>
      <c r="D581" s="441" t="s">
        <v>781</v>
      </c>
      <c r="E581" s="441" t="s">
        <v>786</v>
      </c>
      <c r="F581" s="441" t="s">
        <v>843</v>
      </c>
      <c r="G581" s="441" t="s">
        <v>844</v>
      </c>
      <c r="H581" s="445">
        <v>95</v>
      </c>
      <c r="I581" s="445">
        <v>9975</v>
      </c>
      <c r="J581" s="441">
        <v>5.9909909909909906</v>
      </c>
      <c r="K581" s="441">
        <v>105</v>
      </c>
      <c r="L581" s="445">
        <v>15</v>
      </c>
      <c r="M581" s="445">
        <v>1665</v>
      </c>
      <c r="N581" s="441">
        <v>1</v>
      </c>
      <c r="O581" s="441">
        <v>111</v>
      </c>
      <c r="P581" s="445">
        <v>21</v>
      </c>
      <c r="Q581" s="445">
        <v>2331</v>
      </c>
      <c r="R581" s="515">
        <v>1.4</v>
      </c>
      <c r="S581" s="446">
        <v>111</v>
      </c>
    </row>
    <row r="582" spans="1:19" ht="14.4" customHeight="1" x14ac:dyDescent="0.3">
      <c r="A582" s="440" t="s">
        <v>784</v>
      </c>
      <c r="B582" s="441" t="s">
        <v>785</v>
      </c>
      <c r="C582" s="441" t="s">
        <v>386</v>
      </c>
      <c r="D582" s="441" t="s">
        <v>781</v>
      </c>
      <c r="E582" s="441" t="s">
        <v>786</v>
      </c>
      <c r="F582" s="441" t="s">
        <v>847</v>
      </c>
      <c r="G582" s="441" t="s">
        <v>848</v>
      </c>
      <c r="H582" s="445">
        <v>1</v>
      </c>
      <c r="I582" s="445">
        <v>463</v>
      </c>
      <c r="J582" s="441">
        <v>0.10392817059483726</v>
      </c>
      <c r="K582" s="441">
        <v>463</v>
      </c>
      <c r="L582" s="445">
        <v>9</v>
      </c>
      <c r="M582" s="445">
        <v>4455</v>
      </c>
      <c r="N582" s="441">
        <v>1</v>
      </c>
      <c r="O582" s="441">
        <v>495</v>
      </c>
      <c r="P582" s="445"/>
      <c r="Q582" s="445"/>
      <c r="R582" s="515"/>
      <c r="S582" s="446"/>
    </row>
    <row r="583" spans="1:19" ht="14.4" customHeight="1" x14ac:dyDescent="0.3">
      <c r="A583" s="440" t="s">
        <v>784</v>
      </c>
      <c r="B583" s="441" t="s">
        <v>785</v>
      </c>
      <c r="C583" s="441" t="s">
        <v>386</v>
      </c>
      <c r="D583" s="441" t="s">
        <v>781</v>
      </c>
      <c r="E583" s="441" t="s">
        <v>786</v>
      </c>
      <c r="F583" s="441" t="s">
        <v>849</v>
      </c>
      <c r="G583" s="441" t="s">
        <v>850</v>
      </c>
      <c r="H583" s="445">
        <v>2</v>
      </c>
      <c r="I583" s="445">
        <v>2536</v>
      </c>
      <c r="J583" s="441"/>
      <c r="K583" s="441">
        <v>1268</v>
      </c>
      <c r="L583" s="445"/>
      <c r="M583" s="445"/>
      <c r="N583" s="441"/>
      <c r="O583" s="441"/>
      <c r="P583" s="445"/>
      <c r="Q583" s="445"/>
      <c r="R583" s="515"/>
      <c r="S583" s="446"/>
    </row>
    <row r="584" spans="1:19" ht="14.4" customHeight="1" x14ac:dyDescent="0.3">
      <c r="A584" s="440" t="s">
        <v>784</v>
      </c>
      <c r="B584" s="441" t="s">
        <v>785</v>
      </c>
      <c r="C584" s="441" t="s">
        <v>386</v>
      </c>
      <c r="D584" s="441" t="s">
        <v>781</v>
      </c>
      <c r="E584" s="441" t="s">
        <v>786</v>
      </c>
      <c r="F584" s="441" t="s">
        <v>851</v>
      </c>
      <c r="G584" s="441" t="s">
        <v>852</v>
      </c>
      <c r="H584" s="445">
        <v>129</v>
      </c>
      <c r="I584" s="445">
        <v>56373</v>
      </c>
      <c r="J584" s="441">
        <v>8.2416666666666671</v>
      </c>
      <c r="K584" s="441">
        <v>437</v>
      </c>
      <c r="L584" s="445">
        <v>15</v>
      </c>
      <c r="M584" s="445">
        <v>6840</v>
      </c>
      <c r="N584" s="441">
        <v>1</v>
      </c>
      <c r="O584" s="441">
        <v>456</v>
      </c>
      <c r="P584" s="445">
        <v>21</v>
      </c>
      <c r="Q584" s="445">
        <v>9576</v>
      </c>
      <c r="R584" s="515">
        <v>1.4</v>
      </c>
      <c r="S584" s="446">
        <v>456</v>
      </c>
    </row>
    <row r="585" spans="1:19" ht="14.4" customHeight="1" x14ac:dyDescent="0.3">
      <c r="A585" s="440" t="s">
        <v>784</v>
      </c>
      <c r="B585" s="441" t="s">
        <v>785</v>
      </c>
      <c r="C585" s="441" t="s">
        <v>386</v>
      </c>
      <c r="D585" s="441" t="s">
        <v>781</v>
      </c>
      <c r="E585" s="441" t="s">
        <v>786</v>
      </c>
      <c r="F585" s="441" t="s">
        <v>853</v>
      </c>
      <c r="G585" s="441" t="s">
        <v>854</v>
      </c>
      <c r="H585" s="445">
        <v>812</v>
      </c>
      <c r="I585" s="445">
        <v>43848</v>
      </c>
      <c r="J585" s="441">
        <v>4.3448275862068968</v>
      </c>
      <c r="K585" s="441">
        <v>54</v>
      </c>
      <c r="L585" s="445">
        <v>174</v>
      </c>
      <c r="M585" s="445">
        <v>10092</v>
      </c>
      <c r="N585" s="441">
        <v>1</v>
      </c>
      <c r="O585" s="441">
        <v>58</v>
      </c>
      <c r="P585" s="445">
        <v>191</v>
      </c>
      <c r="Q585" s="445">
        <v>11078</v>
      </c>
      <c r="R585" s="515">
        <v>1.0977011494252873</v>
      </c>
      <c r="S585" s="446">
        <v>58</v>
      </c>
    </row>
    <row r="586" spans="1:19" ht="14.4" customHeight="1" x14ac:dyDescent="0.3">
      <c r="A586" s="440" t="s">
        <v>784</v>
      </c>
      <c r="B586" s="441" t="s">
        <v>785</v>
      </c>
      <c r="C586" s="441" t="s">
        <v>386</v>
      </c>
      <c r="D586" s="441" t="s">
        <v>781</v>
      </c>
      <c r="E586" s="441" t="s">
        <v>786</v>
      </c>
      <c r="F586" s="441" t="s">
        <v>861</v>
      </c>
      <c r="G586" s="441" t="s">
        <v>862</v>
      </c>
      <c r="H586" s="445">
        <v>471</v>
      </c>
      <c r="I586" s="445">
        <v>79599</v>
      </c>
      <c r="J586" s="441">
        <v>3.4988571428571427</v>
      </c>
      <c r="K586" s="441">
        <v>169</v>
      </c>
      <c r="L586" s="445">
        <v>130</v>
      </c>
      <c r="M586" s="445">
        <v>22750</v>
      </c>
      <c r="N586" s="441">
        <v>1</v>
      </c>
      <c r="O586" s="441">
        <v>175</v>
      </c>
      <c r="P586" s="445">
        <v>86</v>
      </c>
      <c r="Q586" s="445">
        <v>15136</v>
      </c>
      <c r="R586" s="515">
        <v>0.66531868131868133</v>
      </c>
      <c r="S586" s="446">
        <v>176</v>
      </c>
    </row>
    <row r="587" spans="1:19" ht="14.4" customHeight="1" x14ac:dyDescent="0.3">
      <c r="A587" s="440" t="s">
        <v>784</v>
      </c>
      <c r="B587" s="441" t="s">
        <v>785</v>
      </c>
      <c r="C587" s="441" t="s">
        <v>386</v>
      </c>
      <c r="D587" s="441" t="s">
        <v>781</v>
      </c>
      <c r="E587" s="441" t="s">
        <v>786</v>
      </c>
      <c r="F587" s="441" t="s">
        <v>863</v>
      </c>
      <c r="G587" s="441" t="s">
        <v>864</v>
      </c>
      <c r="H587" s="445">
        <v>8</v>
      </c>
      <c r="I587" s="445">
        <v>648</v>
      </c>
      <c r="J587" s="441">
        <v>7.1247938427707533E-2</v>
      </c>
      <c r="K587" s="441">
        <v>81</v>
      </c>
      <c r="L587" s="445">
        <v>107</v>
      </c>
      <c r="M587" s="445">
        <v>9095</v>
      </c>
      <c r="N587" s="441">
        <v>1</v>
      </c>
      <c r="O587" s="441">
        <v>85</v>
      </c>
      <c r="P587" s="445">
        <v>4</v>
      </c>
      <c r="Q587" s="445">
        <v>340</v>
      </c>
      <c r="R587" s="515">
        <v>3.7383177570093455E-2</v>
      </c>
      <c r="S587" s="446">
        <v>85</v>
      </c>
    </row>
    <row r="588" spans="1:19" ht="14.4" customHeight="1" x14ac:dyDescent="0.3">
      <c r="A588" s="440" t="s">
        <v>784</v>
      </c>
      <c r="B588" s="441" t="s">
        <v>785</v>
      </c>
      <c r="C588" s="441" t="s">
        <v>386</v>
      </c>
      <c r="D588" s="441" t="s">
        <v>781</v>
      </c>
      <c r="E588" s="441" t="s">
        <v>786</v>
      </c>
      <c r="F588" s="441" t="s">
        <v>867</v>
      </c>
      <c r="G588" s="441" t="s">
        <v>868</v>
      </c>
      <c r="H588" s="445">
        <v>3</v>
      </c>
      <c r="I588" s="445">
        <v>489</v>
      </c>
      <c r="J588" s="441">
        <v>2.8934911242603549</v>
      </c>
      <c r="K588" s="441">
        <v>163</v>
      </c>
      <c r="L588" s="445">
        <v>1</v>
      </c>
      <c r="M588" s="445">
        <v>169</v>
      </c>
      <c r="N588" s="441">
        <v>1</v>
      </c>
      <c r="O588" s="441">
        <v>169</v>
      </c>
      <c r="P588" s="445">
        <v>1</v>
      </c>
      <c r="Q588" s="445">
        <v>170</v>
      </c>
      <c r="R588" s="515">
        <v>1.0059171597633136</v>
      </c>
      <c r="S588" s="446">
        <v>170</v>
      </c>
    </row>
    <row r="589" spans="1:19" ht="14.4" customHeight="1" x14ac:dyDescent="0.3">
      <c r="A589" s="440" t="s">
        <v>784</v>
      </c>
      <c r="B589" s="441" t="s">
        <v>785</v>
      </c>
      <c r="C589" s="441" t="s">
        <v>386</v>
      </c>
      <c r="D589" s="441" t="s">
        <v>781</v>
      </c>
      <c r="E589" s="441" t="s">
        <v>786</v>
      </c>
      <c r="F589" s="441" t="s">
        <v>869</v>
      </c>
      <c r="G589" s="441" t="s">
        <v>870</v>
      </c>
      <c r="H589" s="445"/>
      <c r="I589" s="445"/>
      <c r="J589" s="441"/>
      <c r="K589" s="441"/>
      <c r="L589" s="445">
        <v>4</v>
      </c>
      <c r="M589" s="445">
        <v>116</v>
      </c>
      <c r="N589" s="441">
        <v>1</v>
      </c>
      <c r="O589" s="441">
        <v>29</v>
      </c>
      <c r="P589" s="445">
        <v>1</v>
      </c>
      <c r="Q589" s="445">
        <v>29</v>
      </c>
      <c r="R589" s="515">
        <v>0.25</v>
      </c>
      <c r="S589" s="446">
        <v>29</v>
      </c>
    </row>
    <row r="590" spans="1:19" ht="14.4" customHeight="1" x14ac:dyDescent="0.3">
      <c r="A590" s="440" t="s">
        <v>784</v>
      </c>
      <c r="B590" s="441" t="s">
        <v>785</v>
      </c>
      <c r="C590" s="441" t="s">
        <v>386</v>
      </c>
      <c r="D590" s="441" t="s">
        <v>781</v>
      </c>
      <c r="E590" s="441" t="s">
        <v>786</v>
      </c>
      <c r="F590" s="441" t="s">
        <v>871</v>
      </c>
      <c r="G590" s="441" t="s">
        <v>872</v>
      </c>
      <c r="H590" s="445">
        <v>10</v>
      </c>
      <c r="I590" s="445">
        <v>10080</v>
      </c>
      <c r="J590" s="441"/>
      <c r="K590" s="441">
        <v>1008</v>
      </c>
      <c r="L590" s="445"/>
      <c r="M590" s="445"/>
      <c r="N590" s="441"/>
      <c r="O590" s="441"/>
      <c r="P590" s="445">
        <v>4</v>
      </c>
      <c r="Q590" s="445">
        <v>4048</v>
      </c>
      <c r="R590" s="515"/>
      <c r="S590" s="446">
        <v>1012</v>
      </c>
    </row>
    <row r="591" spans="1:19" ht="14.4" customHeight="1" x14ac:dyDescent="0.3">
      <c r="A591" s="440" t="s">
        <v>784</v>
      </c>
      <c r="B591" s="441" t="s">
        <v>785</v>
      </c>
      <c r="C591" s="441" t="s">
        <v>386</v>
      </c>
      <c r="D591" s="441" t="s">
        <v>781</v>
      </c>
      <c r="E591" s="441" t="s">
        <v>786</v>
      </c>
      <c r="F591" s="441" t="s">
        <v>873</v>
      </c>
      <c r="G591" s="441" t="s">
        <v>874</v>
      </c>
      <c r="H591" s="445">
        <v>1</v>
      </c>
      <c r="I591" s="445">
        <v>170</v>
      </c>
      <c r="J591" s="441">
        <v>6.8993506493506496E-2</v>
      </c>
      <c r="K591" s="441">
        <v>170</v>
      </c>
      <c r="L591" s="445">
        <v>14</v>
      </c>
      <c r="M591" s="445">
        <v>2464</v>
      </c>
      <c r="N591" s="441">
        <v>1</v>
      </c>
      <c r="O591" s="441">
        <v>176</v>
      </c>
      <c r="P591" s="445"/>
      <c r="Q591" s="445"/>
      <c r="R591" s="515"/>
      <c r="S591" s="446"/>
    </row>
    <row r="592" spans="1:19" ht="14.4" customHeight="1" x14ac:dyDescent="0.3">
      <c r="A592" s="440" t="s">
        <v>784</v>
      </c>
      <c r="B592" s="441" t="s">
        <v>785</v>
      </c>
      <c r="C592" s="441" t="s">
        <v>386</v>
      </c>
      <c r="D592" s="441" t="s">
        <v>781</v>
      </c>
      <c r="E592" s="441" t="s">
        <v>786</v>
      </c>
      <c r="F592" s="441" t="s">
        <v>875</v>
      </c>
      <c r="G592" s="441" t="s">
        <v>876</v>
      </c>
      <c r="H592" s="445">
        <v>9</v>
      </c>
      <c r="I592" s="445">
        <v>20376</v>
      </c>
      <c r="J592" s="441"/>
      <c r="K592" s="441">
        <v>2264</v>
      </c>
      <c r="L592" s="445"/>
      <c r="M592" s="445"/>
      <c r="N592" s="441"/>
      <c r="O592" s="441"/>
      <c r="P592" s="445"/>
      <c r="Q592" s="445"/>
      <c r="R592" s="515"/>
      <c r="S592" s="446"/>
    </row>
    <row r="593" spans="1:19" ht="14.4" customHeight="1" x14ac:dyDescent="0.3">
      <c r="A593" s="440" t="s">
        <v>784</v>
      </c>
      <c r="B593" s="441" t="s">
        <v>785</v>
      </c>
      <c r="C593" s="441" t="s">
        <v>386</v>
      </c>
      <c r="D593" s="441" t="s">
        <v>781</v>
      </c>
      <c r="E593" s="441" t="s">
        <v>786</v>
      </c>
      <c r="F593" s="441" t="s">
        <v>877</v>
      </c>
      <c r="G593" s="441" t="s">
        <v>878</v>
      </c>
      <c r="H593" s="445">
        <v>2</v>
      </c>
      <c r="I593" s="445">
        <v>494</v>
      </c>
      <c r="J593" s="441">
        <v>7.5133079847908749E-2</v>
      </c>
      <c r="K593" s="441">
        <v>247</v>
      </c>
      <c r="L593" s="445">
        <v>25</v>
      </c>
      <c r="M593" s="445">
        <v>6575</v>
      </c>
      <c r="N593" s="441">
        <v>1</v>
      </c>
      <c r="O593" s="441">
        <v>263</v>
      </c>
      <c r="P593" s="445">
        <v>3</v>
      </c>
      <c r="Q593" s="445">
        <v>792</v>
      </c>
      <c r="R593" s="515">
        <v>0.12045627376425856</v>
      </c>
      <c r="S593" s="446">
        <v>264</v>
      </c>
    </row>
    <row r="594" spans="1:19" ht="14.4" customHeight="1" x14ac:dyDescent="0.3">
      <c r="A594" s="440" t="s">
        <v>784</v>
      </c>
      <c r="B594" s="441" t="s">
        <v>785</v>
      </c>
      <c r="C594" s="441" t="s">
        <v>386</v>
      </c>
      <c r="D594" s="441" t="s">
        <v>781</v>
      </c>
      <c r="E594" s="441" t="s">
        <v>786</v>
      </c>
      <c r="F594" s="441" t="s">
        <v>879</v>
      </c>
      <c r="G594" s="441" t="s">
        <v>880</v>
      </c>
      <c r="H594" s="445">
        <v>28</v>
      </c>
      <c r="I594" s="445">
        <v>56336</v>
      </c>
      <c r="J594" s="441"/>
      <c r="K594" s="441">
        <v>2012</v>
      </c>
      <c r="L594" s="445"/>
      <c r="M594" s="445"/>
      <c r="N594" s="441"/>
      <c r="O594" s="441"/>
      <c r="P594" s="445">
        <v>3</v>
      </c>
      <c r="Q594" s="445">
        <v>6393</v>
      </c>
      <c r="R594" s="515"/>
      <c r="S594" s="446">
        <v>2131</v>
      </c>
    </row>
    <row r="595" spans="1:19" ht="14.4" customHeight="1" x14ac:dyDescent="0.3">
      <c r="A595" s="440" t="s">
        <v>784</v>
      </c>
      <c r="B595" s="441" t="s">
        <v>785</v>
      </c>
      <c r="C595" s="441" t="s">
        <v>386</v>
      </c>
      <c r="D595" s="441" t="s">
        <v>781</v>
      </c>
      <c r="E595" s="441" t="s">
        <v>786</v>
      </c>
      <c r="F595" s="441" t="s">
        <v>881</v>
      </c>
      <c r="G595" s="441" t="s">
        <v>882</v>
      </c>
      <c r="H595" s="445">
        <v>1</v>
      </c>
      <c r="I595" s="445">
        <v>226</v>
      </c>
      <c r="J595" s="441"/>
      <c r="K595" s="441">
        <v>226</v>
      </c>
      <c r="L595" s="445"/>
      <c r="M595" s="445"/>
      <c r="N595" s="441"/>
      <c r="O595" s="441"/>
      <c r="P595" s="445"/>
      <c r="Q595" s="445"/>
      <c r="R595" s="515"/>
      <c r="S595" s="446"/>
    </row>
    <row r="596" spans="1:19" ht="14.4" customHeight="1" x14ac:dyDescent="0.3">
      <c r="A596" s="440" t="s">
        <v>784</v>
      </c>
      <c r="B596" s="441" t="s">
        <v>785</v>
      </c>
      <c r="C596" s="441" t="s">
        <v>386</v>
      </c>
      <c r="D596" s="441" t="s">
        <v>781</v>
      </c>
      <c r="E596" s="441" t="s">
        <v>786</v>
      </c>
      <c r="F596" s="441" t="s">
        <v>892</v>
      </c>
      <c r="G596" s="441" t="s">
        <v>893</v>
      </c>
      <c r="H596" s="445">
        <v>3</v>
      </c>
      <c r="I596" s="445">
        <v>807</v>
      </c>
      <c r="J596" s="441"/>
      <c r="K596" s="441">
        <v>269</v>
      </c>
      <c r="L596" s="445"/>
      <c r="M596" s="445"/>
      <c r="N596" s="441"/>
      <c r="O596" s="441"/>
      <c r="P596" s="445"/>
      <c r="Q596" s="445"/>
      <c r="R596" s="515"/>
      <c r="S596" s="446"/>
    </row>
    <row r="597" spans="1:19" ht="14.4" customHeight="1" x14ac:dyDescent="0.3">
      <c r="A597" s="440" t="s">
        <v>784</v>
      </c>
      <c r="B597" s="441" t="s">
        <v>785</v>
      </c>
      <c r="C597" s="441" t="s">
        <v>386</v>
      </c>
      <c r="D597" s="441" t="s">
        <v>781</v>
      </c>
      <c r="E597" s="441" t="s">
        <v>786</v>
      </c>
      <c r="F597" s="441" t="s">
        <v>896</v>
      </c>
      <c r="G597" s="441" t="s">
        <v>897</v>
      </c>
      <c r="H597" s="445"/>
      <c r="I597" s="445"/>
      <c r="J597" s="441"/>
      <c r="K597" s="441"/>
      <c r="L597" s="445">
        <v>2</v>
      </c>
      <c r="M597" s="445">
        <v>214</v>
      </c>
      <c r="N597" s="441">
        <v>1</v>
      </c>
      <c r="O597" s="441">
        <v>107</v>
      </c>
      <c r="P597" s="445"/>
      <c r="Q597" s="445"/>
      <c r="R597" s="515"/>
      <c r="S597" s="446"/>
    </row>
    <row r="598" spans="1:19" ht="14.4" customHeight="1" x14ac:dyDescent="0.3">
      <c r="A598" s="440" t="s">
        <v>784</v>
      </c>
      <c r="B598" s="441" t="s">
        <v>785</v>
      </c>
      <c r="C598" s="441" t="s">
        <v>386</v>
      </c>
      <c r="D598" s="441" t="s">
        <v>781</v>
      </c>
      <c r="E598" s="441" t="s">
        <v>786</v>
      </c>
      <c r="F598" s="441" t="s">
        <v>898</v>
      </c>
      <c r="G598" s="441" t="s">
        <v>899</v>
      </c>
      <c r="H598" s="445"/>
      <c r="I598" s="445"/>
      <c r="J598" s="441"/>
      <c r="K598" s="441"/>
      <c r="L598" s="445">
        <v>1</v>
      </c>
      <c r="M598" s="445">
        <v>314</v>
      </c>
      <c r="N598" s="441">
        <v>1</v>
      </c>
      <c r="O598" s="441">
        <v>314</v>
      </c>
      <c r="P598" s="445"/>
      <c r="Q598" s="445"/>
      <c r="R598" s="515"/>
      <c r="S598" s="446"/>
    </row>
    <row r="599" spans="1:19" ht="14.4" customHeight="1" x14ac:dyDescent="0.3">
      <c r="A599" s="440" t="s">
        <v>784</v>
      </c>
      <c r="B599" s="441" t="s">
        <v>785</v>
      </c>
      <c r="C599" s="441" t="s">
        <v>386</v>
      </c>
      <c r="D599" s="441" t="s">
        <v>782</v>
      </c>
      <c r="E599" s="441" t="s">
        <v>786</v>
      </c>
      <c r="F599" s="441" t="s">
        <v>789</v>
      </c>
      <c r="G599" s="441" t="s">
        <v>790</v>
      </c>
      <c r="H599" s="445">
        <v>480</v>
      </c>
      <c r="I599" s="445">
        <v>25920</v>
      </c>
      <c r="J599" s="441">
        <v>1.396551724137931</v>
      </c>
      <c r="K599" s="441">
        <v>54</v>
      </c>
      <c r="L599" s="445">
        <v>320</v>
      </c>
      <c r="M599" s="445">
        <v>18560</v>
      </c>
      <c r="N599" s="441">
        <v>1</v>
      </c>
      <c r="O599" s="441">
        <v>58</v>
      </c>
      <c r="P599" s="445">
        <v>10</v>
      </c>
      <c r="Q599" s="445">
        <v>580</v>
      </c>
      <c r="R599" s="515">
        <v>3.125E-2</v>
      </c>
      <c r="S599" s="446">
        <v>58</v>
      </c>
    </row>
    <row r="600" spans="1:19" ht="14.4" customHeight="1" x14ac:dyDescent="0.3">
      <c r="A600" s="440" t="s">
        <v>784</v>
      </c>
      <c r="B600" s="441" t="s">
        <v>785</v>
      </c>
      <c r="C600" s="441" t="s">
        <v>386</v>
      </c>
      <c r="D600" s="441" t="s">
        <v>782</v>
      </c>
      <c r="E600" s="441" t="s">
        <v>786</v>
      </c>
      <c r="F600" s="441" t="s">
        <v>791</v>
      </c>
      <c r="G600" s="441" t="s">
        <v>792</v>
      </c>
      <c r="H600" s="445">
        <v>18</v>
      </c>
      <c r="I600" s="445">
        <v>2214</v>
      </c>
      <c r="J600" s="441">
        <v>0.84503816793893127</v>
      </c>
      <c r="K600" s="441">
        <v>123</v>
      </c>
      <c r="L600" s="445">
        <v>20</v>
      </c>
      <c r="M600" s="445">
        <v>2620</v>
      </c>
      <c r="N600" s="441">
        <v>1</v>
      </c>
      <c r="O600" s="441">
        <v>131</v>
      </c>
      <c r="P600" s="445"/>
      <c r="Q600" s="445"/>
      <c r="R600" s="515"/>
      <c r="S600" s="446"/>
    </row>
    <row r="601" spans="1:19" ht="14.4" customHeight="1" x14ac:dyDescent="0.3">
      <c r="A601" s="440" t="s">
        <v>784</v>
      </c>
      <c r="B601" s="441" t="s">
        <v>785</v>
      </c>
      <c r="C601" s="441" t="s">
        <v>386</v>
      </c>
      <c r="D601" s="441" t="s">
        <v>782</v>
      </c>
      <c r="E601" s="441" t="s">
        <v>786</v>
      </c>
      <c r="F601" s="441" t="s">
        <v>793</v>
      </c>
      <c r="G601" s="441" t="s">
        <v>794</v>
      </c>
      <c r="H601" s="445">
        <v>1</v>
      </c>
      <c r="I601" s="445">
        <v>177</v>
      </c>
      <c r="J601" s="441"/>
      <c r="K601" s="441">
        <v>177</v>
      </c>
      <c r="L601" s="445"/>
      <c r="M601" s="445"/>
      <c r="N601" s="441"/>
      <c r="O601" s="441"/>
      <c r="P601" s="445"/>
      <c r="Q601" s="445"/>
      <c r="R601" s="515"/>
      <c r="S601" s="446"/>
    </row>
    <row r="602" spans="1:19" ht="14.4" customHeight="1" x14ac:dyDescent="0.3">
      <c r="A602" s="440" t="s">
        <v>784</v>
      </c>
      <c r="B602" s="441" t="s">
        <v>785</v>
      </c>
      <c r="C602" s="441" t="s">
        <v>386</v>
      </c>
      <c r="D602" s="441" t="s">
        <v>782</v>
      </c>
      <c r="E602" s="441" t="s">
        <v>786</v>
      </c>
      <c r="F602" s="441" t="s">
        <v>799</v>
      </c>
      <c r="G602" s="441" t="s">
        <v>800</v>
      </c>
      <c r="H602" s="445">
        <v>19</v>
      </c>
      <c r="I602" s="445">
        <v>3268</v>
      </c>
      <c r="J602" s="441">
        <v>1.1410614525139664</v>
      </c>
      <c r="K602" s="441">
        <v>172</v>
      </c>
      <c r="L602" s="445">
        <v>16</v>
      </c>
      <c r="M602" s="445">
        <v>2864</v>
      </c>
      <c r="N602" s="441">
        <v>1</v>
      </c>
      <c r="O602" s="441">
        <v>179</v>
      </c>
      <c r="P602" s="445">
        <v>1</v>
      </c>
      <c r="Q602" s="445">
        <v>180</v>
      </c>
      <c r="R602" s="515">
        <v>6.2849162011173187E-2</v>
      </c>
      <c r="S602" s="446">
        <v>180</v>
      </c>
    </row>
    <row r="603" spans="1:19" ht="14.4" customHeight="1" x14ac:dyDescent="0.3">
      <c r="A603" s="440" t="s">
        <v>784</v>
      </c>
      <c r="B603" s="441" t="s">
        <v>785</v>
      </c>
      <c r="C603" s="441" t="s">
        <v>386</v>
      </c>
      <c r="D603" s="441" t="s">
        <v>782</v>
      </c>
      <c r="E603" s="441" t="s">
        <v>786</v>
      </c>
      <c r="F603" s="441" t="s">
        <v>803</v>
      </c>
      <c r="G603" s="441" t="s">
        <v>804</v>
      </c>
      <c r="H603" s="445">
        <v>5</v>
      </c>
      <c r="I603" s="445">
        <v>1610</v>
      </c>
      <c r="J603" s="441">
        <v>1.6019900497512438</v>
      </c>
      <c r="K603" s="441">
        <v>322</v>
      </c>
      <c r="L603" s="445">
        <v>3</v>
      </c>
      <c r="M603" s="445">
        <v>1005</v>
      </c>
      <c r="N603" s="441">
        <v>1</v>
      </c>
      <c r="O603" s="441">
        <v>335</v>
      </c>
      <c r="P603" s="445"/>
      <c r="Q603" s="445"/>
      <c r="R603" s="515"/>
      <c r="S603" s="446"/>
    </row>
    <row r="604" spans="1:19" ht="14.4" customHeight="1" x14ac:dyDescent="0.3">
      <c r="A604" s="440" t="s">
        <v>784</v>
      </c>
      <c r="B604" s="441" t="s">
        <v>785</v>
      </c>
      <c r="C604" s="441" t="s">
        <v>386</v>
      </c>
      <c r="D604" s="441" t="s">
        <v>782</v>
      </c>
      <c r="E604" s="441" t="s">
        <v>786</v>
      </c>
      <c r="F604" s="441" t="s">
        <v>807</v>
      </c>
      <c r="G604" s="441" t="s">
        <v>808</v>
      </c>
      <c r="H604" s="445">
        <v>64</v>
      </c>
      <c r="I604" s="445">
        <v>21824</v>
      </c>
      <c r="J604" s="441">
        <v>2.156308665151665</v>
      </c>
      <c r="K604" s="441">
        <v>341</v>
      </c>
      <c r="L604" s="445">
        <v>29</v>
      </c>
      <c r="M604" s="445">
        <v>10121</v>
      </c>
      <c r="N604" s="441">
        <v>1</v>
      </c>
      <c r="O604" s="441">
        <v>349</v>
      </c>
      <c r="P604" s="445">
        <v>8</v>
      </c>
      <c r="Q604" s="445">
        <v>2792</v>
      </c>
      <c r="R604" s="515">
        <v>0.27586206896551724</v>
      </c>
      <c r="S604" s="446">
        <v>349</v>
      </c>
    </row>
    <row r="605" spans="1:19" ht="14.4" customHeight="1" x14ac:dyDescent="0.3">
      <c r="A605" s="440" t="s">
        <v>784</v>
      </c>
      <c r="B605" s="441" t="s">
        <v>785</v>
      </c>
      <c r="C605" s="441" t="s">
        <v>386</v>
      </c>
      <c r="D605" s="441" t="s">
        <v>782</v>
      </c>
      <c r="E605" s="441" t="s">
        <v>786</v>
      </c>
      <c r="F605" s="441" t="s">
        <v>829</v>
      </c>
      <c r="G605" s="441" t="s">
        <v>830</v>
      </c>
      <c r="H605" s="445">
        <v>222</v>
      </c>
      <c r="I605" s="445">
        <v>63270</v>
      </c>
      <c r="J605" s="441">
        <v>1.734375</v>
      </c>
      <c r="K605" s="441">
        <v>285</v>
      </c>
      <c r="L605" s="445">
        <v>120</v>
      </c>
      <c r="M605" s="445">
        <v>36480</v>
      </c>
      <c r="N605" s="441">
        <v>1</v>
      </c>
      <c r="O605" s="441">
        <v>304</v>
      </c>
      <c r="P605" s="445">
        <v>3</v>
      </c>
      <c r="Q605" s="445">
        <v>915</v>
      </c>
      <c r="R605" s="515">
        <v>2.5082236842105265E-2</v>
      </c>
      <c r="S605" s="446">
        <v>305</v>
      </c>
    </row>
    <row r="606" spans="1:19" ht="14.4" customHeight="1" x14ac:dyDescent="0.3">
      <c r="A606" s="440" t="s">
        <v>784</v>
      </c>
      <c r="B606" s="441" t="s">
        <v>785</v>
      </c>
      <c r="C606" s="441" t="s">
        <v>386</v>
      </c>
      <c r="D606" s="441" t="s">
        <v>782</v>
      </c>
      <c r="E606" s="441" t="s">
        <v>786</v>
      </c>
      <c r="F606" s="441" t="s">
        <v>833</v>
      </c>
      <c r="G606" s="441" t="s">
        <v>834</v>
      </c>
      <c r="H606" s="445">
        <v>174</v>
      </c>
      <c r="I606" s="445">
        <v>80388</v>
      </c>
      <c r="J606" s="441">
        <v>0.96289198188917902</v>
      </c>
      <c r="K606" s="441">
        <v>462</v>
      </c>
      <c r="L606" s="445">
        <v>169</v>
      </c>
      <c r="M606" s="445">
        <v>83486</v>
      </c>
      <c r="N606" s="441">
        <v>1</v>
      </c>
      <c r="O606" s="441">
        <v>494</v>
      </c>
      <c r="P606" s="445">
        <v>8</v>
      </c>
      <c r="Q606" s="445">
        <v>3952</v>
      </c>
      <c r="R606" s="515">
        <v>4.7337278106508875E-2</v>
      </c>
      <c r="S606" s="446">
        <v>494</v>
      </c>
    </row>
    <row r="607" spans="1:19" ht="14.4" customHeight="1" x14ac:dyDescent="0.3">
      <c r="A607" s="440" t="s">
        <v>784</v>
      </c>
      <c r="B607" s="441" t="s">
        <v>785</v>
      </c>
      <c r="C607" s="441" t="s">
        <v>386</v>
      </c>
      <c r="D607" s="441" t="s">
        <v>782</v>
      </c>
      <c r="E607" s="441" t="s">
        <v>786</v>
      </c>
      <c r="F607" s="441" t="s">
        <v>837</v>
      </c>
      <c r="G607" s="441" t="s">
        <v>838</v>
      </c>
      <c r="H607" s="445">
        <v>312</v>
      </c>
      <c r="I607" s="445">
        <v>111072</v>
      </c>
      <c r="J607" s="441">
        <v>1.3051938895417157</v>
      </c>
      <c r="K607" s="441">
        <v>356</v>
      </c>
      <c r="L607" s="445">
        <v>230</v>
      </c>
      <c r="M607" s="445">
        <v>85100</v>
      </c>
      <c r="N607" s="441">
        <v>1</v>
      </c>
      <c r="O607" s="441">
        <v>370</v>
      </c>
      <c r="P607" s="445">
        <v>8</v>
      </c>
      <c r="Q607" s="445">
        <v>2960</v>
      </c>
      <c r="R607" s="515">
        <v>3.4782608695652174E-2</v>
      </c>
      <c r="S607" s="446">
        <v>370</v>
      </c>
    </row>
    <row r="608" spans="1:19" ht="14.4" customHeight="1" x14ac:dyDescent="0.3">
      <c r="A608" s="440" t="s">
        <v>784</v>
      </c>
      <c r="B608" s="441" t="s">
        <v>785</v>
      </c>
      <c r="C608" s="441" t="s">
        <v>386</v>
      </c>
      <c r="D608" s="441" t="s">
        <v>782</v>
      </c>
      <c r="E608" s="441" t="s">
        <v>786</v>
      </c>
      <c r="F608" s="441" t="s">
        <v>843</v>
      </c>
      <c r="G608" s="441" t="s">
        <v>844</v>
      </c>
      <c r="H608" s="445">
        <v>59</v>
      </c>
      <c r="I608" s="445">
        <v>6195</v>
      </c>
      <c r="J608" s="441">
        <v>1.3288288288288288</v>
      </c>
      <c r="K608" s="441">
        <v>105</v>
      </c>
      <c r="L608" s="445">
        <v>42</v>
      </c>
      <c r="M608" s="445">
        <v>4662</v>
      </c>
      <c r="N608" s="441">
        <v>1</v>
      </c>
      <c r="O608" s="441">
        <v>111</v>
      </c>
      <c r="P608" s="445">
        <v>1</v>
      </c>
      <c r="Q608" s="445">
        <v>111</v>
      </c>
      <c r="R608" s="515">
        <v>2.3809523809523808E-2</v>
      </c>
      <c r="S608" s="446">
        <v>111</v>
      </c>
    </row>
    <row r="609" spans="1:19" ht="14.4" customHeight="1" x14ac:dyDescent="0.3">
      <c r="A609" s="440" t="s">
        <v>784</v>
      </c>
      <c r="B609" s="441" t="s">
        <v>785</v>
      </c>
      <c r="C609" s="441" t="s">
        <v>386</v>
      </c>
      <c r="D609" s="441" t="s">
        <v>782</v>
      </c>
      <c r="E609" s="441" t="s">
        <v>786</v>
      </c>
      <c r="F609" s="441" t="s">
        <v>845</v>
      </c>
      <c r="G609" s="441" t="s">
        <v>846</v>
      </c>
      <c r="H609" s="445">
        <v>28</v>
      </c>
      <c r="I609" s="445">
        <v>3276</v>
      </c>
      <c r="J609" s="441">
        <v>0.93600000000000005</v>
      </c>
      <c r="K609" s="441">
        <v>117</v>
      </c>
      <c r="L609" s="445">
        <v>28</v>
      </c>
      <c r="M609" s="445">
        <v>3500</v>
      </c>
      <c r="N609" s="441">
        <v>1</v>
      </c>
      <c r="O609" s="441">
        <v>125</v>
      </c>
      <c r="P609" s="445"/>
      <c r="Q609" s="445"/>
      <c r="R609" s="515"/>
      <c r="S609" s="446"/>
    </row>
    <row r="610" spans="1:19" ht="14.4" customHeight="1" x14ac:dyDescent="0.3">
      <c r="A610" s="440" t="s">
        <v>784</v>
      </c>
      <c r="B610" s="441" t="s">
        <v>785</v>
      </c>
      <c r="C610" s="441" t="s">
        <v>386</v>
      </c>
      <c r="D610" s="441" t="s">
        <v>782</v>
      </c>
      <c r="E610" s="441" t="s">
        <v>786</v>
      </c>
      <c r="F610" s="441" t="s">
        <v>851</v>
      </c>
      <c r="G610" s="441" t="s">
        <v>852</v>
      </c>
      <c r="H610" s="445">
        <v>63</v>
      </c>
      <c r="I610" s="445">
        <v>27531</v>
      </c>
      <c r="J610" s="441">
        <v>1.4375</v>
      </c>
      <c r="K610" s="441">
        <v>437</v>
      </c>
      <c r="L610" s="445">
        <v>42</v>
      </c>
      <c r="M610" s="445">
        <v>19152</v>
      </c>
      <c r="N610" s="441">
        <v>1</v>
      </c>
      <c r="O610" s="441">
        <v>456</v>
      </c>
      <c r="P610" s="445">
        <v>1</v>
      </c>
      <c r="Q610" s="445">
        <v>456</v>
      </c>
      <c r="R610" s="515">
        <v>2.3809523809523808E-2</v>
      </c>
      <c r="S610" s="446">
        <v>456</v>
      </c>
    </row>
    <row r="611" spans="1:19" ht="14.4" customHeight="1" x14ac:dyDescent="0.3">
      <c r="A611" s="440" t="s">
        <v>784</v>
      </c>
      <c r="B611" s="441" t="s">
        <v>785</v>
      </c>
      <c r="C611" s="441" t="s">
        <v>386</v>
      </c>
      <c r="D611" s="441" t="s">
        <v>782</v>
      </c>
      <c r="E611" s="441" t="s">
        <v>786</v>
      </c>
      <c r="F611" s="441" t="s">
        <v>853</v>
      </c>
      <c r="G611" s="441" t="s">
        <v>854</v>
      </c>
      <c r="H611" s="445">
        <v>424</v>
      </c>
      <c r="I611" s="445">
        <v>22896</v>
      </c>
      <c r="J611" s="441">
        <v>0.97231187361984028</v>
      </c>
      <c r="K611" s="441">
        <v>54</v>
      </c>
      <c r="L611" s="445">
        <v>406</v>
      </c>
      <c r="M611" s="445">
        <v>23548</v>
      </c>
      <c r="N611" s="441">
        <v>1</v>
      </c>
      <c r="O611" s="441">
        <v>58</v>
      </c>
      <c r="P611" s="445">
        <v>14</v>
      </c>
      <c r="Q611" s="445">
        <v>812</v>
      </c>
      <c r="R611" s="515">
        <v>3.4482758620689655E-2</v>
      </c>
      <c r="S611" s="446">
        <v>58</v>
      </c>
    </row>
    <row r="612" spans="1:19" ht="14.4" customHeight="1" x14ac:dyDescent="0.3">
      <c r="A612" s="440" t="s">
        <v>784</v>
      </c>
      <c r="B612" s="441" t="s">
        <v>785</v>
      </c>
      <c r="C612" s="441" t="s">
        <v>386</v>
      </c>
      <c r="D612" s="441" t="s">
        <v>782</v>
      </c>
      <c r="E612" s="441" t="s">
        <v>786</v>
      </c>
      <c r="F612" s="441" t="s">
        <v>855</v>
      </c>
      <c r="G612" s="441" t="s">
        <v>856</v>
      </c>
      <c r="H612" s="445"/>
      <c r="I612" s="445"/>
      <c r="J612" s="441"/>
      <c r="K612" s="441"/>
      <c r="L612" s="445"/>
      <c r="M612" s="445"/>
      <c r="N612" s="441"/>
      <c r="O612" s="441"/>
      <c r="P612" s="445">
        <v>1</v>
      </c>
      <c r="Q612" s="445">
        <v>2173</v>
      </c>
      <c r="R612" s="515"/>
      <c r="S612" s="446">
        <v>2173</v>
      </c>
    </row>
    <row r="613" spans="1:19" ht="14.4" customHeight="1" x14ac:dyDescent="0.3">
      <c r="A613" s="440" t="s">
        <v>784</v>
      </c>
      <c r="B613" s="441" t="s">
        <v>785</v>
      </c>
      <c r="C613" s="441" t="s">
        <v>386</v>
      </c>
      <c r="D613" s="441" t="s">
        <v>782</v>
      </c>
      <c r="E613" s="441" t="s">
        <v>786</v>
      </c>
      <c r="F613" s="441" t="s">
        <v>861</v>
      </c>
      <c r="G613" s="441" t="s">
        <v>862</v>
      </c>
      <c r="H613" s="445">
        <v>236</v>
      </c>
      <c r="I613" s="445">
        <v>39884</v>
      </c>
      <c r="J613" s="441">
        <v>1.0312605042016807</v>
      </c>
      <c r="K613" s="441">
        <v>169</v>
      </c>
      <c r="L613" s="445">
        <v>221</v>
      </c>
      <c r="M613" s="445">
        <v>38675</v>
      </c>
      <c r="N613" s="441">
        <v>1</v>
      </c>
      <c r="O613" s="441">
        <v>175</v>
      </c>
      <c r="P613" s="445">
        <v>2</v>
      </c>
      <c r="Q613" s="445">
        <v>352</v>
      </c>
      <c r="R613" s="515">
        <v>9.1014867485455717E-3</v>
      </c>
      <c r="S613" s="446">
        <v>176</v>
      </c>
    </row>
    <row r="614" spans="1:19" ht="14.4" customHeight="1" x14ac:dyDescent="0.3">
      <c r="A614" s="440" t="s">
        <v>784</v>
      </c>
      <c r="B614" s="441" t="s">
        <v>785</v>
      </c>
      <c r="C614" s="441" t="s">
        <v>386</v>
      </c>
      <c r="D614" s="441" t="s">
        <v>782</v>
      </c>
      <c r="E614" s="441" t="s">
        <v>786</v>
      </c>
      <c r="F614" s="441" t="s">
        <v>879</v>
      </c>
      <c r="G614" s="441" t="s">
        <v>880</v>
      </c>
      <c r="H614" s="445">
        <v>6</v>
      </c>
      <c r="I614" s="445">
        <v>12072</v>
      </c>
      <c r="J614" s="441">
        <v>0.94460093896713615</v>
      </c>
      <c r="K614" s="441">
        <v>2012</v>
      </c>
      <c r="L614" s="445">
        <v>6</v>
      </c>
      <c r="M614" s="445">
        <v>12780</v>
      </c>
      <c r="N614" s="441">
        <v>1</v>
      </c>
      <c r="O614" s="441">
        <v>2130</v>
      </c>
      <c r="P614" s="445">
        <v>5</v>
      </c>
      <c r="Q614" s="445">
        <v>10655</v>
      </c>
      <c r="R614" s="515">
        <v>0.83372456964006258</v>
      </c>
      <c r="S614" s="446">
        <v>2131</v>
      </c>
    </row>
    <row r="615" spans="1:19" ht="14.4" customHeight="1" x14ac:dyDescent="0.3">
      <c r="A615" s="440" t="s">
        <v>784</v>
      </c>
      <c r="B615" s="441" t="s">
        <v>785</v>
      </c>
      <c r="C615" s="441" t="s">
        <v>386</v>
      </c>
      <c r="D615" s="441" t="s">
        <v>782</v>
      </c>
      <c r="E615" s="441" t="s">
        <v>786</v>
      </c>
      <c r="F615" s="441" t="s">
        <v>883</v>
      </c>
      <c r="G615" s="441" t="s">
        <v>884</v>
      </c>
      <c r="H615" s="445"/>
      <c r="I615" s="445"/>
      <c r="J615" s="441"/>
      <c r="K615" s="441"/>
      <c r="L615" s="445">
        <v>1</v>
      </c>
      <c r="M615" s="445">
        <v>423</v>
      </c>
      <c r="N615" s="441">
        <v>1</v>
      </c>
      <c r="O615" s="441">
        <v>423</v>
      </c>
      <c r="P615" s="445"/>
      <c r="Q615" s="445"/>
      <c r="R615" s="515"/>
      <c r="S615" s="446"/>
    </row>
    <row r="616" spans="1:19" ht="14.4" customHeight="1" x14ac:dyDescent="0.3">
      <c r="A616" s="440" t="s">
        <v>784</v>
      </c>
      <c r="B616" s="441" t="s">
        <v>785</v>
      </c>
      <c r="C616" s="441" t="s">
        <v>386</v>
      </c>
      <c r="D616" s="441" t="s">
        <v>782</v>
      </c>
      <c r="E616" s="441" t="s">
        <v>786</v>
      </c>
      <c r="F616" s="441" t="s">
        <v>888</v>
      </c>
      <c r="G616" s="441" t="s">
        <v>889</v>
      </c>
      <c r="H616" s="445"/>
      <c r="I616" s="445"/>
      <c r="J616" s="441"/>
      <c r="K616" s="441"/>
      <c r="L616" s="445">
        <v>1</v>
      </c>
      <c r="M616" s="445">
        <v>5216</v>
      </c>
      <c r="N616" s="441">
        <v>1</v>
      </c>
      <c r="O616" s="441">
        <v>5216</v>
      </c>
      <c r="P616" s="445"/>
      <c r="Q616" s="445"/>
      <c r="R616" s="515"/>
      <c r="S616" s="446"/>
    </row>
    <row r="617" spans="1:19" ht="14.4" customHeight="1" x14ac:dyDescent="0.3">
      <c r="A617" s="440" t="s">
        <v>784</v>
      </c>
      <c r="B617" s="441" t="s">
        <v>785</v>
      </c>
      <c r="C617" s="441" t="s">
        <v>386</v>
      </c>
      <c r="D617" s="441" t="s">
        <v>782</v>
      </c>
      <c r="E617" s="441" t="s">
        <v>786</v>
      </c>
      <c r="F617" s="441" t="s">
        <v>892</v>
      </c>
      <c r="G617" s="441" t="s">
        <v>893</v>
      </c>
      <c r="H617" s="445">
        <v>2</v>
      </c>
      <c r="I617" s="445">
        <v>538</v>
      </c>
      <c r="J617" s="441">
        <v>1.8680555555555556</v>
      </c>
      <c r="K617" s="441">
        <v>269</v>
      </c>
      <c r="L617" s="445">
        <v>1</v>
      </c>
      <c r="M617" s="445">
        <v>288</v>
      </c>
      <c r="N617" s="441">
        <v>1</v>
      </c>
      <c r="O617" s="441">
        <v>288</v>
      </c>
      <c r="P617" s="445">
        <v>1</v>
      </c>
      <c r="Q617" s="445">
        <v>289</v>
      </c>
      <c r="R617" s="515">
        <v>1.0034722222222223</v>
      </c>
      <c r="S617" s="446">
        <v>289</v>
      </c>
    </row>
    <row r="618" spans="1:19" ht="14.4" customHeight="1" x14ac:dyDescent="0.3">
      <c r="A618" s="440" t="s">
        <v>784</v>
      </c>
      <c r="B618" s="441" t="s">
        <v>785</v>
      </c>
      <c r="C618" s="441" t="s">
        <v>386</v>
      </c>
      <c r="D618" s="441" t="s">
        <v>782</v>
      </c>
      <c r="E618" s="441" t="s">
        <v>786</v>
      </c>
      <c r="F618" s="441" t="s">
        <v>900</v>
      </c>
      <c r="G618" s="441" t="s">
        <v>901</v>
      </c>
      <c r="H618" s="445"/>
      <c r="I618" s="445"/>
      <c r="J618" s="441"/>
      <c r="K618" s="441"/>
      <c r="L618" s="445"/>
      <c r="M618" s="445"/>
      <c r="N618" s="441"/>
      <c r="O618" s="441"/>
      <c r="P618" s="445">
        <v>1</v>
      </c>
      <c r="Q618" s="445">
        <v>0</v>
      </c>
      <c r="R618" s="515"/>
      <c r="S618" s="446">
        <v>0</v>
      </c>
    </row>
    <row r="619" spans="1:19" ht="14.4" customHeight="1" x14ac:dyDescent="0.3">
      <c r="A619" s="440" t="s">
        <v>784</v>
      </c>
      <c r="B619" s="441" t="s">
        <v>785</v>
      </c>
      <c r="C619" s="441" t="s">
        <v>386</v>
      </c>
      <c r="D619" s="441" t="s">
        <v>772</v>
      </c>
      <c r="E619" s="441" t="s">
        <v>786</v>
      </c>
      <c r="F619" s="441" t="s">
        <v>871</v>
      </c>
      <c r="G619" s="441" t="s">
        <v>872</v>
      </c>
      <c r="H619" s="445"/>
      <c r="I619" s="445"/>
      <c r="J619" s="441"/>
      <c r="K619" s="441"/>
      <c r="L619" s="445"/>
      <c r="M619" s="445"/>
      <c r="N619" s="441"/>
      <c r="O619" s="441"/>
      <c r="P619" s="445">
        <v>7</v>
      </c>
      <c r="Q619" s="445">
        <v>7084</v>
      </c>
      <c r="R619" s="515"/>
      <c r="S619" s="446">
        <v>1012</v>
      </c>
    </row>
    <row r="620" spans="1:19" ht="14.4" customHeight="1" x14ac:dyDescent="0.3">
      <c r="A620" s="440" t="s">
        <v>784</v>
      </c>
      <c r="B620" s="441" t="s">
        <v>785</v>
      </c>
      <c r="C620" s="441" t="s">
        <v>443</v>
      </c>
      <c r="D620" s="441" t="s">
        <v>753</v>
      </c>
      <c r="E620" s="441" t="s">
        <v>786</v>
      </c>
      <c r="F620" s="441" t="s">
        <v>799</v>
      </c>
      <c r="G620" s="441" t="s">
        <v>800</v>
      </c>
      <c r="H620" s="445"/>
      <c r="I620" s="445"/>
      <c r="J620" s="441"/>
      <c r="K620" s="441"/>
      <c r="L620" s="445"/>
      <c r="M620" s="445"/>
      <c r="N620" s="441"/>
      <c r="O620" s="441"/>
      <c r="P620" s="445">
        <v>71</v>
      </c>
      <c r="Q620" s="445">
        <v>12780</v>
      </c>
      <c r="R620" s="515"/>
      <c r="S620" s="446">
        <v>180</v>
      </c>
    </row>
    <row r="621" spans="1:19" ht="14.4" customHeight="1" x14ac:dyDescent="0.3">
      <c r="A621" s="440" t="s">
        <v>784</v>
      </c>
      <c r="B621" s="441" t="s">
        <v>785</v>
      </c>
      <c r="C621" s="441" t="s">
        <v>443</v>
      </c>
      <c r="D621" s="441" t="s">
        <v>753</v>
      </c>
      <c r="E621" s="441" t="s">
        <v>786</v>
      </c>
      <c r="F621" s="441" t="s">
        <v>807</v>
      </c>
      <c r="G621" s="441" t="s">
        <v>808</v>
      </c>
      <c r="H621" s="445"/>
      <c r="I621" s="445"/>
      <c r="J621" s="441"/>
      <c r="K621" s="441"/>
      <c r="L621" s="445"/>
      <c r="M621" s="445"/>
      <c r="N621" s="441"/>
      <c r="O621" s="441"/>
      <c r="P621" s="445">
        <v>134</v>
      </c>
      <c r="Q621" s="445">
        <v>46766</v>
      </c>
      <c r="R621" s="515"/>
      <c r="S621" s="446">
        <v>349</v>
      </c>
    </row>
    <row r="622" spans="1:19" ht="14.4" customHeight="1" x14ac:dyDescent="0.3">
      <c r="A622" s="440" t="s">
        <v>784</v>
      </c>
      <c r="B622" s="441" t="s">
        <v>785</v>
      </c>
      <c r="C622" s="441" t="s">
        <v>443</v>
      </c>
      <c r="D622" s="441" t="s">
        <v>753</v>
      </c>
      <c r="E622" s="441" t="s">
        <v>786</v>
      </c>
      <c r="F622" s="441" t="s">
        <v>839</v>
      </c>
      <c r="G622" s="441" t="s">
        <v>840</v>
      </c>
      <c r="H622" s="445"/>
      <c r="I622" s="445"/>
      <c r="J622" s="441"/>
      <c r="K622" s="441"/>
      <c r="L622" s="445"/>
      <c r="M622" s="445"/>
      <c r="N622" s="441"/>
      <c r="O622" s="441"/>
      <c r="P622" s="445">
        <v>63</v>
      </c>
      <c r="Q622" s="445">
        <v>195804</v>
      </c>
      <c r="R622" s="515"/>
      <c r="S622" s="446">
        <v>3108</v>
      </c>
    </row>
    <row r="623" spans="1:19" ht="14.4" customHeight="1" x14ac:dyDescent="0.3">
      <c r="A623" s="440" t="s">
        <v>784</v>
      </c>
      <c r="B623" s="441" t="s">
        <v>785</v>
      </c>
      <c r="C623" s="441" t="s">
        <v>443</v>
      </c>
      <c r="D623" s="441" t="s">
        <v>753</v>
      </c>
      <c r="E623" s="441" t="s">
        <v>786</v>
      </c>
      <c r="F623" s="441" t="s">
        <v>841</v>
      </c>
      <c r="G623" s="441" t="s">
        <v>842</v>
      </c>
      <c r="H623" s="445"/>
      <c r="I623" s="445"/>
      <c r="J623" s="441"/>
      <c r="K623" s="441"/>
      <c r="L623" s="445"/>
      <c r="M623" s="445"/>
      <c r="N623" s="441"/>
      <c r="O623" s="441"/>
      <c r="P623" s="445">
        <v>3</v>
      </c>
      <c r="Q623" s="445">
        <v>38382</v>
      </c>
      <c r="R623" s="515"/>
      <c r="S623" s="446">
        <v>12794</v>
      </c>
    </row>
    <row r="624" spans="1:19" ht="14.4" customHeight="1" x14ac:dyDescent="0.3">
      <c r="A624" s="440" t="s">
        <v>784</v>
      </c>
      <c r="B624" s="441" t="s">
        <v>785</v>
      </c>
      <c r="C624" s="441" t="s">
        <v>443</v>
      </c>
      <c r="D624" s="441" t="s">
        <v>753</v>
      </c>
      <c r="E624" s="441" t="s">
        <v>786</v>
      </c>
      <c r="F624" s="441" t="s">
        <v>855</v>
      </c>
      <c r="G624" s="441" t="s">
        <v>856</v>
      </c>
      <c r="H624" s="445"/>
      <c r="I624" s="445"/>
      <c r="J624" s="441"/>
      <c r="K624" s="441"/>
      <c r="L624" s="445"/>
      <c r="M624" s="445"/>
      <c r="N624" s="441"/>
      <c r="O624" s="441"/>
      <c r="P624" s="445">
        <v>67</v>
      </c>
      <c r="Q624" s="445">
        <v>145591</v>
      </c>
      <c r="R624" s="515"/>
      <c r="S624" s="446">
        <v>2173</v>
      </c>
    </row>
    <row r="625" spans="1:19" ht="14.4" customHeight="1" x14ac:dyDescent="0.3">
      <c r="A625" s="440" t="s">
        <v>784</v>
      </c>
      <c r="B625" s="441" t="s">
        <v>785</v>
      </c>
      <c r="C625" s="441" t="s">
        <v>443</v>
      </c>
      <c r="D625" s="441" t="s">
        <v>753</v>
      </c>
      <c r="E625" s="441" t="s">
        <v>786</v>
      </c>
      <c r="F625" s="441" t="s">
        <v>879</v>
      </c>
      <c r="G625" s="441" t="s">
        <v>880</v>
      </c>
      <c r="H625" s="445"/>
      <c r="I625" s="445"/>
      <c r="J625" s="441"/>
      <c r="K625" s="441"/>
      <c r="L625" s="445"/>
      <c r="M625" s="445"/>
      <c r="N625" s="441"/>
      <c r="O625" s="441"/>
      <c r="P625" s="445">
        <v>136</v>
      </c>
      <c r="Q625" s="445">
        <v>289816</v>
      </c>
      <c r="R625" s="515"/>
      <c r="S625" s="446">
        <v>2131</v>
      </c>
    </row>
    <row r="626" spans="1:19" ht="14.4" customHeight="1" x14ac:dyDescent="0.3">
      <c r="A626" s="440" t="s">
        <v>784</v>
      </c>
      <c r="B626" s="441" t="s">
        <v>785</v>
      </c>
      <c r="C626" s="441" t="s">
        <v>443</v>
      </c>
      <c r="D626" s="441" t="s">
        <v>753</v>
      </c>
      <c r="E626" s="441" t="s">
        <v>786</v>
      </c>
      <c r="F626" s="441" t="s">
        <v>892</v>
      </c>
      <c r="G626" s="441" t="s">
        <v>893</v>
      </c>
      <c r="H626" s="445"/>
      <c r="I626" s="445"/>
      <c r="J626" s="441"/>
      <c r="K626" s="441"/>
      <c r="L626" s="445"/>
      <c r="M626" s="445"/>
      <c r="N626" s="441"/>
      <c r="O626" s="441"/>
      <c r="P626" s="445">
        <v>1</v>
      </c>
      <c r="Q626" s="445">
        <v>289</v>
      </c>
      <c r="R626" s="515"/>
      <c r="S626" s="446">
        <v>289</v>
      </c>
    </row>
    <row r="627" spans="1:19" ht="14.4" customHeight="1" x14ac:dyDescent="0.3">
      <c r="A627" s="440" t="s">
        <v>784</v>
      </c>
      <c r="B627" s="441" t="s">
        <v>785</v>
      </c>
      <c r="C627" s="441" t="s">
        <v>443</v>
      </c>
      <c r="D627" s="441" t="s">
        <v>753</v>
      </c>
      <c r="E627" s="441" t="s">
        <v>786</v>
      </c>
      <c r="F627" s="441" t="s">
        <v>900</v>
      </c>
      <c r="G627" s="441" t="s">
        <v>901</v>
      </c>
      <c r="H627" s="445"/>
      <c r="I627" s="445"/>
      <c r="J627" s="441"/>
      <c r="K627" s="441"/>
      <c r="L627" s="445"/>
      <c r="M627" s="445"/>
      <c r="N627" s="441"/>
      <c r="O627" s="441"/>
      <c r="P627" s="445">
        <v>59</v>
      </c>
      <c r="Q627" s="445">
        <v>0</v>
      </c>
      <c r="R627" s="515"/>
      <c r="S627" s="446">
        <v>0</v>
      </c>
    </row>
    <row r="628" spans="1:19" ht="14.4" customHeight="1" x14ac:dyDescent="0.3">
      <c r="A628" s="440" t="s">
        <v>784</v>
      </c>
      <c r="B628" s="441" t="s">
        <v>785</v>
      </c>
      <c r="C628" s="441" t="s">
        <v>443</v>
      </c>
      <c r="D628" s="441" t="s">
        <v>762</v>
      </c>
      <c r="E628" s="441" t="s">
        <v>786</v>
      </c>
      <c r="F628" s="441" t="s">
        <v>871</v>
      </c>
      <c r="G628" s="441" t="s">
        <v>872</v>
      </c>
      <c r="H628" s="445">
        <v>5</v>
      </c>
      <c r="I628" s="445">
        <v>5040</v>
      </c>
      <c r="J628" s="441"/>
      <c r="K628" s="441">
        <v>1008</v>
      </c>
      <c r="L628" s="445"/>
      <c r="M628" s="445"/>
      <c r="N628" s="441"/>
      <c r="O628" s="441"/>
      <c r="P628" s="445"/>
      <c r="Q628" s="445"/>
      <c r="R628" s="515"/>
      <c r="S628" s="446"/>
    </row>
    <row r="629" spans="1:19" ht="14.4" customHeight="1" x14ac:dyDescent="0.3">
      <c r="A629" s="440" t="s">
        <v>784</v>
      </c>
      <c r="B629" s="441" t="s">
        <v>785</v>
      </c>
      <c r="C629" s="441" t="s">
        <v>443</v>
      </c>
      <c r="D629" s="441" t="s">
        <v>765</v>
      </c>
      <c r="E629" s="441" t="s">
        <v>786</v>
      </c>
      <c r="F629" s="441" t="s">
        <v>799</v>
      </c>
      <c r="G629" s="441" t="s">
        <v>800</v>
      </c>
      <c r="H629" s="445"/>
      <c r="I629" s="445"/>
      <c r="J629" s="441"/>
      <c r="K629" s="441"/>
      <c r="L629" s="445">
        <v>1</v>
      </c>
      <c r="M629" s="445">
        <v>179</v>
      </c>
      <c r="N629" s="441">
        <v>1</v>
      </c>
      <c r="O629" s="441">
        <v>179</v>
      </c>
      <c r="P629" s="445"/>
      <c r="Q629" s="445"/>
      <c r="R629" s="515"/>
      <c r="S629" s="446"/>
    </row>
    <row r="630" spans="1:19" ht="14.4" customHeight="1" x14ac:dyDescent="0.3">
      <c r="A630" s="440" t="s">
        <v>784</v>
      </c>
      <c r="B630" s="441" t="s">
        <v>785</v>
      </c>
      <c r="C630" s="441" t="s">
        <v>443</v>
      </c>
      <c r="D630" s="441" t="s">
        <v>765</v>
      </c>
      <c r="E630" s="441" t="s">
        <v>786</v>
      </c>
      <c r="F630" s="441" t="s">
        <v>807</v>
      </c>
      <c r="G630" s="441" t="s">
        <v>808</v>
      </c>
      <c r="H630" s="445"/>
      <c r="I630" s="445"/>
      <c r="J630" s="441"/>
      <c r="K630" s="441"/>
      <c r="L630" s="445">
        <v>2</v>
      </c>
      <c r="M630" s="445">
        <v>698</v>
      </c>
      <c r="N630" s="441">
        <v>1</v>
      </c>
      <c r="O630" s="441">
        <v>349</v>
      </c>
      <c r="P630" s="445"/>
      <c r="Q630" s="445"/>
      <c r="R630" s="515"/>
      <c r="S630" s="446"/>
    </row>
    <row r="631" spans="1:19" ht="14.4" customHeight="1" x14ac:dyDescent="0.3">
      <c r="A631" s="440" t="s">
        <v>784</v>
      </c>
      <c r="B631" s="441" t="s">
        <v>785</v>
      </c>
      <c r="C631" s="441" t="s">
        <v>443</v>
      </c>
      <c r="D631" s="441" t="s">
        <v>765</v>
      </c>
      <c r="E631" s="441" t="s">
        <v>786</v>
      </c>
      <c r="F631" s="441" t="s">
        <v>841</v>
      </c>
      <c r="G631" s="441" t="s">
        <v>842</v>
      </c>
      <c r="H631" s="445"/>
      <c r="I631" s="445"/>
      <c r="J631" s="441"/>
      <c r="K631" s="441"/>
      <c r="L631" s="445">
        <v>1</v>
      </c>
      <c r="M631" s="445">
        <v>12793</v>
      </c>
      <c r="N631" s="441">
        <v>1</v>
      </c>
      <c r="O631" s="441">
        <v>12793</v>
      </c>
      <c r="P631" s="445"/>
      <c r="Q631" s="445"/>
      <c r="R631" s="515"/>
      <c r="S631" s="446"/>
    </row>
    <row r="632" spans="1:19" ht="14.4" customHeight="1" x14ac:dyDescent="0.3">
      <c r="A632" s="440" t="s">
        <v>784</v>
      </c>
      <c r="B632" s="441" t="s">
        <v>785</v>
      </c>
      <c r="C632" s="441" t="s">
        <v>443</v>
      </c>
      <c r="D632" s="441" t="s">
        <v>765</v>
      </c>
      <c r="E632" s="441" t="s">
        <v>786</v>
      </c>
      <c r="F632" s="441" t="s">
        <v>855</v>
      </c>
      <c r="G632" s="441" t="s">
        <v>856</v>
      </c>
      <c r="H632" s="445"/>
      <c r="I632" s="445"/>
      <c r="J632" s="441"/>
      <c r="K632" s="441"/>
      <c r="L632" s="445">
        <v>1</v>
      </c>
      <c r="M632" s="445">
        <v>2173</v>
      </c>
      <c r="N632" s="441">
        <v>1</v>
      </c>
      <c r="O632" s="441">
        <v>2173</v>
      </c>
      <c r="P632" s="445"/>
      <c r="Q632" s="445"/>
      <c r="R632" s="515"/>
      <c r="S632" s="446"/>
    </row>
    <row r="633" spans="1:19" ht="14.4" customHeight="1" x14ac:dyDescent="0.3">
      <c r="A633" s="440" t="s">
        <v>784</v>
      </c>
      <c r="B633" s="441" t="s">
        <v>785</v>
      </c>
      <c r="C633" s="441" t="s">
        <v>443</v>
      </c>
      <c r="D633" s="441" t="s">
        <v>765</v>
      </c>
      <c r="E633" s="441" t="s">
        <v>786</v>
      </c>
      <c r="F633" s="441" t="s">
        <v>879</v>
      </c>
      <c r="G633" s="441" t="s">
        <v>880</v>
      </c>
      <c r="H633" s="445"/>
      <c r="I633" s="445"/>
      <c r="J633" s="441"/>
      <c r="K633" s="441"/>
      <c r="L633" s="445">
        <v>2</v>
      </c>
      <c r="M633" s="445">
        <v>4260</v>
      </c>
      <c r="N633" s="441">
        <v>1</v>
      </c>
      <c r="O633" s="441">
        <v>2130</v>
      </c>
      <c r="P633" s="445"/>
      <c r="Q633" s="445"/>
      <c r="R633" s="515"/>
      <c r="S633" s="446"/>
    </row>
    <row r="634" spans="1:19" ht="14.4" customHeight="1" x14ac:dyDescent="0.3">
      <c r="A634" s="440" t="s">
        <v>784</v>
      </c>
      <c r="B634" s="441" t="s">
        <v>785</v>
      </c>
      <c r="C634" s="441" t="s">
        <v>443</v>
      </c>
      <c r="D634" s="441" t="s">
        <v>765</v>
      </c>
      <c r="E634" s="441" t="s">
        <v>786</v>
      </c>
      <c r="F634" s="441" t="s">
        <v>892</v>
      </c>
      <c r="G634" s="441" t="s">
        <v>893</v>
      </c>
      <c r="H634" s="445"/>
      <c r="I634" s="445"/>
      <c r="J634" s="441"/>
      <c r="K634" s="441"/>
      <c r="L634" s="445">
        <v>1</v>
      </c>
      <c r="M634" s="445">
        <v>288</v>
      </c>
      <c r="N634" s="441">
        <v>1</v>
      </c>
      <c r="O634" s="441">
        <v>288</v>
      </c>
      <c r="P634" s="445"/>
      <c r="Q634" s="445"/>
      <c r="R634" s="515"/>
      <c r="S634" s="446"/>
    </row>
    <row r="635" spans="1:19" ht="14.4" customHeight="1" x14ac:dyDescent="0.3">
      <c r="A635" s="440" t="s">
        <v>784</v>
      </c>
      <c r="B635" s="441" t="s">
        <v>785</v>
      </c>
      <c r="C635" s="441" t="s">
        <v>443</v>
      </c>
      <c r="D635" s="441" t="s">
        <v>766</v>
      </c>
      <c r="E635" s="441" t="s">
        <v>786</v>
      </c>
      <c r="F635" s="441" t="s">
        <v>799</v>
      </c>
      <c r="G635" s="441" t="s">
        <v>800</v>
      </c>
      <c r="H635" s="445">
        <v>146</v>
      </c>
      <c r="I635" s="445">
        <v>25112</v>
      </c>
      <c r="J635" s="441">
        <v>0.9742396027312229</v>
      </c>
      <c r="K635" s="441">
        <v>172</v>
      </c>
      <c r="L635" s="445">
        <v>144</v>
      </c>
      <c r="M635" s="445">
        <v>25776</v>
      </c>
      <c r="N635" s="441">
        <v>1</v>
      </c>
      <c r="O635" s="441">
        <v>179</v>
      </c>
      <c r="P635" s="445">
        <v>29</v>
      </c>
      <c r="Q635" s="445">
        <v>5220</v>
      </c>
      <c r="R635" s="515">
        <v>0.20251396648044692</v>
      </c>
      <c r="S635" s="446">
        <v>180</v>
      </c>
    </row>
    <row r="636" spans="1:19" ht="14.4" customHeight="1" x14ac:dyDescent="0.3">
      <c r="A636" s="440" t="s">
        <v>784</v>
      </c>
      <c r="B636" s="441" t="s">
        <v>785</v>
      </c>
      <c r="C636" s="441" t="s">
        <v>443</v>
      </c>
      <c r="D636" s="441" t="s">
        <v>766</v>
      </c>
      <c r="E636" s="441" t="s">
        <v>786</v>
      </c>
      <c r="F636" s="441" t="s">
        <v>807</v>
      </c>
      <c r="G636" s="441" t="s">
        <v>808</v>
      </c>
      <c r="H636" s="445">
        <v>292</v>
      </c>
      <c r="I636" s="445">
        <v>99572</v>
      </c>
      <c r="J636" s="441">
        <v>0.99757549041216664</v>
      </c>
      <c r="K636" s="441">
        <v>341</v>
      </c>
      <c r="L636" s="445">
        <v>286</v>
      </c>
      <c r="M636" s="445">
        <v>99814</v>
      </c>
      <c r="N636" s="441">
        <v>1</v>
      </c>
      <c r="O636" s="441">
        <v>349</v>
      </c>
      <c r="P636" s="445">
        <v>56</v>
      </c>
      <c r="Q636" s="445">
        <v>19544</v>
      </c>
      <c r="R636" s="515">
        <v>0.19580419580419581</v>
      </c>
      <c r="S636" s="446">
        <v>349</v>
      </c>
    </row>
    <row r="637" spans="1:19" ht="14.4" customHeight="1" x14ac:dyDescent="0.3">
      <c r="A637" s="440" t="s">
        <v>784</v>
      </c>
      <c r="B637" s="441" t="s">
        <v>785</v>
      </c>
      <c r="C637" s="441" t="s">
        <v>443</v>
      </c>
      <c r="D637" s="441" t="s">
        <v>766</v>
      </c>
      <c r="E637" s="441" t="s">
        <v>786</v>
      </c>
      <c r="F637" s="441" t="s">
        <v>837</v>
      </c>
      <c r="G637" s="441" t="s">
        <v>838</v>
      </c>
      <c r="H637" s="445">
        <v>3</v>
      </c>
      <c r="I637" s="445">
        <v>1068</v>
      </c>
      <c r="J637" s="441"/>
      <c r="K637" s="441">
        <v>356</v>
      </c>
      <c r="L637" s="445"/>
      <c r="M637" s="445"/>
      <c r="N637" s="441"/>
      <c r="O637" s="441"/>
      <c r="P637" s="445"/>
      <c r="Q637" s="445"/>
      <c r="R637" s="515"/>
      <c r="S637" s="446"/>
    </row>
    <row r="638" spans="1:19" ht="14.4" customHeight="1" x14ac:dyDescent="0.3">
      <c r="A638" s="440" t="s">
        <v>784</v>
      </c>
      <c r="B638" s="441" t="s">
        <v>785</v>
      </c>
      <c r="C638" s="441" t="s">
        <v>443</v>
      </c>
      <c r="D638" s="441" t="s">
        <v>766</v>
      </c>
      <c r="E638" s="441" t="s">
        <v>786</v>
      </c>
      <c r="F638" s="441" t="s">
        <v>839</v>
      </c>
      <c r="G638" s="441" t="s">
        <v>840</v>
      </c>
      <c r="H638" s="445">
        <v>124</v>
      </c>
      <c r="I638" s="445">
        <v>361708</v>
      </c>
      <c r="J638" s="441">
        <v>0.92454055159369164</v>
      </c>
      <c r="K638" s="441">
        <v>2917</v>
      </c>
      <c r="L638" s="445">
        <v>126</v>
      </c>
      <c r="M638" s="445">
        <v>391230</v>
      </c>
      <c r="N638" s="441">
        <v>1</v>
      </c>
      <c r="O638" s="441">
        <v>3105</v>
      </c>
      <c r="P638" s="445">
        <v>27</v>
      </c>
      <c r="Q638" s="445">
        <v>83916</v>
      </c>
      <c r="R638" s="515">
        <v>0.2144927536231884</v>
      </c>
      <c r="S638" s="446">
        <v>3108</v>
      </c>
    </row>
    <row r="639" spans="1:19" ht="14.4" customHeight="1" x14ac:dyDescent="0.3">
      <c r="A639" s="440" t="s">
        <v>784</v>
      </c>
      <c r="B639" s="441" t="s">
        <v>785</v>
      </c>
      <c r="C639" s="441" t="s">
        <v>443</v>
      </c>
      <c r="D639" s="441" t="s">
        <v>766</v>
      </c>
      <c r="E639" s="441" t="s">
        <v>786</v>
      </c>
      <c r="F639" s="441" t="s">
        <v>841</v>
      </c>
      <c r="G639" s="441" t="s">
        <v>842</v>
      </c>
      <c r="H639" s="445">
        <v>4</v>
      </c>
      <c r="I639" s="445">
        <v>51168</v>
      </c>
      <c r="J639" s="441">
        <v>0.4999609161260064</v>
      </c>
      <c r="K639" s="441">
        <v>12792</v>
      </c>
      <c r="L639" s="445">
        <v>8</v>
      </c>
      <c r="M639" s="445">
        <v>102344</v>
      </c>
      <c r="N639" s="441">
        <v>1</v>
      </c>
      <c r="O639" s="441">
        <v>12793</v>
      </c>
      <c r="P639" s="445">
        <v>5</v>
      </c>
      <c r="Q639" s="445">
        <v>63970</v>
      </c>
      <c r="R639" s="515">
        <v>0.62504885484249195</v>
      </c>
      <c r="S639" s="446">
        <v>12794</v>
      </c>
    </row>
    <row r="640" spans="1:19" ht="14.4" customHeight="1" x14ac:dyDescent="0.3">
      <c r="A640" s="440" t="s">
        <v>784</v>
      </c>
      <c r="B640" s="441" t="s">
        <v>785</v>
      </c>
      <c r="C640" s="441" t="s">
        <v>443</v>
      </c>
      <c r="D640" s="441" t="s">
        <v>766</v>
      </c>
      <c r="E640" s="441" t="s">
        <v>786</v>
      </c>
      <c r="F640" s="441" t="s">
        <v>845</v>
      </c>
      <c r="G640" s="441" t="s">
        <v>846</v>
      </c>
      <c r="H640" s="445"/>
      <c r="I640" s="445"/>
      <c r="J640" s="441"/>
      <c r="K640" s="441"/>
      <c r="L640" s="445"/>
      <c r="M640" s="445"/>
      <c r="N640" s="441"/>
      <c r="O640" s="441"/>
      <c r="P640" s="445">
        <v>1</v>
      </c>
      <c r="Q640" s="445">
        <v>125</v>
      </c>
      <c r="R640" s="515"/>
      <c r="S640" s="446">
        <v>125</v>
      </c>
    </row>
    <row r="641" spans="1:19" ht="14.4" customHeight="1" x14ac:dyDescent="0.3">
      <c r="A641" s="440" t="s">
        <v>784</v>
      </c>
      <c r="B641" s="441" t="s">
        <v>785</v>
      </c>
      <c r="C641" s="441" t="s">
        <v>443</v>
      </c>
      <c r="D641" s="441" t="s">
        <v>766</v>
      </c>
      <c r="E641" s="441" t="s">
        <v>786</v>
      </c>
      <c r="F641" s="441" t="s">
        <v>855</v>
      </c>
      <c r="G641" s="441" t="s">
        <v>856</v>
      </c>
      <c r="H641" s="445">
        <v>141</v>
      </c>
      <c r="I641" s="445">
        <v>306252</v>
      </c>
      <c r="J641" s="441">
        <v>1.0362875937305434</v>
      </c>
      <c r="K641" s="441">
        <v>2172</v>
      </c>
      <c r="L641" s="445">
        <v>136</v>
      </c>
      <c r="M641" s="445">
        <v>295528</v>
      </c>
      <c r="N641" s="441">
        <v>1</v>
      </c>
      <c r="O641" s="441">
        <v>2173</v>
      </c>
      <c r="P641" s="445">
        <v>29</v>
      </c>
      <c r="Q641" s="445">
        <v>63017</v>
      </c>
      <c r="R641" s="515">
        <v>0.21323529411764705</v>
      </c>
      <c r="S641" s="446">
        <v>2173</v>
      </c>
    </row>
    <row r="642" spans="1:19" ht="14.4" customHeight="1" x14ac:dyDescent="0.3">
      <c r="A642" s="440" t="s">
        <v>784</v>
      </c>
      <c r="B642" s="441" t="s">
        <v>785</v>
      </c>
      <c r="C642" s="441" t="s">
        <v>443</v>
      </c>
      <c r="D642" s="441" t="s">
        <v>766</v>
      </c>
      <c r="E642" s="441" t="s">
        <v>786</v>
      </c>
      <c r="F642" s="441" t="s">
        <v>879</v>
      </c>
      <c r="G642" s="441" t="s">
        <v>880</v>
      </c>
      <c r="H642" s="445">
        <v>292</v>
      </c>
      <c r="I642" s="445">
        <v>587504</v>
      </c>
      <c r="J642" s="441">
        <v>0.97120941612113998</v>
      </c>
      <c r="K642" s="441">
        <v>2012</v>
      </c>
      <c r="L642" s="445">
        <v>284</v>
      </c>
      <c r="M642" s="445">
        <v>604920</v>
      </c>
      <c r="N642" s="441">
        <v>1</v>
      </c>
      <c r="O642" s="441">
        <v>2130</v>
      </c>
      <c r="P642" s="445">
        <v>60</v>
      </c>
      <c r="Q642" s="445">
        <v>127860</v>
      </c>
      <c r="R642" s="515">
        <v>0.21136679230311445</v>
      </c>
      <c r="S642" s="446">
        <v>2131</v>
      </c>
    </row>
    <row r="643" spans="1:19" ht="14.4" customHeight="1" x14ac:dyDescent="0.3">
      <c r="A643" s="440" t="s">
        <v>784</v>
      </c>
      <c r="B643" s="441" t="s">
        <v>785</v>
      </c>
      <c r="C643" s="441" t="s">
        <v>443</v>
      </c>
      <c r="D643" s="441" t="s">
        <v>766</v>
      </c>
      <c r="E643" s="441" t="s">
        <v>786</v>
      </c>
      <c r="F643" s="441" t="s">
        <v>892</v>
      </c>
      <c r="G643" s="441" t="s">
        <v>893</v>
      </c>
      <c r="H643" s="445">
        <v>15</v>
      </c>
      <c r="I643" s="445">
        <v>4035</v>
      </c>
      <c r="J643" s="441">
        <v>2.8020833333333335</v>
      </c>
      <c r="K643" s="441">
        <v>269</v>
      </c>
      <c r="L643" s="445">
        <v>5</v>
      </c>
      <c r="M643" s="445">
        <v>1440</v>
      </c>
      <c r="N643" s="441">
        <v>1</v>
      </c>
      <c r="O643" s="441">
        <v>288</v>
      </c>
      <c r="P643" s="445">
        <v>2</v>
      </c>
      <c r="Q643" s="445">
        <v>578</v>
      </c>
      <c r="R643" s="515">
        <v>0.40138888888888891</v>
      </c>
      <c r="S643" s="446">
        <v>289</v>
      </c>
    </row>
    <row r="644" spans="1:19" ht="14.4" customHeight="1" x14ac:dyDescent="0.3">
      <c r="A644" s="440" t="s">
        <v>784</v>
      </c>
      <c r="B644" s="441" t="s">
        <v>785</v>
      </c>
      <c r="C644" s="441" t="s">
        <v>443</v>
      </c>
      <c r="D644" s="441" t="s">
        <v>766</v>
      </c>
      <c r="E644" s="441" t="s">
        <v>786</v>
      </c>
      <c r="F644" s="441" t="s">
        <v>900</v>
      </c>
      <c r="G644" s="441" t="s">
        <v>901</v>
      </c>
      <c r="H644" s="445">
        <v>77</v>
      </c>
      <c r="I644" s="445">
        <v>0</v>
      </c>
      <c r="J644" s="441"/>
      <c r="K644" s="441">
        <v>0</v>
      </c>
      <c r="L644" s="445">
        <v>123</v>
      </c>
      <c r="M644" s="445">
        <v>0</v>
      </c>
      <c r="N644" s="441"/>
      <c r="O644" s="441">
        <v>0</v>
      </c>
      <c r="P644" s="445">
        <v>24</v>
      </c>
      <c r="Q644" s="445">
        <v>0</v>
      </c>
      <c r="R644" s="515"/>
      <c r="S644" s="446">
        <v>0</v>
      </c>
    </row>
    <row r="645" spans="1:19" ht="14.4" customHeight="1" x14ac:dyDescent="0.3">
      <c r="A645" s="440" t="s">
        <v>784</v>
      </c>
      <c r="B645" s="441" t="s">
        <v>785</v>
      </c>
      <c r="C645" s="441" t="s">
        <v>443</v>
      </c>
      <c r="D645" s="441" t="s">
        <v>768</v>
      </c>
      <c r="E645" s="441" t="s">
        <v>786</v>
      </c>
      <c r="F645" s="441" t="s">
        <v>799</v>
      </c>
      <c r="G645" s="441" t="s">
        <v>800</v>
      </c>
      <c r="H645" s="445"/>
      <c r="I645" s="445"/>
      <c r="J645" s="441"/>
      <c r="K645" s="441"/>
      <c r="L645" s="445">
        <v>1</v>
      </c>
      <c r="M645" s="445">
        <v>179</v>
      </c>
      <c r="N645" s="441">
        <v>1</v>
      </c>
      <c r="O645" s="441">
        <v>179</v>
      </c>
      <c r="P645" s="445"/>
      <c r="Q645" s="445"/>
      <c r="R645" s="515"/>
      <c r="S645" s="446"/>
    </row>
    <row r="646" spans="1:19" ht="14.4" customHeight="1" x14ac:dyDescent="0.3">
      <c r="A646" s="440" t="s">
        <v>784</v>
      </c>
      <c r="B646" s="441" t="s">
        <v>785</v>
      </c>
      <c r="C646" s="441" t="s">
        <v>443</v>
      </c>
      <c r="D646" s="441" t="s">
        <v>768</v>
      </c>
      <c r="E646" s="441" t="s">
        <v>786</v>
      </c>
      <c r="F646" s="441" t="s">
        <v>807</v>
      </c>
      <c r="G646" s="441" t="s">
        <v>808</v>
      </c>
      <c r="H646" s="445"/>
      <c r="I646" s="445"/>
      <c r="J646" s="441"/>
      <c r="K646" s="441"/>
      <c r="L646" s="445">
        <v>2</v>
      </c>
      <c r="M646" s="445">
        <v>698</v>
      </c>
      <c r="N646" s="441">
        <v>1</v>
      </c>
      <c r="O646" s="441">
        <v>349</v>
      </c>
      <c r="P646" s="445"/>
      <c r="Q646" s="445"/>
      <c r="R646" s="515"/>
      <c r="S646" s="446"/>
    </row>
    <row r="647" spans="1:19" ht="14.4" customHeight="1" x14ac:dyDescent="0.3">
      <c r="A647" s="440" t="s">
        <v>784</v>
      </c>
      <c r="B647" s="441" t="s">
        <v>785</v>
      </c>
      <c r="C647" s="441" t="s">
        <v>443</v>
      </c>
      <c r="D647" s="441" t="s">
        <v>768</v>
      </c>
      <c r="E647" s="441" t="s">
        <v>786</v>
      </c>
      <c r="F647" s="441" t="s">
        <v>839</v>
      </c>
      <c r="G647" s="441" t="s">
        <v>840</v>
      </c>
      <c r="H647" s="445"/>
      <c r="I647" s="445"/>
      <c r="J647" s="441"/>
      <c r="K647" s="441"/>
      <c r="L647" s="445">
        <v>1</v>
      </c>
      <c r="M647" s="445">
        <v>3105</v>
      </c>
      <c r="N647" s="441">
        <v>1</v>
      </c>
      <c r="O647" s="441">
        <v>3105</v>
      </c>
      <c r="P647" s="445"/>
      <c r="Q647" s="445"/>
      <c r="R647" s="515"/>
      <c r="S647" s="446"/>
    </row>
    <row r="648" spans="1:19" ht="14.4" customHeight="1" x14ac:dyDescent="0.3">
      <c r="A648" s="440" t="s">
        <v>784</v>
      </c>
      <c r="B648" s="441" t="s">
        <v>785</v>
      </c>
      <c r="C648" s="441" t="s">
        <v>443</v>
      </c>
      <c r="D648" s="441" t="s">
        <v>768</v>
      </c>
      <c r="E648" s="441" t="s">
        <v>786</v>
      </c>
      <c r="F648" s="441" t="s">
        <v>855</v>
      </c>
      <c r="G648" s="441" t="s">
        <v>856</v>
      </c>
      <c r="H648" s="445"/>
      <c r="I648" s="445"/>
      <c r="J648" s="441"/>
      <c r="K648" s="441"/>
      <c r="L648" s="445">
        <v>1</v>
      </c>
      <c r="M648" s="445">
        <v>2173</v>
      </c>
      <c r="N648" s="441">
        <v>1</v>
      </c>
      <c r="O648" s="441">
        <v>2173</v>
      </c>
      <c r="P648" s="445"/>
      <c r="Q648" s="445"/>
      <c r="R648" s="515"/>
      <c r="S648" s="446"/>
    </row>
    <row r="649" spans="1:19" ht="14.4" customHeight="1" x14ac:dyDescent="0.3">
      <c r="A649" s="440" t="s">
        <v>784</v>
      </c>
      <c r="B649" s="441" t="s">
        <v>785</v>
      </c>
      <c r="C649" s="441" t="s">
        <v>443</v>
      </c>
      <c r="D649" s="441" t="s">
        <v>768</v>
      </c>
      <c r="E649" s="441" t="s">
        <v>786</v>
      </c>
      <c r="F649" s="441" t="s">
        <v>879</v>
      </c>
      <c r="G649" s="441" t="s">
        <v>880</v>
      </c>
      <c r="H649" s="445"/>
      <c r="I649" s="445"/>
      <c r="J649" s="441"/>
      <c r="K649" s="441"/>
      <c r="L649" s="445">
        <v>2</v>
      </c>
      <c r="M649" s="445">
        <v>4260</v>
      </c>
      <c r="N649" s="441">
        <v>1</v>
      </c>
      <c r="O649" s="441">
        <v>2130</v>
      </c>
      <c r="P649" s="445"/>
      <c r="Q649" s="445"/>
      <c r="R649" s="515"/>
      <c r="S649" s="446"/>
    </row>
    <row r="650" spans="1:19" ht="14.4" customHeight="1" x14ac:dyDescent="0.3">
      <c r="A650" s="440" t="s">
        <v>784</v>
      </c>
      <c r="B650" s="441" t="s">
        <v>785</v>
      </c>
      <c r="C650" s="441" t="s">
        <v>443</v>
      </c>
      <c r="D650" s="441" t="s">
        <v>768</v>
      </c>
      <c r="E650" s="441" t="s">
        <v>786</v>
      </c>
      <c r="F650" s="441" t="s">
        <v>900</v>
      </c>
      <c r="G650" s="441" t="s">
        <v>901</v>
      </c>
      <c r="H650" s="445"/>
      <c r="I650" s="445"/>
      <c r="J650" s="441"/>
      <c r="K650" s="441"/>
      <c r="L650" s="445">
        <v>1</v>
      </c>
      <c r="M650" s="445">
        <v>0</v>
      </c>
      <c r="N650" s="441"/>
      <c r="O650" s="441">
        <v>0</v>
      </c>
      <c r="P650" s="445"/>
      <c r="Q650" s="445"/>
      <c r="R650" s="515"/>
      <c r="S650" s="446"/>
    </row>
    <row r="651" spans="1:19" ht="14.4" customHeight="1" x14ac:dyDescent="0.3">
      <c r="A651" s="440" t="s">
        <v>784</v>
      </c>
      <c r="B651" s="441" t="s">
        <v>785</v>
      </c>
      <c r="C651" s="441" t="s">
        <v>443</v>
      </c>
      <c r="D651" s="441" t="s">
        <v>769</v>
      </c>
      <c r="E651" s="441" t="s">
        <v>786</v>
      </c>
      <c r="F651" s="441" t="s">
        <v>799</v>
      </c>
      <c r="G651" s="441" t="s">
        <v>800</v>
      </c>
      <c r="H651" s="445"/>
      <c r="I651" s="445"/>
      <c r="J651" s="441"/>
      <c r="K651" s="441"/>
      <c r="L651" s="445"/>
      <c r="M651" s="445"/>
      <c r="N651" s="441"/>
      <c r="O651" s="441"/>
      <c r="P651" s="445">
        <v>5</v>
      </c>
      <c r="Q651" s="445">
        <v>900</v>
      </c>
      <c r="R651" s="515"/>
      <c r="S651" s="446">
        <v>180</v>
      </c>
    </row>
    <row r="652" spans="1:19" ht="14.4" customHeight="1" x14ac:dyDescent="0.3">
      <c r="A652" s="440" t="s">
        <v>784</v>
      </c>
      <c r="B652" s="441" t="s">
        <v>785</v>
      </c>
      <c r="C652" s="441" t="s">
        <v>443</v>
      </c>
      <c r="D652" s="441" t="s">
        <v>769</v>
      </c>
      <c r="E652" s="441" t="s">
        <v>786</v>
      </c>
      <c r="F652" s="441" t="s">
        <v>807</v>
      </c>
      <c r="G652" s="441" t="s">
        <v>808</v>
      </c>
      <c r="H652" s="445"/>
      <c r="I652" s="445"/>
      <c r="J652" s="441"/>
      <c r="K652" s="441"/>
      <c r="L652" s="445"/>
      <c r="M652" s="445"/>
      <c r="N652" s="441"/>
      <c r="O652" s="441"/>
      <c r="P652" s="445">
        <v>10</v>
      </c>
      <c r="Q652" s="445">
        <v>3490</v>
      </c>
      <c r="R652" s="515"/>
      <c r="S652" s="446">
        <v>349</v>
      </c>
    </row>
    <row r="653" spans="1:19" ht="14.4" customHeight="1" x14ac:dyDescent="0.3">
      <c r="A653" s="440" t="s">
        <v>784</v>
      </c>
      <c r="B653" s="441" t="s">
        <v>785</v>
      </c>
      <c r="C653" s="441" t="s">
        <v>443</v>
      </c>
      <c r="D653" s="441" t="s">
        <v>769</v>
      </c>
      <c r="E653" s="441" t="s">
        <v>786</v>
      </c>
      <c r="F653" s="441" t="s">
        <v>839</v>
      </c>
      <c r="G653" s="441" t="s">
        <v>840</v>
      </c>
      <c r="H653" s="445"/>
      <c r="I653" s="445"/>
      <c r="J653" s="441"/>
      <c r="K653" s="441"/>
      <c r="L653" s="445"/>
      <c r="M653" s="445"/>
      <c r="N653" s="441"/>
      <c r="O653" s="441"/>
      <c r="P653" s="445">
        <v>5</v>
      </c>
      <c r="Q653" s="445">
        <v>15540</v>
      </c>
      <c r="R653" s="515"/>
      <c r="S653" s="446">
        <v>3108</v>
      </c>
    </row>
    <row r="654" spans="1:19" ht="14.4" customHeight="1" x14ac:dyDescent="0.3">
      <c r="A654" s="440" t="s">
        <v>784</v>
      </c>
      <c r="B654" s="441" t="s">
        <v>785</v>
      </c>
      <c r="C654" s="441" t="s">
        <v>443</v>
      </c>
      <c r="D654" s="441" t="s">
        <v>769</v>
      </c>
      <c r="E654" s="441" t="s">
        <v>786</v>
      </c>
      <c r="F654" s="441" t="s">
        <v>855</v>
      </c>
      <c r="G654" s="441" t="s">
        <v>856</v>
      </c>
      <c r="H654" s="445"/>
      <c r="I654" s="445"/>
      <c r="J654" s="441"/>
      <c r="K654" s="441"/>
      <c r="L654" s="445"/>
      <c r="M654" s="445"/>
      <c r="N654" s="441"/>
      <c r="O654" s="441"/>
      <c r="P654" s="445">
        <v>5</v>
      </c>
      <c r="Q654" s="445">
        <v>10865</v>
      </c>
      <c r="R654" s="515"/>
      <c r="S654" s="446">
        <v>2173</v>
      </c>
    </row>
    <row r="655" spans="1:19" ht="14.4" customHeight="1" x14ac:dyDescent="0.3">
      <c r="A655" s="440" t="s">
        <v>784</v>
      </c>
      <c r="B655" s="441" t="s">
        <v>785</v>
      </c>
      <c r="C655" s="441" t="s">
        <v>443</v>
      </c>
      <c r="D655" s="441" t="s">
        <v>769</v>
      </c>
      <c r="E655" s="441" t="s">
        <v>786</v>
      </c>
      <c r="F655" s="441" t="s">
        <v>879</v>
      </c>
      <c r="G655" s="441" t="s">
        <v>880</v>
      </c>
      <c r="H655" s="445"/>
      <c r="I655" s="445"/>
      <c r="J655" s="441"/>
      <c r="K655" s="441"/>
      <c r="L655" s="445"/>
      <c r="M655" s="445"/>
      <c r="N655" s="441"/>
      <c r="O655" s="441"/>
      <c r="P655" s="445">
        <v>10</v>
      </c>
      <c r="Q655" s="445">
        <v>21310</v>
      </c>
      <c r="R655" s="515"/>
      <c r="S655" s="446">
        <v>2131</v>
      </c>
    </row>
    <row r="656" spans="1:19" ht="14.4" customHeight="1" x14ac:dyDescent="0.3">
      <c r="A656" s="440" t="s">
        <v>784</v>
      </c>
      <c r="B656" s="441" t="s">
        <v>785</v>
      </c>
      <c r="C656" s="441" t="s">
        <v>443</v>
      </c>
      <c r="D656" s="441" t="s">
        <v>769</v>
      </c>
      <c r="E656" s="441" t="s">
        <v>786</v>
      </c>
      <c r="F656" s="441" t="s">
        <v>900</v>
      </c>
      <c r="G656" s="441" t="s">
        <v>901</v>
      </c>
      <c r="H656" s="445"/>
      <c r="I656" s="445"/>
      <c r="J656" s="441"/>
      <c r="K656" s="441"/>
      <c r="L656" s="445"/>
      <c r="M656" s="445"/>
      <c r="N656" s="441"/>
      <c r="O656" s="441"/>
      <c r="P656" s="445">
        <v>5</v>
      </c>
      <c r="Q656" s="445">
        <v>0</v>
      </c>
      <c r="R656" s="515"/>
      <c r="S656" s="446">
        <v>0</v>
      </c>
    </row>
    <row r="657" spans="1:19" ht="14.4" customHeight="1" x14ac:dyDescent="0.3">
      <c r="A657" s="440" t="s">
        <v>784</v>
      </c>
      <c r="B657" s="441" t="s">
        <v>785</v>
      </c>
      <c r="C657" s="441" t="s">
        <v>443</v>
      </c>
      <c r="D657" s="441" t="s">
        <v>775</v>
      </c>
      <c r="E657" s="441" t="s">
        <v>786</v>
      </c>
      <c r="F657" s="441" t="s">
        <v>871</v>
      </c>
      <c r="G657" s="441" t="s">
        <v>872</v>
      </c>
      <c r="H657" s="445">
        <v>3</v>
      </c>
      <c r="I657" s="445">
        <v>3024</v>
      </c>
      <c r="J657" s="441"/>
      <c r="K657" s="441">
        <v>1008</v>
      </c>
      <c r="L657" s="445"/>
      <c r="M657" s="445"/>
      <c r="N657" s="441"/>
      <c r="O657" s="441"/>
      <c r="P657" s="445"/>
      <c r="Q657" s="445"/>
      <c r="R657" s="515"/>
      <c r="S657" s="446"/>
    </row>
    <row r="658" spans="1:19" ht="14.4" customHeight="1" x14ac:dyDescent="0.3">
      <c r="A658" s="440" t="s">
        <v>784</v>
      </c>
      <c r="B658" s="441" t="s">
        <v>785</v>
      </c>
      <c r="C658" s="441" t="s">
        <v>443</v>
      </c>
      <c r="D658" s="441" t="s">
        <v>779</v>
      </c>
      <c r="E658" s="441" t="s">
        <v>786</v>
      </c>
      <c r="F658" s="441" t="s">
        <v>799</v>
      </c>
      <c r="G658" s="441" t="s">
        <v>800</v>
      </c>
      <c r="H658" s="445">
        <v>17</v>
      </c>
      <c r="I658" s="445">
        <v>2924</v>
      </c>
      <c r="J658" s="441">
        <v>16.335195530726256</v>
      </c>
      <c r="K658" s="441">
        <v>172</v>
      </c>
      <c r="L658" s="445">
        <v>1</v>
      </c>
      <c r="M658" s="445">
        <v>179</v>
      </c>
      <c r="N658" s="441">
        <v>1</v>
      </c>
      <c r="O658" s="441">
        <v>179</v>
      </c>
      <c r="P658" s="445"/>
      <c r="Q658" s="445"/>
      <c r="R658" s="515"/>
      <c r="S658" s="446"/>
    </row>
    <row r="659" spans="1:19" ht="14.4" customHeight="1" x14ac:dyDescent="0.3">
      <c r="A659" s="440" t="s">
        <v>784</v>
      </c>
      <c r="B659" s="441" t="s">
        <v>785</v>
      </c>
      <c r="C659" s="441" t="s">
        <v>443</v>
      </c>
      <c r="D659" s="441" t="s">
        <v>779</v>
      </c>
      <c r="E659" s="441" t="s">
        <v>786</v>
      </c>
      <c r="F659" s="441" t="s">
        <v>807</v>
      </c>
      <c r="G659" s="441" t="s">
        <v>808</v>
      </c>
      <c r="H659" s="445">
        <v>34</v>
      </c>
      <c r="I659" s="445">
        <v>11594</v>
      </c>
      <c r="J659" s="441">
        <v>16.610315186246417</v>
      </c>
      <c r="K659" s="441">
        <v>341</v>
      </c>
      <c r="L659" s="445">
        <v>2</v>
      </c>
      <c r="M659" s="445">
        <v>698</v>
      </c>
      <c r="N659" s="441">
        <v>1</v>
      </c>
      <c r="O659" s="441">
        <v>349</v>
      </c>
      <c r="P659" s="445"/>
      <c r="Q659" s="445"/>
      <c r="R659" s="515"/>
      <c r="S659" s="446"/>
    </row>
    <row r="660" spans="1:19" ht="14.4" customHeight="1" x14ac:dyDescent="0.3">
      <c r="A660" s="440" t="s">
        <v>784</v>
      </c>
      <c r="B660" s="441" t="s">
        <v>785</v>
      </c>
      <c r="C660" s="441" t="s">
        <v>443</v>
      </c>
      <c r="D660" s="441" t="s">
        <v>779</v>
      </c>
      <c r="E660" s="441" t="s">
        <v>786</v>
      </c>
      <c r="F660" s="441" t="s">
        <v>837</v>
      </c>
      <c r="G660" s="441" t="s">
        <v>838</v>
      </c>
      <c r="H660" s="445">
        <v>1</v>
      </c>
      <c r="I660" s="445">
        <v>356</v>
      </c>
      <c r="J660" s="441"/>
      <c r="K660" s="441">
        <v>356</v>
      </c>
      <c r="L660" s="445"/>
      <c r="M660" s="445"/>
      <c r="N660" s="441"/>
      <c r="O660" s="441"/>
      <c r="P660" s="445"/>
      <c r="Q660" s="445"/>
      <c r="R660" s="515"/>
      <c r="S660" s="446"/>
    </row>
    <row r="661" spans="1:19" ht="14.4" customHeight="1" x14ac:dyDescent="0.3">
      <c r="A661" s="440" t="s">
        <v>784</v>
      </c>
      <c r="B661" s="441" t="s">
        <v>785</v>
      </c>
      <c r="C661" s="441" t="s">
        <v>443</v>
      </c>
      <c r="D661" s="441" t="s">
        <v>779</v>
      </c>
      <c r="E661" s="441" t="s">
        <v>786</v>
      </c>
      <c r="F661" s="441" t="s">
        <v>839</v>
      </c>
      <c r="G661" s="441" t="s">
        <v>840</v>
      </c>
      <c r="H661" s="445">
        <v>14</v>
      </c>
      <c r="I661" s="445">
        <v>40838</v>
      </c>
      <c r="J661" s="441">
        <v>13.152334943639291</v>
      </c>
      <c r="K661" s="441">
        <v>2917</v>
      </c>
      <c r="L661" s="445">
        <v>1</v>
      </c>
      <c r="M661" s="445">
        <v>3105</v>
      </c>
      <c r="N661" s="441">
        <v>1</v>
      </c>
      <c r="O661" s="441">
        <v>3105</v>
      </c>
      <c r="P661" s="445"/>
      <c r="Q661" s="445"/>
      <c r="R661" s="515"/>
      <c r="S661" s="446"/>
    </row>
    <row r="662" spans="1:19" ht="14.4" customHeight="1" x14ac:dyDescent="0.3">
      <c r="A662" s="440" t="s">
        <v>784</v>
      </c>
      <c r="B662" s="441" t="s">
        <v>785</v>
      </c>
      <c r="C662" s="441" t="s">
        <v>443</v>
      </c>
      <c r="D662" s="441" t="s">
        <v>779</v>
      </c>
      <c r="E662" s="441" t="s">
        <v>786</v>
      </c>
      <c r="F662" s="441" t="s">
        <v>855</v>
      </c>
      <c r="G662" s="441" t="s">
        <v>856</v>
      </c>
      <c r="H662" s="445">
        <v>17</v>
      </c>
      <c r="I662" s="445">
        <v>36924</v>
      </c>
      <c r="J662" s="441">
        <v>16.992176714219973</v>
      </c>
      <c r="K662" s="441">
        <v>2172</v>
      </c>
      <c r="L662" s="445">
        <v>1</v>
      </c>
      <c r="M662" s="445">
        <v>2173</v>
      </c>
      <c r="N662" s="441">
        <v>1</v>
      </c>
      <c r="O662" s="441">
        <v>2173</v>
      </c>
      <c r="P662" s="445"/>
      <c r="Q662" s="445"/>
      <c r="R662" s="515"/>
      <c r="S662" s="446"/>
    </row>
    <row r="663" spans="1:19" ht="14.4" customHeight="1" x14ac:dyDescent="0.3">
      <c r="A663" s="440" t="s">
        <v>784</v>
      </c>
      <c r="B663" s="441" t="s">
        <v>785</v>
      </c>
      <c r="C663" s="441" t="s">
        <v>443</v>
      </c>
      <c r="D663" s="441" t="s">
        <v>779</v>
      </c>
      <c r="E663" s="441" t="s">
        <v>786</v>
      </c>
      <c r="F663" s="441" t="s">
        <v>879</v>
      </c>
      <c r="G663" s="441" t="s">
        <v>880</v>
      </c>
      <c r="H663" s="445">
        <v>34</v>
      </c>
      <c r="I663" s="445">
        <v>68408</v>
      </c>
      <c r="J663" s="441">
        <v>16.058215962441313</v>
      </c>
      <c r="K663" s="441">
        <v>2012</v>
      </c>
      <c r="L663" s="445">
        <v>2</v>
      </c>
      <c r="M663" s="445">
        <v>4260</v>
      </c>
      <c r="N663" s="441">
        <v>1</v>
      </c>
      <c r="O663" s="441">
        <v>2130</v>
      </c>
      <c r="P663" s="445"/>
      <c r="Q663" s="445"/>
      <c r="R663" s="515"/>
      <c r="S663" s="446"/>
    </row>
    <row r="664" spans="1:19" ht="14.4" customHeight="1" x14ac:dyDescent="0.3">
      <c r="A664" s="440" t="s">
        <v>784</v>
      </c>
      <c r="B664" s="441" t="s">
        <v>785</v>
      </c>
      <c r="C664" s="441" t="s">
        <v>443</v>
      </c>
      <c r="D664" s="441" t="s">
        <v>779</v>
      </c>
      <c r="E664" s="441" t="s">
        <v>786</v>
      </c>
      <c r="F664" s="441" t="s">
        <v>892</v>
      </c>
      <c r="G664" s="441" t="s">
        <v>893</v>
      </c>
      <c r="H664" s="445">
        <v>1</v>
      </c>
      <c r="I664" s="445">
        <v>269</v>
      </c>
      <c r="J664" s="441"/>
      <c r="K664" s="441">
        <v>269</v>
      </c>
      <c r="L664" s="445"/>
      <c r="M664" s="445"/>
      <c r="N664" s="441"/>
      <c r="O664" s="441"/>
      <c r="P664" s="445"/>
      <c r="Q664" s="445"/>
      <c r="R664" s="515"/>
      <c r="S664" s="446"/>
    </row>
    <row r="665" spans="1:19" ht="14.4" customHeight="1" x14ac:dyDescent="0.3">
      <c r="A665" s="440" t="s">
        <v>784</v>
      </c>
      <c r="B665" s="441" t="s">
        <v>785</v>
      </c>
      <c r="C665" s="441" t="s">
        <v>443</v>
      </c>
      <c r="D665" s="441" t="s">
        <v>779</v>
      </c>
      <c r="E665" s="441" t="s">
        <v>786</v>
      </c>
      <c r="F665" s="441" t="s">
        <v>900</v>
      </c>
      <c r="G665" s="441" t="s">
        <v>901</v>
      </c>
      <c r="H665" s="445">
        <v>5</v>
      </c>
      <c r="I665" s="445">
        <v>0</v>
      </c>
      <c r="J665" s="441"/>
      <c r="K665" s="441">
        <v>0</v>
      </c>
      <c r="L665" s="445">
        <v>1</v>
      </c>
      <c r="M665" s="445">
        <v>0</v>
      </c>
      <c r="N665" s="441"/>
      <c r="O665" s="441">
        <v>0</v>
      </c>
      <c r="P665" s="445"/>
      <c r="Q665" s="445"/>
      <c r="R665" s="515"/>
      <c r="S665" s="446"/>
    </row>
    <row r="666" spans="1:19" ht="14.4" customHeight="1" x14ac:dyDescent="0.3">
      <c r="A666" s="440" t="s">
        <v>784</v>
      </c>
      <c r="B666" s="441" t="s">
        <v>785</v>
      </c>
      <c r="C666" s="441" t="s">
        <v>443</v>
      </c>
      <c r="D666" s="441" t="s">
        <v>780</v>
      </c>
      <c r="E666" s="441" t="s">
        <v>786</v>
      </c>
      <c r="F666" s="441" t="s">
        <v>799</v>
      </c>
      <c r="G666" s="441" t="s">
        <v>800</v>
      </c>
      <c r="H666" s="445">
        <v>2</v>
      </c>
      <c r="I666" s="445">
        <v>344</v>
      </c>
      <c r="J666" s="441"/>
      <c r="K666" s="441">
        <v>172</v>
      </c>
      <c r="L666" s="445"/>
      <c r="M666" s="445"/>
      <c r="N666" s="441"/>
      <c r="O666" s="441"/>
      <c r="P666" s="445"/>
      <c r="Q666" s="445"/>
      <c r="R666" s="515"/>
      <c r="S666" s="446"/>
    </row>
    <row r="667" spans="1:19" ht="14.4" customHeight="1" x14ac:dyDescent="0.3">
      <c r="A667" s="440" t="s">
        <v>784</v>
      </c>
      <c r="B667" s="441" t="s">
        <v>785</v>
      </c>
      <c r="C667" s="441" t="s">
        <v>443</v>
      </c>
      <c r="D667" s="441" t="s">
        <v>780</v>
      </c>
      <c r="E667" s="441" t="s">
        <v>786</v>
      </c>
      <c r="F667" s="441" t="s">
        <v>807</v>
      </c>
      <c r="G667" s="441" t="s">
        <v>808</v>
      </c>
      <c r="H667" s="445">
        <v>4</v>
      </c>
      <c r="I667" s="445">
        <v>1364</v>
      </c>
      <c r="J667" s="441"/>
      <c r="K667" s="441">
        <v>341</v>
      </c>
      <c r="L667" s="445"/>
      <c r="M667" s="445"/>
      <c r="N667" s="441"/>
      <c r="O667" s="441"/>
      <c r="P667" s="445"/>
      <c r="Q667" s="445"/>
      <c r="R667" s="515"/>
      <c r="S667" s="446"/>
    </row>
    <row r="668" spans="1:19" ht="14.4" customHeight="1" x14ac:dyDescent="0.3">
      <c r="A668" s="440" t="s">
        <v>784</v>
      </c>
      <c r="B668" s="441" t="s">
        <v>785</v>
      </c>
      <c r="C668" s="441" t="s">
        <v>443</v>
      </c>
      <c r="D668" s="441" t="s">
        <v>780</v>
      </c>
      <c r="E668" s="441" t="s">
        <v>786</v>
      </c>
      <c r="F668" s="441" t="s">
        <v>839</v>
      </c>
      <c r="G668" s="441" t="s">
        <v>840</v>
      </c>
      <c r="H668" s="445">
        <v>2</v>
      </c>
      <c r="I668" s="445">
        <v>5834</v>
      </c>
      <c r="J668" s="441"/>
      <c r="K668" s="441">
        <v>2917</v>
      </c>
      <c r="L668" s="445"/>
      <c r="M668" s="445"/>
      <c r="N668" s="441"/>
      <c r="O668" s="441"/>
      <c r="P668" s="445"/>
      <c r="Q668" s="445"/>
      <c r="R668" s="515"/>
      <c r="S668" s="446"/>
    </row>
    <row r="669" spans="1:19" ht="14.4" customHeight="1" x14ac:dyDescent="0.3">
      <c r="A669" s="440" t="s">
        <v>784</v>
      </c>
      <c r="B669" s="441" t="s">
        <v>785</v>
      </c>
      <c r="C669" s="441" t="s">
        <v>443</v>
      </c>
      <c r="D669" s="441" t="s">
        <v>780</v>
      </c>
      <c r="E669" s="441" t="s">
        <v>786</v>
      </c>
      <c r="F669" s="441" t="s">
        <v>855</v>
      </c>
      <c r="G669" s="441" t="s">
        <v>856</v>
      </c>
      <c r="H669" s="445">
        <v>2</v>
      </c>
      <c r="I669" s="445">
        <v>4344</v>
      </c>
      <c r="J669" s="441"/>
      <c r="K669" s="441">
        <v>2172</v>
      </c>
      <c r="L669" s="445"/>
      <c r="M669" s="445"/>
      <c r="N669" s="441"/>
      <c r="O669" s="441"/>
      <c r="P669" s="445"/>
      <c r="Q669" s="445"/>
      <c r="R669" s="515"/>
      <c r="S669" s="446"/>
    </row>
    <row r="670" spans="1:19" ht="14.4" customHeight="1" x14ac:dyDescent="0.3">
      <c r="A670" s="440" t="s">
        <v>784</v>
      </c>
      <c r="B670" s="441" t="s">
        <v>785</v>
      </c>
      <c r="C670" s="441" t="s">
        <v>443</v>
      </c>
      <c r="D670" s="441" t="s">
        <v>780</v>
      </c>
      <c r="E670" s="441" t="s">
        <v>786</v>
      </c>
      <c r="F670" s="441" t="s">
        <v>879</v>
      </c>
      <c r="G670" s="441" t="s">
        <v>880</v>
      </c>
      <c r="H670" s="445">
        <v>4</v>
      </c>
      <c r="I670" s="445">
        <v>8048</v>
      </c>
      <c r="J670" s="441"/>
      <c r="K670" s="441">
        <v>2012</v>
      </c>
      <c r="L670" s="445"/>
      <c r="M670" s="445"/>
      <c r="N670" s="441"/>
      <c r="O670" s="441"/>
      <c r="P670" s="445"/>
      <c r="Q670" s="445"/>
      <c r="R670" s="515"/>
      <c r="S670" s="446"/>
    </row>
    <row r="671" spans="1:19" ht="14.4" customHeight="1" thickBot="1" x14ac:dyDescent="0.35">
      <c r="A671" s="447" t="s">
        <v>784</v>
      </c>
      <c r="B671" s="448" t="s">
        <v>785</v>
      </c>
      <c r="C671" s="448" t="s">
        <v>443</v>
      </c>
      <c r="D671" s="448" t="s">
        <v>780</v>
      </c>
      <c r="E671" s="448" t="s">
        <v>786</v>
      </c>
      <c r="F671" s="448" t="s">
        <v>900</v>
      </c>
      <c r="G671" s="448" t="s">
        <v>901</v>
      </c>
      <c r="H671" s="452">
        <v>2</v>
      </c>
      <c r="I671" s="452">
        <v>0</v>
      </c>
      <c r="J671" s="448"/>
      <c r="K671" s="448">
        <v>0</v>
      </c>
      <c r="L671" s="452"/>
      <c r="M671" s="452"/>
      <c r="N671" s="448"/>
      <c r="O671" s="448"/>
      <c r="P671" s="452"/>
      <c r="Q671" s="452"/>
      <c r="R671" s="463"/>
      <c r="S671" s="45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15424128</v>
      </c>
      <c r="C3" s="190">
        <f t="shared" ref="C3:R3" si="0">SUBTOTAL(9,C6:C1048576)</f>
        <v>21.646358222942457</v>
      </c>
      <c r="D3" s="190">
        <f t="shared" si="0"/>
        <v>17578013</v>
      </c>
      <c r="E3" s="190">
        <f t="shared" si="0"/>
        <v>25</v>
      </c>
      <c r="F3" s="190">
        <f t="shared" si="0"/>
        <v>16657809</v>
      </c>
      <c r="G3" s="193">
        <f>IF(D3&lt;&gt;0,F3/D3,"")</f>
        <v>0.94765028333976087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3"/>
      <c r="B5" s="474">
        <v>2015</v>
      </c>
      <c r="C5" s="475"/>
      <c r="D5" s="475">
        <v>2016</v>
      </c>
      <c r="E5" s="475"/>
      <c r="F5" s="475">
        <v>2017</v>
      </c>
      <c r="G5" s="517" t="s">
        <v>2</v>
      </c>
      <c r="H5" s="474">
        <v>2015</v>
      </c>
      <c r="I5" s="475"/>
      <c r="J5" s="475">
        <v>2016</v>
      </c>
      <c r="K5" s="475"/>
      <c r="L5" s="475">
        <v>2017</v>
      </c>
      <c r="M5" s="517" t="s">
        <v>2</v>
      </c>
      <c r="N5" s="474">
        <v>2015</v>
      </c>
      <c r="O5" s="475"/>
      <c r="P5" s="475">
        <v>2016</v>
      </c>
      <c r="Q5" s="475"/>
      <c r="R5" s="475">
        <v>2017</v>
      </c>
      <c r="S5" s="517" t="s">
        <v>2</v>
      </c>
    </row>
    <row r="6" spans="1:19" ht="14.4" customHeight="1" x14ac:dyDescent="0.3">
      <c r="A6" s="460" t="s">
        <v>906</v>
      </c>
      <c r="B6" s="497">
        <v>61459</v>
      </c>
      <c r="C6" s="434">
        <v>0.61837445164406168</v>
      </c>
      <c r="D6" s="497">
        <v>99388</v>
      </c>
      <c r="E6" s="434">
        <v>1</v>
      </c>
      <c r="F6" s="497">
        <v>135217</v>
      </c>
      <c r="G6" s="461">
        <v>1.360496236970258</v>
      </c>
      <c r="H6" s="497"/>
      <c r="I6" s="434"/>
      <c r="J6" s="497"/>
      <c r="K6" s="434"/>
      <c r="L6" s="497"/>
      <c r="M6" s="461"/>
      <c r="N6" s="497"/>
      <c r="O6" s="434"/>
      <c r="P6" s="497"/>
      <c r="Q6" s="434"/>
      <c r="R6" s="497"/>
      <c r="S6" s="462"/>
    </row>
    <row r="7" spans="1:19" ht="14.4" customHeight="1" x14ac:dyDescent="0.3">
      <c r="A7" s="503" t="s">
        <v>907</v>
      </c>
      <c r="B7" s="499">
        <v>454459</v>
      </c>
      <c r="C7" s="441">
        <v>1.223380657804769</v>
      </c>
      <c r="D7" s="499">
        <v>371478</v>
      </c>
      <c r="E7" s="441">
        <v>1</v>
      </c>
      <c r="F7" s="499">
        <v>288011</v>
      </c>
      <c r="G7" s="515">
        <v>0.7753110547596358</v>
      </c>
      <c r="H7" s="499"/>
      <c r="I7" s="441"/>
      <c r="J7" s="499"/>
      <c r="K7" s="441"/>
      <c r="L7" s="499"/>
      <c r="M7" s="515"/>
      <c r="N7" s="499"/>
      <c r="O7" s="441"/>
      <c r="P7" s="499"/>
      <c r="Q7" s="441"/>
      <c r="R7" s="499"/>
      <c r="S7" s="518"/>
    </row>
    <row r="8" spans="1:19" ht="14.4" customHeight="1" x14ac:dyDescent="0.3">
      <c r="A8" s="503" t="s">
        <v>908</v>
      </c>
      <c r="B8" s="499">
        <v>435423</v>
      </c>
      <c r="C8" s="441">
        <v>0.73457499304096974</v>
      </c>
      <c r="D8" s="499">
        <v>592755</v>
      </c>
      <c r="E8" s="441">
        <v>1</v>
      </c>
      <c r="F8" s="499">
        <v>590385</v>
      </c>
      <c r="G8" s="515">
        <v>0.99600172077839921</v>
      </c>
      <c r="H8" s="499"/>
      <c r="I8" s="441"/>
      <c r="J8" s="499"/>
      <c r="K8" s="441"/>
      <c r="L8" s="499"/>
      <c r="M8" s="515"/>
      <c r="N8" s="499"/>
      <c r="O8" s="441"/>
      <c r="P8" s="499"/>
      <c r="Q8" s="441"/>
      <c r="R8" s="499"/>
      <c r="S8" s="518"/>
    </row>
    <row r="9" spans="1:19" ht="14.4" customHeight="1" x14ac:dyDescent="0.3">
      <c r="A9" s="503" t="s">
        <v>909</v>
      </c>
      <c r="B9" s="499">
        <v>4648279</v>
      </c>
      <c r="C9" s="441">
        <v>0.88270624376535933</v>
      </c>
      <c r="D9" s="499">
        <v>5265941</v>
      </c>
      <c r="E9" s="441">
        <v>1</v>
      </c>
      <c r="F9" s="499">
        <v>5463257</v>
      </c>
      <c r="G9" s="515">
        <v>1.0374702261191304</v>
      </c>
      <c r="H9" s="499"/>
      <c r="I9" s="441"/>
      <c r="J9" s="499"/>
      <c r="K9" s="441"/>
      <c r="L9" s="499"/>
      <c r="M9" s="515"/>
      <c r="N9" s="499"/>
      <c r="O9" s="441"/>
      <c r="P9" s="499"/>
      <c r="Q9" s="441"/>
      <c r="R9" s="499"/>
      <c r="S9" s="518"/>
    </row>
    <row r="10" spans="1:19" ht="14.4" customHeight="1" x14ac:dyDescent="0.3">
      <c r="A10" s="503" t="s">
        <v>910</v>
      </c>
      <c r="B10" s="499">
        <v>432267</v>
      </c>
      <c r="C10" s="441">
        <v>0.91195184830443754</v>
      </c>
      <c r="D10" s="499">
        <v>474002</v>
      </c>
      <c r="E10" s="441">
        <v>1</v>
      </c>
      <c r="F10" s="499">
        <v>391235</v>
      </c>
      <c r="G10" s="515">
        <v>0.82538681271387038</v>
      </c>
      <c r="H10" s="499"/>
      <c r="I10" s="441"/>
      <c r="J10" s="499"/>
      <c r="K10" s="441"/>
      <c r="L10" s="499"/>
      <c r="M10" s="515"/>
      <c r="N10" s="499"/>
      <c r="O10" s="441"/>
      <c r="P10" s="499"/>
      <c r="Q10" s="441"/>
      <c r="R10" s="499"/>
      <c r="S10" s="518"/>
    </row>
    <row r="11" spans="1:19" ht="14.4" customHeight="1" x14ac:dyDescent="0.3">
      <c r="A11" s="503" t="s">
        <v>911</v>
      </c>
      <c r="B11" s="499">
        <v>445227</v>
      </c>
      <c r="C11" s="441">
        <v>1.0262020610382636</v>
      </c>
      <c r="D11" s="499">
        <v>433859</v>
      </c>
      <c r="E11" s="441">
        <v>1</v>
      </c>
      <c r="F11" s="499">
        <v>435568</v>
      </c>
      <c r="G11" s="515">
        <v>1.003939067761646</v>
      </c>
      <c r="H11" s="499"/>
      <c r="I11" s="441"/>
      <c r="J11" s="499"/>
      <c r="K11" s="441"/>
      <c r="L11" s="499"/>
      <c r="M11" s="515"/>
      <c r="N11" s="499"/>
      <c r="O11" s="441"/>
      <c r="P11" s="499"/>
      <c r="Q11" s="441"/>
      <c r="R11" s="499"/>
      <c r="S11" s="518"/>
    </row>
    <row r="12" spans="1:19" ht="14.4" customHeight="1" x14ac:dyDescent="0.3">
      <c r="A12" s="503" t="s">
        <v>912</v>
      </c>
      <c r="B12" s="499">
        <v>79609</v>
      </c>
      <c r="C12" s="441">
        <v>0.33862913242475284</v>
      </c>
      <c r="D12" s="499">
        <v>235092</v>
      </c>
      <c r="E12" s="441">
        <v>1</v>
      </c>
      <c r="F12" s="499">
        <v>104423</v>
      </c>
      <c r="G12" s="515">
        <v>0.44417930001871608</v>
      </c>
      <c r="H12" s="499"/>
      <c r="I12" s="441"/>
      <c r="J12" s="499"/>
      <c r="K12" s="441"/>
      <c r="L12" s="499"/>
      <c r="M12" s="515"/>
      <c r="N12" s="499"/>
      <c r="O12" s="441"/>
      <c r="P12" s="499"/>
      <c r="Q12" s="441"/>
      <c r="R12" s="499"/>
      <c r="S12" s="518"/>
    </row>
    <row r="13" spans="1:19" ht="14.4" customHeight="1" x14ac:dyDescent="0.3">
      <c r="A13" s="503" t="s">
        <v>913</v>
      </c>
      <c r="B13" s="499">
        <v>2082159</v>
      </c>
      <c r="C13" s="441">
        <v>0.86279213352781281</v>
      </c>
      <c r="D13" s="499">
        <v>2413280</v>
      </c>
      <c r="E13" s="441">
        <v>1</v>
      </c>
      <c r="F13" s="499">
        <v>2143609</v>
      </c>
      <c r="G13" s="515">
        <v>0.88825540343433007</v>
      </c>
      <c r="H13" s="499"/>
      <c r="I13" s="441"/>
      <c r="J13" s="499"/>
      <c r="K13" s="441"/>
      <c r="L13" s="499"/>
      <c r="M13" s="515"/>
      <c r="N13" s="499"/>
      <c r="O13" s="441"/>
      <c r="P13" s="499"/>
      <c r="Q13" s="441"/>
      <c r="R13" s="499"/>
      <c r="S13" s="518"/>
    </row>
    <row r="14" spans="1:19" ht="14.4" customHeight="1" x14ac:dyDescent="0.3">
      <c r="A14" s="503" t="s">
        <v>914</v>
      </c>
      <c r="B14" s="499">
        <v>60764</v>
      </c>
      <c r="C14" s="441">
        <v>0.88867438867438864</v>
      </c>
      <c r="D14" s="499">
        <v>68376</v>
      </c>
      <c r="E14" s="441">
        <v>1</v>
      </c>
      <c r="F14" s="499">
        <v>53951</v>
      </c>
      <c r="G14" s="515">
        <v>0.78903416403416404</v>
      </c>
      <c r="H14" s="499"/>
      <c r="I14" s="441"/>
      <c r="J14" s="499"/>
      <c r="K14" s="441"/>
      <c r="L14" s="499"/>
      <c r="M14" s="515"/>
      <c r="N14" s="499"/>
      <c r="O14" s="441"/>
      <c r="P14" s="499"/>
      <c r="Q14" s="441"/>
      <c r="R14" s="499"/>
      <c r="S14" s="518"/>
    </row>
    <row r="15" spans="1:19" ht="14.4" customHeight="1" x14ac:dyDescent="0.3">
      <c r="A15" s="503" t="s">
        <v>915</v>
      </c>
      <c r="B15" s="499">
        <v>463787</v>
      </c>
      <c r="C15" s="441">
        <v>0.63013596264186267</v>
      </c>
      <c r="D15" s="499">
        <v>736011</v>
      </c>
      <c r="E15" s="441">
        <v>1</v>
      </c>
      <c r="F15" s="499">
        <v>680433</v>
      </c>
      <c r="G15" s="515">
        <v>0.92448754162641589</v>
      </c>
      <c r="H15" s="499"/>
      <c r="I15" s="441"/>
      <c r="J15" s="499"/>
      <c r="K15" s="441"/>
      <c r="L15" s="499"/>
      <c r="M15" s="515"/>
      <c r="N15" s="499"/>
      <c r="O15" s="441"/>
      <c r="P15" s="499"/>
      <c r="Q15" s="441"/>
      <c r="R15" s="499"/>
      <c r="S15" s="518"/>
    </row>
    <row r="16" spans="1:19" ht="14.4" customHeight="1" x14ac:dyDescent="0.3">
      <c r="A16" s="503" t="s">
        <v>916</v>
      </c>
      <c r="B16" s="499">
        <v>260749</v>
      </c>
      <c r="C16" s="441">
        <v>1.4233723272431507</v>
      </c>
      <c r="D16" s="499">
        <v>183191</v>
      </c>
      <c r="E16" s="441">
        <v>1</v>
      </c>
      <c r="F16" s="499">
        <v>210029</v>
      </c>
      <c r="G16" s="515">
        <v>1.1465028303792217</v>
      </c>
      <c r="H16" s="499"/>
      <c r="I16" s="441"/>
      <c r="J16" s="499"/>
      <c r="K16" s="441"/>
      <c r="L16" s="499"/>
      <c r="M16" s="515"/>
      <c r="N16" s="499"/>
      <c r="O16" s="441"/>
      <c r="P16" s="499"/>
      <c r="Q16" s="441"/>
      <c r="R16" s="499"/>
      <c r="S16" s="518"/>
    </row>
    <row r="17" spans="1:19" ht="14.4" customHeight="1" x14ac:dyDescent="0.3">
      <c r="A17" s="503" t="s">
        <v>917</v>
      </c>
      <c r="B17" s="499">
        <v>2940713</v>
      </c>
      <c r="C17" s="441">
        <v>0.94148007043380821</v>
      </c>
      <c r="D17" s="499">
        <v>3123500</v>
      </c>
      <c r="E17" s="441">
        <v>1</v>
      </c>
      <c r="F17" s="499">
        <v>2619446</v>
      </c>
      <c r="G17" s="515">
        <v>0.83862526012485994</v>
      </c>
      <c r="H17" s="499"/>
      <c r="I17" s="441"/>
      <c r="J17" s="499"/>
      <c r="K17" s="441"/>
      <c r="L17" s="499"/>
      <c r="M17" s="515"/>
      <c r="N17" s="499"/>
      <c r="O17" s="441"/>
      <c r="P17" s="499"/>
      <c r="Q17" s="441"/>
      <c r="R17" s="499"/>
      <c r="S17" s="518"/>
    </row>
    <row r="18" spans="1:19" ht="14.4" customHeight="1" x14ac:dyDescent="0.3">
      <c r="A18" s="503" t="s">
        <v>918</v>
      </c>
      <c r="B18" s="499">
        <v>599133</v>
      </c>
      <c r="C18" s="441">
        <v>0.85406316953880845</v>
      </c>
      <c r="D18" s="499">
        <v>701509</v>
      </c>
      <c r="E18" s="441">
        <v>1</v>
      </c>
      <c r="F18" s="499">
        <v>898894</v>
      </c>
      <c r="G18" s="515">
        <v>1.2813720137589111</v>
      </c>
      <c r="H18" s="499"/>
      <c r="I18" s="441"/>
      <c r="J18" s="499"/>
      <c r="K18" s="441"/>
      <c r="L18" s="499"/>
      <c r="M18" s="515"/>
      <c r="N18" s="499"/>
      <c r="O18" s="441"/>
      <c r="P18" s="499"/>
      <c r="Q18" s="441"/>
      <c r="R18" s="499"/>
      <c r="S18" s="518"/>
    </row>
    <row r="19" spans="1:19" ht="14.4" customHeight="1" x14ac:dyDescent="0.3">
      <c r="A19" s="503" t="s">
        <v>919</v>
      </c>
      <c r="B19" s="499">
        <v>35157</v>
      </c>
      <c r="C19" s="441">
        <v>2.5455796104554342</v>
      </c>
      <c r="D19" s="499">
        <v>13811</v>
      </c>
      <c r="E19" s="441">
        <v>1</v>
      </c>
      <c r="F19" s="499">
        <v>22958</v>
      </c>
      <c r="G19" s="515">
        <v>1.6622981681268554</v>
      </c>
      <c r="H19" s="499"/>
      <c r="I19" s="441"/>
      <c r="J19" s="499"/>
      <c r="K19" s="441"/>
      <c r="L19" s="499"/>
      <c r="M19" s="515"/>
      <c r="N19" s="499"/>
      <c r="O19" s="441"/>
      <c r="P19" s="499"/>
      <c r="Q19" s="441"/>
      <c r="R19" s="499"/>
      <c r="S19" s="518"/>
    </row>
    <row r="20" spans="1:19" ht="14.4" customHeight="1" x14ac:dyDescent="0.3">
      <c r="A20" s="503" t="s">
        <v>920</v>
      </c>
      <c r="B20" s="499">
        <v>481127</v>
      </c>
      <c r="C20" s="441">
        <v>0.73513763766822726</v>
      </c>
      <c r="D20" s="499">
        <v>654472</v>
      </c>
      <c r="E20" s="441">
        <v>1</v>
      </c>
      <c r="F20" s="499">
        <v>768481</v>
      </c>
      <c r="G20" s="515">
        <v>1.1741999657739368</v>
      </c>
      <c r="H20" s="499"/>
      <c r="I20" s="441"/>
      <c r="J20" s="499"/>
      <c r="K20" s="441"/>
      <c r="L20" s="499"/>
      <c r="M20" s="515"/>
      <c r="N20" s="499"/>
      <c r="O20" s="441"/>
      <c r="P20" s="499"/>
      <c r="Q20" s="441"/>
      <c r="R20" s="499"/>
      <c r="S20" s="518"/>
    </row>
    <row r="21" spans="1:19" ht="14.4" customHeight="1" x14ac:dyDescent="0.3">
      <c r="A21" s="503" t="s">
        <v>921</v>
      </c>
      <c r="B21" s="499">
        <v>7734</v>
      </c>
      <c r="C21" s="441">
        <v>0.10693102161018707</v>
      </c>
      <c r="D21" s="499">
        <v>72327</v>
      </c>
      <c r="E21" s="441">
        <v>1</v>
      </c>
      <c r="F21" s="499">
        <v>12031</v>
      </c>
      <c r="G21" s="515">
        <v>0.16634175342541513</v>
      </c>
      <c r="H21" s="499"/>
      <c r="I21" s="441"/>
      <c r="J21" s="499"/>
      <c r="K21" s="441"/>
      <c r="L21" s="499"/>
      <c r="M21" s="515"/>
      <c r="N21" s="499"/>
      <c r="O21" s="441"/>
      <c r="P21" s="499"/>
      <c r="Q21" s="441"/>
      <c r="R21" s="499"/>
      <c r="S21" s="518"/>
    </row>
    <row r="22" spans="1:19" ht="14.4" customHeight="1" x14ac:dyDescent="0.3">
      <c r="A22" s="503" t="s">
        <v>922</v>
      </c>
      <c r="B22" s="499">
        <v>9803</v>
      </c>
      <c r="C22" s="441"/>
      <c r="D22" s="499"/>
      <c r="E22" s="441"/>
      <c r="F22" s="499">
        <v>13359</v>
      </c>
      <c r="G22" s="515"/>
      <c r="H22" s="499"/>
      <c r="I22" s="441"/>
      <c r="J22" s="499"/>
      <c r="K22" s="441"/>
      <c r="L22" s="499"/>
      <c r="M22" s="515"/>
      <c r="N22" s="499"/>
      <c r="O22" s="441"/>
      <c r="P22" s="499"/>
      <c r="Q22" s="441"/>
      <c r="R22" s="499"/>
      <c r="S22" s="518"/>
    </row>
    <row r="23" spans="1:19" ht="14.4" customHeight="1" x14ac:dyDescent="0.3">
      <c r="A23" s="503" t="s">
        <v>923</v>
      </c>
      <c r="B23" s="499">
        <v>206725</v>
      </c>
      <c r="C23" s="441">
        <v>1.4510479693400531</v>
      </c>
      <c r="D23" s="499">
        <v>142466</v>
      </c>
      <c r="E23" s="441">
        <v>1</v>
      </c>
      <c r="F23" s="499">
        <v>134151</v>
      </c>
      <c r="G23" s="515">
        <v>0.941635197169851</v>
      </c>
      <c r="H23" s="499"/>
      <c r="I23" s="441"/>
      <c r="J23" s="499"/>
      <c r="K23" s="441"/>
      <c r="L23" s="499"/>
      <c r="M23" s="515"/>
      <c r="N23" s="499"/>
      <c r="O23" s="441"/>
      <c r="P23" s="499"/>
      <c r="Q23" s="441"/>
      <c r="R23" s="499"/>
      <c r="S23" s="518"/>
    </row>
    <row r="24" spans="1:19" ht="14.4" customHeight="1" x14ac:dyDescent="0.3">
      <c r="A24" s="503" t="s">
        <v>924</v>
      </c>
      <c r="B24" s="499">
        <v>79647</v>
      </c>
      <c r="C24" s="441">
        <v>0.50859828481299607</v>
      </c>
      <c r="D24" s="499">
        <v>156601</v>
      </c>
      <c r="E24" s="441">
        <v>1</v>
      </c>
      <c r="F24" s="499">
        <v>103908</v>
      </c>
      <c r="G24" s="515">
        <v>0.66352066717326197</v>
      </c>
      <c r="H24" s="499"/>
      <c r="I24" s="441"/>
      <c r="J24" s="499"/>
      <c r="K24" s="441"/>
      <c r="L24" s="499"/>
      <c r="M24" s="515"/>
      <c r="N24" s="499"/>
      <c r="O24" s="441"/>
      <c r="P24" s="499"/>
      <c r="Q24" s="441"/>
      <c r="R24" s="499"/>
      <c r="S24" s="518"/>
    </row>
    <row r="25" spans="1:19" ht="14.4" customHeight="1" x14ac:dyDescent="0.3">
      <c r="A25" s="503" t="s">
        <v>925</v>
      </c>
      <c r="B25" s="499"/>
      <c r="C25" s="441"/>
      <c r="D25" s="499">
        <v>1656</v>
      </c>
      <c r="E25" s="441">
        <v>1</v>
      </c>
      <c r="F25" s="499">
        <v>653</v>
      </c>
      <c r="G25" s="515">
        <v>0.39432367149758452</v>
      </c>
      <c r="H25" s="499"/>
      <c r="I25" s="441"/>
      <c r="J25" s="499"/>
      <c r="K25" s="441"/>
      <c r="L25" s="499"/>
      <c r="M25" s="515"/>
      <c r="N25" s="499"/>
      <c r="O25" s="441"/>
      <c r="P25" s="499"/>
      <c r="Q25" s="441"/>
      <c r="R25" s="499"/>
      <c r="S25" s="518"/>
    </row>
    <row r="26" spans="1:19" ht="14.4" customHeight="1" x14ac:dyDescent="0.3">
      <c r="A26" s="503" t="s">
        <v>926</v>
      </c>
      <c r="B26" s="499">
        <v>140253</v>
      </c>
      <c r="C26" s="441">
        <v>0.52662941852344158</v>
      </c>
      <c r="D26" s="499">
        <v>266322</v>
      </c>
      <c r="E26" s="441">
        <v>1</v>
      </c>
      <c r="F26" s="499">
        <v>316076</v>
      </c>
      <c r="G26" s="515">
        <v>1.1868189635103372</v>
      </c>
      <c r="H26" s="499"/>
      <c r="I26" s="441"/>
      <c r="J26" s="499"/>
      <c r="K26" s="441"/>
      <c r="L26" s="499"/>
      <c r="M26" s="515"/>
      <c r="N26" s="499"/>
      <c r="O26" s="441"/>
      <c r="P26" s="499"/>
      <c r="Q26" s="441"/>
      <c r="R26" s="499"/>
      <c r="S26" s="518"/>
    </row>
    <row r="27" spans="1:19" ht="14.4" customHeight="1" x14ac:dyDescent="0.3">
      <c r="A27" s="503" t="s">
        <v>927</v>
      </c>
      <c r="B27" s="499">
        <v>4241</v>
      </c>
      <c r="C27" s="441"/>
      <c r="D27" s="499"/>
      <c r="E27" s="441"/>
      <c r="F27" s="499">
        <v>3832</v>
      </c>
      <c r="G27" s="515"/>
      <c r="H27" s="499"/>
      <c r="I27" s="441"/>
      <c r="J27" s="499"/>
      <c r="K27" s="441"/>
      <c r="L27" s="499"/>
      <c r="M27" s="515"/>
      <c r="N27" s="499"/>
      <c r="O27" s="441"/>
      <c r="P27" s="499"/>
      <c r="Q27" s="441"/>
      <c r="R27" s="499"/>
      <c r="S27" s="518"/>
    </row>
    <row r="28" spans="1:19" ht="14.4" customHeight="1" x14ac:dyDescent="0.3">
      <c r="A28" s="503" t="s">
        <v>928</v>
      </c>
      <c r="B28" s="499">
        <v>3727</v>
      </c>
      <c r="C28" s="441"/>
      <c r="D28" s="499"/>
      <c r="E28" s="441"/>
      <c r="F28" s="499"/>
      <c r="G28" s="515"/>
      <c r="H28" s="499"/>
      <c r="I28" s="441"/>
      <c r="J28" s="499"/>
      <c r="K28" s="441"/>
      <c r="L28" s="499"/>
      <c r="M28" s="515"/>
      <c r="N28" s="499"/>
      <c r="O28" s="441"/>
      <c r="P28" s="499"/>
      <c r="Q28" s="441"/>
      <c r="R28" s="499"/>
      <c r="S28" s="518"/>
    </row>
    <row r="29" spans="1:19" ht="14.4" customHeight="1" x14ac:dyDescent="0.3">
      <c r="A29" s="503" t="s">
        <v>929</v>
      </c>
      <c r="B29" s="499">
        <v>3251</v>
      </c>
      <c r="C29" s="441">
        <v>0.42062362530728425</v>
      </c>
      <c r="D29" s="499">
        <v>7729</v>
      </c>
      <c r="E29" s="441">
        <v>1</v>
      </c>
      <c r="F29" s="499">
        <v>3770</v>
      </c>
      <c r="G29" s="515">
        <v>0.48777332125760126</v>
      </c>
      <c r="H29" s="499"/>
      <c r="I29" s="441"/>
      <c r="J29" s="499"/>
      <c r="K29" s="441"/>
      <c r="L29" s="499"/>
      <c r="M29" s="515"/>
      <c r="N29" s="499"/>
      <c r="O29" s="441"/>
      <c r="P29" s="499"/>
      <c r="Q29" s="441"/>
      <c r="R29" s="499"/>
      <c r="S29" s="518"/>
    </row>
    <row r="30" spans="1:19" ht="14.4" customHeight="1" x14ac:dyDescent="0.3">
      <c r="A30" s="503" t="s">
        <v>930</v>
      </c>
      <c r="B30" s="499">
        <v>24962</v>
      </c>
      <c r="C30" s="441">
        <v>1.3606235691703914</v>
      </c>
      <c r="D30" s="499">
        <v>18346</v>
      </c>
      <c r="E30" s="441">
        <v>1</v>
      </c>
      <c r="F30" s="499">
        <v>22859</v>
      </c>
      <c r="G30" s="515">
        <v>1.2459936770958246</v>
      </c>
      <c r="H30" s="499"/>
      <c r="I30" s="441"/>
      <c r="J30" s="499"/>
      <c r="K30" s="441"/>
      <c r="L30" s="499"/>
      <c r="M30" s="515"/>
      <c r="N30" s="499"/>
      <c r="O30" s="441"/>
      <c r="P30" s="499"/>
      <c r="Q30" s="441"/>
      <c r="R30" s="499"/>
      <c r="S30" s="518"/>
    </row>
    <row r="31" spans="1:19" ht="14.4" customHeight="1" x14ac:dyDescent="0.3">
      <c r="A31" s="503" t="s">
        <v>931</v>
      </c>
      <c r="B31" s="499">
        <v>452511</v>
      </c>
      <c r="C31" s="441">
        <v>1.1091771453783366</v>
      </c>
      <c r="D31" s="499">
        <v>407970</v>
      </c>
      <c r="E31" s="441">
        <v>1</v>
      </c>
      <c r="F31" s="499">
        <v>460519</v>
      </c>
      <c r="G31" s="515">
        <v>1.128806039659779</v>
      </c>
      <c r="H31" s="499"/>
      <c r="I31" s="441"/>
      <c r="J31" s="499"/>
      <c r="K31" s="441"/>
      <c r="L31" s="499"/>
      <c r="M31" s="515"/>
      <c r="N31" s="499"/>
      <c r="O31" s="441"/>
      <c r="P31" s="499"/>
      <c r="Q31" s="441"/>
      <c r="R31" s="499"/>
      <c r="S31" s="518"/>
    </row>
    <row r="32" spans="1:19" ht="14.4" customHeight="1" x14ac:dyDescent="0.3">
      <c r="A32" s="503" t="s">
        <v>932</v>
      </c>
      <c r="B32" s="499">
        <v>59134</v>
      </c>
      <c r="C32" s="441">
        <v>0.63461435271138966</v>
      </c>
      <c r="D32" s="499">
        <v>93181</v>
      </c>
      <c r="E32" s="441">
        <v>1</v>
      </c>
      <c r="F32" s="499">
        <v>64988</v>
      </c>
      <c r="G32" s="515">
        <v>0.6974383189706056</v>
      </c>
      <c r="H32" s="499"/>
      <c r="I32" s="441"/>
      <c r="J32" s="499"/>
      <c r="K32" s="441"/>
      <c r="L32" s="499"/>
      <c r="M32" s="515"/>
      <c r="N32" s="499"/>
      <c r="O32" s="441"/>
      <c r="P32" s="499"/>
      <c r="Q32" s="441"/>
      <c r="R32" s="499"/>
      <c r="S32" s="518"/>
    </row>
    <row r="33" spans="1:19" ht="14.4" customHeight="1" thickBot="1" x14ac:dyDescent="0.35">
      <c r="A33" s="504" t="s">
        <v>933</v>
      </c>
      <c r="B33" s="501">
        <v>951828</v>
      </c>
      <c r="C33" s="448">
        <v>0.91105814788226847</v>
      </c>
      <c r="D33" s="501">
        <v>1044750</v>
      </c>
      <c r="E33" s="448">
        <v>1</v>
      </c>
      <c r="F33" s="501">
        <v>715766</v>
      </c>
      <c r="G33" s="463">
        <v>0.68510744197176354</v>
      </c>
      <c r="H33" s="501"/>
      <c r="I33" s="448"/>
      <c r="J33" s="501"/>
      <c r="K33" s="448"/>
      <c r="L33" s="501"/>
      <c r="M33" s="463"/>
      <c r="N33" s="501"/>
      <c r="O33" s="448"/>
      <c r="P33" s="501"/>
      <c r="Q33" s="448"/>
      <c r="R33" s="501"/>
      <c r="S33" s="46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0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971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65952</v>
      </c>
      <c r="G3" s="78">
        <f t="shared" si="0"/>
        <v>15424128</v>
      </c>
      <c r="H3" s="78"/>
      <c r="I3" s="78"/>
      <c r="J3" s="78">
        <f t="shared" si="0"/>
        <v>70159</v>
      </c>
      <c r="K3" s="78">
        <f t="shared" si="0"/>
        <v>17578013</v>
      </c>
      <c r="L3" s="78"/>
      <c r="M3" s="78"/>
      <c r="N3" s="78">
        <f t="shared" si="0"/>
        <v>59551</v>
      </c>
      <c r="O3" s="78">
        <f t="shared" si="0"/>
        <v>16657809</v>
      </c>
      <c r="P3" s="59">
        <f>IF(K3=0,0,O3/K3)</f>
        <v>0.94765028333976087</v>
      </c>
      <c r="Q3" s="79">
        <f>IF(N3=0,0,O3/N3)</f>
        <v>279.72341354469279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7"/>
      <c r="B5" s="505"/>
      <c r="C5" s="507"/>
      <c r="D5" s="519"/>
      <c r="E5" s="509"/>
      <c r="F5" s="520" t="s">
        <v>58</v>
      </c>
      <c r="G5" s="521" t="s">
        <v>14</v>
      </c>
      <c r="H5" s="522"/>
      <c r="I5" s="522"/>
      <c r="J5" s="520" t="s">
        <v>58</v>
      </c>
      <c r="K5" s="521" t="s">
        <v>14</v>
      </c>
      <c r="L5" s="522"/>
      <c r="M5" s="522"/>
      <c r="N5" s="520" t="s">
        <v>58</v>
      </c>
      <c r="O5" s="521" t="s">
        <v>14</v>
      </c>
      <c r="P5" s="523"/>
      <c r="Q5" s="514"/>
    </row>
    <row r="6" spans="1:17" ht="14.4" customHeight="1" x14ac:dyDescent="0.3">
      <c r="A6" s="433" t="s">
        <v>934</v>
      </c>
      <c r="B6" s="434" t="s">
        <v>785</v>
      </c>
      <c r="C6" s="434" t="s">
        <v>786</v>
      </c>
      <c r="D6" s="434" t="s">
        <v>787</v>
      </c>
      <c r="E6" s="434" t="s">
        <v>788</v>
      </c>
      <c r="F6" s="438"/>
      <c r="G6" s="438"/>
      <c r="H6" s="438"/>
      <c r="I6" s="438"/>
      <c r="J6" s="438">
        <v>2</v>
      </c>
      <c r="K6" s="438">
        <v>4452</v>
      </c>
      <c r="L6" s="438">
        <v>1</v>
      </c>
      <c r="M6" s="438">
        <v>2226</v>
      </c>
      <c r="N6" s="438"/>
      <c r="O6" s="438"/>
      <c r="P6" s="461"/>
      <c r="Q6" s="439"/>
    </row>
    <row r="7" spans="1:17" ht="14.4" customHeight="1" x14ac:dyDescent="0.3">
      <c r="A7" s="440" t="s">
        <v>934</v>
      </c>
      <c r="B7" s="441" t="s">
        <v>785</v>
      </c>
      <c r="C7" s="441" t="s">
        <v>786</v>
      </c>
      <c r="D7" s="441" t="s">
        <v>789</v>
      </c>
      <c r="E7" s="441" t="s">
        <v>790</v>
      </c>
      <c r="F7" s="445">
        <v>22</v>
      </c>
      <c r="G7" s="445">
        <v>1188</v>
      </c>
      <c r="H7" s="445">
        <v>0.51206896551724135</v>
      </c>
      <c r="I7" s="445">
        <v>54</v>
      </c>
      <c r="J7" s="445">
        <v>40</v>
      </c>
      <c r="K7" s="445">
        <v>2320</v>
      </c>
      <c r="L7" s="445">
        <v>1</v>
      </c>
      <c r="M7" s="445">
        <v>58</v>
      </c>
      <c r="N7" s="445">
        <v>24</v>
      </c>
      <c r="O7" s="445">
        <v>1392</v>
      </c>
      <c r="P7" s="515">
        <v>0.6</v>
      </c>
      <c r="Q7" s="446">
        <v>58</v>
      </c>
    </row>
    <row r="8" spans="1:17" ht="14.4" customHeight="1" x14ac:dyDescent="0.3">
      <c r="A8" s="440" t="s">
        <v>934</v>
      </c>
      <c r="B8" s="441" t="s">
        <v>785</v>
      </c>
      <c r="C8" s="441" t="s">
        <v>786</v>
      </c>
      <c r="D8" s="441" t="s">
        <v>797</v>
      </c>
      <c r="E8" s="441" t="s">
        <v>798</v>
      </c>
      <c r="F8" s="445"/>
      <c r="G8" s="445"/>
      <c r="H8" s="445"/>
      <c r="I8" s="445"/>
      <c r="J8" s="445">
        <v>2</v>
      </c>
      <c r="K8" s="445">
        <v>814</v>
      </c>
      <c r="L8" s="445">
        <v>1</v>
      </c>
      <c r="M8" s="445">
        <v>407</v>
      </c>
      <c r="N8" s="445"/>
      <c r="O8" s="445"/>
      <c r="P8" s="515"/>
      <c r="Q8" s="446"/>
    </row>
    <row r="9" spans="1:17" ht="14.4" customHeight="1" x14ac:dyDescent="0.3">
      <c r="A9" s="440" t="s">
        <v>934</v>
      </c>
      <c r="B9" s="441" t="s">
        <v>785</v>
      </c>
      <c r="C9" s="441" t="s">
        <v>786</v>
      </c>
      <c r="D9" s="441" t="s">
        <v>799</v>
      </c>
      <c r="E9" s="441" t="s">
        <v>800</v>
      </c>
      <c r="F9" s="445">
        <v>13</v>
      </c>
      <c r="G9" s="445">
        <v>2236</v>
      </c>
      <c r="H9" s="445">
        <v>2.0819366852886407</v>
      </c>
      <c r="I9" s="445">
        <v>172</v>
      </c>
      <c r="J9" s="445">
        <v>6</v>
      </c>
      <c r="K9" s="445">
        <v>1074</v>
      </c>
      <c r="L9" s="445">
        <v>1</v>
      </c>
      <c r="M9" s="445">
        <v>179</v>
      </c>
      <c r="N9" s="445">
        <v>16</v>
      </c>
      <c r="O9" s="445">
        <v>2880</v>
      </c>
      <c r="P9" s="515">
        <v>2.6815642458100557</v>
      </c>
      <c r="Q9" s="446">
        <v>180</v>
      </c>
    </row>
    <row r="10" spans="1:17" ht="14.4" customHeight="1" x14ac:dyDescent="0.3">
      <c r="A10" s="440" t="s">
        <v>934</v>
      </c>
      <c r="B10" s="441" t="s">
        <v>785</v>
      </c>
      <c r="C10" s="441" t="s">
        <v>786</v>
      </c>
      <c r="D10" s="441" t="s">
        <v>803</v>
      </c>
      <c r="E10" s="441" t="s">
        <v>804</v>
      </c>
      <c r="F10" s="445">
        <v>10</v>
      </c>
      <c r="G10" s="445">
        <v>3220</v>
      </c>
      <c r="H10" s="445">
        <v>0.43690637720488468</v>
      </c>
      <c r="I10" s="445">
        <v>322</v>
      </c>
      <c r="J10" s="445">
        <v>22</v>
      </c>
      <c r="K10" s="445">
        <v>7370</v>
      </c>
      <c r="L10" s="445">
        <v>1</v>
      </c>
      <c r="M10" s="445">
        <v>335</v>
      </c>
      <c r="N10" s="445">
        <v>4</v>
      </c>
      <c r="O10" s="445">
        <v>1344</v>
      </c>
      <c r="P10" s="515">
        <v>0.18236092265943013</v>
      </c>
      <c r="Q10" s="446">
        <v>336</v>
      </c>
    </row>
    <row r="11" spans="1:17" ht="14.4" customHeight="1" x14ac:dyDescent="0.3">
      <c r="A11" s="440" t="s">
        <v>934</v>
      </c>
      <c r="B11" s="441" t="s">
        <v>785</v>
      </c>
      <c r="C11" s="441" t="s">
        <v>786</v>
      </c>
      <c r="D11" s="441" t="s">
        <v>807</v>
      </c>
      <c r="E11" s="441" t="s">
        <v>808</v>
      </c>
      <c r="F11" s="445">
        <v>17</v>
      </c>
      <c r="G11" s="445">
        <v>5797</v>
      </c>
      <c r="H11" s="445">
        <v>0.53581661891117482</v>
      </c>
      <c r="I11" s="445">
        <v>341</v>
      </c>
      <c r="J11" s="445">
        <v>31</v>
      </c>
      <c r="K11" s="445">
        <v>10819</v>
      </c>
      <c r="L11" s="445">
        <v>1</v>
      </c>
      <c r="M11" s="445">
        <v>349</v>
      </c>
      <c r="N11" s="445">
        <v>47</v>
      </c>
      <c r="O11" s="445">
        <v>16403</v>
      </c>
      <c r="P11" s="515">
        <v>1.5161290322580645</v>
      </c>
      <c r="Q11" s="446">
        <v>349</v>
      </c>
    </row>
    <row r="12" spans="1:17" ht="14.4" customHeight="1" x14ac:dyDescent="0.3">
      <c r="A12" s="440" t="s">
        <v>934</v>
      </c>
      <c r="B12" s="441" t="s">
        <v>785</v>
      </c>
      <c r="C12" s="441" t="s">
        <v>786</v>
      </c>
      <c r="D12" s="441" t="s">
        <v>817</v>
      </c>
      <c r="E12" s="441" t="s">
        <v>818</v>
      </c>
      <c r="F12" s="445"/>
      <c r="G12" s="445"/>
      <c r="H12" s="445"/>
      <c r="I12" s="445"/>
      <c r="J12" s="445">
        <v>1</v>
      </c>
      <c r="K12" s="445">
        <v>49</v>
      </c>
      <c r="L12" s="445">
        <v>1</v>
      </c>
      <c r="M12" s="445">
        <v>49</v>
      </c>
      <c r="N12" s="445">
        <v>2</v>
      </c>
      <c r="O12" s="445">
        <v>98</v>
      </c>
      <c r="P12" s="515">
        <v>2</v>
      </c>
      <c r="Q12" s="446">
        <v>49</v>
      </c>
    </row>
    <row r="13" spans="1:17" ht="14.4" customHeight="1" x14ac:dyDescent="0.3">
      <c r="A13" s="440" t="s">
        <v>934</v>
      </c>
      <c r="B13" s="441" t="s">
        <v>785</v>
      </c>
      <c r="C13" s="441" t="s">
        <v>786</v>
      </c>
      <c r="D13" s="441" t="s">
        <v>819</v>
      </c>
      <c r="E13" s="441" t="s">
        <v>820</v>
      </c>
      <c r="F13" s="445">
        <v>3</v>
      </c>
      <c r="G13" s="445">
        <v>1128</v>
      </c>
      <c r="H13" s="445">
        <v>0.58294573643410852</v>
      </c>
      <c r="I13" s="445">
        <v>376</v>
      </c>
      <c r="J13" s="445">
        <v>5</v>
      </c>
      <c r="K13" s="445">
        <v>1935</v>
      </c>
      <c r="L13" s="445">
        <v>1</v>
      </c>
      <c r="M13" s="445">
        <v>387</v>
      </c>
      <c r="N13" s="445">
        <v>3</v>
      </c>
      <c r="O13" s="445">
        <v>1173</v>
      </c>
      <c r="P13" s="515">
        <v>0.60620155038759693</v>
      </c>
      <c r="Q13" s="446">
        <v>391</v>
      </c>
    </row>
    <row r="14" spans="1:17" ht="14.4" customHeight="1" x14ac:dyDescent="0.3">
      <c r="A14" s="440" t="s">
        <v>934</v>
      </c>
      <c r="B14" s="441" t="s">
        <v>785</v>
      </c>
      <c r="C14" s="441" t="s">
        <v>786</v>
      </c>
      <c r="D14" s="441" t="s">
        <v>825</v>
      </c>
      <c r="E14" s="441" t="s">
        <v>826</v>
      </c>
      <c r="F14" s="445">
        <v>5</v>
      </c>
      <c r="G14" s="445">
        <v>3380</v>
      </c>
      <c r="H14" s="445">
        <v>0.68587662337662336</v>
      </c>
      <c r="I14" s="445">
        <v>676</v>
      </c>
      <c r="J14" s="445">
        <v>7</v>
      </c>
      <c r="K14" s="445">
        <v>4928</v>
      </c>
      <c r="L14" s="445">
        <v>1</v>
      </c>
      <c r="M14" s="445">
        <v>704</v>
      </c>
      <c r="N14" s="445">
        <v>5</v>
      </c>
      <c r="O14" s="445">
        <v>3525</v>
      </c>
      <c r="P14" s="515">
        <v>0.71530032467532467</v>
      </c>
      <c r="Q14" s="446">
        <v>705</v>
      </c>
    </row>
    <row r="15" spans="1:17" ht="14.4" customHeight="1" x14ac:dyDescent="0.3">
      <c r="A15" s="440" t="s">
        <v>934</v>
      </c>
      <c r="B15" s="441" t="s">
        <v>785</v>
      </c>
      <c r="C15" s="441" t="s">
        <v>786</v>
      </c>
      <c r="D15" s="441" t="s">
        <v>827</v>
      </c>
      <c r="E15" s="441" t="s">
        <v>828</v>
      </c>
      <c r="F15" s="445"/>
      <c r="G15" s="445"/>
      <c r="H15" s="445"/>
      <c r="I15" s="445"/>
      <c r="J15" s="445">
        <v>1</v>
      </c>
      <c r="K15" s="445">
        <v>147</v>
      </c>
      <c r="L15" s="445">
        <v>1</v>
      </c>
      <c r="M15" s="445">
        <v>147</v>
      </c>
      <c r="N15" s="445">
        <v>1</v>
      </c>
      <c r="O15" s="445">
        <v>147</v>
      </c>
      <c r="P15" s="515">
        <v>1</v>
      </c>
      <c r="Q15" s="446">
        <v>147</v>
      </c>
    </row>
    <row r="16" spans="1:17" ht="14.4" customHeight="1" x14ac:dyDescent="0.3">
      <c r="A16" s="440" t="s">
        <v>934</v>
      </c>
      <c r="B16" s="441" t="s">
        <v>785</v>
      </c>
      <c r="C16" s="441" t="s">
        <v>786</v>
      </c>
      <c r="D16" s="441" t="s">
        <v>829</v>
      </c>
      <c r="E16" s="441" t="s">
        <v>830</v>
      </c>
      <c r="F16" s="445">
        <v>14</v>
      </c>
      <c r="G16" s="445">
        <v>3990</v>
      </c>
      <c r="H16" s="445">
        <v>0.875</v>
      </c>
      <c r="I16" s="445">
        <v>285</v>
      </c>
      <c r="J16" s="445">
        <v>15</v>
      </c>
      <c r="K16" s="445">
        <v>4560</v>
      </c>
      <c r="L16" s="445">
        <v>1</v>
      </c>
      <c r="M16" s="445">
        <v>304</v>
      </c>
      <c r="N16" s="445">
        <v>29</v>
      </c>
      <c r="O16" s="445">
        <v>8845</v>
      </c>
      <c r="P16" s="515">
        <v>1.9396929824561404</v>
      </c>
      <c r="Q16" s="446">
        <v>305</v>
      </c>
    </row>
    <row r="17" spans="1:17" ht="14.4" customHeight="1" x14ac:dyDescent="0.3">
      <c r="A17" s="440" t="s">
        <v>934</v>
      </c>
      <c r="B17" s="441" t="s">
        <v>785</v>
      </c>
      <c r="C17" s="441" t="s">
        <v>786</v>
      </c>
      <c r="D17" s="441" t="s">
        <v>831</v>
      </c>
      <c r="E17" s="441" t="s">
        <v>832</v>
      </c>
      <c r="F17" s="445"/>
      <c r="G17" s="445"/>
      <c r="H17" s="445"/>
      <c r="I17" s="445"/>
      <c r="J17" s="445">
        <v>2</v>
      </c>
      <c r="K17" s="445">
        <v>7414</v>
      </c>
      <c r="L17" s="445">
        <v>1</v>
      </c>
      <c r="M17" s="445">
        <v>3707</v>
      </c>
      <c r="N17" s="445">
        <v>2</v>
      </c>
      <c r="O17" s="445">
        <v>7424</v>
      </c>
      <c r="P17" s="515">
        <v>1.0013487995683841</v>
      </c>
      <c r="Q17" s="446">
        <v>3712</v>
      </c>
    </row>
    <row r="18" spans="1:17" ht="14.4" customHeight="1" x14ac:dyDescent="0.3">
      <c r="A18" s="440" t="s">
        <v>934</v>
      </c>
      <c r="B18" s="441" t="s">
        <v>785</v>
      </c>
      <c r="C18" s="441" t="s">
        <v>786</v>
      </c>
      <c r="D18" s="441" t="s">
        <v>833</v>
      </c>
      <c r="E18" s="441" t="s">
        <v>834</v>
      </c>
      <c r="F18" s="445">
        <v>21</v>
      </c>
      <c r="G18" s="445">
        <v>9702</v>
      </c>
      <c r="H18" s="445">
        <v>0.53080205711784656</v>
      </c>
      <c r="I18" s="445">
        <v>462</v>
      </c>
      <c r="J18" s="445">
        <v>37</v>
      </c>
      <c r="K18" s="445">
        <v>18278</v>
      </c>
      <c r="L18" s="445">
        <v>1</v>
      </c>
      <c r="M18" s="445">
        <v>494</v>
      </c>
      <c r="N18" s="445">
        <v>73</v>
      </c>
      <c r="O18" s="445">
        <v>36062</v>
      </c>
      <c r="P18" s="515">
        <v>1.972972972972973</v>
      </c>
      <c r="Q18" s="446">
        <v>494</v>
      </c>
    </row>
    <row r="19" spans="1:17" ht="14.4" customHeight="1" x14ac:dyDescent="0.3">
      <c r="A19" s="440" t="s">
        <v>934</v>
      </c>
      <c r="B19" s="441" t="s">
        <v>785</v>
      </c>
      <c r="C19" s="441" t="s">
        <v>786</v>
      </c>
      <c r="D19" s="441" t="s">
        <v>837</v>
      </c>
      <c r="E19" s="441" t="s">
        <v>838</v>
      </c>
      <c r="F19" s="445">
        <v>35</v>
      </c>
      <c r="G19" s="445">
        <v>12460</v>
      </c>
      <c r="H19" s="445">
        <v>1.9809220985691574</v>
      </c>
      <c r="I19" s="445">
        <v>356</v>
      </c>
      <c r="J19" s="445">
        <v>17</v>
      </c>
      <c r="K19" s="445">
        <v>6290</v>
      </c>
      <c r="L19" s="445">
        <v>1</v>
      </c>
      <c r="M19" s="445">
        <v>370</v>
      </c>
      <c r="N19" s="445">
        <v>28</v>
      </c>
      <c r="O19" s="445">
        <v>10360</v>
      </c>
      <c r="P19" s="515">
        <v>1.6470588235294117</v>
      </c>
      <c r="Q19" s="446">
        <v>370</v>
      </c>
    </row>
    <row r="20" spans="1:17" ht="14.4" customHeight="1" x14ac:dyDescent="0.3">
      <c r="A20" s="440" t="s">
        <v>934</v>
      </c>
      <c r="B20" s="441" t="s">
        <v>785</v>
      </c>
      <c r="C20" s="441" t="s">
        <v>786</v>
      </c>
      <c r="D20" s="441" t="s">
        <v>843</v>
      </c>
      <c r="E20" s="441" t="s">
        <v>844</v>
      </c>
      <c r="F20" s="445">
        <v>5</v>
      </c>
      <c r="G20" s="445">
        <v>525</v>
      </c>
      <c r="H20" s="445">
        <v>4.7297297297297298</v>
      </c>
      <c r="I20" s="445">
        <v>105</v>
      </c>
      <c r="J20" s="445">
        <v>1</v>
      </c>
      <c r="K20" s="445">
        <v>111</v>
      </c>
      <c r="L20" s="445">
        <v>1</v>
      </c>
      <c r="M20" s="445">
        <v>111</v>
      </c>
      <c r="N20" s="445"/>
      <c r="O20" s="445"/>
      <c r="P20" s="515"/>
      <c r="Q20" s="446"/>
    </row>
    <row r="21" spans="1:17" ht="14.4" customHeight="1" x14ac:dyDescent="0.3">
      <c r="A21" s="440" t="s">
        <v>934</v>
      </c>
      <c r="B21" s="441" t="s">
        <v>785</v>
      </c>
      <c r="C21" s="441" t="s">
        <v>786</v>
      </c>
      <c r="D21" s="441" t="s">
        <v>847</v>
      </c>
      <c r="E21" s="441" t="s">
        <v>848</v>
      </c>
      <c r="F21" s="445">
        <v>1</v>
      </c>
      <c r="G21" s="445">
        <v>463</v>
      </c>
      <c r="H21" s="445">
        <v>0.93535353535353538</v>
      </c>
      <c r="I21" s="445">
        <v>463</v>
      </c>
      <c r="J21" s="445">
        <v>1</v>
      </c>
      <c r="K21" s="445">
        <v>495</v>
      </c>
      <c r="L21" s="445">
        <v>1</v>
      </c>
      <c r="M21" s="445">
        <v>495</v>
      </c>
      <c r="N21" s="445"/>
      <c r="O21" s="445"/>
      <c r="P21" s="515"/>
      <c r="Q21" s="446"/>
    </row>
    <row r="22" spans="1:17" ht="14.4" customHeight="1" x14ac:dyDescent="0.3">
      <c r="A22" s="440" t="s">
        <v>934</v>
      </c>
      <c r="B22" s="441" t="s">
        <v>785</v>
      </c>
      <c r="C22" s="441" t="s">
        <v>786</v>
      </c>
      <c r="D22" s="441" t="s">
        <v>851</v>
      </c>
      <c r="E22" s="441" t="s">
        <v>852</v>
      </c>
      <c r="F22" s="445">
        <v>13</v>
      </c>
      <c r="G22" s="445">
        <v>5681</v>
      </c>
      <c r="H22" s="445">
        <v>1.2458333333333333</v>
      </c>
      <c r="I22" s="445">
        <v>437</v>
      </c>
      <c r="J22" s="445">
        <v>10</v>
      </c>
      <c r="K22" s="445">
        <v>4560</v>
      </c>
      <c r="L22" s="445">
        <v>1</v>
      </c>
      <c r="M22" s="445">
        <v>456</v>
      </c>
      <c r="N22" s="445">
        <v>28</v>
      </c>
      <c r="O22" s="445">
        <v>12768</v>
      </c>
      <c r="P22" s="515">
        <v>2.8</v>
      </c>
      <c r="Q22" s="446">
        <v>456</v>
      </c>
    </row>
    <row r="23" spans="1:17" ht="14.4" customHeight="1" x14ac:dyDescent="0.3">
      <c r="A23" s="440" t="s">
        <v>934</v>
      </c>
      <c r="B23" s="441" t="s">
        <v>785</v>
      </c>
      <c r="C23" s="441" t="s">
        <v>786</v>
      </c>
      <c r="D23" s="441" t="s">
        <v>853</v>
      </c>
      <c r="E23" s="441" t="s">
        <v>854</v>
      </c>
      <c r="F23" s="445">
        <v>52</v>
      </c>
      <c r="G23" s="445">
        <v>2808</v>
      </c>
      <c r="H23" s="445">
        <v>0.83472057074910821</v>
      </c>
      <c r="I23" s="445">
        <v>54</v>
      </c>
      <c r="J23" s="445">
        <v>58</v>
      </c>
      <c r="K23" s="445">
        <v>3364</v>
      </c>
      <c r="L23" s="445">
        <v>1</v>
      </c>
      <c r="M23" s="445">
        <v>58</v>
      </c>
      <c r="N23" s="445">
        <v>118</v>
      </c>
      <c r="O23" s="445">
        <v>6844</v>
      </c>
      <c r="P23" s="515">
        <v>2.0344827586206895</v>
      </c>
      <c r="Q23" s="446">
        <v>58</v>
      </c>
    </row>
    <row r="24" spans="1:17" ht="14.4" customHeight="1" x14ac:dyDescent="0.3">
      <c r="A24" s="440" t="s">
        <v>934</v>
      </c>
      <c r="B24" s="441" t="s">
        <v>785</v>
      </c>
      <c r="C24" s="441" t="s">
        <v>786</v>
      </c>
      <c r="D24" s="441" t="s">
        <v>861</v>
      </c>
      <c r="E24" s="441" t="s">
        <v>862</v>
      </c>
      <c r="F24" s="445">
        <v>26</v>
      </c>
      <c r="G24" s="445">
        <v>4394</v>
      </c>
      <c r="H24" s="445">
        <v>0.30251290877796899</v>
      </c>
      <c r="I24" s="445">
        <v>169</v>
      </c>
      <c r="J24" s="445">
        <v>83</v>
      </c>
      <c r="K24" s="445">
        <v>14525</v>
      </c>
      <c r="L24" s="445">
        <v>1</v>
      </c>
      <c r="M24" s="445">
        <v>175</v>
      </c>
      <c r="N24" s="445">
        <v>111</v>
      </c>
      <c r="O24" s="445">
        <v>19536</v>
      </c>
      <c r="P24" s="515">
        <v>1.3449913941480207</v>
      </c>
      <c r="Q24" s="446">
        <v>176</v>
      </c>
    </row>
    <row r="25" spans="1:17" ht="14.4" customHeight="1" x14ac:dyDescent="0.3">
      <c r="A25" s="440" t="s">
        <v>934</v>
      </c>
      <c r="B25" s="441" t="s">
        <v>785</v>
      </c>
      <c r="C25" s="441" t="s">
        <v>786</v>
      </c>
      <c r="D25" s="441" t="s">
        <v>863</v>
      </c>
      <c r="E25" s="441" t="s">
        <v>864</v>
      </c>
      <c r="F25" s="445">
        <v>12</v>
      </c>
      <c r="G25" s="445">
        <v>972</v>
      </c>
      <c r="H25" s="445">
        <v>0.63529411764705879</v>
      </c>
      <c r="I25" s="445">
        <v>81</v>
      </c>
      <c r="J25" s="445">
        <v>18</v>
      </c>
      <c r="K25" s="445">
        <v>1530</v>
      </c>
      <c r="L25" s="445">
        <v>1</v>
      </c>
      <c r="M25" s="445">
        <v>85</v>
      </c>
      <c r="N25" s="445">
        <v>20</v>
      </c>
      <c r="O25" s="445">
        <v>1700</v>
      </c>
      <c r="P25" s="515">
        <v>1.1111111111111112</v>
      </c>
      <c r="Q25" s="446">
        <v>85</v>
      </c>
    </row>
    <row r="26" spans="1:17" ht="14.4" customHeight="1" x14ac:dyDescent="0.3">
      <c r="A26" s="440" t="s">
        <v>934</v>
      </c>
      <c r="B26" s="441" t="s">
        <v>785</v>
      </c>
      <c r="C26" s="441" t="s">
        <v>786</v>
      </c>
      <c r="D26" s="441" t="s">
        <v>873</v>
      </c>
      <c r="E26" s="441" t="s">
        <v>874</v>
      </c>
      <c r="F26" s="445"/>
      <c r="G26" s="445"/>
      <c r="H26" s="445"/>
      <c r="I26" s="445"/>
      <c r="J26" s="445">
        <v>1</v>
      </c>
      <c r="K26" s="445">
        <v>176</v>
      </c>
      <c r="L26" s="445">
        <v>1</v>
      </c>
      <c r="M26" s="445">
        <v>176</v>
      </c>
      <c r="N26" s="445">
        <v>2</v>
      </c>
      <c r="O26" s="445">
        <v>352</v>
      </c>
      <c r="P26" s="515">
        <v>2</v>
      </c>
      <c r="Q26" s="446">
        <v>176</v>
      </c>
    </row>
    <row r="27" spans="1:17" ht="14.4" customHeight="1" x14ac:dyDescent="0.3">
      <c r="A27" s="440" t="s">
        <v>934</v>
      </c>
      <c r="B27" s="441" t="s">
        <v>785</v>
      </c>
      <c r="C27" s="441" t="s">
        <v>786</v>
      </c>
      <c r="D27" s="441" t="s">
        <v>877</v>
      </c>
      <c r="E27" s="441" t="s">
        <v>878</v>
      </c>
      <c r="F27" s="445">
        <v>5</v>
      </c>
      <c r="G27" s="445">
        <v>1235</v>
      </c>
      <c r="H27" s="445">
        <v>0.78263624841571611</v>
      </c>
      <c r="I27" s="445">
        <v>247</v>
      </c>
      <c r="J27" s="445">
        <v>6</v>
      </c>
      <c r="K27" s="445">
        <v>1578</v>
      </c>
      <c r="L27" s="445">
        <v>1</v>
      </c>
      <c r="M27" s="445">
        <v>263</v>
      </c>
      <c r="N27" s="445">
        <v>5</v>
      </c>
      <c r="O27" s="445">
        <v>1320</v>
      </c>
      <c r="P27" s="515">
        <v>0.83650190114068446</v>
      </c>
      <c r="Q27" s="446">
        <v>264</v>
      </c>
    </row>
    <row r="28" spans="1:17" ht="14.4" customHeight="1" x14ac:dyDescent="0.3">
      <c r="A28" s="440" t="s">
        <v>934</v>
      </c>
      <c r="B28" s="441" t="s">
        <v>785</v>
      </c>
      <c r="C28" s="441" t="s">
        <v>786</v>
      </c>
      <c r="D28" s="441" t="s">
        <v>883</v>
      </c>
      <c r="E28" s="441" t="s">
        <v>884</v>
      </c>
      <c r="F28" s="445">
        <v>1</v>
      </c>
      <c r="G28" s="445">
        <v>418</v>
      </c>
      <c r="H28" s="445">
        <v>0.32939322301024426</v>
      </c>
      <c r="I28" s="445">
        <v>418</v>
      </c>
      <c r="J28" s="445">
        <v>3</v>
      </c>
      <c r="K28" s="445">
        <v>1269</v>
      </c>
      <c r="L28" s="445">
        <v>1</v>
      </c>
      <c r="M28" s="445">
        <v>423</v>
      </c>
      <c r="N28" s="445">
        <v>2</v>
      </c>
      <c r="O28" s="445">
        <v>848</v>
      </c>
      <c r="P28" s="515">
        <v>0.66824271079590225</v>
      </c>
      <c r="Q28" s="446">
        <v>424</v>
      </c>
    </row>
    <row r="29" spans="1:17" ht="14.4" customHeight="1" x14ac:dyDescent="0.3">
      <c r="A29" s="440" t="s">
        <v>934</v>
      </c>
      <c r="B29" s="441" t="s">
        <v>785</v>
      </c>
      <c r="C29" s="441" t="s">
        <v>786</v>
      </c>
      <c r="D29" s="441" t="s">
        <v>885</v>
      </c>
      <c r="E29" s="441" t="s">
        <v>886</v>
      </c>
      <c r="F29" s="445">
        <v>1</v>
      </c>
      <c r="G29" s="445">
        <v>812</v>
      </c>
      <c r="H29" s="445"/>
      <c r="I29" s="445">
        <v>812</v>
      </c>
      <c r="J29" s="445"/>
      <c r="K29" s="445"/>
      <c r="L29" s="445"/>
      <c r="M29" s="445"/>
      <c r="N29" s="445"/>
      <c r="O29" s="445"/>
      <c r="P29" s="515"/>
      <c r="Q29" s="446"/>
    </row>
    <row r="30" spans="1:17" ht="14.4" customHeight="1" x14ac:dyDescent="0.3">
      <c r="A30" s="440" t="s">
        <v>934</v>
      </c>
      <c r="B30" s="441" t="s">
        <v>785</v>
      </c>
      <c r="C30" s="441" t="s">
        <v>786</v>
      </c>
      <c r="D30" s="441" t="s">
        <v>894</v>
      </c>
      <c r="E30" s="441" t="s">
        <v>895</v>
      </c>
      <c r="F30" s="445">
        <v>1</v>
      </c>
      <c r="G30" s="445">
        <v>1050</v>
      </c>
      <c r="H30" s="445">
        <v>0.95802919708029199</v>
      </c>
      <c r="I30" s="445">
        <v>1050</v>
      </c>
      <c r="J30" s="445">
        <v>1</v>
      </c>
      <c r="K30" s="445">
        <v>1096</v>
      </c>
      <c r="L30" s="445">
        <v>1</v>
      </c>
      <c r="M30" s="445">
        <v>1096</v>
      </c>
      <c r="N30" s="445">
        <v>2</v>
      </c>
      <c r="O30" s="445">
        <v>2196</v>
      </c>
      <c r="P30" s="515">
        <v>2.0036496350364965</v>
      </c>
      <c r="Q30" s="446">
        <v>1098</v>
      </c>
    </row>
    <row r="31" spans="1:17" ht="14.4" customHeight="1" x14ac:dyDescent="0.3">
      <c r="A31" s="440" t="s">
        <v>934</v>
      </c>
      <c r="B31" s="441" t="s">
        <v>785</v>
      </c>
      <c r="C31" s="441" t="s">
        <v>786</v>
      </c>
      <c r="D31" s="441" t="s">
        <v>935</v>
      </c>
      <c r="E31" s="441" t="s">
        <v>936</v>
      </c>
      <c r="F31" s="445"/>
      <c r="G31" s="445"/>
      <c r="H31" s="445"/>
      <c r="I31" s="445"/>
      <c r="J31" s="445">
        <v>1</v>
      </c>
      <c r="K31" s="445">
        <v>234</v>
      </c>
      <c r="L31" s="445">
        <v>1</v>
      </c>
      <c r="M31" s="445">
        <v>234</v>
      </c>
      <c r="N31" s="445"/>
      <c r="O31" s="445"/>
      <c r="P31" s="515"/>
      <c r="Q31" s="446"/>
    </row>
    <row r="32" spans="1:17" ht="14.4" customHeight="1" x14ac:dyDescent="0.3">
      <c r="A32" s="440" t="s">
        <v>937</v>
      </c>
      <c r="B32" s="441" t="s">
        <v>785</v>
      </c>
      <c r="C32" s="441" t="s">
        <v>786</v>
      </c>
      <c r="D32" s="441" t="s">
        <v>789</v>
      </c>
      <c r="E32" s="441" t="s">
        <v>790</v>
      </c>
      <c r="F32" s="445">
        <v>42</v>
      </c>
      <c r="G32" s="445">
        <v>2268</v>
      </c>
      <c r="H32" s="445">
        <v>1.1501014198782962</v>
      </c>
      <c r="I32" s="445">
        <v>54</v>
      </c>
      <c r="J32" s="445">
        <v>34</v>
      </c>
      <c r="K32" s="445">
        <v>1972</v>
      </c>
      <c r="L32" s="445">
        <v>1</v>
      </c>
      <c r="M32" s="445">
        <v>58</v>
      </c>
      <c r="N32" s="445">
        <v>21</v>
      </c>
      <c r="O32" s="445">
        <v>1218</v>
      </c>
      <c r="P32" s="515">
        <v>0.61764705882352944</v>
      </c>
      <c r="Q32" s="446">
        <v>58</v>
      </c>
    </row>
    <row r="33" spans="1:17" ht="14.4" customHeight="1" x14ac:dyDescent="0.3">
      <c r="A33" s="440" t="s">
        <v>937</v>
      </c>
      <c r="B33" s="441" t="s">
        <v>785</v>
      </c>
      <c r="C33" s="441" t="s">
        <v>786</v>
      </c>
      <c r="D33" s="441" t="s">
        <v>799</v>
      </c>
      <c r="E33" s="441" t="s">
        <v>800</v>
      </c>
      <c r="F33" s="445">
        <v>101</v>
      </c>
      <c r="G33" s="445">
        <v>17372</v>
      </c>
      <c r="H33" s="445">
        <v>3.3465613561934116</v>
      </c>
      <c r="I33" s="445">
        <v>172</v>
      </c>
      <c r="J33" s="445">
        <v>29</v>
      </c>
      <c r="K33" s="445">
        <v>5191</v>
      </c>
      <c r="L33" s="445">
        <v>1</v>
      </c>
      <c r="M33" s="445">
        <v>179</v>
      </c>
      <c r="N33" s="445">
        <v>55</v>
      </c>
      <c r="O33" s="445">
        <v>9900</v>
      </c>
      <c r="P33" s="515">
        <v>1.9071469851666345</v>
      </c>
      <c r="Q33" s="446">
        <v>180</v>
      </c>
    </row>
    <row r="34" spans="1:17" ht="14.4" customHeight="1" x14ac:dyDescent="0.3">
      <c r="A34" s="440" t="s">
        <v>937</v>
      </c>
      <c r="B34" s="441" t="s">
        <v>785</v>
      </c>
      <c r="C34" s="441" t="s">
        <v>786</v>
      </c>
      <c r="D34" s="441" t="s">
        <v>801</v>
      </c>
      <c r="E34" s="441" t="s">
        <v>802</v>
      </c>
      <c r="F34" s="445">
        <v>1</v>
      </c>
      <c r="G34" s="445">
        <v>533</v>
      </c>
      <c r="H34" s="445"/>
      <c r="I34" s="445">
        <v>533</v>
      </c>
      <c r="J34" s="445"/>
      <c r="K34" s="445"/>
      <c r="L34" s="445"/>
      <c r="M34" s="445"/>
      <c r="N34" s="445"/>
      <c r="O34" s="445"/>
      <c r="P34" s="515"/>
      <c r="Q34" s="446"/>
    </row>
    <row r="35" spans="1:17" ht="14.4" customHeight="1" x14ac:dyDescent="0.3">
      <c r="A35" s="440" t="s">
        <v>937</v>
      </c>
      <c r="B35" s="441" t="s">
        <v>785</v>
      </c>
      <c r="C35" s="441" t="s">
        <v>786</v>
      </c>
      <c r="D35" s="441" t="s">
        <v>803</v>
      </c>
      <c r="E35" s="441" t="s">
        <v>804</v>
      </c>
      <c r="F35" s="445">
        <v>54</v>
      </c>
      <c r="G35" s="445">
        <v>17388</v>
      </c>
      <c r="H35" s="445">
        <v>3.0532045654082527</v>
      </c>
      <c r="I35" s="445">
        <v>322</v>
      </c>
      <c r="J35" s="445">
        <v>17</v>
      </c>
      <c r="K35" s="445">
        <v>5695</v>
      </c>
      <c r="L35" s="445">
        <v>1</v>
      </c>
      <c r="M35" s="445">
        <v>335</v>
      </c>
      <c r="N35" s="445">
        <v>56</v>
      </c>
      <c r="O35" s="445">
        <v>18816</v>
      </c>
      <c r="P35" s="515">
        <v>3.3039508340649695</v>
      </c>
      <c r="Q35" s="446">
        <v>336</v>
      </c>
    </row>
    <row r="36" spans="1:17" ht="14.4" customHeight="1" x14ac:dyDescent="0.3">
      <c r="A36" s="440" t="s">
        <v>937</v>
      </c>
      <c r="B36" s="441" t="s">
        <v>785</v>
      </c>
      <c r="C36" s="441" t="s">
        <v>786</v>
      </c>
      <c r="D36" s="441" t="s">
        <v>807</v>
      </c>
      <c r="E36" s="441" t="s">
        <v>808</v>
      </c>
      <c r="F36" s="445">
        <v>99</v>
      </c>
      <c r="G36" s="445">
        <v>33759</v>
      </c>
      <c r="H36" s="445">
        <v>0.93913261190085406</v>
      </c>
      <c r="I36" s="445">
        <v>341</v>
      </c>
      <c r="J36" s="445">
        <v>103</v>
      </c>
      <c r="K36" s="445">
        <v>35947</v>
      </c>
      <c r="L36" s="445">
        <v>1</v>
      </c>
      <c r="M36" s="445">
        <v>349</v>
      </c>
      <c r="N36" s="445">
        <v>97</v>
      </c>
      <c r="O36" s="445">
        <v>33853</v>
      </c>
      <c r="P36" s="515">
        <v>0.94174757281553401</v>
      </c>
      <c r="Q36" s="446">
        <v>349</v>
      </c>
    </row>
    <row r="37" spans="1:17" ht="14.4" customHeight="1" x14ac:dyDescent="0.3">
      <c r="A37" s="440" t="s">
        <v>937</v>
      </c>
      <c r="B37" s="441" t="s">
        <v>785</v>
      </c>
      <c r="C37" s="441" t="s">
        <v>786</v>
      </c>
      <c r="D37" s="441" t="s">
        <v>817</v>
      </c>
      <c r="E37" s="441" t="s">
        <v>818</v>
      </c>
      <c r="F37" s="445"/>
      <c r="G37" s="445"/>
      <c r="H37" s="445"/>
      <c r="I37" s="445"/>
      <c r="J37" s="445">
        <v>7</v>
      </c>
      <c r="K37" s="445">
        <v>343</v>
      </c>
      <c r="L37" s="445">
        <v>1</v>
      </c>
      <c r="M37" s="445">
        <v>49</v>
      </c>
      <c r="N37" s="445"/>
      <c r="O37" s="445"/>
      <c r="P37" s="515"/>
      <c r="Q37" s="446"/>
    </row>
    <row r="38" spans="1:17" ht="14.4" customHeight="1" x14ac:dyDescent="0.3">
      <c r="A38" s="440" t="s">
        <v>937</v>
      </c>
      <c r="B38" s="441" t="s">
        <v>785</v>
      </c>
      <c r="C38" s="441" t="s">
        <v>786</v>
      </c>
      <c r="D38" s="441" t="s">
        <v>819</v>
      </c>
      <c r="E38" s="441" t="s">
        <v>820</v>
      </c>
      <c r="F38" s="445">
        <v>14</v>
      </c>
      <c r="G38" s="445">
        <v>5264</v>
      </c>
      <c r="H38" s="445">
        <v>0.90680447889750215</v>
      </c>
      <c r="I38" s="445">
        <v>376</v>
      </c>
      <c r="J38" s="445">
        <v>15</v>
      </c>
      <c r="K38" s="445">
        <v>5805</v>
      </c>
      <c r="L38" s="445">
        <v>1</v>
      </c>
      <c r="M38" s="445">
        <v>387</v>
      </c>
      <c r="N38" s="445">
        <v>17</v>
      </c>
      <c r="O38" s="445">
        <v>6647</v>
      </c>
      <c r="P38" s="515">
        <v>1.1450473729543498</v>
      </c>
      <c r="Q38" s="446">
        <v>391</v>
      </c>
    </row>
    <row r="39" spans="1:17" ht="14.4" customHeight="1" x14ac:dyDescent="0.3">
      <c r="A39" s="440" t="s">
        <v>937</v>
      </c>
      <c r="B39" s="441" t="s">
        <v>785</v>
      </c>
      <c r="C39" s="441" t="s">
        <v>786</v>
      </c>
      <c r="D39" s="441" t="s">
        <v>821</v>
      </c>
      <c r="E39" s="441" t="s">
        <v>822</v>
      </c>
      <c r="F39" s="445">
        <v>9</v>
      </c>
      <c r="G39" s="445">
        <v>333</v>
      </c>
      <c r="H39" s="445">
        <v>1.7526315789473683</v>
      </c>
      <c r="I39" s="445">
        <v>37</v>
      </c>
      <c r="J39" s="445">
        <v>5</v>
      </c>
      <c r="K39" s="445">
        <v>190</v>
      </c>
      <c r="L39" s="445">
        <v>1</v>
      </c>
      <c r="M39" s="445">
        <v>38</v>
      </c>
      <c r="N39" s="445">
        <v>5</v>
      </c>
      <c r="O39" s="445">
        <v>190</v>
      </c>
      <c r="P39" s="515">
        <v>1</v>
      </c>
      <c r="Q39" s="446">
        <v>38</v>
      </c>
    </row>
    <row r="40" spans="1:17" ht="14.4" customHeight="1" x14ac:dyDescent="0.3">
      <c r="A40" s="440" t="s">
        <v>937</v>
      </c>
      <c r="B40" s="441" t="s">
        <v>785</v>
      </c>
      <c r="C40" s="441" t="s">
        <v>786</v>
      </c>
      <c r="D40" s="441" t="s">
        <v>823</v>
      </c>
      <c r="E40" s="441" t="s">
        <v>824</v>
      </c>
      <c r="F40" s="445"/>
      <c r="G40" s="445"/>
      <c r="H40" s="445"/>
      <c r="I40" s="445"/>
      <c r="J40" s="445">
        <v>4</v>
      </c>
      <c r="K40" s="445">
        <v>1056</v>
      </c>
      <c r="L40" s="445">
        <v>1</v>
      </c>
      <c r="M40" s="445">
        <v>264</v>
      </c>
      <c r="N40" s="445"/>
      <c r="O40" s="445"/>
      <c r="P40" s="515"/>
      <c r="Q40" s="446"/>
    </row>
    <row r="41" spans="1:17" ht="14.4" customHeight="1" x14ac:dyDescent="0.3">
      <c r="A41" s="440" t="s">
        <v>937</v>
      </c>
      <c r="B41" s="441" t="s">
        <v>785</v>
      </c>
      <c r="C41" s="441" t="s">
        <v>786</v>
      </c>
      <c r="D41" s="441" t="s">
        <v>825</v>
      </c>
      <c r="E41" s="441" t="s">
        <v>826</v>
      </c>
      <c r="F41" s="445">
        <v>19</v>
      </c>
      <c r="G41" s="445">
        <v>12844</v>
      </c>
      <c r="H41" s="445">
        <v>0.91221590909090911</v>
      </c>
      <c r="I41" s="445">
        <v>676</v>
      </c>
      <c r="J41" s="445">
        <v>20</v>
      </c>
      <c r="K41" s="445">
        <v>14080</v>
      </c>
      <c r="L41" s="445">
        <v>1</v>
      </c>
      <c r="M41" s="445">
        <v>704</v>
      </c>
      <c r="N41" s="445">
        <v>20</v>
      </c>
      <c r="O41" s="445">
        <v>14100</v>
      </c>
      <c r="P41" s="515">
        <v>1.0014204545454546</v>
      </c>
      <c r="Q41" s="446">
        <v>705</v>
      </c>
    </row>
    <row r="42" spans="1:17" ht="14.4" customHeight="1" x14ac:dyDescent="0.3">
      <c r="A42" s="440" t="s">
        <v>937</v>
      </c>
      <c r="B42" s="441" t="s">
        <v>785</v>
      </c>
      <c r="C42" s="441" t="s">
        <v>786</v>
      </c>
      <c r="D42" s="441" t="s">
        <v>827</v>
      </c>
      <c r="E42" s="441" t="s">
        <v>828</v>
      </c>
      <c r="F42" s="445">
        <v>1</v>
      </c>
      <c r="G42" s="445">
        <v>138</v>
      </c>
      <c r="H42" s="445"/>
      <c r="I42" s="445">
        <v>138</v>
      </c>
      <c r="J42" s="445"/>
      <c r="K42" s="445"/>
      <c r="L42" s="445"/>
      <c r="M42" s="445"/>
      <c r="N42" s="445"/>
      <c r="O42" s="445"/>
      <c r="P42" s="515"/>
      <c r="Q42" s="446"/>
    </row>
    <row r="43" spans="1:17" ht="14.4" customHeight="1" x14ac:dyDescent="0.3">
      <c r="A43" s="440" t="s">
        <v>937</v>
      </c>
      <c r="B43" s="441" t="s">
        <v>785</v>
      </c>
      <c r="C43" s="441" t="s">
        <v>786</v>
      </c>
      <c r="D43" s="441" t="s">
        <v>829</v>
      </c>
      <c r="E43" s="441" t="s">
        <v>830</v>
      </c>
      <c r="F43" s="445"/>
      <c r="G43" s="445"/>
      <c r="H43" s="445"/>
      <c r="I43" s="445"/>
      <c r="J43" s="445">
        <v>1</v>
      </c>
      <c r="K43" s="445">
        <v>304</v>
      </c>
      <c r="L43" s="445">
        <v>1</v>
      </c>
      <c r="M43" s="445">
        <v>304</v>
      </c>
      <c r="N43" s="445">
        <v>3</v>
      </c>
      <c r="O43" s="445">
        <v>915</v>
      </c>
      <c r="P43" s="515">
        <v>3.0098684210526314</v>
      </c>
      <c r="Q43" s="446">
        <v>305</v>
      </c>
    </row>
    <row r="44" spans="1:17" ht="14.4" customHeight="1" x14ac:dyDescent="0.3">
      <c r="A44" s="440" t="s">
        <v>937</v>
      </c>
      <c r="B44" s="441" t="s">
        <v>785</v>
      </c>
      <c r="C44" s="441" t="s">
        <v>786</v>
      </c>
      <c r="D44" s="441" t="s">
        <v>831</v>
      </c>
      <c r="E44" s="441" t="s">
        <v>832</v>
      </c>
      <c r="F44" s="445"/>
      <c r="G44" s="445"/>
      <c r="H44" s="445"/>
      <c r="I44" s="445"/>
      <c r="J44" s="445"/>
      <c r="K44" s="445"/>
      <c r="L44" s="445"/>
      <c r="M44" s="445"/>
      <c r="N44" s="445">
        <v>2</v>
      </c>
      <c r="O44" s="445">
        <v>7424</v>
      </c>
      <c r="P44" s="515"/>
      <c r="Q44" s="446">
        <v>3712</v>
      </c>
    </row>
    <row r="45" spans="1:17" ht="14.4" customHeight="1" x14ac:dyDescent="0.3">
      <c r="A45" s="440" t="s">
        <v>937</v>
      </c>
      <c r="B45" s="441" t="s">
        <v>785</v>
      </c>
      <c r="C45" s="441" t="s">
        <v>786</v>
      </c>
      <c r="D45" s="441" t="s">
        <v>833</v>
      </c>
      <c r="E45" s="441" t="s">
        <v>834</v>
      </c>
      <c r="F45" s="445">
        <v>310</v>
      </c>
      <c r="G45" s="445">
        <v>143220</v>
      </c>
      <c r="H45" s="445">
        <v>1.2496509842244869</v>
      </c>
      <c r="I45" s="445">
        <v>462</v>
      </c>
      <c r="J45" s="445">
        <v>232</v>
      </c>
      <c r="K45" s="445">
        <v>114608</v>
      </c>
      <c r="L45" s="445">
        <v>1</v>
      </c>
      <c r="M45" s="445">
        <v>494</v>
      </c>
      <c r="N45" s="445">
        <v>154</v>
      </c>
      <c r="O45" s="445">
        <v>76076</v>
      </c>
      <c r="P45" s="515">
        <v>0.66379310344827591</v>
      </c>
      <c r="Q45" s="446">
        <v>494</v>
      </c>
    </row>
    <row r="46" spans="1:17" ht="14.4" customHeight="1" x14ac:dyDescent="0.3">
      <c r="A46" s="440" t="s">
        <v>937</v>
      </c>
      <c r="B46" s="441" t="s">
        <v>785</v>
      </c>
      <c r="C46" s="441" t="s">
        <v>786</v>
      </c>
      <c r="D46" s="441" t="s">
        <v>837</v>
      </c>
      <c r="E46" s="441" t="s">
        <v>838</v>
      </c>
      <c r="F46" s="445">
        <v>210</v>
      </c>
      <c r="G46" s="445">
        <v>74760</v>
      </c>
      <c r="H46" s="445">
        <v>1.174732872407291</v>
      </c>
      <c r="I46" s="445">
        <v>356</v>
      </c>
      <c r="J46" s="445">
        <v>172</v>
      </c>
      <c r="K46" s="445">
        <v>63640</v>
      </c>
      <c r="L46" s="445">
        <v>1</v>
      </c>
      <c r="M46" s="445">
        <v>370</v>
      </c>
      <c r="N46" s="445">
        <v>113</v>
      </c>
      <c r="O46" s="445">
        <v>41810</v>
      </c>
      <c r="P46" s="515">
        <v>0.65697674418604646</v>
      </c>
      <c r="Q46" s="446">
        <v>370</v>
      </c>
    </row>
    <row r="47" spans="1:17" ht="14.4" customHeight="1" x14ac:dyDescent="0.3">
      <c r="A47" s="440" t="s">
        <v>937</v>
      </c>
      <c r="B47" s="441" t="s">
        <v>785</v>
      </c>
      <c r="C47" s="441" t="s">
        <v>786</v>
      </c>
      <c r="D47" s="441" t="s">
        <v>843</v>
      </c>
      <c r="E47" s="441" t="s">
        <v>844</v>
      </c>
      <c r="F47" s="445">
        <v>56</v>
      </c>
      <c r="G47" s="445">
        <v>5880</v>
      </c>
      <c r="H47" s="445">
        <v>0.89784699954191483</v>
      </c>
      <c r="I47" s="445">
        <v>105</v>
      </c>
      <c r="J47" s="445">
        <v>59</v>
      </c>
      <c r="K47" s="445">
        <v>6549</v>
      </c>
      <c r="L47" s="445">
        <v>1</v>
      </c>
      <c r="M47" s="445">
        <v>111</v>
      </c>
      <c r="N47" s="445">
        <v>36</v>
      </c>
      <c r="O47" s="445">
        <v>3996</v>
      </c>
      <c r="P47" s="515">
        <v>0.61016949152542377</v>
      </c>
      <c r="Q47" s="446">
        <v>111</v>
      </c>
    </row>
    <row r="48" spans="1:17" ht="14.4" customHeight="1" x14ac:dyDescent="0.3">
      <c r="A48" s="440" t="s">
        <v>937</v>
      </c>
      <c r="B48" s="441" t="s">
        <v>785</v>
      </c>
      <c r="C48" s="441" t="s">
        <v>786</v>
      </c>
      <c r="D48" s="441" t="s">
        <v>847</v>
      </c>
      <c r="E48" s="441" t="s">
        <v>848</v>
      </c>
      <c r="F48" s="445">
        <v>17</v>
      </c>
      <c r="G48" s="445">
        <v>7871</v>
      </c>
      <c r="H48" s="445">
        <v>1.1357864357864358</v>
      </c>
      <c r="I48" s="445">
        <v>463</v>
      </c>
      <c r="J48" s="445">
        <v>14</v>
      </c>
      <c r="K48" s="445">
        <v>6930</v>
      </c>
      <c r="L48" s="445">
        <v>1</v>
      </c>
      <c r="M48" s="445">
        <v>495</v>
      </c>
      <c r="N48" s="445">
        <v>7</v>
      </c>
      <c r="O48" s="445">
        <v>3465</v>
      </c>
      <c r="P48" s="515">
        <v>0.5</v>
      </c>
      <c r="Q48" s="446">
        <v>495</v>
      </c>
    </row>
    <row r="49" spans="1:17" ht="14.4" customHeight="1" x14ac:dyDescent="0.3">
      <c r="A49" s="440" t="s">
        <v>937</v>
      </c>
      <c r="B49" s="441" t="s">
        <v>785</v>
      </c>
      <c r="C49" s="441" t="s">
        <v>786</v>
      </c>
      <c r="D49" s="441" t="s">
        <v>851</v>
      </c>
      <c r="E49" s="441" t="s">
        <v>852</v>
      </c>
      <c r="F49" s="445">
        <v>73</v>
      </c>
      <c r="G49" s="445">
        <v>31901</v>
      </c>
      <c r="H49" s="445">
        <v>0.92050438596491224</v>
      </c>
      <c r="I49" s="445">
        <v>437</v>
      </c>
      <c r="J49" s="445">
        <v>76</v>
      </c>
      <c r="K49" s="445">
        <v>34656</v>
      </c>
      <c r="L49" s="445">
        <v>1</v>
      </c>
      <c r="M49" s="445">
        <v>456</v>
      </c>
      <c r="N49" s="445">
        <v>58</v>
      </c>
      <c r="O49" s="445">
        <v>26448</v>
      </c>
      <c r="P49" s="515">
        <v>0.76315789473684215</v>
      </c>
      <c r="Q49" s="446">
        <v>456</v>
      </c>
    </row>
    <row r="50" spans="1:17" ht="14.4" customHeight="1" x14ac:dyDescent="0.3">
      <c r="A50" s="440" t="s">
        <v>937</v>
      </c>
      <c r="B50" s="441" t="s">
        <v>785</v>
      </c>
      <c r="C50" s="441" t="s">
        <v>786</v>
      </c>
      <c r="D50" s="441" t="s">
        <v>853</v>
      </c>
      <c r="E50" s="441" t="s">
        <v>854</v>
      </c>
      <c r="F50" s="445">
        <v>939</v>
      </c>
      <c r="G50" s="445">
        <v>50706</v>
      </c>
      <c r="H50" s="445">
        <v>1.3367605188231573</v>
      </c>
      <c r="I50" s="445">
        <v>54</v>
      </c>
      <c r="J50" s="445">
        <v>654</v>
      </c>
      <c r="K50" s="445">
        <v>37932</v>
      </c>
      <c r="L50" s="445">
        <v>1</v>
      </c>
      <c r="M50" s="445">
        <v>58</v>
      </c>
      <c r="N50" s="445">
        <v>223</v>
      </c>
      <c r="O50" s="445">
        <v>12934</v>
      </c>
      <c r="P50" s="515">
        <v>0.34097859327217123</v>
      </c>
      <c r="Q50" s="446">
        <v>58</v>
      </c>
    </row>
    <row r="51" spans="1:17" ht="14.4" customHeight="1" x14ac:dyDescent="0.3">
      <c r="A51" s="440" t="s">
        <v>937</v>
      </c>
      <c r="B51" s="441" t="s">
        <v>785</v>
      </c>
      <c r="C51" s="441" t="s">
        <v>786</v>
      </c>
      <c r="D51" s="441" t="s">
        <v>861</v>
      </c>
      <c r="E51" s="441" t="s">
        <v>862</v>
      </c>
      <c r="F51" s="445">
        <v>181</v>
      </c>
      <c r="G51" s="445">
        <v>30589</v>
      </c>
      <c r="H51" s="445">
        <v>1.7836151603498542</v>
      </c>
      <c r="I51" s="445">
        <v>169</v>
      </c>
      <c r="J51" s="445">
        <v>98</v>
      </c>
      <c r="K51" s="445">
        <v>17150</v>
      </c>
      <c r="L51" s="445">
        <v>1</v>
      </c>
      <c r="M51" s="445">
        <v>175</v>
      </c>
      <c r="N51" s="445">
        <v>102</v>
      </c>
      <c r="O51" s="445">
        <v>17952</v>
      </c>
      <c r="P51" s="515">
        <v>1.0467638483965014</v>
      </c>
      <c r="Q51" s="446">
        <v>176</v>
      </c>
    </row>
    <row r="52" spans="1:17" ht="14.4" customHeight="1" x14ac:dyDescent="0.3">
      <c r="A52" s="440" t="s">
        <v>937</v>
      </c>
      <c r="B52" s="441" t="s">
        <v>785</v>
      </c>
      <c r="C52" s="441" t="s">
        <v>786</v>
      </c>
      <c r="D52" s="441" t="s">
        <v>863</v>
      </c>
      <c r="E52" s="441" t="s">
        <v>864</v>
      </c>
      <c r="F52" s="445">
        <v>125</v>
      </c>
      <c r="G52" s="445">
        <v>10125</v>
      </c>
      <c r="H52" s="445">
        <v>0.99264705882352944</v>
      </c>
      <c r="I52" s="445">
        <v>81</v>
      </c>
      <c r="J52" s="445">
        <v>120</v>
      </c>
      <c r="K52" s="445">
        <v>10200</v>
      </c>
      <c r="L52" s="445">
        <v>1</v>
      </c>
      <c r="M52" s="445">
        <v>85</v>
      </c>
      <c r="N52" s="445">
        <v>52</v>
      </c>
      <c r="O52" s="445">
        <v>4420</v>
      </c>
      <c r="P52" s="515">
        <v>0.43333333333333335</v>
      </c>
      <c r="Q52" s="446">
        <v>85</v>
      </c>
    </row>
    <row r="53" spans="1:17" ht="14.4" customHeight="1" x14ac:dyDescent="0.3">
      <c r="A53" s="440" t="s">
        <v>937</v>
      </c>
      <c r="B53" s="441" t="s">
        <v>785</v>
      </c>
      <c r="C53" s="441" t="s">
        <v>786</v>
      </c>
      <c r="D53" s="441" t="s">
        <v>867</v>
      </c>
      <c r="E53" s="441" t="s">
        <v>868</v>
      </c>
      <c r="F53" s="445"/>
      <c r="G53" s="445"/>
      <c r="H53" s="445"/>
      <c r="I53" s="445"/>
      <c r="J53" s="445">
        <v>2</v>
      </c>
      <c r="K53" s="445">
        <v>338</v>
      </c>
      <c r="L53" s="445">
        <v>1</v>
      </c>
      <c r="M53" s="445">
        <v>169</v>
      </c>
      <c r="N53" s="445">
        <v>1</v>
      </c>
      <c r="O53" s="445">
        <v>170</v>
      </c>
      <c r="P53" s="515">
        <v>0.50295857988165682</v>
      </c>
      <c r="Q53" s="446">
        <v>170</v>
      </c>
    </row>
    <row r="54" spans="1:17" ht="14.4" customHeight="1" x14ac:dyDescent="0.3">
      <c r="A54" s="440" t="s">
        <v>937</v>
      </c>
      <c r="B54" s="441" t="s">
        <v>785</v>
      </c>
      <c r="C54" s="441" t="s">
        <v>786</v>
      </c>
      <c r="D54" s="441" t="s">
        <v>869</v>
      </c>
      <c r="E54" s="441" t="s">
        <v>870</v>
      </c>
      <c r="F54" s="445"/>
      <c r="G54" s="445"/>
      <c r="H54" s="445"/>
      <c r="I54" s="445"/>
      <c r="J54" s="445">
        <v>5</v>
      </c>
      <c r="K54" s="445">
        <v>145</v>
      </c>
      <c r="L54" s="445">
        <v>1</v>
      </c>
      <c r="M54" s="445">
        <v>29</v>
      </c>
      <c r="N54" s="445">
        <v>5</v>
      </c>
      <c r="O54" s="445">
        <v>145</v>
      </c>
      <c r="P54" s="515">
        <v>1</v>
      </c>
      <c r="Q54" s="446">
        <v>29</v>
      </c>
    </row>
    <row r="55" spans="1:17" ht="14.4" customHeight="1" x14ac:dyDescent="0.3">
      <c r="A55" s="440" t="s">
        <v>937</v>
      </c>
      <c r="B55" s="441" t="s">
        <v>785</v>
      </c>
      <c r="C55" s="441" t="s">
        <v>786</v>
      </c>
      <c r="D55" s="441" t="s">
        <v>873</v>
      </c>
      <c r="E55" s="441" t="s">
        <v>874</v>
      </c>
      <c r="F55" s="445">
        <v>12</v>
      </c>
      <c r="G55" s="445">
        <v>2040</v>
      </c>
      <c r="H55" s="445">
        <v>2.3181818181818183</v>
      </c>
      <c r="I55" s="445">
        <v>170</v>
      </c>
      <c r="J55" s="445">
        <v>5</v>
      </c>
      <c r="K55" s="445">
        <v>880</v>
      </c>
      <c r="L55" s="445">
        <v>1</v>
      </c>
      <c r="M55" s="445">
        <v>176</v>
      </c>
      <c r="N55" s="445"/>
      <c r="O55" s="445"/>
      <c r="P55" s="515"/>
      <c r="Q55" s="446"/>
    </row>
    <row r="56" spans="1:17" ht="14.4" customHeight="1" x14ac:dyDescent="0.3">
      <c r="A56" s="440" t="s">
        <v>937</v>
      </c>
      <c r="B56" s="441" t="s">
        <v>785</v>
      </c>
      <c r="C56" s="441" t="s">
        <v>786</v>
      </c>
      <c r="D56" s="441" t="s">
        <v>877</v>
      </c>
      <c r="E56" s="441" t="s">
        <v>878</v>
      </c>
      <c r="F56" s="445">
        <v>21</v>
      </c>
      <c r="G56" s="445">
        <v>5187</v>
      </c>
      <c r="H56" s="445">
        <v>0.93916349809885935</v>
      </c>
      <c r="I56" s="445">
        <v>247</v>
      </c>
      <c r="J56" s="445">
        <v>21</v>
      </c>
      <c r="K56" s="445">
        <v>5523</v>
      </c>
      <c r="L56" s="445">
        <v>1</v>
      </c>
      <c r="M56" s="445">
        <v>263</v>
      </c>
      <c r="N56" s="445">
        <v>17</v>
      </c>
      <c r="O56" s="445">
        <v>4488</v>
      </c>
      <c r="P56" s="515">
        <v>0.81260184682237913</v>
      </c>
      <c r="Q56" s="446">
        <v>264</v>
      </c>
    </row>
    <row r="57" spans="1:17" ht="14.4" customHeight="1" x14ac:dyDescent="0.3">
      <c r="A57" s="440" t="s">
        <v>937</v>
      </c>
      <c r="B57" s="441" t="s">
        <v>785</v>
      </c>
      <c r="C57" s="441" t="s">
        <v>786</v>
      </c>
      <c r="D57" s="441" t="s">
        <v>879</v>
      </c>
      <c r="E57" s="441" t="s">
        <v>880</v>
      </c>
      <c r="F57" s="445">
        <v>1</v>
      </c>
      <c r="G57" s="445">
        <v>2012</v>
      </c>
      <c r="H57" s="445">
        <v>0.94460093896713615</v>
      </c>
      <c r="I57" s="445">
        <v>2012</v>
      </c>
      <c r="J57" s="445">
        <v>1</v>
      </c>
      <c r="K57" s="445">
        <v>2130</v>
      </c>
      <c r="L57" s="445">
        <v>1</v>
      </c>
      <c r="M57" s="445">
        <v>2130</v>
      </c>
      <c r="N57" s="445"/>
      <c r="O57" s="445"/>
      <c r="P57" s="515"/>
      <c r="Q57" s="446"/>
    </row>
    <row r="58" spans="1:17" ht="14.4" customHeight="1" x14ac:dyDescent="0.3">
      <c r="A58" s="440" t="s">
        <v>937</v>
      </c>
      <c r="B58" s="441" t="s">
        <v>785</v>
      </c>
      <c r="C58" s="441" t="s">
        <v>786</v>
      </c>
      <c r="D58" s="441" t="s">
        <v>883</v>
      </c>
      <c r="E58" s="441" t="s">
        <v>884</v>
      </c>
      <c r="F58" s="445"/>
      <c r="G58" s="445"/>
      <c r="H58" s="445"/>
      <c r="I58" s="445"/>
      <c r="J58" s="445"/>
      <c r="K58" s="445"/>
      <c r="L58" s="445"/>
      <c r="M58" s="445"/>
      <c r="N58" s="445">
        <v>2</v>
      </c>
      <c r="O58" s="445">
        <v>848</v>
      </c>
      <c r="P58" s="515"/>
      <c r="Q58" s="446">
        <v>424</v>
      </c>
    </row>
    <row r="59" spans="1:17" ht="14.4" customHeight="1" x14ac:dyDescent="0.3">
      <c r="A59" s="440" t="s">
        <v>937</v>
      </c>
      <c r="B59" s="441" t="s">
        <v>785</v>
      </c>
      <c r="C59" s="441" t="s">
        <v>786</v>
      </c>
      <c r="D59" s="441" t="s">
        <v>892</v>
      </c>
      <c r="E59" s="441" t="s">
        <v>893</v>
      </c>
      <c r="F59" s="445">
        <v>1</v>
      </c>
      <c r="G59" s="445">
        <v>269</v>
      </c>
      <c r="H59" s="445"/>
      <c r="I59" s="445">
        <v>269</v>
      </c>
      <c r="J59" s="445"/>
      <c r="K59" s="445"/>
      <c r="L59" s="445"/>
      <c r="M59" s="445"/>
      <c r="N59" s="445"/>
      <c r="O59" s="445"/>
      <c r="P59" s="515"/>
      <c r="Q59" s="446"/>
    </row>
    <row r="60" spans="1:17" ht="14.4" customHeight="1" x14ac:dyDescent="0.3">
      <c r="A60" s="440" t="s">
        <v>937</v>
      </c>
      <c r="B60" s="441" t="s">
        <v>785</v>
      </c>
      <c r="C60" s="441" t="s">
        <v>786</v>
      </c>
      <c r="D60" s="441" t="s">
        <v>894</v>
      </c>
      <c r="E60" s="441" t="s">
        <v>895</v>
      </c>
      <c r="F60" s="445"/>
      <c r="G60" s="445"/>
      <c r="H60" s="445"/>
      <c r="I60" s="445"/>
      <c r="J60" s="445"/>
      <c r="K60" s="445"/>
      <c r="L60" s="445"/>
      <c r="M60" s="445"/>
      <c r="N60" s="445">
        <v>2</v>
      </c>
      <c r="O60" s="445">
        <v>2196</v>
      </c>
      <c r="P60" s="515"/>
      <c r="Q60" s="446">
        <v>1098</v>
      </c>
    </row>
    <row r="61" spans="1:17" ht="14.4" customHeight="1" x14ac:dyDescent="0.3">
      <c r="A61" s="440" t="s">
        <v>937</v>
      </c>
      <c r="B61" s="441" t="s">
        <v>785</v>
      </c>
      <c r="C61" s="441" t="s">
        <v>786</v>
      </c>
      <c r="D61" s="441" t="s">
        <v>896</v>
      </c>
      <c r="E61" s="441" t="s">
        <v>897</v>
      </c>
      <c r="F61" s="445"/>
      <c r="G61" s="445"/>
      <c r="H61" s="445"/>
      <c r="I61" s="445"/>
      <c r="J61" s="445">
        <v>2</v>
      </c>
      <c r="K61" s="445">
        <v>214</v>
      </c>
      <c r="L61" s="445">
        <v>1</v>
      </c>
      <c r="M61" s="445">
        <v>107</v>
      </c>
      <c r="N61" s="445"/>
      <c r="O61" s="445"/>
      <c r="P61" s="515"/>
      <c r="Q61" s="446"/>
    </row>
    <row r="62" spans="1:17" ht="14.4" customHeight="1" x14ac:dyDescent="0.3">
      <c r="A62" s="440" t="s">
        <v>938</v>
      </c>
      <c r="B62" s="441" t="s">
        <v>785</v>
      </c>
      <c r="C62" s="441" t="s">
        <v>786</v>
      </c>
      <c r="D62" s="441" t="s">
        <v>789</v>
      </c>
      <c r="E62" s="441" t="s">
        <v>790</v>
      </c>
      <c r="F62" s="445">
        <v>116</v>
      </c>
      <c r="G62" s="445">
        <v>6264</v>
      </c>
      <c r="H62" s="445">
        <v>0.79411764705882348</v>
      </c>
      <c r="I62" s="445">
        <v>54</v>
      </c>
      <c r="J62" s="445">
        <v>136</v>
      </c>
      <c r="K62" s="445">
        <v>7888</v>
      </c>
      <c r="L62" s="445">
        <v>1</v>
      </c>
      <c r="M62" s="445">
        <v>58</v>
      </c>
      <c r="N62" s="445">
        <v>49</v>
      </c>
      <c r="O62" s="445">
        <v>2842</v>
      </c>
      <c r="P62" s="515">
        <v>0.36029411764705882</v>
      </c>
      <c r="Q62" s="446">
        <v>58</v>
      </c>
    </row>
    <row r="63" spans="1:17" ht="14.4" customHeight="1" x14ac:dyDescent="0.3">
      <c r="A63" s="440" t="s">
        <v>938</v>
      </c>
      <c r="B63" s="441" t="s">
        <v>785</v>
      </c>
      <c r="C63" s="441" t="s">
        <v>786</v>
      </c>
      <c r="D63" s="441" t="s">
        <v>791</v>
      </c>
      <c r="E63" s="441" t="s">
        <v>792</v>
      </c>
      <c r="F63" s="445">
        <v>2</v>
      </c>
      <c r="G63" s="445">
        <v>246</v>
      </c>
      <c r="H63" s="445">
        <v>0.93893129770992367</v>
      </c>
      <c r="I63" s="445">
        <v>123</v>
      </c>
      <c r="J63" s="445">
        <v>2</v>
      </c>
      <c r="K63" s="445">
        <v>262</v>
      </c>
      <c r="L63" s="445">
        <v>1</v>
      </c>
      <c r="M63" s="445">
        <v>131</v>
      </c>
      <c r="N63" s="445">
        <v>1</v>
      </c>
      <c r="O63" s="445">
        <v>131</v>
      </c>
      <c r="P63" s="515">
        <v>0.5</v>
      </c>
      <c r="Q63" s="446">
        <v>131</v>
      </c>
    </row>
    <row r="64" spans="1:17" ht="14.4" customHeight="1" x14ac:dyDescent="0.3">
      <c r="A64" s="440" t="s">
        <v>938</v>
      </c>
      <c r="B64" s="441" t="s">
        <v>785</v>
      </c>
      <c r="C64" s="441" t="s">
        <v>786</v>
      </c>
      <c r="D64" s="441" t="s">
        <v>793</v>
      </c>
      <c r="E64" s="441" t="s">
        <v>794</v>
      </c>
      <c r="F64" s="445"/>
      <c r="G64" s="445"/>
      <c r="H64" s="445"/>
      <c r="I64" s="445"/>
      <c r="J64" s="445"/>
      <c r="K64" s="445"/>
      <c r="L64" s="445"/>
      <c r="M64" s="445"/>
      <c r="N64" s="445">
        <v>1</v>
      </c>
      <c r="O64" s="445">
        <v>189</v>
      </c>
      <c r="P64" s="515"/>
      <c r="Q64" s="446">
        <v>189</v>
      </c>
    </row>
    <row r="65" spans="1:17" ht="14.4" customHeight="1" x14ac:dyDescent="0.3">
      <c r="A65" s="440" t="s">
        <v>938</v>
      </c>
      <c r="B65" s="441" t="s">
        <v>785</v>
      </c>
      <c r="C65" s="441" t="s">
        <v>786</v>
      </c>
      <c r="D65" s="441" t="s">
        <v>797</v>
      </c>
      <c r="E65" s="441" t="s">
        <v>798</v>
      </c>
      <c r="F65" s="445">
        <v>2</v>
      </c>
      <c r="G65" s="445">
        <v>768</v>
      </c>
      <c r="H65" s="445"/>
      <c r="I65" s="445">
        <v>384</v>
      </c>
      <c r="J65" s="445"/>
      <c r="K65" s="445"/>
      <c r="L65" s="445"/>
      <c r="M65" s="445"/>
      <c r="N65" s="445"/>
      <c r="O65" s="445"/>
      <c r="P65" s="515"/>
      <c r="Q65" s="446"/>
    </row>
    <row r="66" spans="1:17" ht="14.4" customHeight="1" x14ac:dyDescent="0.3">
      <c r="A66" s="440" t="s">
        <v>938</v>
      </c>
      <c r="B66" s="441" t="s">
        <v>785</v>
      </c>
      <c r="C66" s="441" t="s">
        <v>786</v>
      </c>
      <c r="D66" s="441" t="s">
        <v>799</v>
      </c>
      <c r="E66" s="441" t="s">
        <v>800</v>
      </c>
      <c r="F66" s="445">
        <v>75</v>
      </c>
      <c r="G66" s="445">
        <v>12900</v>
      </c>
      <c r="H66" s="445">
        <v>1.0009310986964619</v>
      </c>
      <c r="I66" s="445">
        <v>172</v>
      </c>
      <c r="J66" s="445">
        <v>72</v>
      </c>
      <c r="K66" s="445">
        <v>12888</v>
      </c>
      <c r="L66" s="445">
        <v>1</v>
      </c>
      <c r="M66" s="445">
        <v>179</v>
      </c>
      <c r="N66" s="445">
        <v>64</v>
      </c>
      <c r="O66" s="445">
        <v>11520</v>
      </c>
      <c r="P66" s="515">
        <v>0.8938547486033519</v>
      </c>
      <c r="Q66" s="446">
        <v>180</v>
      </c>
    </row>
    <row r="67" spans="1:17" ht="14.4" customHeight="1" x14ac:dyDescent="0.3">
      <c r="A67" s="440" t="s">
        <v>938</v>
      </c>
      <c r="B67" s="441" t="s">
        <v>785</v>
      </c>
      <c r="C67" s="441" t="s">
        <v>786</v>
      </c>
      <c r="D67" s="441" t="s">
        <v>801</v>
      </c>
      <c r="E67" s="441" t="s">
        <v>802</v>
      </c>
      <c r="F67" s="445">
        <v>29</v>
      </c>
      <c r="G67" s="445">
        <v>15457</v>
      </c>
      <c r="H67" s="445">
        <v>0.6625659050966608</v>
      </c>
      <c r="I67" s="445">
        <v>533</v>
      </c>
      <c r="J67" s="445">
        <v>41</v>
      </c>
      <c r="K67" s="445">
        <v>23329</v>
      </c>
      <c r="L67" s="445">
        <v>1</v>
      </c>
      <c r="M67" s="445">
        <v>569</v>
      </c>
      <c r="N67" s="445">
        <v>29</v>
      </c>
      <c r="O67" s="445">
        <v>16501</v>
      </c>
      <c r="P67" s="515">
        <v>0.70731707317073167</v>
      </c>
      <c r="Q67" s="446">
        <v>569</v>
      </c>
    </row>
    <row r="68" spans="1:17" ht="14.4" customHeight="1" x14ac:dyDescent="0.3">
      <c r="A68" s="440" t="s">
        <v>938</v>
      </c>
      <c r="B68" s="441" t="s">
        <v>785</v>
      </c>
      <c r="C68" s="441" t="s">
        <v>786</v>
      </c>
      <c r="D68" s="441" t="s">
        <v>803</v>
      </c>
      <c r="E68" s="441" t="s">
        <v>804</v>
      </c>
      <c r="F68" s="445">
        <v>171</v>
      </c>
      <c r="G68" s="445">
        <v>55062</v>
      </c>
      <c r="H68" s="445">
        <v>0.88845502218636552</v>
      </c>
      <c r="I68" s="445">
        <v>322</v>
      </c>
      <c r="J68" s="445">
        <v>185</v>
      </c>
      <c r="K68" s="445">
        <v>61975</v>
      </c>
      <c r="L68" s="445">
        <v>1</v>
      </c>
      <c r="M68" s="445">
        <v>335</v>
      </c>
      <c r="N68" s="445">
        <v>136</v>
      </c>
      <c r="O68" s="445">
        <v>45696</v>
      </c>
      <c r="P68" s="515">
        <v>0.73732956837434449</v>
      </c>
      <c r="Q68" s="446">
        <v>336</v>
      </c>
    </row>
    <row r="69" spans="1:17" ht="14.4" customHeight="1" x14ac:dyDescent="0.3">
      <c r="A69" s="440" t="s">
        <v>938</v>
      </c>
      <c r="B69" s="441" t="s">
        <v>785</v>
      </c>
      <c r="C69" s="441" t="s">
        <v>786</v>
      </c>
      <c r="D69" s="441" t="s">
        <v>805</v>
      </c>
      <c r="E69" s="441" t="s">
        <v>806</v>
      </c>
      <c r="F69" s="445">
        <v>8</v>
      </c>
      <c r="G69" s="445">
        <v>3512</v>
      </c>
      <c r="H69" s="445">
        <v>2.5560407569141192</v>
      </c>
      <c r="I69" s="445">
        <v>439</v>
      </c>
      <c r="J69" s="445">
        <v>3</v>
      </c>
      <c r="K69" s="445">
        <v>1374</v>
      </c>
      <c r="L69" s="445">
        <v>1</v>
      </c>
      <c r="M69" s="445">
        <v>458</v>
      </c>
      <c r="N69" s="445">
        <v>5</v>
      </c>
      <c r="O69" s="445">
        <v>2295</v>
      </c>
      <c r="P69" s="515">
        <v>1.6703056768558953</v>
      </c>
      <c r="Q69" s="446">
        <v>459</v>
      </c>
    </row>
    <row r="70" spans="1:17" ht="14.4" customHeight="1" x14ac:dyDescent="0.3">
      <c r="A70" s="440" t="s">
        <v>938</v>
      </c>
      <c r="B70" s="441" t="s">
        <v>785</v>
      </c>
      <c r="C70" s="441" t="s">
        <v>786</v>
      </c>
      <c r="D70" s="441" t="s">
        <v>807</v>
      </c>
      <c r="E70" s="441" t="s">
        <v>808</v>
      </c>
      <c r="F70" s="445">
        <v>264</v>
      </c>
      <c r="G70" s="445">
        <v>90024</v>
      </c>
      <c r="H70" s="445">
        <v>0.86851321235275392</v>
      </c>
      <c r="I70" s="445">
        <v>341</v>
      </c>
      <c r="J70" s="445">
        <v>297</v>
      </c>
      <c r="K70" s="445">
        <v>103653</v>
      </c>
      <c r="L70" s="445">
        <v>1</v>
      </c>
      <c r="M70" s="445">
        <v>349</v>
      </c>
      <c r="N70" s="445">
        <v>291</v>
      </c>
      <c r="O70" s="445">
        <v>101559</v>
      </c>
      <c r="P70" s="515">
        <v>0.97979797979797978</v>
      </c>
      <c r="Q70" s="446">
        <v>349</v>
      </c>
    </row>
    <row r="71" spans="1:17" ht="14.4" customHeight="1" x14ac:dyDescent="0.3">
      <c r="A71" s="440" t="s">
        <v>938</v>
      </c>
      <c r="B71" s="441" t="s">
        <v>785</v>
      </c>
      <c r="C71" s="441" t="s">
        <v>786</v>
      </c>
      <c r="D71" s="441" t="s">
        <v>809</v>
      </c>
      <c r="E71" s="441" t="s">
        <v>810</v>
      </c>
      <c r="F71" s="445">
        <v>9</v>
      </c>
      <c r="G71" s="445">
        <v>14382</v>
      </c>
      <c r="H71" s="445">
        <v>0.62146746175784284</v>
      </c>
      <c r="I71" s="445">
        <v>1598</v>
      </c>
      <c r="J71" s="445">
        <v>14</v>
      </c>
      <c r="K71" s="445">
        <v>23142</v>
      </c>
      <c r="L71" s="445">
        <v>1</v>
      </c>
      <c r="M71" s="445">
        <v>1653</v>
      </c>
      <c r="N71" s="445">
        <v>12</v>
      </c>
      <c r="O71" s="445">
        <v>19836</v>
      </c>
      <c r="P71" s="515">
        <v>0.8571428571428571</v>
      </c>
      <c r="Q71" s="446">
        <v>1653</v>
      </c>
    </row>
    <row r="72" spans="1:17" ht="14.4" customHeight="1" x14ac:dyDescent="0.3">
      <c r="A72" s="440" t="s">
        <v>938</v>
      </c>
      <c r="B72" s="441" t="s">
        <v>785</v>
      </c>
      <c r="C72" s="441" t="s">
        <v>786</v>
      </c>
      <c r="D72" s="441" t="s">
        <v>813</v>
      </c>
      <c r="E72" s="441" t="s">
        <v>814</v>
      </c>
      <c r="F72" s="445">
        <v>4</v>
      </c>
      <c r="G72" s="445">
        <v>23732</v>
      </c>
      <c r="H72" s="445">
        <v>0.76235142948923873</v>
      </c>
      <c r="I72" s="445">
        <v>5933</v>
      </c>
      <c r="J72" s="445">
        <v>5</v>
      </c>
      <c r="K72" s="445">
        <v>31130</v>
      </c>
      <c r="L72" s="445">
        <v>1</v>
      </c>
      <c r="M72" s="445">
        <v>6226</v>
      </c>
      <c r="N72" s="445">
        <v>7</v>
      </c>
      <c r="O72" s="445">
        <v>43617</v>
      </c>
      <c r="P72" s="515">
        <v>1.4011243173787344</v>
      </c>
      <c r="Q72" s="446">
        <v>6231</v>
      </c>
    </row>
    <row r="73" spans="1:17" ht="14.4" customHeight="1" x14ac:dyDescent="0.3">
      <c r="A73" s="440" t="s">
        <v>938</v>
      </c>
      <c r="B73" s="441" t="s">
        <v>785</v>
      </c>
      <c r="C73" s="441" t="s">
        <v>786</v>
      </c>
      <c r="D73" s="441" t="s">
        <v>817</v>
      </c>
      <c r="E73" s="441" t="s">
        <v>818</v>
      </c>
      <c r="F73" s="445"/>
      <c r="G73" s="445"/>
      <c r="H73" s="445"/>
      <c r="I73" s="445"/>
      <c r="J73" s="445">
        <v>42</v>
      </c>
      <c r="K73" s="445">
        <v>2058</v>
      </c>
      <c r="L73" s="445">
        <v>1</v>
      </c>
      <c r="M73" s="445">
        <v>49</v>
      </c>
      <c r="N73" s="445">
        <v>10</v>
      </c>
      <c r="O73" s="445">
        <v>490</v>
      </c>
      <c r="P73" s="515">
        <v>0.23809523809523808</v>
      </c>
      <c r="Q73" s="446">
        <v>49</v>
      </c>
    </row>
    <row r="74" spans="1:17" ht="14.4" customHeight="1" x14ac:dyDescent="0.3">
      <c r="A74" s="440" t="s">
        <v>938</v>
      </c>
      <c r="B74" s="441" t="s">
        <v>785</v>
      </c>
      <c r="C74" s="441" t="s">
        <v>786</v>
      </c>
      <c r="D74" s="441" t="s">
        <v>819</v>
      </c>
      <c r="E74" s="441" t="s">
        <v>820</v>
      </c>
      <c r="F74" s="445">
        <v>15</v>
      </c>
      <c r="G74" s="445">
        <v>5640</v>
      </c>
      <c r="H74" s="445">
        <v>0.69398301956441488</v>
      </c>
      <c r="I74" s="445">
        <v>376</v>
      </c>
      <c r="J74" s="445">
        <v>21</v>
      </c>
      <c r="K74" s="445">
        <v>8127</v>
      </c>
      <c r="L74" s="445">
        <v>1</v>
      </c>
      <c r="M74" s="445">
        <v>387</v>
      </c>
      <c r="N74" s="445">
        <v>10</v>
      </c>
      <c r="O74" s="445">
        <v>3910</v>
      </c>
      <c r="P74" s="515">
        <v>0.48111234157745786</v>
      </c>
      <c r="Q74" s="446">
        <v>391</v>
      </c>
    </row>
    <row r="75" spans="1:17" ht="14.4" customHeight="1" x14ac:dyDescent="0.3">
      <c r="A75" s="440" t="s">
        <v>938</v>
      </c>
      <c r="B75" s="441" t="s">
        <v>785</v>
      </c>
      <c r="C75" s="441" t="s">
        <v>786</v>
      </c>
      <c r="D75" s="441" t="s">
        <v>821</v>
      </c>
      <c r="E75" s="441" t="s">
        <v>822</v>
      </c>
      <c r="F75" s="445"/>
      <c r="G75" s="445"/>
      <c r="H75" s="445"/>
      <c r="I75" s="445"/>
      <c r="J75" s="445">
        <v>2</v>
      </c>
      <c r="K75" s="445">
        <v>76</v>
      </c>
      <c r="L75" s="445">
        <v>1</v>
      </c>
      <c r="M75" s="445">
        <v>38</v>
      </c>
      <c r="N75" s="445">
        <v>2</v>
      </c>
      <c r="O75" s="445">
        <v>76</v>
      </c>
      <c r="P75" s="515">
        <v>1</v>
      </c>
      <c r="Q75" s="446">
        <v>38</v>
      </c>
    </row>
    <row r="76" spans="1:17" ht="14.4" customHeight="1" x14ac:dyDescent="0.3">
      <c r="A76" s="440" t="s">
        <v>938</v>
      </c>
      <c r="B76" s="441" t="s">
        <v>785</v>
      </c>
      <c r="C76" s="441" t="s">
        <v>786</v>
      </c>
      <c r="D76" s="441" t="s">
        <v>823</v>
      </c>
      <c r="E76" s="441" t="s">
        <v>824</v>
      </c>
      <c r="F76" s="445"/>
      <c r="G76" s="445"/>
      <c r="H76" s="445"/>
      <c r="I76" s="445"/>
      <c r="J76" s="445">
        <v>7</v>
      </c>
      <c r="K76" s="445">
        <v>1848</v>
      </c>
      <c r="L76" s="445">
        <v>1</v>
      </c>
      <c r="M76" s="445">
        <v>264</v>
      </c>
      <c r="N76" s="445">
        <v>2</v>
      </c>
      <c r="O76" s="445">
        <v>530</v>
      </c>
      <c r="P76" s="515">
        <v>0.28679653679653677</v>
      </c>
      <c r="Q76" s="446">
        <v>265</v>
      </c>
    </row>
    <row r="77" spans="1:17" ht="14.4" customHeight="1" x14ac:dyDescent="0.3">
      <c r="A77" s="440" t="s">
        <v>938</v>
      </c>
      <c r="B77" s="441" t="s">
        <v>785</v>
      </c>
      <c r="C77" s="441" t="s">
        <v>786</v>
      </c>
      <c r="D77" s="441" t="s">
        <v>825</v>
      </c>
      <c r="E77" s="441" t="s">
        <v>826</v>
      </c>
      <c r="F77" s="445">
        <v>21</v>
      </c>
      <c r="G77" s="445">
        <v>14196</v>
      </c>
      <c r="H77" s="445">
        <v>0.80659090909090914</v>
      </c>
      <c r="I77" s="445">
        <v>676</v>
      </c>
      <c r="J77" s="445">
        <v>25</v>
      </c>
      <c r="K77" s="445">
        <v>17600</v>
      </c>
      <c r="L77" s="445">
        <v>1</v>
      </c>
      <c r="M77" s="445">
        <v>704</v>
      </c>
      <c r="N77" s="445">
        <v>13</v>
      </c>
      <c r="O77" s="445">
        <v>9165</v>
      </c>
      <c r="P77" s="515">
        <v>0.52073863636363638</v>
      </c>
      <c r="Q77" s="446">
        <v>705</v>
      </c>
    </row>
    <row r="78" spans="1:17" ht="14.4" customHeight="1" x14ac:dyDescent="0.3">
      <c r="A78" s="440" t="s">
        <v>938</v>
      </c>
      <c r="B78" s="441" t="s">
        <v>785</v>
      </c>
      <c r="C78" s="441" t="s">
        <v>786</v>
      </c>
      <c r="D78" s="441" t="s">
        <v>827</v>
      </c>
      <c r="E78" s="441" t="s">
        <v>828</v>
      </c>
      <c r="F78" s="445">
        <v>3</v>
      </c>
      <c r="G78" s="445">
        <v>414</v>
      </c>
      <c r="H78" s="445">
        <v>2.8163265306122449</v>
      </c>
      <c r="I78" s="445">
        <v>138</v>
      </c>
      <c r="J78" s="445">
        <v>1</v>
      </c>
      <c r="K78" s="445">
        <v>147</v>
      </c>
      <c r="L78" s="445">
        <v>1</v>
      </c>
      <c r="M78" s="445">
        <v>147</v>
      </c>
      <c r="N78" s="445"/>
      <c r="O78" s="445"/>
      <c r="P78" s="515"/>
      <c r="Q78" s="446"/>
    </row>
    <row r="79" spans="1:17" ht="14.4" customHeight="1" x14ac:dyDescent="0.3">
      <c r="A79" s="440" t="s">
        <v>938</v>
      </c>
      <c r="B79" s="441" t="s">
        <v>785</v>
      </c>
      <c r="C79" s="441" t="s">
        <v>786</v>
      </c>
      <c r="D79" s="441" t="s">
        <v>829</v>
      </c>
      <c r="E79" s="441" t="s">
        <v>830</v>
      </c>
      <c r="F79" s="445">
        <v>9</v>
      </c>
      <c r="G79" s="445">
        <v>2565</v>
      </c>
      <c r="H79" s="445">
        <v>0.64903846153846156</v>
      </c>
      <c r="I79" s="445">
        <v>285</v>
      </c>
      <c r="J79" s="445">
        <v>13</v>
      </c>
      <c r="K79" s="445">
        <v>3952</v>
      </c>
      <c r="L79" s="445">
        <v>1</v>
      </c>
      <c r="M79" s="445">
        <v>304</v>
      </c>
      <c r="N79" s="445">
        <v>19</v>
      </c>
      <c r="O79" s="445">
        <v>5795</v>
      </c>
      <c r="P79" s="515">
        <v>1.4663461538461537</v>
      </c>
      <c r="Q79" s="446">
        <v>305</v>
      </c>
    </row>
    <row r="80" spans="1:17" ht="14.4" customHeight="1" x14ac:dyDescent="0.3">
      <c r="A80" s="440" t="s">
        <v>938</v>
      </c>
      <c r="B80" s="441" t="s">
        <v>785</v>
      </c>
      <c r="C80" s="441" t="s">
        <v>786</v>
      </c>
      <c r="D80" s="441" t="s">
        <v>831</v>
      </c>
      <c r="E80" s="441" t="s">
        <v>832</v>
      </c>
      <c r="F80" s="445"/>
      <c r="G80" s="445"/>
      <c r="H80" s="445"/>
      <c r="I80" s="445"/>
      <c r="J80" s="445"/>
      <c r="K80" s="445"/>
      <c r="L80" s="445"/>
      <c r="M80" s="445"/>
      <c r="N80" s="445">
        <v>3</v>
      </c>
      <c r="O80" s="445">
        <v>11136</v>
      </c>
      <c r="P80" s="515"/>
      <c r="Q80" s="446">
        <v>3712</v>
      </c>
    </row>
    <row r="81" spans="1:17" ht="14.4" customHeight="1" x14ac:dyDescent="0.3">
      <c r="A81" s="440" t="s">
        <v>938</v>
      </c>
      <c r="B81" s="441" t="s">
        <v>785</v>
      </c>
      <c r="C81" s="441" t="s">
        <v>786</v>
      </c>
      <c r="D81" s="441" t="s">
        <v>833</v>
      </c>
      <c r="E81" s="441" t="s">
        <v>834</v>
      </c>
      <c r="F81" s="445">
        <v>72</v>
      </c>
      <c r="G81" s="445">
        <v>33264</v>
      </c>
      <c r="H81" s="445">
        <v>0.57064434227681327</v>
      </c>
      <c r="I81" s="445">
        <v>462</v>
      </c>
      <c r="J81" s="445">
        <v>118</v>
      </c>
      <c r="K81" s="445">
        <v>58292</v>
      </c>
      <c r="L81" s="445">
        <v>1</v>
      </c>
      <c r="M81" s="445">
        <v>494</v>
      </c>
      <c r="N81" s="445">
        <v>80</v>
      </c>
      <c r="O81" s="445">
        <v>39520</v>
      </c>
      <c r="P81" s="515">
        <v>0.67796610169491522</v>
      </c>
      <c r="Q81" s="446">
        <v>494</v>
      </c>
    </row>
    <row r="82" spans="1:17" ht="14.4" customHeight="1" x14ac:dyDescent="0.3">
      <c r="A82" s="440" t="s">
        <v>938</v>
      </c>
      <c r="B82" s="441" t="s">
        <v>785</v>
      </c>
      <c r="C82" s="441" t="s">
        <v>786</v>
      </c>
      <c r="D82" s="441" t="s">
        <v>837</v>
      </c>
      <c r="E82" s="441" t="s">
        <v>838</v>
      </c>
      <c r="F82" s="445">
        <v>78</v>
      </c>
      <c r="G82" s="445">
        <v>27768</v>
      </c>
      <c r="H82" s="445">
        <v>0.65832147937411101</v>
      </c>
      <c r="I82" s="445">
        <v>356</v>
      </c>
      <c r="J82" s="445">
        <v>114</v>
      </c>
      <c r="K82" s="445">
        <v>42180</v>
      </c>
      <c r="L82" s="445">
        <v>1</v>
      </c>
      <c r="M82" s="445">
        <v>370</v>
      </c>
      <c r="N82" s="445">
        <v>96</v>
      </c>
      <c r="O82" s="445">
        <v>35520</v>
      </c>
      <c r="P82" s="515">
        <v>0.84210526315789469</v>
      </c>
      <c r="Q82" s="446">
        <v>370</v>
      </c>
    </row>
    <row r="83" spans="1:17" ht="14.4" customHeight="1" x14ac:dyDescent="0.3">
      <c r="A83" s="440" t="s">
        <v>938</v>
      </c>
      <c r="B83" s="441" t="s">
        <v>785</v>
      </c>
      <c r="C83" s="441" t="s">
        <v>786</v>
      </c>
      <c r="D83" s="441" t="s">
        <v>839</v>
      </c>
      <c r="E83" s="441" t="s">
        <v>840</v>
      </c>
      <c r="F83" s="445"/>
      <c r="G83" s="445"/>
      <c r="H83" s="445"/>
      <c r="I83" s="445"/>
      <c r="J83" s="445"/>
      <c r="K83" s="445"/>
      <c r="L83" s="445"/>
      <c r="M83" s="445"/>
      <c r="N83" s="445">
        <v>1</v>
      </c>
      <c r="O83" s="445">
        <v>3108</v>
      </c>
      <c r="P83" s="515"/>
      <c r="Q83" s="446">
        <v>3108</v>
      </c>
    </row>
    <row r="84" spans="1:17" ht="14.4" customHeight="1" x14ac:dyDescent="0.3">
      <c r="A84" s="440" t="s">
        <v>938</v>
      </c>
      <c r="B84" s="441" t="s">
        <v>785</v>
      </c>
      <c r="C84" s="441" t="s">
        <v>786</v>
      </c>
      <c r="D84" s="441" t="s">
        <v>939</v>
      </c>
      <c r="E84" s="441" t="s">
        <v>940</v>
      </c>
      <c r="F84" s="445"/>
      <c r="G84" s="445"/>
      <c r="H84" s="445"/>
      <c r="I84" s="445"/>
      <c r="J84" s="445">
        <v>1</v>
      </c>
      <c r="K84" s="445">
        <v>4659</v>
      </c>
      <c r="L84" s="445">
        <v>1</v>
      </c>
      <c r="M84" s="445">
        <v>4659</v>
      </c>
      <c r="N84" s="445"/>
      <c r="O84" s="445"/>
      <c r="P84" s="515"/>
      <c r="Q84" s="446"/>
    </row>
    <row r="85" spans="1:17" ht="14.4" customHeight="1" x14ac:dyDescent="0.3">
      <c r="A85" s="440" t="s">
        <v>938</v>
      </c>
      <c r="B85" s="441" t="s">
        <v>785</v>
      </c>
      <c r="C85" s="441" t="s">
        <v>786</v>
      </c>
      <c r="D85" s="441" t="s">
        <v>843</v>
      </c>
      <c r="E85" s="441" t="s">
        <v>844</v>
      </c>
      <c r="F85" s="445">
        <v>12</v>
      </c>
      <c r="G85" s="445">
        <v>1260</v>
      </c>
      <c r="H85" s="445">
        <v>0.51597051597051602</v>
      </c>
      <c r="I85" s="445">
        <v>105</v>
      </c>
      <c r="J85" s="445">
        <v>22</v>
      </c>
      <c r="K85" s="445">
        <v>2442</v>
      </c>
      <c r="L85" s="445">
        <v>1</v>
      </c>
      <c r="M85" s="445">
        <v>111</v>
      </c>
      <c r="N85" s="445">
        <v>21</v>
      </c>
      <c r="O85" s="445">
        <v>2331</v>
      </c>
      <c r="P85" s="515">
        <v>0.95454545454545459</v>
      </c>
      <c r="Q85" s="446">
        <v>111</v>
      </c>
    </row>
    <row r="86" spans="1:17" ht="14.4" customHeight="1" x14ac:dyDescent="0.3">
      <c r="A86" s="440" t="s">
        <v>938</v>
      </c>
      <c r="B86" s="441" t="s">
        <v>785</v>
      </c>
      <c r="C86" s="441" t="s">
        <v>786</v>
      </c>
      <c r="D86" s="441" t="s">
        <v>845</v>
      </c>
      <c r="E86" s="441" t="s">
        <v>846</v>
      </c>
      <c r="F86" s="445"/>
      <c r="G86" s="445"/>
      <c r="H86" s="445"/>
      <c r="I86" s="445"/>
      <c r="J86" s="445">
        <v>1</v>
      </c>
      <c r="K86" s="445">
        <v>125</v>
      </c>
      <c r="L86" s="445">
        <v>1</v>
      </c>
      <c r="M86" s="445">
        <v>125</v>
      </c>
      <c r="N86" s="445">
        <v>1</v>
      </c>
      <c r="O86" s="445">
        <v>125</v>
      </c>
      <c r="P86" s="515">
        <v>1</v>
      </c>
      <c r="Q86" s="446">
        <v>125</v>
      </c>
    </row>
    <row r="87" spans="1:17" ht="14.4" customHeight="1" x14ac:dyDescent="0.3">
      <c r="A87" s="440" t="s">
        <v>938</v>
      </c>
      <c r="B87" s="441" t="s">
        <v>785</v>
      </c>
      <c r="C87" s="441" t="s">
        <v>786</v>
      </c>
      <c r="D87" s="441" t="s">
        <v>847</v>
      </c>
      <c r="E87" s="441" t="s">
        <v>848</v>
      </c>
      <c r="F87" s="445">
        <v>20</v>
      </c>
      <c r="G87" s="445">
        <v>9260</v>
      </c>
      <c r="H87" s="445">
        <v>1.0392817059483725</v>
      </c>
      <c r="I87" s="445">
        <v>463</v>
      </c>
      <c r="J87" s="445">
        <v>18</v>
      </c>
      <c r="K87" s="445">
        <v>8910</v>
      </c>
      <c r="L87" s="445">
        <v>1</v>
      </c>
      <c r="M87" s="445">
        <v>495</v>
      </c>
      <c r="N87" s="445">
        <v>7</v>
      </c>
      <c r="O87" s="445">
        <v>3465</v>
      </c>
      <c r="P87" s="515">
        <v>0.3888888888888889</v>
      </c>
      <c r="Q87" s="446">
        <v>495</v>
      </c>
    </row>
    <row r="88" spans="1:17" ht="14.4" customHeight="1" x14ac:dyDescent="0.3">
      <c r="A88" s="440" t="s">
        <v>938</v>
      </c>
      <c r="B88" s="441" t="s">
        <v>785</v>
      </c>
      <c r="C88" s="441" t="s">
        <v>786</v>
      </c>
      <c r="D88" s="441" t="s">
        <v>849</v>
      </c>
      <c r="E88" s="441" t="s">
        <v>850</v>
      </c>
      <c r="F88" s="445"/>
      <c r="G88" s="445"/>
      <c r="H88" s="445"/>
      <c r="I88" s="445"/>
      <c r="J88" s="445">
        <v>1</v>
      </c>
      <c r="K88" s="445">
        <v>1283</v>
      </c>
      <c r="L88" s="445">
        <v>1</v>
      </c>
      <c r="M88" s="445">
        <v>1283</v>
      </c>
      <c r="N88" s="445"/>
      <c r="O88" s="445"/>
      <c r="P88" s="515"/>
      <c r="Q88" s="446"/>
    </row>
    <row r="89" spans="1:17" ht="14.4" customHeight="1" x14ac:dyDescent="0.3">
      <c r="A89" s="440" t="s">
        <v>938</v>
      </c>
      <c r="B89" s="441" t="s">
        <v>785</v>
      </c>
      <c r="C89" s="441" t="s">
        <v>786</v>
      </c>
      <c r="D89" s="441" t="s">
        <v>851</v>
      </c>
      <c r="E89" s="441" t="s">
        <v>852</v>
      </c>
      <c r="F89" s="445">
        <v>92</v>
      </c>
      <c r="G89" s="445">
        <v>40204</v>
      </c>
      <c r="H89" s="445">
        <v>0.88166666666666671</v>
      </c>
      <c r="I89" s="445">
        <v>437</v>
      </c>
      <c r="J89" s="445">
        <v>100</v>
      </c>
      <c r="K89" s="445">
        <v>45600</v>
      </c>
      <c r="L89" s="445">
        <v>1</v>
      </c>
      <c r="M89" s="445">
        <v>456</v>
      </c>
      <c r="N89" s="445">
        <v>145</v>
      </c>
      <c r="O89" s="445">
        <v>66120</v>
      </c>
      <c r="P89" s="515">
        <v>1.45</v>
      </c>
      <c r="Q89" s="446">
        <v>456</v>
      </c>
    </row>
    <row r="90" spans="1:17" ht="14.4" customHeight="1" x14ac:dyDescent="0.3">
      <c r="A90" s="440" t="s">
        <v>938</v>
      </c>
      <c r="B90" s="441" t="s">
        <v>785</v>
      </c>
      <c r="C90" s="441" t="s">
        <v>786</v>
      </c>
      <c r="D90" s="441" t="s">
        <v>853</v>
      </c>
      <c r="E90" s="441" t="s">
        <v>854</v>
      </c>
      <c r="F90" s="445">
        <v>54</v>
      </c>
      <c r="G90" s="445">
        <v>2916</v>
      </c>
      <c r="H90" s="445">
        <v>0.30656013456686293</v>
      </c>
      <c r="I90" s="445">
        <v>54</v>
      </c>
      <c r="J90" s="445">
        <v>164</v>
      </c>
      <c r="K90" s="445">
        <v>9512</v>
      </c>
      <c r="L90" s="445">
        <v>1</v>
      </c>
      <c r="M90" s="445">
        <v>58</v>
      </c>
      <c r="N90" s="445">
        <v>63</v>
      </c>
      <c r="O90" s="445">
        <v>3654</v>
      </c>
      <c r="P90" s="515">
        <v>0.38414634146341464</v>
      </c>
      <c r="Q90" s="446">
        <v>58</v>
      </c>
    </row>
    <row r="91" spans="1:17" ht="14.4" customHeight="1" x14ac:dyDescent="0.3">
      <c r="A91" s="440" t="s">
        <v>938</v>
      </c>
      <c r="B91" s="441" t="s">
        <v>785</v>
      </c>
      <c r="C91" s="441" t="s">
        <v>786</v>
      </c>
      <c r="D91" s="441" t="s">
        <v>857</v>
      </c>
      <c r="E91" s="441" t="s">
        <v>858</v>
      </c>
      <c r="F91" s="445"/>
      <c r="G91" s="445"/>
      <c r="H91" s="445"/>
      <c r="I91" s="445"/>
      <c r="J91" s="445"/>
      <c r="K91" s="445"/>
      <c r="L91" s="445"/>
      <c r="M91" s="445"/>
      <c r="N91" s="445">
        <v>8</v>
      </c>
      <c r="O91" s="445">
        <v>78096</v>
      </c>
      <c r="P91" s="515"/>
      <c r="Q91" s="446">
        <v>9762</v>
      </c>
    </row>
    <row r="92" spans="1:17" ht="14.4" customHeight="1" x14ac:dyDescent="0.3">
      <c r="A92" s="440" t="s">
        <v>938</v>
      </c>
      <c r="B92" s="441" t="s">
        <v>785</v>
      </c>
      <c r="C92" s="441" t="s">
        <v>786</v>
      </c>
      <c r="D92" s="441" t="s">
        <v>861</v>
      </c>
      <c r="E92" s="441" t="s">
        <v>862</v>
      </c>
      <c r="F92" s="445">
        <v>3</v>
      </c>
      <c r="G92" s="445">
        <v>507</v>
      </c>
      <c r="H92" s="445">
        <v>0.11142857142857143</v>
      </c>
      <c r="I92" s="445">
        <v>169</v>
      </c>
      <c r="J92" s="445">
        <v>26</v>
      </c>
      <c r="K92" s="445">
        <v>4550</v>
      </c>
      <c r="L92" s="445">
        <v>1</v>
      </c>
      <c r="M92" s="445">
        <v>175</v>
      </c>
      <c r="N92" s="445">
        <v>58</v>
      </c>
      <c r="O92" s="445">
        <v>10208</v>
      </c>
      <c r="P92" s="515">
        <v>2.2435164835164834</v>
      </c>
      <c r="Q92" s="446">
        <v>176</v>
      </c>
    </row>
    <row r="93" spans="1:17" ht="14.4" customHeight="1" x14ac:dyDescent="0.3">
      <c r="A93" s="440" t="s">
        <v>938</v>
      </c>
      <c r="B93" s="441" t="s">
        <v>785</v>
      </c>
      <c r="C93" s="441" t="s">
        <v>786</v>
      </c>
      <c r="D93" s="441" t="s">
        <v>863</v>
      </c>
      <c r="E93" s="441" t="s">
        <v>864</v>
      </c>
      <c r="F93" s="445">
        <v>275</v>
      </c>
      <c r="G93" s="445">
        <v>22275</v>
      </c>
      <c r="H93" s="445">
        <v>0.95992243051066584</v>
      </c>
      <c r="I93" s="445">
        <v>81</v>
      </c>
      <c r="J93" s="445">
        <v>273</v>
      </c>
      <c r="K93" s="445">
        <v>23205</v>
      </c>
      <c r="L93" s="445">
        <v>1</v>
      </c>
      <c r="M93" s="445">
        <v>85</v>
      </c>
      <c r="N93" s="445">
        <v>90</v>
      </c>
      <c r="O93" s="445">
        <v>7650</v>
      </c>
      <c r="P93" s="515">
        <v>0.32967032967032966</v>
      </c>
      <c r="Q93" s="446">
        <v>85</v>
      </c>
    </row>
    <row r="94" spans="1:17" ht="14.4" customHeight="1" x14ac:dyDescent="0.3">
      <c r="A94" s="440" t="s">
        <v>938</v>
      </c>
      <c r="B94" s="441" t="s">
        <v>785</v>
      </c>
      <c r="C94" s="441" t="s">
        <v>786</v>
      </c>
      <c r="D94" s="441" t="s">
        <v>867</v>
      </c>
      <c r="E94" s="441" t="s">
        <v>868</v>
      </c>
      <c r="F94" s="445">
        <v>6</v>
      </c>
      <c r="G94" s="445">
        <v>978</v>
      </c>
      <c r="H94" s="445">
        <v>5.7869822485207099</v>
      </c>
      <c r="I94" s="445">
        <v>163</v>
      </c>
      <c r="J94" s="445">
        <v>1</v>
      </c>
      <c r="K94" s="445">
        <v>169</v>
      </c>
      <c r="L94" s="445">
        <v>1</v>
      </c>
      <c r="M94" s="445">
        <v>169</v>
      </c>
      <c r="N94" s="445">
        <v>4</v>
      </c>
      <c r="O94" s="445">
        <v>680</v>
      </c>
      <c r="P94" s="515">
        <v>4.0236686390532546</v>
      </c>
      <c r="Q94" s="446">
        <v>170</v>
      </c>
    </row>
    <row r="95" spans="1:17" ht="14.4" customHeight="1" x14ac:dyDescent="0.3">
      <c r="A95" s="440" t="s">
        <v>938</v>
      </c>
      <c r="B95" s="441" t="s">
        <v>785</v>
      </c>
      <c r="C95" s="441" t="s">
        <v>786</v>
      </c>
      <c r="D95" s="441" t="s">
        <v>869</v>
      </c>
      <c r="E95" s="441" t="s">
        <v>870</v>
      </c>
      <c r="F95" s="445"/>
      <c r="G95" s="445"/>
      <c r="H95" s="445"/>
      <c r="I95" s="445"/>
      <c r="J95" s="445">
        <v>2</v>
      </c>
      <c r="K95" s="445">
        <v>58</v>
      </c>
      <c r="L95" s="445">
        <v>1</v>
      </c>
      <c r="M95" s="445">
        <v>29</v>
      </c>
      <c r="N95" s="445"/>
      <c r="O95" s="445"/>
      <c r="P95" s="515"/>
      <c r="Q95" s="446"/>
    </row>
    <row r="96" spans="1:17" ht="14.4" customHeight="1" x14ac:dyDescent="0.3">
      <c r="A96" s="440" t="s">
        <v>938</v>
      </c>
      <c r="B96" s="441" t="s">
        <v>785</v>
      </c>
      <c r="C96" s="441" t="s">
        <v>786</v>
      </c>
      <c r="D96" s="441" t="s">
        <v>871</v>
      </c>
      <c r="E96" s="441" t="s">
        <v>872</v>
      </c>
      <c r="F96" s="445"/>
      <c r="G96" s="445"/>
      <c r="H96" s="445"/>
      <c r="I96" s="445"/>
      <c r="J96" s="445">
        <v>8</v>
      </c>
      <c r="K96" s="445">
        <v>8088</v>
      </c>
      <c r="L96" s="445">
        <v>1</v>
      </c>
      <c r="M96" s="445">
        <v>1011</v>
      </c>
      <c r="N96" s="445"/>
      <c r="O96" s="445"/>
      <c r="P96" s="515"/>
      <c r="Q96" s="446"/>
    </row>
    <row r="97" spans="1:17" ht="14.4" customHeight="1" x14ac:dyDescent="0.3">
      <c r="A97" s="440" t="s">
        <v>938</v>
      </c>
      <c r="B97" s="441" t="s">
        <v>785</v>
      </c>
      <c r="C97" s="441" t="s">
        <v>786</v>
      </c>
      <c r="D97" s="441" t="s">
        <v>873</v>
      </c>
      <c r="E97" s="441" t="s">
        <v>874</v>
      </c>
      <c r="F97" s="445">
        <v>53</v>
      </c>
      <c r="G97" s="445">
        <v>9010</v>
      </c>
      <c r="H97" s="445">
        <v>1.2188852813852813</v>
      </c>
      <c r="I97" s="445">
        <v>170</v>
      </c>
      <c r="J97" s="445">
        <v>42</v>
      </c>
      <c r="K97" s="445">
        <v>7392</v>
      </c>
      <c r="L97" s="445">
        <v>1</v>
      </c>
      <c r="M97" s="445">
        <v>176</v>
      </c>
      <c r="N97" s="445">
        <v>10</v>
      </c>
      <c r="O97" s="445">
        <v>1760</v>
      </c>
      <c r="P97" s="515">
        <v>0.23809523809523808</v>
      </c>
      <c r="Q97" s="446">
        <v>176</v>
      </c>
    </row>
    <row r="98" spans="1:17" ht="14.4" customHeight="1" x14ac:dyDescent="0.3">
      <c r="A98" s="440" t="s">
        <v>938</v>
      </c>
      <c r="B98" s="441" t="s">
        <v>785</v>
      </c>
      <c r="C98" s="441" t="s">
        <v>786</v>
      </c>
      <c r="D98" s="441" t="s">
        <v>875</v>
      </c>
      <c r="E98" s="441" t="s">
        <v>876</v>
      </c>
      <c r="F98" s="445"/>
      <c r="G98" s="445"/>
      <c r="H98" s="445"/>
      <c r="I98" s="445"/>
      <c r="J98" s="445">
        <v>7</v>
      </c>
      <c r="K98" s="445">
        <v>16058</v>
      </c>
      <c r="L98" s="445">
        <v>1</v>
      </c>
      <c r="M98" s="445">
        <v>2294</v>
      </c>
      <c r="N98" s="445"/>
      <c r="O98" s="445"/>
      <c r="P98" s="515"/>
      <c r="Q98" s="446"/>
    </row>
    <row r="99" spans="1:17" ht="14.4" customHeight="1" x14ac:dyDescent="0.3">
      <c r="A99" s="440" t="s">
        <v>938</v>
      </c>
      <c r="B99" s="441" t="s">
        <v>785</v>
      </c>
      <c r="C99" s="441" t="s">
        <v>786</v>
      </c>
      <c r="D99" s="441" t="s">
        <v>877</v>
      </c>
      <c r="E99" s="441" t="s">
        <v>878</v>
      </c>
      <c r="F99" s="445">
        <v>51</v>
      </c>
      <c r="G99" s="445">
        <v>12597</v>
      </c>
      <c r="H99" s="445">
        <v>0.8118192949668106</v>
      </c>
      <c r="I99" s="445">
        <v>247</v>
      </c>
      <c r="J99" s="445">
        <v>59</v>
      </c>
      <c r="K99" s="445">
        <v>15517</v>
      </c>
      <c r="L99" s="445">
        <v>1</v>
      </c>
      <c r="M99" s="445">
        <v>263</v>
      </c>
      <c r="N99" s="445">
        <v>26</v>
      </c>
      <c r="O99" s="445">
        <v>6864</v>
      </c>
      <c r="P99" s="515">
        <v>0.44235354772185342</v>
      </c>
      <c r="Q99" s="446">
        <v>264</v>
      </c>
    </row>
    <row r="100" spans="1:17" ht="14.4" customHeight="1" x14ac:dyDescent="0.3">
      <c r="A100" s="440" t="s">
        <v>938</v>
      </c>
      <c r="B100" s="441" t="s">
        <v>785</v>
      </c>
      <c r="C100" s="441" t="s">
        <v>786</v>
      </c>
      <c r="D100" s="441" t="s">
        <v>879</v>
      </c>
      <c r="E100" s="441" t="s">
        <v>880</v>
      </c>
      <c r="F100" s="445">
        <v>3</v>
      </c>
      <c r="G100" s="445">
        <v>6036</v>
      </c>
      <c r="H100" s="445">
        <v>1.4169014084507043</v>
      </c>
      <c r="I100" s="445">
        <v>2012</v>
      </c>
      <c r="J100" s="445">
        <v>2</v>
      </c>
      <c r="K100" s="445">
        <v>4260</v>
      </c>
      <c r="L100" s="445">
        <v>1</v>
      </c>
      <c r="M100" s="445">
        <v>2130</v>
      </c>
      <c r="N100" s="445">
        <v>1</v>
      </c>
      <c r="O100" s="445">
        <v>2131</v>
      </c>
      <c r="P100" s="515">
        <v>0.5002347417840376</v>
      </c>
      <c r="Q100" s="446">
        <v>2131</v>
      </c>
    </row>
    <row r="101" spans="1:17" ht="14.4" customHeight="1" x14ac:dyDescent="0.3">
      <c r="A101" s="440" t="s">
        <v>938</v>
      </c>
      <c r="B101" s="441" t="s">
        <v>785</v>
      </c>
      <c r="C101" s="441" t="s">
        <v>786</v>
      </c>
      <c r="D101" s="441" t="s">
        <v>883</v>
      </c>
      <c r="E101" s="441" t="s">
        <v>884</v>
      </c>
      <c r="F101" s="445"/>
      <c r="G101" s="445"/>
      <c r="H101" s="445"/>
      <c r="I101" s="445"/>
      <c r="J101" s="445"/>
      <c r="K101" s="445"/>
      <c r="L101" s="445"/>
      <c r="M101" s="445"/>
      <c r="N101" s="445">
        <v>3</v>
      </c>
      <c r="O101" s="445">
        <v>1272</v>
      </c>
      <c r="P101" s="515"/>
      <c r="Q101" s="446">
        <v>424</v>
      </c>
    </row>
    <row r="102" spans="1:17" ht="14.4" customHeight="1" x14ac:dyDescent="0.3">
      <c r="A102" s="440" t="s">
        <v>938</v>
      </c>
      <c r="B102" s="441" t="s">
        <v>785</v>
      </c>
      <c r="C102" s="441" t="s">
        <v>786</v>
      </c>
      <c r="D102" s="441" t="s">
        <v>888</v>
      </c>
      <c r="E102" s="441" t="s">
        <v>889</v>
      </c>
      <c r="F102" s="445">
        <v>4</v>
      </c>
      <c r="G102" s="445">
        <v>20356</v>
      </c>
      <c r="H102" s="445">
        <v>0.55751533742331283</v>
      </c>
      <c r="I102" s="445">
        <v>5089</v>
      </c>
      <c r="J102" s="445">
        <v>7</v>
      </c>
      <c r="K102" s="445">
        <v>36512</v>
      </c>
      <c r="L102" s="445">
        <v>1</v>
      </c>
      <c r="M102" s="445">
        <v>5216</v>
      </c>
      <c r="N102" s="445">
        <v>9</v>
      </c>
      <c r="O102" s="445">
        <v>46980</v>
      </c>
      <c r="P102" s="515">
        <v>1.2867002629272568</v>
      </c>
      <c r="Q102" s="446">
        <v>5220</v>
      </c>
    </row>
    <row r="103" spans="1:17" ht="14.4" customHeight="1" x14ac:dyDescent="0.3">
      <c r="A103" s="440" t="s">
        <v>938</v>
      </c>
      <c r="B103" s="441" t="s">
        <v>785</v>
      </c>
      <c r="C103" s="441" t="s">
        <v>786</v>
      </c>
      <c r="D103" s="441" t="s">
        <v>892</v>
      </c>
      <c r="E103" s="441" t="s">
        <v>893</v>
      </c>
      <c r="F103" s="445">
        <v>4</v>
      </c>
      <c r="G103" s="445">
        <v>1076</v>
      </c>
      <c r="H103" s="445">
        <v>0.74722222222222223</v>
      </c>
      <c r="I103" s="445">
        <v>269</v>
      </c>
      <c r="J103" s="445">
        <v>5</v>
      </c>
      <c r="K103" s="445">
        <v>1440</v>
      </c>
      <c r="L103" s="445">
        <v>1</v>
      </c>
      <c r="M103" s="445">
        <v>288</v>
      </c>
      <c r="N103" s="445">
        <v>4</v>
      </c>
      <c r="O103" s="445">
        <v>1156</v>
      </c>
      <c r="P103" s="515">
        <v>0.80277777777777781</v>
      </c>
      <c r="Q103" s="446">
        <v>289</v>
      </c>
    </row>
    <row r="104" spans="1:17" ht="14.4" customHeight="1" x14ac:dyDescent="0.3">
      <c r="A104" s="440" t="s">
        <v>938</v>
      </c>
      <c r="B104" s="441" t="s">
        <v>785</v>
      </c>
      <c r="C104" s="441" t="s">
        <v>786</v>
      </c>
      <c r="D104" s="441" t="s">
        <v>894</v>
      </c>
      <c r="E104" s="441" t="s">
        <v>895</v>
      </c>
      <c r="F104" s="445"/>
      <c r="G104" s="445"/>
      <c r="H104" s="445"/>
      <c r="I104" s="445"/>
      <c r="J104" s="445"/>
      <c r="K104" s="445"/>
      <c r="L104" s="445"/>
      <c r="M104" s="445"/>
      <c r="N104" s="445">
        <v>3</v>
      </c>
      <c r="O104" s="445">
        <v>3294</v>
      </c>
      <c r="P104" s="515"/>
      <c r="Q104" s="446">
        <v>1098</v>
      </c>
    </row>
    <row r="105" spans="1:17" ht="14.4" customHeight="1" x14ac:dyDescent="0.3">
      <c r="A105" s="440" t="s">
        <v>938</v>
      </c>
      <c r="B105" s="441" t="s">
        <v>785</v>
      </c>
      <c r="C105" s="441" t="s">
        <v>786</v>
      </c>
      <c r="D105" s="441" t="s">
        <v>896</v>
      </c>
      <c r="E105" s="441" t="s">
        <v>897</v>
      </c>
      <c r="F105" s="445"/>
      <c r="G105" s="445"/>
      <c r="H105" s="445"/>
      <c r="I105" s="445"/>
      <c r="J105" s="445">
        <v>8</v>
      </c>
      <c r="K105" s="445">
        <v>856</v>
      </c>
      <c r="L105" s="445">
        <v>1</v>
      </c>
      <c r="M105" s="445">
        <v>107</v>
      </c>
      <c r="N105" s="445">
        <v>5</v>
      </c>
      <c r="O105" s="445">
        <v>535</v>
      </c>
      <c r="P105" s="515">
        <v>0.625</v>
      </c>
      <c r="Q105" s="446">
        <v>107</v>
      </c>
    </row>
    <row r="106" spans="1:17" ht="14.4" customHeight="1" x14ac:dyDescent="0.3">
      <c r="A106" s="440" t="s">
        <v>938</v>
      </c>
      <c r="B106" s="441" t="s">
        <v>785</v>
      </c>
      <c r="C106" s="441" t="s">
        <v>786</v>
      </c>
      <c r="D106" s="441" t="s">
        <v>898</v>
      </c>
      <c r="E106" s="441" t="s">
        <v>899</v>
      </c>
      <c r="F106" s="445">
        <v>9</v>
      </c>
      <c r="G106" s="445">
        <v>2754</v>
      </c>
      <c r="H106" s="445">
        <v>1.2529572338489536</v>
      </c>
      <c r="I106" s="445">
        <v>306</v>
      </c>
      <c r="J106" s="445">
        <v>7</v>
      </c>
      <c r="K106" s="445">
        <v>2198</v>
      </c>
      <c r="L106" s="445">
        <v>1</v>
      </c>
      <c r="M106" s="445">
        <v>314</v>
      </c>
      <c r="N106" s="445">
        <v>2</v>
      </c>
      <c r="O106" s="445">
        <v>628</v>
      </c>
      <c r="P106" s="515">
        <v>0.2857142857142857</v>
      </c>
      <c r="Q106" s="446">
        <v>314</v>
      </c>
    </row>
    <row r="107" spans="1:17" ht="14.4" customHeight="1" x14ac:dyDescent="0.3">
      <c r="A107" s="440" t="s">
        <v>941</v>
      </c>
      <c r="B107" s="441" t="s">
        <v>785</v>
      </c>
      <c r="C107" s="441" t="s">
        <v>786</v>
      </c>
      <c r="D107" s="441" t="s">
        <v>942</v>
      </c>
      <c r="E107" s="441" t="s">
        <v>943</v>
      </c>
      <c r="F107" s="445"/>
      <c r="G107" s="445"/>
      <c r="H107" s="445"/>
      <c r="I107" s="445"/>
      <c r="J107" s="445">
        <v>1</v>
      </c>
      <c r="K107" s="445">
        <v>231</v>
      </c>
      <c r="L107" s="445">
        <v>1</v>
      </c>
      <c r="M107" s="445">
        <v>231</v>
      </c>
      <c r="N107" s="445"/>
      <c r="O107" s="445"/>
      <c r="P107" s="515"/>
      <c r="Q107" s="446"/>
    </row>
    <row r="108" spans="1:17" ht="14.4" customHeight="1" x14ac:dyDescent="0.3">
      <c r="A108" s="440" t="s">
        <v>941</v>
      </c>
      <c r="B108" s="441" t="s">
        <v>785</v>
      </c>
      <c r="C108" s="441" t="s">
        <v>786</v>
      </c>
      <c r="D108" s="441" t="s">
        <v>789</v>
      </c>
      <c r="E108" s="441" t="s">
        <v>790</v>
      </c>
      <c r="F108" s="445">
        <v>1976</v>
      </c>
      <c r="G108" s="445">
        <v>106704</v>
      </c>
      <c r="H108" s="445">
        <v>0.72231022298038261</v>
      </c>
      <c r="I108" s="445">
        <v>54</v>
      </c>
      <c r="J108" s="445">
        <v>2547</v>
      </c>
      <c r="K108" s="445">
        <v>147726</v>
      </c>
      <c r="L108" s="445">
        <v>1</v>
      </c>
      <c r="M108" s="445">
        <v>58</v>
      </c>
      <c r="N108" s="445">
        <v>1493</v>
      </c>
      <c r="O108" s="445">
        <v>86594</v>
      </c>
      <c r="P108" s="515">
        <v>0.58617981939536712</v>
      </c>
      <c r="Q108" s="446">
        <v>58</v>
      </c>
    </row>
    <row r="109" spans="1:17" ht="14.4" customHeight="1" x14ac:dyDescent="0.3">
      <c r="A109" s="440" t="s">
        <v>941</v>
      </c>
      <c r="B109" s="441" t="s">
        <v>785</v>
      </c>
      <c r="C109" s="441" t="s">
        <v>786</v>
      </c>
      <c r="D109" s="441" t="s">
        <v>791</v>
      </c>
      <c r="E109" s="441" t="s">
        <v>792</v>
      </c>
      <c r="F109" s="445">
        <v>1520</v>
      </c>
      <c r="G109" s="445">
        <v>186960</v>
      </c>
      <c r="H109" s="445">
        <v>0.87235670691875544</v>
      </c>
      <c r="I109" s="445">
        <v>123</v>
      </c>
      <c r="J109" s="445">
        <v>1636</v>
      </c>
      <c r="K109" s="445">
        <v>214316</v>
      </c>
      <c r="L109" s="445">
        <v>1</v>
      </c>
      <c r="M109" s="445">
        <v>131</v>
      </c>
      <c r="N109" s="445">
        <v>1079</v>
      </c>
      <c r="O109" s="445">
        <v>141349</v>
      </c>
      <c r="P109" s="515">
        <v>0.65953545232273836</v>
      </c>
      <c r="Q109" s="446">
        <v>131</v>
      </c>
    </row>
    <row r="110" spans="1:17" ht="14.4" customHeight="1" x14ac:dyDescent="0.3">
      <c r="A110" s="440" t="s">
        <v>941</v>
      </c>
      <c r="B110" s="441" t="s">
        <v>785</v>
      </c>
      <c r="C110" s="441" t="s">
        <v>786</v>
      </c>
      <c r="D110" s="441" t="s">
        <v>793</v>
      </c>
      <c r="E110" s="441" t="s">
        <v>794</v>
      </c>
      <c r="F110" s="445">
        <v>36</v>
      </c>
      <c r="G110" s="445">
        <v>6372</v>
      </c>
      <c r="H110" s="445">
        <v>0.86446886446886451</v>
      </c>
      <c r="I110" s="445">
        <v>177</v>
      </c>
      <c r="J110" s="445">
        <v>39</v>
      </c>
      <c r="K110" s="445">
        <v>7371</v>
      </c>
      <c r="L110" s="445">
        <v>1</v>
      </c>
      <c r="M110" s="445">
        <v>189</v>
      </c>
      <c r="N110" s="445">
        <v>44</v>
      </c>
      <c r="O110" s="445">
        <v>8316</v>
      </c>
      <c r="P110" s="515">
        <v>1.1282051282051282</v>
      </c>
      <c r="Q110" s="446">
        <v>189</v>
      </c>
    </row>
    <row r="111" spans="1:17" ht="14.4" customHeight="1" x14ac:dyDescent="0.3">
      <c r="A111" s="440" t="s">
        <v>941</v>
      </c>
      <c r="B111" s="441" t="s">
        <v>785</v>
      </c>
      <c r="C111" s="441" t="s">
        <v>786</v>
      </c>
      <c r="D111" s="441" t="s">
        <v>797</v>
      </c>
      <c r="E111" s="441" t="s">
        <v>798</v>
      </c>
      <c r="F111" s="445">
        <v>450</v>
      </c>
      <c r="G111" s="445">
        <v>172800</v>
      </c>
      <c r="H111" s="445">
        <v>0.74616876022851419</v>
      </c>
      <c r="I111" s="445">
        <v>384</v>
      </c>
      <c r="J111" s="445">
        <v>569</v>
      </c>
      <c r="K111" s="445">
        <v>231583</v>
      </c>
      <c r="L111" s="445">
        <v>1</v>
      </c>
      <c r="M111" s="445">
        <v>407</v>
      </c>
      <c r="N111" s="445">
        <v>525</v>
      </c>
      <c r="O111" s="445">
        <v>214200</v>
      </c>
      <c r="P111" s="515">
        <v>0.92493835903326238</v>
      </c>
      <c r="Q111" s="446">
        <v>408</v>
      </c>
    </row>
    <row r="112" spans="1:17" ht="14.4" customHeight="1" x14ac:dyDescent="0.3">
      <c r="A112" s="440" t="s">
        <v>941</v>
      </c>
      <c r="B112" s="441" t="s">
        <v>785</v>
      </c>
      <c r="C112" s="441" t="s">
        <v>786</v>
      </c>
      <c r="D112" s="441" t="s">
        <v>799</v>
      </c>
      <c r="E112" s="441" t="s">
        <v>800</v>
      </c>
      <c r="F112" s="445">
        <v>414</v>
      </c>
      <c r="G112" s="445">
        <v>71208</v>
      </c>
      <c r="H112" s="445">
        <v>1.3439528914389249</v>
      </c>
      <c r="I112" s="445">
        <v>172</v>
      </c>
      <c r="J112" s="445">
        <v>296</v>
      </c>
      <c r="K112" s="445">
        <v>52984</v>
      </c>
      <c r="L112" s="445">
        <v>1</v>
      </c>
      <c r="M112" s="445">
        <v>179</v>
      </c>
      <c r="N112" s="445">
        <v>386</v>
      </c>
      <c r="O112" s="445">
        <v>69480</v>
      </c>
      <c r="P112" s="515">
        <v>1.311339272233127</v>
      </c>
      <c r="Q112" s="446">
        <v>180</v>
      </c>
    </row>
    <row r="113" spans="1:17" ht="14.4" customHeight="1" x14ac:dyDescent="0.3">
      <c r="A113" s="440" t="s">
        <v>941</v>
      </c>
      <c r="B113" s="441" t="s">
        <v>785</v>
      </c>
      <c r="C113" s="441" t="s">
        <v>786</v>
      </c>
      <c r="D113" s="441" t="s">
        <v>803</v>
      </c>
      <c r="E113" s="441" t="s">
        <v>804</v>
      </c>
      <c r="F113" s="445">
        <v>159</v>
      </c>
      <c r="G113" s="445">
        <v>51198</v>
      </c>
      <c r="H113" s="445">
        <v>2.037731343283582</v>
      </c>
      <c r="I113" s="445">
        <v>322</v>
      </c>
      <c r="J113" s="445">
        <v>75</v>
      </c>
      <c r="K113" s="445">
        <v>25125</v>
      </c>
      <c r="L113" s="445">
        <v>1</v>
      </c>
      <c r="M113" s="445">
        <v>335</v>
      </c>
      <c r="N113" s="445">
        <v>106</v>
      </c>
      <c r="O113" s="445">
        <v>35616</v>
      </c>
      <c r="P113" s="515">
        <v>1.4175522388059703</v>
      </c>
      <c r="Q113" s="446">
        <v>336</v>
      </c>
    </row>
    <row r="114" spans="1:17" ht="14.4" customHeight="1" x14ac:dyDescent="0.3">
      <c r="A114" s="440" t="s">
        <v>941</v>
      </c>
      <c r="B114" s="441" t="s">
        <v>785</v>
      </c>
      <c r="C114" s="441" t="s">
        <v>786</v>
      </c>
      <c r="D114" s="441" t="s">
        <v>807</v>
      </c>
      <c r="E114" s="441" t="s">
        <v>808</v>
      </c>
      <c r="F114" s="445">
        <v>1594</v>
      </c>
      <c r="G114" s="445">
        <v>543554</v>
      </c>
      <c r="H114" s="445">
        <v>1.092188862588763</v>
      </c>
      <c r="I114" s="445">
        <v>341</v>
      </c>
      <c r="J114" s="445">
        <v>1426</v>
      </c>
      <c r="K114" s="445">
        <v>497674</v>
      </c>
      <c r="L114" s="445">
        <v>1</v>
      </c>
      <c r="M114" s="445">
        <v>349</v>
      </c>
      <c r="N114" s="445">
        <v>1489</v>
      </c>
      <c r="O114" s="445">
        <v>519661</v>
      </c>
      <c r="P114" s="515">
        <v>1.0441795231416551</v>
      </c>
      <c r="Q114" s="446">
        <v>349</v>
      </c>
    </row>
    <row r="115" spans="1:17" ht="14.4" customHeight="1" x14ac:dyDescent="0.3">
      <c r="A115" s="440" t="s">
        <v>941</v>
      </c>
      <c r="B115" s="441" t="s">
        <v>785</v>
      </c>
      <c r="C115" s="441" t="s">
        <v>786</v>
      </c>
      <c r="D115" s="441" t="s">
        <v>809</v>
      </c>
      <c r="E115" s="441" t="s">
        <v>810</v>
      </c>
      <c r="F115" s="445">
        <v>5</v>
      </c>
      <c r="G115" s="445">
        <v>7990</v>
      </c>
      <c r="H115" s="445"/>
      <c r="I115" s="445">
        <v>1598</v>
      </c>
      <c r="J115" s="445"/>
      <c r="K115" s="445"/>
      <c r="L115" s="445"/>
      <c r="M115" s="445"/>
      <c r="N115" s="445"/>
      <c r="O115" s="445"/>
      <c r="P115" s="515"/>
      <c r="Q115" s="446"/>
    </row>
    <row r="116" spans="1:17" ht="14.4" customHeight="1" x14ac:dyDescent="0.3">
      <c r="A116" s="440" t="s">
        <v>941</v>
      </c>
      <c r="B116" s="441" t="s">
        <v>785</v>
      </c>
      <c r="C116" s="441" t="s">
        <v>786</v>
      </c>
      <c r="D116" s="441" t="s">
        <v>815</v>
      </c>
      <c r="E116" s="441" t="s">
        <v>816</v>
      </c>
      <c r="F116" s="445">
        <v>161</v>
      </c>
      <c r="G116" s="445">
        <v>17549</v>
      </c>
      <c r="H116" s="445">
        <v>0.74622613428583573</v>
      </c>
      <c r="I116" s="445">
        <v>109</v>
      </c>
      <c r="J116" s="445">
        <v>201</v>
      </c>
      <c r="K116" s="445">
        <v>23517</v>
      </c>
      <c r="L116" s="445">
        <v>1</v>
      </c>
      <c r="M116" s="445">
        <v>117</v>
      </c>
      <c r="N116" s="445">
        <v>164</v>
      </c>
      <c r="O116" s="445">
        <v>19188</v>
      </c>
      <c r="P116" s="515">
        <v>0.8159203980099502</v>
      </c>
      <c r="Q116" s="446">
        <v>117</v>
      </c>
    </row>
    <row r="117" spans="1:17" ht="14.4" customHeight="1" x14ac:dyDescent="0.3">
      <c r="A117" s="440" t="s">
        <v>941</v>
      </c>
      <c r="B117" s="441" t="s">
        <v>785</v>
      </c>
      <c r="C117" s="441" t="s">
        <v>786</v>
      </c>
      <c r="D117" s="441" t="s">
        <v>819</v>
      </c>
      <c r="E117" s="441" t="s">
        <v>820</v>
      </c>
      <c r="F117" s="445">
        <v>11</v>
      </c>
      <c r="G117" s="445">
        <v>4136</v>
      </c>
      <c r="H117" s="445">
        <v>0.9715762273901809</v>
      </c>
      <c r="I117" s="445">
        <v>376</v>
      </c>
      <c r="J117" s="445">
        <v>11</v>
      </c>
      <c r="K117" s="445">
        <v>4257</v>
      </c>
      <c r="L117" s="445">
        <v>1</v>
      </c>
      <c r="M117" s="445">
        <v>387</v>
      </c>
      <c r="N117" s="445">
        <v>4</v>
      </c>
      <c r="O117" s="445">
        <v>1564</v>
      </c>
      <c r="P117" s="515">
        <v>0.367394879022786</v>
      </c>
      <c r="Q117" s="446">
        <v>391</v>
      </c>
    </row>
    <row r="118" spans="1:17" ht="14.4" customHeight="1" x14ac:dyDescent="0.3">
      <c r="A118" s="440" t="s">
        <v>941</v>
      </c>
      <c r="B118" s="441" t="s">
        <v>785</v>
      </c>
      <c r="C118" s="441" t="s">
        <v>786</v>
      </c>
      <c r="D118" s="441" t="s">
        <v>821</v>
      </c>
      <c r="E118" s="441" t="s">
        <v>822</v>
      </c>
      <c r="F118" s="445">
        <v>139</v>
      </c>
      <c r="G118" s="445">
        <v>5143</v>
      </c>
      <c r="H118" s="445">
        <v>0.78232430787952545</v>
      </c>
      <c r="I118" s="445">
        <v>37</v>
      </c>
      <c r="J118" s="445">
        <v>173</v>
      </c>
      <c r="K118" s="445">
        <v>6574</v>
      </c>
      <c r="L118" s="445">
        <v>1</v>
      </c>
      <c r="M118" s="445">
        <v>38</v>
      </c>
      <c r="N118" s="445">
        <v>155</v>
      </c>
      <c r="O118" s="445">
        <v>5890</v>
      </c>
      <c r="P118" s="515">
        <v>0.89595375722543358</v>
      </c>
      <c r="Q118" s="446">
        <v>38</v>
      </c>
    </row>
    <row r="119" spans="1:17" ht="14.4" customHeight="1" x14ac:dyDescent="0.3">
      <c r="A119" s="440" t="s">
        <v>941</v>
      </c>
      <c r="B119" s="441" t="s">
        <v>785</v>
      </c>
      <c r="C119" s="441" t="s">
        <v>786</v>
      </c>
      <c r="D119" s="441" t="s">
        <v>944</v>
      </c>
      <c r="E119" s="441" t="s">
        <v>945</v>
      </c>
      <c r="F119" s="445"/>
      <c r="G119" s="445"/>
      <c r="H119" s="445"/>
      <c r="I119" s="445"/>
      <c r="J119" s="445">
        <v>1</v>
      </c>
      <c r="K119" s="445">
        <v>744</v>
      </c>
      <c r="L119" s="445">
        <v>1</v>
      </c>
      <c r="M119" s="445">
        <v>744</v>
      </c>
      <c r="N119" s="445"/>
      <c r="O119" s="445"/>
      <c r="P119" s="515"/>
      <c r="Q119" s="446"/>
    </row>
    <row r="120" spans="1:17" ht="14.4" customHeight="1" x14ac:dyDescent="0.3">
      <c r="A120" s="440" t="s">
        <v>941</v>
      </c>
      <c r="B120" s="441" t="s">
        <v>785</v>
      </c>
      <c r="C120" s="441" t="s">
        <v>786</v>
      </c>
      <c r="D120" s="441" t="s">
        <v>825</v>
      </c>
      <c r="E120" s="441" t="s">
        <v>826</v>
      </c>
      <c r="F120" s="445">
        <v>10</v>
      </c>
      <c r="G120" s="445">
        <v>6760</v>
      </c>
      <c r="H120" s="445">
        <v>0.73863636363636365</v>
      </c>
      <c r="I120" s="445">
        <v>676</v>
      </c>
      <c r="J120" s="445">
        <v>13</v>
      </c>
      <c r="K120" s="445">
        <v>9152</v>
      </c>
      <c r="L120" s="445">
        <v>1</v>
      </c>
      <c r="M120" s="445">
        <v>704</v>
      </c>
      <c r="N120" s="445">
        <v>4</v>
      </c>
      <c r="O120" s="445">
        <v>2820</v>
      </c>
      <c r="P120" s="515">
        <v>0.30812937062937062</v>
      </c>
      <c r="Q120" s="446">
        <v>705</v>
      </c>
    </row>
    <row r="121" spans="1:17" ht="14.4" customHeight="1" x14ac:dyDescent="0.3">
      <c r="A121" s="440" t="s">
        <v>941</v>
      </c>
      <c r="B121" s="441" t="s">
        <v>785</v>
      </c>
      <c r="C121" s="441" t="s">
        <v>786</v>
      </c>
      <c r="D121" s="441" t="s">
        <v>829</v>
      </c>
      <c r="E121" s="441" t="s">
        <v>830</v>
      </c>
      <c r="F121" s="445">
        <v>826</v>
      </c>
      <c r="G121" s="445">
        <v>235410</v>
      </c>
      <c r="H121" s="445">
        <v>0.76068271119842834</v>
      </c>
      <c r="I121" s="445">
        <v>285</v>
      </c>
      <c r="J121" s="445">
        <v>1018</v>
      </c>
      <c r="K121" s="445">
        <v>309472</v>
      </c>
      <c r="L121" s="445">
        <v>1</v>
      </c>
      <c r="M121" s="445">
        <v>304</v>
      </c>
      <c r="N121" s="445">
        <v>1263</v>
      </c>
      <c r="O121" s="445">
        <v>385215</v>
      </c>
      <c r="P121" s="515">
        <v>1.2447491210836521</v>
      </c>
      <c r="Q121" s="446">
        <v>305</v>
      </c>
    </row>
    <row r="122" spans="1:17" ht="14.4" customHeight="1" x14ac:dyDescent="0.3">
      <c r="A122" s="440" t="s">
        <v>941</v>
      </c>
      <c r="B122" s="441" t="s">
        <v>785</v>
      </c>
      <c r="C122" s="441" t="s">
        <v>786</v>
      </c>
      <c r="D122" s="441" t="s">
        <v>831</v>
      </c>
      <c r="E122" s="441" t="s">
        <v>832</v>
      </c>
      <c r="F122" s="445"/>
      <c r="G122" s="445"/>
      <c r="H122" s="445"/>
      <c r="I122" s="445"/>
      <c r="J122" s="445">
        <v>1</v>
      </c>
      <c r="K122" s="445">
        <v>3707</v>
      </c>
      <c r="L122" s="445">
        <v>1</v>
      </c>
      <c r="M122" s="445">
        <v>3707</v>
      </c>
      <c r="N122" s="445"/>
      <c r="O122" s="445"/>
      <c r="P122" s="515"/>
      <c r="Q122" s="446"/>
    </row>
    <row r="123" spans="1:17" ht="14.4" customHeight="1" x14ac:dyDescent="0.3">
      <c r="A123" s="440" t="s">
        <v>941</v>
      </c>
      <c r="B123" s="441" t="s">
        <v>785</v>
      </c>
      <c r="C123" s="441" t="s">
        <v>786</v>
      </c>
      <c r="D123" s="441" t="s">
        <v>833</v>
      </c>
      <c r="E123" s="441" t="s">
        <v>834</v>
      </c>
      <c r="F123" s="445">
        <v>830</v>
      </c>
      <c r="G123" s="445">
        <v>383460</v>
      </c>
      <c r="H123" s="445">
        <v>0.81111266229233558</v>
      </c>
      <c r="I123" s="445">
        <v>462</v>
      </c>
      <c r="J123" s="445">
        <v>957</v>
      </c>
      <c r="K123" s="445">
        <v>472758</v>
      </c>
      <c r="L123" s="445">
        <v>1</v>
      </c>
      <c r="M123" s="445">
        <v>494</v>
      </c>
      <c r="N123" s="445">
        <v>967</v>
      </c>
      <c r="O123" s="445">
        <v>477698</v>
      </c>
      <c r="P123" s="515">
        <v>1.0104493207941483</v>
      </c>
      <c r="Q123" s="446">
        <v>494</v>
      </c>
    </row>
    <row r="124" spans="1:17" ht="14.4" customHeight="1" x14ac:dyDescent="0.3">
      <c r="A124" s="440" t="s">
        <v>941</v>
      </c>
      <c r="B124" s="441" t="s">
        <v>785</v>
      </c>
      <c r="C124" s="441" t="s">
        <v>786</v>
      </c>
      <c r="D124" s="441" t="s">
        <v>837</v>
      </c>
      <c r="E124" s="441" t="s">
        <v>838</v>
      </c>
      <c r="F124" s="445">
        <v>1389</v>
      </c>
      <c r="G124" s="445">
        <v>494484</v>
      </c>
      <c r="H124" s="445">
        <v>0.85834505025256469</v>
      </c>
      <c r="I124" s="445">
        <v>356</v>
      </c>
      <c r="J124" s="445">
        <v>1557</v>
      </c>
      <c r="K124" s="445">
        <v>576090</v>
      </c>
      <c r="L124" s="445">
        <v>1</v>
      </c>
      <c r="M124" s="445">
        <v>370</v>
      </c>
      <c r="N124" s="445">
        <v>1761</v>
      </c>
      <c r="O124" s="445">
        <v>651570</v>
      </c>
      <c r="P124" s="515">
        <v>1.1310211946050097</v>
      </c>
      <c r="Q124" s="446">
        <v>370</v>
      </c>
    </row>
    <row r="125" spans="1:17" ht="14.4" customHeight="1" x14ac:dyDescent="0.3">
      <c r="A125" s="440" t="s">
        <v>941</v>
      </c>
      <c r="B125" s="441" t="s">
        <v>785</v>
      </c>
      <c r="C125" s="441" t="s">
        <v>786</v>
      </c>
      <c r="D125" s="441" t="s">
        <v>839</v>
      </c>
      <c r="E125" s="441" t="s">
        <v>840</v>
      </c>
      <c r="F125" s="445">
        <v>3</v>
      </c>
      <c r="G125" s="445">
        <v>8751</v>
      </c>
      <c r="H125" s="445"/>
      <c r="I125" s="445">
        <v>2917</v>
      </c>
      <c r="J125" s="445"/>
      <c r="K125" s="445"/>
      <c r="L125" s="445"/>
      <c r="M125" s="445"/>
      <c r="N125" s="445"/>
      <c r="O125" s="445"/>
      <c r="P125" s="515"/>
      <c r="Q125" s="446"/>
    </row>
    <row r="126" spans="1:17" ht="14.4" customHeight="1" x14ac:dyDescent="0.3">
      <c r="A126" s="440" t="s">
        <v>941</v>
      </c>
      <c r="B126" s="441" t="s">
        <v>785</v>
      </c>
      <c r="C126" s="441" t="s">
        <v>786</v>
      </c>
      <c r="D126" s="441" t="s">
        <v>841</v>
      </c>
      <c r="E126" s="441" t="s">
        <v>842</v>
      </c>
      <c r="F126" s="445"/>
      <c r="G126" s="445"/>
      <c r="H126" s="445"/>
      <c r="I126" s="445"/>
      <c r="J126" s="445">
        <v>2</v>
      </c>
      <c r="K126" s="445">
        <v>25586</v>
      </c>
      <c r="L126" s="445">
        <v>1</v>
      </c>
      <c r="M126" s="445">
        <v>12793</v>
      </c>
      <c r="N126" s="445"/>
      <c r="O126" s="445"/>
      <c r="P126" s="515"/>
      <c r="Q126" s="446"/>
    </row>
    <row r="127" spans="1:17" ht="14.4" customHeight="1" x14ac:dyDescent="0.3">
      <c r="A127" s="440" t="s">
        <v>941</v>
      </c>
      <c r="B127" s="441" t="s">
        <v>785</v>
      </c>
      <c r="C127" s="441" t="s">
        <v>786</v>
      </c>
      <c r="D127" s="441" t="s">
        <v>843</v>
      </c>
      <c r="E127" s="441" t="s">
        <v>844</v>
      </c>
      <c r="F127" s="445">
        <v>27</v>
      </c>
      <c r="G127" s="445">
        <v>2835</v>
      </c>
      <c r="H127" s="445">
        <v>2.5540540540540539</v>
      </c>
      <c r="I127" s="445">
        <v>105</v>
      </c>
      <c r="J127" s="445">
        <v>10</v>
      </c>
      <c r="K127" s="445">
        <v>1110</v>
      </c>
      <c r="L127" s="445">
        <v>1</v>
      </c>
      <c r="M127" s="445">
        <v>111</v>
      </c>
      <c r="N127" s="445">
        <v>9</v>
      </c>
      <c r="O127" s="445">
        <v>999</v>
      </c>
      <c r="P127" s="515">
        <v>0.9</v>
      </c>
      <c r="Q127" s="446">
        <v>111</v>
      </c>
    </row>
    <row r="128" spans="1:17" ht="14.4" customHeight="1" x14ac:dyDescent="0.3">
      <c r="A128" s="440" t="s">
        <v>941</v>
      </c>
      <c r="B128" s="441" t="s">
        <v>785</v>
      </c>
      <c r="C128" s="441" t="s">
        <v>786</v>
      </c>
      <c r="D128" s="441" t="s">
        <v>845</v>
      </c>
      <c r="E128" s="441" t="s">
        <v>846</v>
      </c>
      <c r="F128" s="445">
        <v>34</v>
      </c>
      <c r="G128" s="445">
        <v>3978</v>
      </c>
      <c r="H128" s="445">
        <v>0.48218181818181816</v>
      </c>
      <c r="I128" s="445">
        <v>117</v>
      </c>
      <c r="J128" s="445">
        <v>66</v>
      </c>
      <c r="K128" s="445">
        <v>8250</v>
      </c>
      <c r="L128" s="445">
        <v>1</v>
      </c>
      <c r="M128" s="445">
        <v>125</v>
      </c>
      <c r="N128" s="445">
        <v>40</v>
      </c>
      <c r="O128" s="445">
        <v>5000</v>
      </c>
      <c r="P128" s="515">
        <v>0.60606060606060608</v>
      </c>
      <c r="Q128" s="446">
        <v>125</v>
      </c>
    </row>
    <row r="129" spans="1:17" ht="14.4" customHeight="1" x14ac:dyDescent="0.3">
      <c r="A129" s="440" t="s">
        <v>941</v>
      </c>
      <c r="B129" s="441" t="s">
        <v>785</v>
      </c>
      <c r="C129" s="441" t="s">
        <v>786</v>
      </c>
      <c r="D129" s="441" t="s">
        <v>847</v>
      </c>
      <c r="E129" s="441" t="s">
        <v>848</v>
      </c>
      <c r="F129" s="445">
        <v>305</v>
      </c>
      <c r="G129" s="445">
        <v>141215</v>
      </c>
      <c r="H129" s="445">
        <v>0.60698474102729427</v>
      </c>
      <c r="I129" s="445">
        <v>463</v>
      </c>
      <c r="J129" s="445">
        <v>470</v>
      </c>
      <c r="K129" s="445">
        <v>232650</v>
      </c>
      <c r="L129" s="445">
        <v>1</v>
      </c>
      <c r="M129" s="445">
        <v>495</v>
      </c>
      <c r="N129" s="445">
        <v>306</v>
      </c>
      <c r="O129" s="445">
        <v>151470</v>
      </c>
      <c r="P129" s="515">
        <v>0.65106382978723409</v>
      </c>
      <c r="Q129" s="446">
        <v>495</v>
      </c>
    </row>
    <row r="130" spans="1:17" ht="14.4" customHeight="1" x14ac:dyDescent="0.3">
      <c r="A130" s="440" t="s">
        <v>941</v>
      </c>
      <c r="B130" s="441" t="s">
        <v>785</v>
      </c>
      <c r="C130" s="441" t="s">
        <v>786</v>
      </c>
      <c r="D130" s="441" t="s">
        <v>849</v>
      </c>
      <c r="E130" s="441" t="s">
        <v>850</v>
      </c>
      <c r="F130" s="445">
        <v>7</v>
      </c>
      <c r="G130" s="445">
        <v>8876</v>
      </c>
      <c r="H130" s="445">
        <v>0.98830865159781767</v>
      </c>
      <c r="I130" s="445">
        <v>1268</v>
      </c>
      <c r="J130" s="445">
        <v>7</v>
      </c>
      <c r="K130" s="445">
        <v>8981</v>
      </c>
      <c r="L130" s="445">
        <v>1</v>
      </c>
      <c r="M130" s="445">
        <v>1283</v>
      </c>
      <c r="N130" s="445">
        <v>7</v>
      </c>
      <c r="O130" s="445">
        <v>8995</v>
      </c>
      <c r="P130" s="515">
        <v>1.0015588464536243</v>
      </c>
      <c r="Q130" s="446">
        <v>1285</v>
      </c>
    </row>
    <row r="131" spans="1:17" ht="14.4" customHeight="1" x14ac:dyDescent="0.3">
      <c r="A131" s="440" t="s">
        <v>941</v>
      </c>
      <c r="B131" s="441" t="s">
        <v>785</v>
      </c>
      <c r="C131" s="441" t="s">
        <v>786</v>
      </c>
      <c r="D131" s="441" t="s">
        <v>851</v>
      </c>
      <c r="E131" s="441" t="s">
        <v>852</v>
      </c>
      <c r="F131" s="445">
        <v>79</v>
      </c>
      <c r="G131" s="445">
        <v>34523</v>
      </c>
      <c r="H131" s="445">
        <v>1.8465447154471544</v>
      </c>
      <c r="I131" s="445">
        <v>437</v>
      </c>
      <c r="J131" s="445">
        <v>41</v>
      </c>
      <c r="K131" s="445">
        <v>18696</v>
      </c>
      <c r="L131" s="445">
        <v>1</v>
      </c>
      <c r="M131" s="445">
        <v>456</v>
      </c>
      <c r="N131" s="445">
        <v>32</v>
      </c>
      <c r="O131" s="445">
        <v>14592</v>
      </c>
      <c r="P131" s="515">
        <v>0.78048780487804881</v>
      </c>
      <c r="Q131" s="446">
        <v>456</v>
      </c>
    </row>
    <row r="132" spans="1:17" ht="14.4" customHeight="1" x14ac:dyDescent="0.3">
      <c r="A132" s="440" t="s">
        <v>941</v>
      </c>
      <c r="B132" s="441" t="s">
        <v>785</v>
      </c>
      <c r="C132" s="441" t="s">
        <v>786</v>
      </c>
      <c r="D132" s="441" t="s">
        <v>853</v>
      </c>
      <c r="E132" s="441" t="s">
        <v>854</v>
      </c>
      <c r="F132" s="445">
        <v>150</v>
      </c>
      <c r="G132" s="445">
        <v>8100</v>
      </c>
      <c r="H132" s="445">
        <v>1.0910560344827587</v>
      </c>
      <c r="I132" s="445">
        <v>54</v>
      </c>
      <c r="J132" s="445">
        <v>128</v>
      </c>
      <c r="K132" s="445">
        <v>7424</v>
      </c>
      <c r="L132" s="445">
        <v>1</v>
      </c>
      <c r="M132" s="445">
        <v>58</v>
      </c>
      <c r="N132" s="445">
        <v>126</v>
      </c>
      <c r="O132" s="445">
        <v>7308</v>
      </c>
      <c r="P132" s="515">
        <v>0.984375</v>
      </c>
      <c r="Q132" s="446">
        <v>58</v>
      </c>
    </row>
    <row r="133" spans="1:17" ht="14.4" customHeight="1" x14ac:dyDescent="0.3">
      <c r="A133" s="440" t="s">
        <v>941</v>
      </c>
      <c r="B133" s="441" t="s">
        <v>785</v>
      </c>
      <c r="C133" s="441" t="s">
        <v>786</v>
      </c>
      <c r="D133" s="441" t="s">
        <v>855</v>
      </c>
      <c r="E133" s="441" t="s">
        <v>856</v>
      </c>
      <c r="F133" s="445">
        <v>9</v>
      </c>
      <c r="G133" s="445">
        <v>19548</v>
      </c>
      <c r="H133" s="445">
        <v>0.2901889761441741</v>
      </c>
      <c r="I133" s="445">
        <v>2172</v>
      </c>
      <c r="J133" s="445">
        <v>31</v>
      </c>
      <c r="K133" s="445">
        <v>67363</v>
      </c>
      <c r="L133" s="445">
        <v>1</v>
      </c>
      <c r="M133" s="445">
        <v>2173</v>
      </c>
      <c r="N133" s="445">
        <v>95</v>
      </c>
      <c r="O133" s="445">
        <v>206435</v>
      </c>
      <c r="P133" s="515">
        <v>3.064516129032258</v>
      </c>
      <c r="Q133" s="446">
        <v>2173</v>
      </c>
    </row>
    <row r="134" spans="1:17" ht="14.4" customHeight="1" x14ac:dyDescent="0.3">
      <c r="A134" s="440" t="s">
        <v>941</v>
      </c>
      <c r="B134" s="441" t="s">
        <v>785</v>
      </c>
      <c r="C134" s="441" t="s">
        <v>786</v>
      </c>
      <c r="D134" s="441" t="s">
        <v>861</v>
      </c>
      <c r="E134" s="441" t="s">
        <v>862</v>
      </c>
      <c r="F134" s="445">
        <v>6241</v>
      </c>
      <c r="G134" s="445">
        <v>1054729</v>
      </c>
      <c r="H134" s="445">
        <v>0.8722174901798635</v>
      </c>
      <c r="I134" s="445">
        <v>169</v>
      </c>
      <c r="J134" s="445">
        <v>6910</v>
      </c>
      <c r="K134" s="445">
        <v>1209250</v>
      </c>
      <c r="L134" s="445">
        <v>1</v>
      </c>
      <c r="M134" s="445">
        <v>175</v>
      </c>
      <c r="N134" s="445">
        <v>7930</v>
      </c>
      <c r="O134" s="445">
        <v>1395680</v>
      </c>
      <c r="P134" s="515">
        <v>1.1541699400454828</v>
      </c>
      <c r="Q134" s="446">
        <v>176</v>
      </c>
    </row>
    <row r="135" spans="1:17" ht="14.4" customHeight="1" x14ac:dyDescent="0.3">
      <c r="A135" s="440" t="s">
        <v>941</v>
      </c>
      <c r="B135" s="441" t="s">
        <v>785</v>
      </c>
      <c r="C135" s="441" t="s">
        <v>786</v>
      </c>
      <c r="D135" s="441" t="s">
        <v>863</v>
      </c>
      <c r="E135" s="441" t="s">
        <v>864</v>
      </c>
      <c r="F135" s="445">
        <v>25</v>
      </c>
      <c r="G135" s="445">
        <v>2025</v>
      </c>
      <c r="H135" s="445">
        <v>0.88235294117647056</v>
      </c>
      <c r="I135" s="445">
        <v>81</v>
      </c>
      <c r="J135" s="445">
        <v>27</v>
      </c>
      <c r="K135" s="445">
        <v>2295</v>
      </c>
      <c r="L135" s="445">
        <v>1</v>
      </c>
      <c r="M135" s="445">
        <v>85</v>
      </c>
      <c r="N135" s="445">
        <v>10</v>
      </c>
      <c r="O135" s="445">
        <v>850</v>
      </c>
      <c r="P135" s="515">
        <v>0.37037037037037035</v>
      </c>
      <c r="Q135" s="446">
        <v>85</v>
      </c>
    </row>
    <row r="136" spans="1:17" ht="14.4" customHeight="1" x14ac:dyDescent="0.3">
      <c r="A136" s="440" t="s">
        <v>941</v>
      </c>
      <c r="B136" s="441" t="s">
        <v>785</v>
      </c>
      <c r="C136" s="441" t="s">
        <v>786</v>
      </c>
      <c r="D136" s="441" t="s">
        <v>865</v>
      </c>
      <c r="E136" s="441" t="s">
        <v>866</v>
      </c>
      <c r="F136" s="445">
        <v>71</v>
      </c>
      <c r="G136" s="445">
        <v>11786</v>
      </c>
      <c r="H136" s="445">
        <v>0.90703401569955366</v>
      </c>
      <c r="I136" s="445">
        <v>166</v>
      </c>
      <c r="J136" s="445">
        <v>73</v>
      </c>
      <c r="K136" s="445">
        <v>12994</v>
      </c>
      <c r="L136" s="445">
        <v>1</v>
      </c>
      <c r="M136" s="445">
        <v>178</v>
      </c>
      <c r="N136" s="445">
        <v>73</v>
      </c>
      <c r="O136" s="445">
        <v>12994</v>
      </c>
      <c r="P136" s="515">
        <v>1</v>
      </c>
      <c r="Q136" s="446">
        <v>178</v>
      </c>
    </row>
    <row r="137" spans="1:17" ht="14.4" customHeight="1" x14ac:dyDescent="0.3">
      <c r="A137" s="440" t="s">
        <v>941</v>
      </c>
      <c r="B137" s="441" t="s">
        <v>785</v>
      </c>
      <c r="C137" s="441" t="s">
        <v>786</v>
      </c>
      <c r="D137" s="441" t="s">
        <v>867</v>
      </c>
      <c r="E137" s="441" t="s">
        <v>868</v>
      </c>
      <c r="F137" s="445">
        <v>9</v>
      </c>
      <c r="G137" s="445">
        <v>1467</v>
      </c>
      <c r="H137" s="445">
        <v>0.62003381234150468</v>
      </c>
      <c r="I137" s="445">
        <v>163</v>
      </c>
      <c r="J137" s="445">
        <v>14</v>
      </c>
      <c r="K137" s="445">
        <v>2366</v>
      </c>
      <c r="L137" s="445">
        <v>1</v>
      </c>
      <c r="M137" s="445">
        <v>169</v>
      </c>
      <c r="N137" s="445">
        <v>11</v>
      </c>
      <c r="O137" s="445">
        <v>1870</v>
      </c>
      <c r="P137" s="515">
        <v>0.79036348267117496</v>
      </c>
      <c r="Q137" s="446">
        <v>170</v>
      </c>
    </row>
    <row r="138" spans="1:17" ht="14.4" customHeight="1" x14ac:dyDescent="0.3">
      <c r="A138" s="440" t="s">
        <v>941</v>
      </c>
      <c r="B138" s="441" t="s">
        <v>785</v>
      </c>
      <c r="C138" s="441" t="s">
        <v>786</v>
      </c>
      <c r="D138" s="441" t="s">
        <v>869</v>
      </c>
      <c r="E138" s="441" t="s">
        <v>870</v>
      </c>
      <c r="F138" s="445">
        <v>1</v>
      </c>
      <c r="G138" s="445">
        <v>28</v>
      </c>
      <c r="H138" s="445"/>
      <c r="I138" s="445">
        <v>28</v>
      </c>
      <c r="J138" s="445"/>
      <c r="K138" s="445"/>
      <c r="L138" s="445"/>
      <c r="M138" s="445"/>
      <c r="N138" s="445">
        <v>2</v>
      </c>
      <c r="O138" s="445">
        <v>58</v>
      </c>
      <c r="P138" s="515"/>
      <c r="Q138" s="446">
        <v>29</v>
      </c>
    </row>
    <row r="139" spans="1:17" ht="14.4" customHeight="1" x14ac:dyDescent="0.3">
      <c r="A139" s="440" t="s">
        <v>941</v>
      </c>
      <c r="B139" s="441" t="s">
        <v>785</v>
      </c>
      <c r="C139" s="441" t="s">
        <v>786</v>
      </c>
      <c r="D139" s="441" t="s">
        <v>871</v>
      </c>
      <c r="E139" s="441" t="s">
        <v>872</v>
      </c>
      <c r="F139" s="445">
        <v>24</v>
      </c>
      <c r="G139" s="445">
        <v>24192</v>
      </c>
      <c r="H139" s="445">
        <v>0.61355854827664913</v>
      </c>
      <c r="I139" s="445">
        <v>1008</v>
      </c>
      <c r="J139" s="445">
        <v>39</v>
      </c>
      <c r="K139" s="445">
        <v>39429</v>
      </c>
      <c r="L139" s="445">
        <v>1</v>
      </c>
      <c r="M139" s="445">
        <v>1011</v>
      </c>
      <c r="N139" s="445">
        <v>25</v>
      </c>
      <c r="O139" s="445">
        <v>25300</v>
      </c>
      <c r="P139" s="515">
        <v>0.64165969210479601</v>
      </c>
      <c r="Q139" s="446">
        <v>1012</v>
      </c>
    </row>
    <row r="140" spans="1:17" ht="14.4" customHeight="1" x14ac:dyDescent="0.3">
      <c r="A140" s="440" t="s">
        <v>941</v>
      </c>
      <c r="B140" s="441" t="s">
        <v>785</v>
      </c>
      <c r="C140" s="441" t="s">
        <v>786</v>
      </c>
      <c r="D140" s="441" t="s">
        <v>873</v>
      </c>
      <c r="E140" s="441" t="s">
        <v>874</v>
      </c>
      <c r="F140" s="445">
        <v>67</v>
      </c>
      <c r="G140" s="445">
        <v>11390</v>
      </c>
      <c r="H140" s="445">
        <v>1.0272366522366523</v>
      </c>
      <c r="I140" s="445">
        <v>170</v>
      </c>
      <c r="J140" s="445">
        <v>63</v>
      </c>
      <c r="K140" s="445">
        <v>11088</v>
      </c>
      <c r="L140" s="445">
        <v>1</v>
      </c>
      <c r="M140" s="445">
        <v>176</v>
      </c>
      <c r="N140" s="445">
        <v>71</v>
      </c>
      <c r="O140" s="445">
        <v>12496</v>
      </c>
      <c r="P140" s="515">
        <v>1.126984126984127</v>
      </c>
      <c r="Q140" s="446">
        <v>176</v>
      </c>
    </row>
    <row r="141" spans="1:17" ht="14.4" customHeight="1" x14ac:dyDescent="0.3">
      <c r="A141" s="440" t="s">
        <v>941</v>
      </c>
      <c r="B141" s="441" t="s">
        <v>785</v>
      </c>
      <c r="C141" s="441" t="s">
        <v>786</v>
      </c>
      <c r="D141" s="441" t="s">
        <v>875</v>
      </c>
      <c r="E141" s="441" t="s">
        <v>876</v>
      </c>
      <c r="F141" s="445">
        <v>23</v>
      </c>
      <c r="G141" s="445">
        <v>52072</v>
      </c>
      <c r="H141" s="445">
        <v>0.61349230660477394</v>
      </c>
      <c r="I141" s="445">
        <v>2264</v>
      </c>
      <c r="J141" s="445">
        <v>37</v>
      </c>
      <c r="K141" s="445">
        <v>84878</v>
      </c>
      <c r="L141" s="445">
        <v>1</v>
      </c>
      <c r="M141" s="445">
        <v>2294</v>
      </c>
      <c r="N141" s="445">
        <v>29</v>
      </c>
      <c r="O141" s="445">
        <v>66613</v>
      </c>
      <c r="P141" s="515">
        <v>0.78480878437286461</v>
      </c>
      <c r="Q141" s="446">
        <v>2297</v>
      </c>
    </row>
    <row r="142" spans="1:17" ht="14.4" customHeight="1" x14ac:dyDescent="0.3">
      <c r="A142" s="440" t="s">
        <v>941</v>
      </c>
      <c r="B142" s="441" t="s">
        <v>785</v>
      </c>
      <c r="C142" s="441" t="s">
        <v>786</v>
      </c>
      <c r="D142" s="441" t="s">
        <v>877</v>
      </c>
      <c r="E142" s="441" t="s">
        <v>878</v>
      </c>
      <c r="F142" s="445">
        <v>12</v>
      </c>
      <c r="G142" s="445">
        <v>2964</v>
      </c>
      <c r="H142" s="445">
        <v>0.86692015209125473</v>
      </c>
      <c r="I142" s="445">
        <v>247</v>
      </c>
      <c r="J142" s="445">
        <v>13</v>
      </c>
      <c r="K142" s="445">
        <v>3419</v>
      </c>
      <c r="L142" s="445">
        <v>1</v>
      </c>
      <c r="M142" s="445">
        <v>263</v>
      </c>
      <c r="N142" s="445">
        <v>5</v>
      </c>
      <c r="O142" s="445">
        <v>1320</v>
      </c>
      <c r="P142" s="515">
        <v>0.38607780052646973</v>
      </c>
      <c r="Q142" s="446">
        <v>264</v>
      </c>
    </row>
    <row r="143" spans="1:17" ht="14.4" customHeight="1" x14ac:dyDescent="0.3">
      <c r="A143" s="440" t="s">
        <v>941</v>
      </c>
      <c r="B143" s="441" t="s">
        <v>785</v>
      </c>
      <c r="C143" s="441" t="s">
        <v>786</v>
      </c>
      <c r="D143" s="441" t="s">
        <v>879</v>
      </c>
      <c r="E143" s="441" t="s">
        <v>880</v>
      </c>
      <c r="F143" s="445">
        <v>407</v>
      </c>
      <c r="G143" s="445">
        <v>818884</v>
      </c>
      <c r="H143" s="445">
        <v>1.0504168911465148</v>
      </c>
      <c r="I143" s="445">
        <v>2012</v>
      </c>
      <c r="J143" s="445">
        <v>366</v>
      </c>
      <c r="K143" s="445">
        <v>779580</v>
      </c>
      <c r="L143" s="445">
        <v>1</v>
      </c>
      <c r="M143" s="445">
        <v>2130</v>
      </c>
      <c r="N143" s="445">
        <v>344</v>
      </c>
      <c r="O143" s="445">
        <v>733064</v>
      </c>
      <c r="P143" s="515">
        <v>0.94033197362682475</v>
      </c>
      <c r="Q143" s="446">
        <v>2131</v>
      </c>
    </row>
    <row r="144" spans="1:17" ht="14.4" customHeight="1" x14ac:dyDescent="0.3">
      <c r="A144" s="440" t="s">
        <v>941</v>
      </c>
      <c r="B144" s="441" t="s">
        <v>785</v>
      </c>
      <c r="C144" s="441" t="s">
        <v>786</v>
      </c>
      <c r="D144" s="441" t="s">
        <v>881</v>
      </c>
      <c r="E144" s="441" t="s">
        <v>882</v>
      </c>
      <c r="F144" s="445">
        <v>434</v>
      </c>
      <c r="G144" s="445">
        <v>98084</v>
      </c>
      <c r="H144" s="445">
        <v>0.7749632602752714</v>
      </c>
      <c r="I144" s="445">
        <v>226</v>
      </c>
      <c r="J144" s="445">
        <v>523</v>
      </c>
      <c r="K144" s="445">
        <v>126566</v>
      </c>
      <c r="L144" s="445">
        <v>1</v>
      </c>
      <c r="M144" s="445">
        <v>242</v>
      </c>
      <c r="N144" s="445">
        <v>484</v>
      </c>
      <c r="O144" s="445">
        <v>117128</v>
      </c>
      <c r="P144" s="515">
        <v>0.9254302103250478</v>
      </c>
      <c r="Q144" s="446">
        <v>242</v>
      </c>
    </row>
    <row r="145" spans="1:17" ht="14.4" customHeight="1" x14ac:dyDescent="0.3">
      <c r="A145" s="440" t="s">
        <v>941</v>
      </c>
      <c r="B145" s="441" t="s">
        <v>785</v>
      </c>
      <c r="C145" s="441" t="s">
        <v>786</v>
      </c>
      <c r="D145" s="441" t="s">
        <v>883</v>
      </c>
      <c r="E145" s="441" t="s">
        <v>884</v>
      </c>
      <c r="F145" s="445"/>
      <c r="G145" s="445"/>
      <c r="H145" s="445"/>
      <c r="I145" s="445"/>
      <c r="J145" s="445">
        <v>1</v>
      </c>
      <c r="K145" s="445">
        <v>423</v>
      </c>
      <c r="L145" s="445">
        <v>1</v>
      </c>
      <c r="M145" s="445">
        <v>423</v>
      </c>
      <c r="N145" s="445"/>
      <c r="O145" s="445"/>
      <c r="P145" s="515"/>
      <c r="Q145" s="446"/>
    </row>
    <row r="146" spans="1:17" ht="14.4" customHeight="1" x14ac:dyDescent="0.3">
      <c r="A146" s="440" t="s">
        <v>941</v>
      </c>
      <c r="B146" s="441" t="s">
        <v>785</v>
      </c>
      <c r="C146" s="441" t="s">
        <v>786</v>
      </c>
      <c r="D146" s="441" t="s">
        <v>890</v>
      </c>
      <c r="E146" s="441" t="s">
        <v>891</v>
      </c>
      <c r="F146" s="445">
        <v>30</v>
      </c>
      <c r="G146" s="445">
        <v>31350</v>
      </c>
      <c r="H146" s="445">
        <v>1.485781990521327</v>
      </c>
      <c r="I146" s="445">
        <v>1045</v>
      </c>
      <c r="J146" s="445">
        <v>20</v>
      </c>
      <c r="K146" s="445">
        <v>21100</v>
      </c>
      <c r="L146" s="445">
        <v>1</v>
      </c>
      <c r="M146" s="445">
        <v>1055</v>
      </c>
      <c r="N146" s="445">
        <v>57</v>
      </c>
      <c r="O146" s="445">
        <v>60249</v>
      </c>
      <c r="P146" s="515">
        <v>2.8554028436018957</v>
      </c>
      <c r="Q146" s="446">
        <v>1057</v>
      </c>
    </row>
    <row r="147" spans="1:17" ht="14.4" customHeight="1" x14ac:dyDescent="0.3">
      <c r="A147" s="440" t="s">
        <v>941</v>
      </c>
      <c r="B147" s="441" t="s">
        <v>785</v>
      </c>
      <c r="C147" s="441" t="s">
        <v>786</v>
      </c>
      <c r="D147" s="441" t="s">
        <v>892</v>
      </c>
      <c r="E147" s="441" t="s">
        <v>893</v>
      </c>
      <c r="F147" s="445">
        <v>66</v>
      </c>
      <c r="G147" s="445">
        <v>17754</v>
      </c>
      <c r="H147" s="445">
        <v>1.0105874316939891</v>
      </c>
      <c r="I147" s="445">
        <v>269</v>
      </c>
      <c r="J147" s="445">
        <v>61</v>
      </c>
      <c r="K147" s="445">
        <v>17568</v>
      </c>
      <c r="L147" s="445">
        <v>1</v>
      </c>
      <c r="M147" s="445">
        <v>288</v>
      </c>
      <c r="N147" s="445">
        <v>75</v>
      </c>
      <c r="O147" s="445">
        <v>21675</v>
      </c>
      <c r="P147" s="515">
        <v>1.2337773224043715</v>
      </c>
      <c r="Q147" s="446">
        <v>289</v>
      </c>
    </row>
    <row r="148" spans="1:17" ht="14.4" customHeight="1" x14ac:dyDescent="0.3">
      <c r="A148" s="440" t="s">
        <v>941</v>
      </c>
      <c r="B148" s="441" t="s">
        <v>785</v>
      </c>
      <c r="C148" s="441" t="s">
        <v>786</v>
      </c>
      <c r="D148" s="441" t="s">
        <v>894</v>
      </c>
      <c r="E148" s="441" t="s">
        <v>895</v>
      </c>
      <c r="F148" s="445"/>
      <c r="G148" s="445"/>
      <c r="H148" s="445"/>
      <c r="I148" s="445"/>
      <c r="J148" s="445">
        <v>1</v>
      </c>
      <c r="K148" s="445">
        <v>1096</v>
      </c>
      <c r="L148" s="445">
        <v>1</v>
      </c>
      <c r="M148" s="445">
        <v>1096</v>
      </c>
      <c r="N148" s="445"/>
      <c r="O148" s="445"/>
      <c r="P148" s="515"/>
      <c r="Q148" s="446"/>
    </row>
    <row r="149" spans="1:17" ht="14.4" customHeight="1" x14ac:dyDescent="0.3">
      <c r="A149" s="440" t="s">
        <v>941</v>
      </c>
      <c r="B149" s="441" t="s">
        <v>785</v>
      </c>
      <c r="C149" s="441" t="s">
        <v>786</v>
      </c>
      <c r="D149" s="441" t="s">
        <v>935</v>
      </c>
      <c r="E149" s="441" t="s">
        <v>936</v>
      </c>
      <c r="F149" s="445"/>
      <c r="G149" s="445"/>
      <c r="H149" s="445"/>
      <c r="I149" s="445"/>
      <c r="J149" s="445">
        <v>1</v>
      </c>
      <c r="K149" s="445">
        <v>234</v>
      </c>
      <c r="L149" s="445">
        <v>1</v>
      </c>
      <c r="M149" s="445">
        <v>234</v>
      </c>
      <c r="N149" s="445"/>
      <c r="O149" s="445"/>
      <c r="P149" s="515"/>
      <c r="Q149" s="446"/>
    </row>
    <row r="150" spans="1:17" ht="14.4" customHeight="1" x14ac:dyDescent="0.3">
      <c r="A150" s="440" t="s">
        <v>941</v>
      </c>
      <c r="B150" s="441" t="s">
        <v>785</v>
      </c>
      <c r="C150" s="441" t="s">
        <v>786</v>
      </c>
      <c r="D150" s="441" t="s">
        <v>898</v>
      </c>
      <c r="E150" s="441" t="s">
        <v>899</v>
      </c>
      <c r="F150" s="445"/>
      <c r="G150" s="445"/>
      <c r="H150" s="445"/>
      <c r="I150" s="445"/>
      <c r="J150" s="445">
        <v>1</v>
      </c>
      <c r="K150" s="445">
        <v>314</v>
      </c>
      <c r="L150" s="445">
        <v>1</v>
      </c>
      <c r="M150" s="445">
        <v>314</v>
      </c>
      <c r="N150" s="445"/>
      <c r="O150" s="445"/>
      <c r="P150" s="515"/>
      <c r="Q150" s="446"/>
    </row>
    <row r="151" spans="1:17" ht="14.4" customHeight="1" x14ac:dyDescent="0.3">
      <c r="A151" s="440" t="s">
        <v>941</v>
      </c>
      <c r="B151" s="441" t="s">
        <v>785</v>
      </c>
      <c r="C151" s="441" t="s">
        <v>786</v>
      </c>
      <c r="D151" s="441" t="s">
        <v>900</v>
      </c>
      <c r="E151" s="441" t="s">
        <v>901</v>
      </c>
      <c r="F151" s="445">
        <v>4</v>
      </c>
      <c r="G151" s="445">
        <v>0</v>
      </c>
      <c r="H151" s="445"/>
      <c r="I151" s="445">
        <v>0</v>
      </c>
      <c r="J151" s="445">
        <v>13</v>
      </c>
      <c r="K151" s="445">
        <v>0</v>
      </c>
      <c r="L151" s="445"/>
      <c r="M151" s="445">
        <v>0</v>
      </c>
      <c r="N151" s="445">
        <v>153</v>
      </c>
      <c r="O151" s="445">
        <v>0</v>
      </c>
      <c r="P151" s="515"/>
      <c r="Q151" s="446">
        <v>0</v>
      </c>
    </row>
    <row r="152" spans="1:17" ht="14.4" customHeight="1" x14ac:dyDescent="0.3">
      <c r="A152" s="440" t="s">
        <v>941</v>
      </c>
      <c r="B152" s="441" t="s">
        <v>785</v>
      </c>
      <c r="C152" s="441" t="s">
        <v>786</v>
      </c>
      <c r="D152" s="441" t="s">
        <v>902</v>
      </c>
      <c r="E152" s="441" t="s">
        <v>903</v>
      </c>
      <c r="F152" s="445"/>
      <c r="G152" s="445"/>
      <c r="H152" s="445"/>
      <c r="I152" s="445"/>
      <c r="J152" s="445">
        <v>4</v>
      </c>
      <c r="K152" s="445">
        <v>0</v>
      </c>
      <c r="L152" s="445"/>
      <c r="M152" s="445">
        <v>0</v>
      </c>
      <c r="N152" s="445">
        <v>12</v>
      </c>
      <c r="O152" s="445">
        <v>0</v>
      </c>
      <c r="P152" s="515"/>
      <c r="Q152" s="446">
        <v>0</v>
      </c>
    </row>
    <row r="153" spans="1:17" ht="14.4" customHeight="1" x14ac:dyDescent="0.3">
      <c r="A153" s="440" t="s">
        <v>946</v>
      </c>
      <c r="B153" s="441" t="s">
        <v>785</v>
      </c>
      <c r="C153" s="441" t="s">
        <v>786</v>
      </c>
      <c r="D153" s="441" t="s">
        <v>789</v>
      </c>
      <c r="E153" s="441" t="s">
        <v>790</v>
      </c>
      <c r="F153" s="445">
        <v>66</v>
      </c>
      <c r="G153" s="445">
        <v>3564</v>
      </c>
      <c r="H153" s="445">
        <v>0.76810344827586208</v>
      </c>
      <c r="I153" s="445">
        <v>54</v>
      </c>
      <c r="J153" s="445">
        <v>80</v>
      </c>
      <c r="K153" s="445">
        <v>4640</v>
      </c>
      <c r="L153" s="445">
        <v>1</v>
      </c>
      <c r="M153" s="445">
        <v>58</v>
      </c>
      <c r="N153" s="445">
        <v>45</v>
      </c>
      <c r="O153" s="445">
        <v>2610</v>
      </c>
      <c r="P153" s="515">
        <v>0.5625</v>
      </c>
      <c r="Q153" s="446">
        <v>58</v>
      </c>
    </row>
    <row r="154" spans="1:17" ht="14.4" customHeight="1" x14ac:dyDescent="0.3">
      <c r="A154" s="440" t="s">
        <v>946</v>
      </c>
      <c r="B154" s="441" t="s">
        <v>785</v>
      </c>
      <c r="C154" s="441" t="s">
        <v>786</v>
      </c>
      <c r="D154" s="441" t="s">
        <v>791</v>
      </c>
      <c r="E154" s="441" t="s">
        <v>792</v>
      </c>
      <c r="F154" s="445">
        <v>516</v>
      </c>
      <c r="G154" s="445">
        <v>63468</v>
      </c>
      <c r="H154" s="445">
        <v>0.95748725221011977</v>
      </c>
      <c r="I154" s="445">
        <v>123</v>
      </c>
      <c r="J154" s="445">
        <v>506</v>
      </c>
      <c r="K154" s="445">
        <v>66286</v>
      </c>
      <c r="L154" s="445">
        <v>1</v>
      </c>
      <c r="M154" s="445">
        <v>131</v>
      </c>
      <c r="N154" s="445">
        <v>260</v>
      </c>
      <c r="O154" s="445">
        <v>34060</v>
      </c>
      <c r="P154" s="515">
        <v>0.51383399209486169</v>
      </c>
      <c r="Q154" s="446">
        <v>131</v>
      </c>
    </row>
    <row r="155" spans="1:17" ht="14.4" customHeight="1" x14ac:dyDescent="0.3">
      <c r="A155" s="440" t="s">
        <v>946</v>
      </c>
      <c r="B155" s="441" t="s">
        <v>785</v>
      </c>
      <c r="C155" s="441" t="s">
        <v>786</v>
      </c>
      <c r="D155" s="441" t="s">
        <v>793</v>
      </c>
      <c r="E155" s="441" t="s">
        <v>794</v>
      </c>
      <c r="F155" s="445">
        <v>1</v>
      </c>
      <c r="G155" s="445">
        <v>177</v>
      </c>
      <c r="H155" s="445">
        <v>0.46825396825396826</v>
      </c>
      <c r="I155" s="445">
        <v>177</v>
      </c>
      <c r="J155" s="445">
        <v>2</v>
      </c>
      <c r="K155" s="445">
        <v>378</v>
      </c>
      <c r="L155" s="445">
        <v>1</v>
      </c>
      <c r="M155" s="445">
        <v>189</v>
      </c>
      <c r="N155" s="445">
        <v>7</v>
      </c>
      <c r="O155" s="445">
        <v>1323</v>
      </c>
      <c r="P155" s="515">
        <v>3.5</v>
      </c>
      <c r="Q155" s="446">
        <v>189</v>
      </c>
    </row>
    <row r="156" spans="1:17" ht="14.4" customHeight="1" x14ac:dyDescent="0.3">
      <c r="A156" s="440" t="s">
        <v>946</v>
      </c>
      <c r="B156" s="441" t="s">
        <v>785</v>
      </c>
      <c r="C156" s="441" t="s">
        <v>786</v>
      </c>
      <c r="D156" s="441" t="s">
        <v>795</v>
      </c>
      <c r="E156" s="441" t="s">
        <v>796</v>
      </c>
      <c r="F156" s="445"/>
      <c r="G156" s="445"/>
      <c r="H156" s="445"/>
      <c r="I156" s="445"/>
      <c r="J156" s="445"/>
      <c r="K156" s="445"/>
      <c r="L156" s="445"/>
      <c r="M156" s="445"/>
      <c r="N156" s="445">
        <v>1</v>
      </c>
      <c r="O156" s="445">
        <v>2131</v>
      </c>
      <c r="P156" s="515"/>
      <c r="Q156" s="446">
        <v>2131</v>
      </c>
    </row>
    <row r="157" spans="1:17" ht="14.4" customHeight="1" x14ac:dyDescent="0.3">
      <c r="A157" s="440" t="s">
        <v>946</v>
      </c>
      <c r="B157" s="441" t="s">
        <v>785</v>
      </c>
      <c r="C157" s="441" t="s">
        <v>786</v>
      </c>
      <c r="D157" s="441" t="s">
        <v>797</v>
      </c>
      <c r="E157" s="441" t="s">
        <v>798</v>
      </c>
      <c r="F157" s="445"/>
      <c r="G157" s="445"/>
      <c r="H157" s="445"/>
      <c r="I157" s="445"/>
      <c r="J157" s="445">
        <v>3</v>
      </c>
      <c r="K157" s="445">
        <v>1221</v>
      </c>
      <c r="L157" s="445">
        <v>1</v>
      </c>
      <c r="M157" s="445">
        <v>407</v>
      </c>
      <c r="N157" s="445">
        <v>1</v>
      </c>
      <c r="O157" s="445">
        <v>408</v>
      </c>
      <c r="P157" s="515">
        <v>0.33415233415233414</v>
      </c>
      <c r="Q157" s="446">
        <v>408</v>
      </c>
    </row>
    <row r="158" spans="1:17" ht="14.4" customHeight="1" x14ac:dyDescent="0.3">
      <c r="A158" s="440" t="s">
        <v>946</v>
      </c>
      <c r="B158" s="441" t="s">
        <v>785</v>
      </c>
      <c r="C158" s="441" t="s">
        <v>786</v>
      </c>
      <c r="D158" s="441" t="s">
        <v>799</v>
      </c>
      <c r="E158" s="441" t="s">
        <v>800</v>
      </c>
      <c r="F158" s="445">
        <v>62</v>
      </c>
      <c r="G158" s="445">
        <v>10664</v>
      </c>
      <c r="H158" s="445">
        <v>2.8369247140196863</v>
      </c>
      <c r="I158" s="445">
        <v>172</v>
      </c>
      <c r="J158" s="445">
        <v>21</v>
      </c>
      <c r="K158" s="445">
        <v>3759</v>
      </c>
      <c r="L158" s="445">
        <v>1</v>
      </c>
      <c r="M158" s="445">
        <v>179</v>
      </c>
      <c r="N158" s="445">
        <v>16</v>
      </c>
      <c r="O158" s="445">
        <v>2880</v>
      </c>
      <c r="P158" s="515">
        <v>0.76616121308858742</v>
      </c>
      <c r="Q158" s="446">
        <v>180</v>
      </c>
    </row>
    <row r="159" spans="1:17" ht="14.4" customHeight="1" x14ac:dyDescent="0.3">
      <c r="A159" s="440" t="s">
        <v>946</v>
      </c>
      <c r="B159" s="441" t="s">
        <v>785</v>
      </c>
      <c r="C159" s="441" t="s">
        <v>786</v>
      </c>
      <c r="D159" s="441" t="s">
        <v>803</v>
      </c>
      <c r="E159" s="441" t="s">
        <v>804</v>
      </c>
      <c r="F159" s="445">
        <v>8</v>
      </c>
      <c r="G159" s="445">
        <v>2576</v>
      </c>
      <c r="H159" s="445">
        <v>0.6407960199004975</v>
      </c>
      <c r="I159" s="445">
        <v>322</v>
      </c>
      <c r="J159" s="445">
        <v>12</v>
      </c>
      <c r="K159" s="445">
        <v>4020</v>
      </c>
      <c r="L159" s="445">
        <v>1</v>
      </c>
      <c r="M159" s="445">
        <v>335</v>
      </c>
      <c r="N159" s="445">
        <v>7</v>
      </c>
      <c r="O159" s="445">
        <v>2352</v>
      </c>
      <c r="P159" s="515">
        <v>0.58507462686567169</v>
      </c>
      <c r="Q159" s="446">
        <v>336</v>
      </c>
    </row>
    <row r="160" spans="1:17" ht="14.4" customHeight="1" x14ac:dyDescent="0.3">
      <c r="A160" s="440" t="s">
        <v>946</v>
      </c>
      <c r="B160" s="441" t="s">
        <v>785</v>
      </c>
      <c r="C160" s="441" t="s">
        <v>786</v>
      </c>
      <c r="D160" s="441" t="s">
        <v>807</v>
      </c>
      <c r="E160" s="441" t="s">
        <v>808</v>
      </c>
      <c r="F160" s="445">
        <v>97</v>
      </c>
      <c r="G160" s="445">
        <v>33077</v>
      </c>
      <c r="H160" s="445">
        <v>0.67697503069995901</v>
      </c>
      <c r="I160" s="445">
        <v>341</v>
      </c>
      <c r="J160" s="445">
        <v>140</v>
      </c>
      <c r="K160" s="445">
        <v>48860</v>
      </c>
      <c r="L160" s="445">
        <v>1</v>
      </c>
      <c r="M160" s="445">
        <v>349</v>
      </c>
      <c r="N160" s="445">
        <v>86</v>
      </c>
      <c r="O160" s="445">
        <v>30014</v>
      </c>
      <c r="P160" s="515">
        <v>0.61428571428571432</v>
      </c>
      <c r="Q160" s="446">
        <v>349</v>
      </c>
    </row>
    <row r="161" spans="1:17" ht="14.4" customHeight="1" x14ac:dyDescent="0.3">
      <c r="A161" s="440" t="s">
        <v>946</v>
      </c>
      <c r="B161" s="441" t="s">
        <v>785</v>
      </c>
      <c r="C161" s="441" t="s">
        <v>786</v>
      </c>
      <c r="D161" s="441" t="s">
        <v>815</v>
      </c>
      <c r="E161" s="441" t="s">
        <v>816</v>
      </c>
      <c r="F161" s="445"/>
      <c r="G161" s="445"/>
      <c r="H161" s="445"/>
      <c r="I161" s="445"/>
      <c r="J161" s="445">
        <v>1</v>
      </c>
      <c r="K161" s="445">
        <v>117</v>
      </c>
      <c r="L161" s="445">
        <v>1</v>
      </c>
      <c r="M161" s="445">
        <v>117</v>
      </c>
      <c r="N161" s="445">
        <v>1</v>
      </c>
      <c r="O161" s="445">
        <v>117</v>
      </c>
      <c r="P161" s="515">
        <v>1</v>
      </c>
      <c r="Q161" s="446">
        <v>117</v>
      </c>
    </row>
    <row r="162" spans="1:17" ht="14.4" customHeight="1" x14ac:dyDescent="0.3">
      <c r="A162" s="440" t="s">
        <v>946</v>
      </c>
      <c r="B162" s="441" t="s">
        <v>785</v>
      </c>
      <c r="C162" s="441" t="s">
        <v>786</v>
      </c>
      <c r="D162" s="441" t="s">
        <v>817</v>
      </c>
      <c r="E162" s="441" t="s">
        <v>818</v>
      </c>
      <c r="F162" s="445"/>
      <c r="G162" s="445"/>
      <c r="H162" s="445"/>
      <c r="I162" s="445"/>
      <c r="J162" s="445">
        <v>1</v>
      </c>
      <c r="K162" s="445">
        <v>49</v>
      </c>
      <c r="L162" s="445">
        <v>1</v>
      </c>
      <c r="M162" s="445">
        <v>49</v>
      </c>
      <c r="N162" s="445"/>
      <c r="O162" s="445"/>
      <c r="P162" s="515"/>
      <c r="Q162" s="446"/>
    </row>
    <row r="163" spans="1:17" ht="14.4" customHeight="1" x14ac:dyDescent="0.3">
      <c r="A163" s="440" t="s">
        <v>946</v>
      </c>
      <c r="B163" s="441" t="s">
        <v>785</v>
      </c>
      <c r="C163" s="441" t="s">
        <v>786</v>
      </c>
      <c r="D163" s="441" t="s">
        <v>821</v>
      </c>
      <c r="E163" s="441" t="s">
        <v>822</v>
      </c>
      <c r="F163" s="445">
        <v>5</v>
      </c>
      <c r="G163" s="445">
        <v>185</v>
      </c>
      <c r="H163" s="445">
        <v>4.8684210526315788</v>
      </c>
      <c r="I163" s="445">
        <v>37</v>
      </c>
      <c r="J163" s="445">
        <v>1</v>
      </c>
      <c r="K163" s="445">
        <v>38</v>
      </c>
      <c r="L163" s="445">
        <v>1</v>
      </c>
      <c r="M163" s="445">
        <v>38</v>
      </c>
      <c r="N163" s="445">
        <v>1</v>
      </c>
      <c r="O163" s="445">
        <v>38</v>
      </c>
      <c r="P163" s="515">
        <v>1</v>
      </c>
      <c r="Q163" s="446">
        <v>38</v>
      </c>
    </row>
    <row r="164" spans="1:17" ht="14.4" customHeight="1" x14ac:dyDescent="0.3">
      <c r="A164" s="440" t="s">
        <v>946</v>
      </c>
      <c r="B164" s="441" t="s">
        <v>785</v>
      </c>
      <c r="C164" s="441" t="s">
        <v>786</v>
      </c>
      <c r="D164" s="441" t="s">
        <v>825</v>
      </c>
      <c r="E164" s="441" t="s">
        <v>826</v>
      </c>
      <c r="F164" s="445">
        <v>1</v>
      </c>
      <c r="G164" s="445">
        <v>676</v>
      </c>
      <c r="H164" s="445"/>
      <c r="I164" s="445">
        <v>676</v>
      </c>
      <c r="J164" s="445"/>
      <c r="K164" s="445"/>
      <c r="L164" s="445"/>
      <c r="M164" s="445"/>
      <c r="N164" s="445"/>
      <c r="O164" s="445"/>
      <c r="P164" s="515"/>
      <c r="Q164" s="446"/>
    </row>
    <row r="165" spans="1:17" ht="14.4" customHeight="1" x14ac:dyDescent="0.3">
      <c r="A165" s="440" t="s">
        <v>946</v>
      </c>
      <c r="B165" s="441" t="s">
        <v>785</v>
      </c>
      <c r="C165" s="441" t="s">
        <v>786</v>
      </c>
      <c r="D165" s="441" t="s">
        <v>829</v>
      </c>
      <c r="E165" s="441" t="s">
        <v>830</v>
      </c>
      <c r="F165" s="445">
        <v>175</v>
      </c>
      <c r="G165" s="445">
        <v>49875</v>
      </c>
      <c r="H165" s="445">
        <v>0.90144230769230771</v>
      </c>
      <c r="I165" s="445">
        <v>285</v>
      </c>
      <c r="J165" s="445">
        <v>182</v>
      </c>
      <c r="K165" s="445">
        <v>55328</v>
      </c>
      <c r="L165" s="445">
        <v>1</v>
      </c>
      <c r="M165" s="445">
        <v>304</v>
      </c>
      <c r="N165" s="445">
        <v>184</v>
      </c>
      <c r="O165" s="445">
        <v>56120</v>
      </c>
      <c r="P165" s="515">
        <v>1.0143146327356853</v>
      </c>
      <c r="Q165" s="446">
        <v>305</v>
      </c>
    </row>
    <row r="166" spans="1:17" ht="14.4" customHeight="1" x14ac:dyDescent="0.3">
      <c r="A166" s="440" t="s">
        <v>946</v>
      </c>
      <c r="B166" s="441" t="s">
        <v>785</v>
      </c>
      <c r="C166" s="441" t="s">
        <v>786</v>
      </c>
      <c r="D166" s="441" t="s">
        <v>833</v>
      </c>
      <c r="E166" s="441" t="s">
        <v>834</v>
      </c>
      <c r="F166" s="445">
        <v>25</v>
      </c>
      <c r="G166" s="445">
        <v>11550</v>
      </c>
      <c r="H166" s="445">
        <v>0.708502024291498</v>
      </c>
      <c r="I166" s="445">
        <v>462</v>
      </c>
      <c r="J166" s="445">
        <v>33</v>
      </c>
      <c r="K166" s="445">
        <v>16302</v>
      </c>
      <c r="L166" s="445">
        <v>1</v>
      </c>
      <c r="M166" s="445">
        <v>494</v>
      </c>
      <c r="N166" s="445">
        <v>25</v>
      </c>
      <c r="O166" s="445">
        <v>12350</v>
      </c>
      <c r="P166" s="515">
        <v>0.75757575757575757</v>
      </c>
      <c r="Q166" s="446">
        <v>494</v>
      </c>
    </row>
    <row r="167" spans="1:17" ht="14.4" customHeight="1" x14ac:dyDescent="0.3">
      <c r="A167" s="440" t="s">
        <v>946</v>
      </c>
      <c r="B167" s="441" t="s">
        <v>785</v>
      </c>
      <c r="C167" s="441" t="s">
        <v>786</v>
      </c>
      <c r="D167" s="441" t="s">
        <v>837</v>
      </c>
      <c r="E167" s="441" t="s">
        <v>838</v>
      </c>
      <c r="F167" s="445">
        <v>168</v>
      </c>
      <c r="G167" s="445">
        <v>59808</v>
      </c>
      <c r="H167" s="445">
        <v>0.91323866239120477</v>
      </c>
      <c r="I167" s="445">
        <v>356</v>
      </c>
      <c r="J167" s="445">
        <v>177</v>
      </c>
      <c r="K167" s="445">
        <v>65490</v>
      </c>
      <c r="L167" s="445">
        <v>1</v>
      </c>
      <c r="M167" s="445">
        <v>370</v>
      </c>
      <c r="N167" s="445">
        <v>159</v>
      </c>
      <c r="O167" s="445">
        <v>58830</v>
      </c>
      <c r="P167" s="515">
        <v>0.89830508474576276</v>
      </c>
      <c r="Q167" s="446">
        <v>370</v>
      </c>
    </row>
    <row r="168" spans="1:17" ht="14.4" customHeight="1" x14ac:dyDescent="0.3">
      <c r="A168" s="440" t="s">
        <v>946</v>
      </c>
      <c r="B168" s="441" t="s">
        <v>785</v>
      </c>
      <c r="C168" s="441" t="s">
        <v>786</v>
      </c>
      <c r="D168" s="441" t="s">
        <v>843</v>
      </c>
      <c r="E168" s="441" t="s">
        <v>844</v>
      </c>
      <c r="F168" s="445"/>
      <c r="G168" s="445"/>
      <c r="H168" s="445"/>
      <c r="I168" s="445"/>
      <c r="J168" s="445">
        <v>4</v>
      </c>
      <c r="K168" s="445">
        <v>444</v>
      </c>
      <c r="L168" s="445">
        <v>1</v>
      </c>
      <c r="M168" s="445">
        <v>111</v>
      </c>
      <c r="N168" s="445"/>
      <c r="O168" s="445"/>
      <c r="P168" s="515"/>
      <c r="Q168" s="446"/>
    </row>
    <row r="169" spans="1:17" ht="14.4" customHeight="1" x14ac:dyDescent="0.3">
      <c r="A169" s="440" t="s">
        <v>946</v>
      </c>
      <c r="B169" s="441" t="s">
        <v>785</v>
      </c>
      <c r="C169" s="441" t="s">
        <v>786</v>
      </c>
      <c r="D169" s="441" t="s">
        <v>845</v>
      </c>
      <c r="E169" s="441" t="s">
        <v>846</v>
      </c>
      <c r="F169" s="445">
        <v>4</v>
      </c>
      <c r="G169" s="445">
        <v>468</v>
      </c>
      <c r="H169" s="445">
        <v>3.7440000000000002</v>
      </c>
      <c r="I169" s="445">
        <v>117</v>
      </c>
      <c r="J169" s="445">
        <v>1</v>
      </c>
      <c r="K169" s="445">
        <v>125</v>
      </c>
      <c r="L169" s="445">
        <v>1</v>
      </c>
      <c r="M169" s="445">
        <v>125</v>
      </c>
      <c r="N169" s="445">
        <v>1</v>
      </c>
      <c r="O169" s="445">
        <v>125</v>
      </c>
      <c r="P169" s="515">
        <v>1</v>
      </c>
      <c r="Q169" s="446">
        <v>125</v>
      </c>
    </row>
    <row r="170" spans="1:17" ht="14.4" customHeight="1" x14ac:dyDescent="0.3">
      <c r="A170" s="440" t="s">
        <v>946</v>
      </c>
      <c r="B170" s="441" t="s">
        <v>785</v>
      </c>
      <c r="C170" s="441" t="s">
        <v>786</v>
      </c>
      <c r="D170" s="441" t="s">
        <v>847</v>
      </c>
      <c r="E170" s="441" t="s">
        <v>848</v>
      </c>
      <c r="F170" s="445">
        <v>1</v>
      </c>
      <c r="G170" s="445">
        <v>463</v>
      </c>
      <c r="H170" s="445">
        <v>0.31178451178451178</v>
      </c>
      <c r="I170" s="445">
        <v>463</v>
      </c>
      <c r="J170" s="445">
        <v>3</v>
      </c>
      <c r="K170" s="445">
        <v>1485</v>
      </c>
      <c r="L170" s="445">
        <v>1</v>
      </c>
      <c r="M170" s="445">
        <v>495</v>
      </c>
      <c r="N170" s="445">
        <v>1</v>
      </c>
      <c r="O170" s="445">
        <v>495</v>
      </c>
      <c r="P170" s="515">
        <v>0.33333333333333331</v>
      </c>
      <c r="Q170" s="446">
        <v>495</v>
      </c>
    </row>
    <row r="171" spans="1:17" ht="14.4" customHeight="1" x14ac:dyDescent="0.3">
      <c r="A171" s="440" t="s">
        <v>946</v>
      </c>
      <c r="B171" s="441" t="s">
        <v>785</v>
      </c>
      <c r="C171" s="441" t="s">
        <v>786</v>
      </c>
      <c r="D171" s="441" t="s">
        <v>849</v>
      </c>
      <c r="E171" s="441" t="s">
        <v>850</v>
      </c>
      <c r="F171" s="445"/>
      <c r="G171" s="445"/>
      <c r="H171" s="445"/>
      <c r="I171" s="445"/>
      <c r="J171" s="445">
        <v>2</v>
      </c>
      <c r="K171" s="445">
        <v>2566</v>
      </c>
      <c r="L171" s="445">
        <v>1</v>
      </c>
      <c r="M171" s="445">
        <v>1283</v>
      </c>
      <c r="N171" s="445"/>
      <c r="O171" s="445"/>
      <c r="P171" s="515"/>
      <c r="Q171" s="446"/>
    </row>
    <row r="172" spans="1:17" ht="14.4" customHeight="1" x14ac:dyDescent="0.3">
      <c r="A172" s="440" t="s">
        <v>946</v>
      </c>
      <c r="B172" s="441" t="s">
        <v>785</v>
      </c>
      <c r="C172" s="441" t="s">
        <v>786</v>
      </c>
      <c r="D172" s="441" t="s">
        <v>851</v>
      </c>
      <c r="E172" s="441" t="s">
        <v>852</v>
      </c>
      <c r="F172" s="445">
        <v>8</v>
      </c>
      <c r="G172" s="445">
        <v>3496</v>
      </c>
      <c r="H172" s="445">
        <v>3.8333333333333335</v>
      </c>
      <c r="I172" s="445">
        <v>437</v>
      </c>
      <c r="J172" s="445">
        <v>2</v>
      </c>
      <c r="K172" s="445">
        <v>912</v>
      </c>
      <c r="L172" s="445">
        <v>1</v>
      </c>
      <c r="M172" s="445">
        <v>456</v>
      </c>
      <c r="N172" s="445">
        <v>1</v>
      </c>
      <c r="O172" s="445">
        <v>456</v>
      </c>
      <c r="P172" s="515">
        <v>0.5</v>
      </c>
      <c r="Q172" s="446">
        <v>456</v>
      </c>
    </row>
    <row r="173" spans="1:17" ht="14.4" customHeight="1" x14ac:dyDescent="0.3">
      <c r="A173" s="440" t="s">
        <v>946</v>
      </c>
      <c r="B173" s="441" t="s">
        <v>785</v>
      </c>
      <c r="C173" s="441" t="s">
        <v>786</v>
      </c>
      <c r="D173" s="441" t="s">
        <v>853</v>
      </c>
      <c r="E173" s="441" t="s">
        <v>854</v>
      </c>
      <c r="F173" s="445"/>
      <c r="G173" s="445"/>
      <c r="H173" s="445"/>
      <c r="I173" s="445"/>
      <c r="J173" s="445">
        <v>14</v>
      </c>
      <c r="K173" s="445">
        <v>812</v>
      </c>
      <c r="L173" s="445">
        <v>1</v>
      </c>
      <c r="M173" s="445">
        <v>58</v>
      </c>
      <c r="N173" s="445">
        <v>2</v>
      </c>
      <c r="O173" s="445">
        <v>116</v>
      </c>
      <c r="P173" s="515">
        <v>0.14285714285714285</v>
      </c>
      <c r="Q173" s="446">
        <v>58</v>
      </c>
    </row>
    <row r="174" spans="1:17" ht="14.4" customHeight="1" x14ac:dyDescent="0.3">
      <c r="A174" s="440" t="s">
        <v>946</v>
      </c>
      <c r="B174" s="441" t="s">
        <v>785</v>
      </c>
      <c r="C174" s="441" t="s">
        <v>786</v>
      </c>
      <c r="D174" s="441" t="s">
        <v>861</v>
      </c>
      <c r="E174" s="441" t="s">
        <v>862</v>
      </c>
      <c r="F174" s="445">
        <v>1046</v>
      </c>
      <c r="G174" s="445">
        <v>176774</v>
      </c>
      <c r="H174" s="445">
        <v>1.015213208901651</v>
      </c>
      <c r="I174" s="445">
        <v>169</v>
      </c>
      <c r="J174" s="445">
        <v>995</v>
      </c>
      <c r="K174" s="445">
        <v>174125</v>
      </c>
      <c r="L174" s="445">
        <v>1</v>
      </c>
      <c r="M174" s="445">
        <v>175</v>
      </c>
      <c r="N174" s="445">
        <v>1039</v>
      </c>
      <c r="O174" s="445">
        <v>182864</v>
      </c>
      <c r="P174" s="515">
        <v>1.0501880832735104</v>
      </c>
      <c r="Q174" s="446">
        <v>176</v>
      </c>
    </row>
    <row r="175" spans="1:17" ht="14.4" customHeight="1" x14ac:dyDescent="0.3">
      <c r="A175" s="440" t="s">
        <v>946</v>
      </c>
      <c r="B175" s="441" t="s">
        <v>785</v>
      </c>
      <c r="C175" s="441" t="s">
        <v>786</v>
      </c>
      <c r="D175" s="441" t="s">
        <v>863</v>
      </c>
      <c r="E175" s="441" t="s">
        <v>864</v>
      </c>
      <c r="F175" s="445">
        <v>9</v>
      </c>
      <c r="G175" s="445">
        <v>729</v>
      </c>
      <c r="H175" s="445">
        <v>2.1441176470588235</v>
      </c>
      <c r="I175" s="445">
        <v>81</v>
      </c>
      <c r="J175" s="445">
        <v>4</v>
      </c>
      <c r="K175" s="445">
        <v>340</v>
      </c>
      <c r="L175" s="445">
        <v>1</v>
      </c>
      <c r="M175" s="445">
        <v>85</v>
      </c>
      <c r="N175" s="445"/>
      <c r="O175" s="445"/>
      <c r="P175" s="515"/>
      <c r="Q175" s="446"/>
    </row>
    <row r="176" spans="1:17" ht="14.4" customHeight="1" x14ac:dyDescent="0.3">
      <c r="A176" s="440" t="s">
        <v>946</v>
      </c>
      <c r="B176" s="441" t="s">
        <v>785</v>
      </c>
      <c r="C176" s="441" t="s">
        <v>786</v>
      </c>
      <c r="D176" s="441" t="s">
        <v>867</v>
      </c>
      <c r="E176" s="441" t="s">
        <v>868</v>
      </c>
      <c r="F176" s="445">
        <v>7</v>
      </c>
      <c r="G176" s="445">
        <v>1141</v>
      </c>
      <c r="H176" s="445">
        <v>0.51934456076467905</v>
      </c>
      <c r="I176" s="445">
        <v>163</v>
      </c>
      <c r="J176" s="445">
        <v>13</v>
      </c>
      <c r="K176" s="445">
        <v>2197</v>
      </c>
      <c r="L176" s="445">
        <v>1</v>
      </c>
      <c r="M176" s="445">
        <v>169</v>
      </c>
      <c r="N176" s="445">
        <v>6</v>
      </c>
      <c r="O176" s="445">
        <v>1020</v>
      </c>
      <c r="P176" s="515">
        <v>0.4642694583522986</v>
      </c>
      <c r="Q176" s="446">
        <v>170</v>
      </c>
    </row>
    <row r="177" spans="1:17" ht="14.4" customHeight="1" x14ac:dyDescent="0.3">
      <c r="A177" s="440" t="s">
        <v>946</v>
      </c>
      <c r="B177" s="441" t="s">
        <v>785</v>
      </c>
      <c r="C177" s="441" t="s">
        <v>786</v>
      </c>
      <c r="D177" s="441" t="s">
        <v>871</v>
      </c>
      <c r="E177" s="441" t="s">
        <v>872</v>
      </c>
      <c r="F177" s="445"/>
      <c r="G177" s="445"/>
      <c r="H177" s="445"/>
      <c r="I177" s="445"/>
      <c r="J177" s="445">
        <v>6</v>
      </c>
      <c r="K177" s="445">
        <v>6066</v>
      </c>
      <c r="L177" s="445">
        <v>1</v>
      </c>
      <c r="M177" s="445">
        <v>1011</v>
      </c>
      <c r="N177" s="445"/>
      <c r="O177" s="445"/>
      <c r="P177" s="515"/>
      <c r="Q177" s="446"/>
    </row>
    <row r="178" spans="1:17" ht="14.4" customHeight="1" x14ac:dyDescent="0.3">
      <c r="A178" s="440" t="s">
        <v>946</v>
      </c>
      <c r="B178" s="441" t="s">
        <v>785</v>
      </c>
      <c r="C178" s="441" t="s">
        <v>786</v>
      </c>
      <c r="D178" s="441" t="s">
        <v>873</v>
      </c>
      <c r="E178" s="441" t="s">
        <v>874</v>
      </c>
      <c r="F178" s="445"/>
      <c r="G178" s="445"/>
      <c r="H178" s="445"/>
      <c r="I178" s="445"/>
      <c r="J178" s="445">
        <v>1</v>
      </c>
      <c r="K178" s="445">
        <v>176</v>
      </c>
      <c r="L178" s="445">
        <v>1</v>
      </c>
      <c r="M178" s="445">
        <v>176</v>
      </c>
      <c r="N178" s="445"/>
      <c r="O178" s="445"/>
      <c r="P178" s="515"/>
      <c r="Q178" s="446"/>
    </row>
    <row r="179" spans="1:17" ht="14.4" customHeight="1" x14ac:dyDescent="0.3">
      <c r="A179" s="440" t="s">
        <v>946</v>
      </c>
      <c r="B179" s="441" t="s">
        <v>785</v>
      </c>
      <c r="C179" s="441" t="s">
        <v>786</v>
      </c>
      <c r="D179" s="441" t="s">
        <v>875</v>
      </c>
      <c r="E179" s="441" t="s">
        <v>876</v>
      </c>
      <c r="F179" s="445"/>
      <c r="G179" s="445"/>
      <c r="H179" s="445"/>
      <c r="I179" s="445"/>
      <c r="J179" s="445">
        <v>6</v>
      </c>
      <c r="K179" s="445">
        <v>13764</v>
      </c>
      <c r="L179" s="445">
        <v>1</v>
      </c>
      <c r="M179" s="445">
        <v>2294</v>
      </c>
      <c r="N179" s="445"/>
      <c r="O179" s="445"/>
      <c r="P179" s="515"/>
      <c r="Q179" s="446"/>
    </row>
    <row r="180" spans="1:17" ht="14.4" customHeight="1" x14ac:dyDescent="0.3">
      <c r="A180" s="440" t="s">
        <v>946</v>
      </c>
      <c r="B180" s="441" t="s">
        <v>785</v>
      </c>
      <c r="C180" s="441" t="s">
        <v>786</v>
      </c>
      <c r="D180" s="441" t="s">
        <v>877</v>
      </c>
      <c r="E180" s="441" t="s">
        <v>878</v>
      </c>
      <c r="F180" s="445">
        <v>5</v>
      </c>
      <c r="G180" s="445">
        <v>1235</v>
      </c>
      <c r="H180" s="445"/>
      <c r="I180" s="445">
        <v>247</v>
      </c>
      <c r="J180" s="445"/>
      <c r="K180" s="445"/>
      <c r="L180" s="445"/>
      <c r="M180" s="445"/>
      <c r="N180" s="445">
        <v>1</v>
      </c>
      <c r="O180" s="445">
        <v>264</v>
      </c>
      <c r="P180" s="515"/>
      <c r="Q180" s="446">
        <v>264</v>
      </c>
    </row>
    <row r="181" spans="1:17" ht="14.4" customHeight="1" x14ac:dyDescent="0.3">
      <c r="A181" s="440" t="s">
        <v>946</v>
      </c>
      <c r="B181" s="441" t="s">
        <v>785</v>
      </c>
      <c r="C181" s="441" t="s">
        <v>786</v>
      </c>
      <c r="D181" s="441" t="s">
        <v>879</v>
      </c>
      <c r="E181" s="441" t="s">
        <v>880</v>
      </c>
      <c r="F181" s="445">
        <v>6</v>
      </c>
      <c r="G181" s="445">
        <v>12072</v>
      </c>
      <c r="H181" s="445">
        <v>2.8338028169014087</v>
      </c>
      <c r="I181" s="445">
        <v>2012</v>
      </c>
      <c r="J181" s="445">
        <v>2</v>
      </c>
      <c r="K181" s="445">
        <v>4260</v>
      </c>
      <c r="L181" s="445">
        <v>1</v>
      </c>
      <c r="M181" s="445">
        <v>2130</v>
      </c>
      <c r="N181" s="445">
        <v>1</v>
      </c>
      <c r="O181" s="445">
        <v>2131</v>
      </c>
      <c r="P181" s="515">
        <v>0.5002347417840376</v>
      </c>
      <c r="Q181" s="446">
        <v>2131</v>
      </c>
    </row>
    <row r="182" spans="1:17" ht="14.4" customHeight="1" x14ac:dyDescent="0.3">
      <c r="A182" s="440" t="s">
        <v>946</v>
      </c>
      <c r="B182" s="441" t="s">
        <v>785</v>
      </c>
      <c r="C182" s="441" t="s">
        <v>786</v>
      </c>
      <c r="D182" s="441" t="s">
        <v>881</v>
      </c>
      <c r="E182" s="441" t="s">
        <v>882</v>
      </c>
      <c r="F182" s="445"/>
      <c r="G182" s="445"/>
      <c r="H182" s="445"/>
      <c r="I182" s="445"/>
      <c r="J182" s="445">
        <v>1</v>
      </c>
      <c r="K182" s="445">
        <v>242</v>
      </c>
      <c r="L182" s="445">
        <v>1</v>
      </c>
      <c r="M182" s="445">
        <v>242</v>
      </c>
      <c r="N182" s="445">
        <v>1</v>
      </c>
      <c r="O182" s="445">
        <v>242</v>
      </c>
      <c r="P182" s="515">
        <v>1</v>
      </c>
      <c r="Q182" s="446">
        <v>242</v>
      </c>
    </row>
    <row r="183" spans="1:17" ht="14.4" customHeight="1" x14ac:dyDescent="0.3">
      <c r="A183" s="440" t="s">
        <v>946</v>
      </c>
      <c r="B183" s="441" t="s">
        <v>785</v>
      </c>
      <c r="C183" s="441" t="s">
        <v>786</v>
      </c>
      <c r="D183" s="441" t="s">
        <v>892</v>
      </c>
      <c r="E183" s="441" t="s">
        <v>893</v>
      </c>
      <c r="F183" s="445">
        <v>1</v>
      </c>
      <c r="G183" s="445">
        <v>269</v>
      </c>
      <c r="H183" s="445"/>
      <c r="I183" s="445">
        <v>269</v>
      </c>
      <c r="J183" s="445"/>
      <c r="K183" s="445"/>
      <c r="L183" s="445"/>
      <c r="M183" s="445"/>
      <c r="N183" s="445">
        <v>1</v>
      </c>
      <c r="O183" s="445">
        <v>289</v>
      </c>
      <c r="P183" s="515"/>
      <c r="Q183" s="446">
        <v>289</v>
      </c>
    </row>
    <row r="184" spans="1:17" ht="14.4" customHeight="1" x14ac:dyDescent="0.3">
      <c r="A184" s="440" t="s">
        <v>947</v>
      </c>
      <c r="B184" s="441" t="s">
        <v>785</v>
      </c>
      <c r="C184" s="441" t="s">
        <v>786</v>
      </c>
      <c r="D184" s="441" t="s">
        <v>789</v>
      </c>
      <c r="E184" s="441" t="s">
        <v>790</v>
      </c>
      <c r="F184" s="445">
        <v>102</v>
      </c>
      <c r="G184" s="445">
        <v>5508</v>
      </c>
      <c r="H184" s="445">
        <v>1.2833178005591799</v>
      </c>
      <c r="I184" s="445">
        <v>54</v>
      </c>
      <c r="J184" s="445">
        <v>74</v>
      </c>
      <c r="K184" s="445">
        <v>4292</v>
      </c>
      <c r="L184" s="445">
        <v>1</v>
      </c>
      <c r="M184" s="445">
        <v>58</v>
      </c>
      <c r="N184" s="445">
        <v>74</v>
      </c>
      <c r="O184" s="445">
        <v>4292</v>
      </c>
      <c r="P184" s="515">
        <v>1</v>
      </c>
      <c r="Q184" s="446">
        <v>58</v>
      </c>
    </row>
    <row r="185" spans="1:17" ht="14.4" customHeight="1" x14ac:dyDescent="0.3">
      <c r="A185" s="440" t="s">
        <v>947</v>
      </c>
      <c r="B185" s="441" t="s">
        <v>785</v>
      </c>
      <c r="C185" s="441" t="s">
        <v>786</v>
      </c>
      <c r="D185" s="441" t="s">
        <v>791</v>
      </c>
      <c r="E185" s="441" t="s">
        <v>792</v>
      </c>
      <c r="F185" s="445">
        <v>14</v>
      </c>
      <c r="G185" s="445">
        <v>1722</v>
      </c>
      <c r="H185" s="445">
        <v>1.3145038167938932</v>
      </c>
      <c r="I185" s="445">
        <v>123</v>
      </c>
      <c r="J185" s="445">
        <v>10</v>
      </c>
      <c r="K185" s="445">
        <v>1310</v>
      </c>
      <c r="L185" s="445">
        <v>1</v>
      </c>
      <c r="M185" s="445">
        <v>131</v>
      </c>
      <c r="N185" s="445">
        <v>8</v>
      </c>
      <c r="O185" s="445">
        <v>1048</v>
      </c>
      <c r="P185" s="515">
        <v>0.8</v>
      </c>
      <c r="Q185" s="446">
        <v>131</v>
      </c>
    </row>
    <row r="186" spans="1:17" ht="14.4" customHeight="1" x14ac:dyDescent="0.3">
      <c r="A186" s="440" t="s">
        <v>947</v>
      </c>
      <c r="B186" s="441" t="s">
        <v>785</v>
      </c>
      <c r="C186" s="441" t="s">
        <v>786</v>
      </c>
      <c r="D186" s="441" t="s">
        <v>797</v>
      </c>
      <c r="E186" s="441" t="s">
        <v>798</v>
      </c>
      <c r="F186" s="445">
        <v>1</v>
      </c>
      <c r="G186" s="445">
        <v>384</v>
      </c>
      <c r="H186" s="445">
        <v>0.94348894348894352</v>
      </c>
      <c r="I186" s="445">
        <v>384</v>
      </c>
      <c r="J186" s="445">
        <v>1</v>
      </c>
      <c r="K186" s="445">
        <v>407</v>
      </c>
      <c r="L186" s="445">
        <v>1</v>
      </c>
      <c r="M186" s="445">
        <v>407</v>
      </c>
      <c r="N186" s="445"/>
      <c r="O186" s="445"/>
      <c r="P186" s="515"/>
      <c r="Q186" s="446"/>
    </row>
    <row r="187" spans="1:17" ht="14.4" customHeight="1" x14ac:dyDescent="0.3">
      <c r="A187" s="440" t="s">
        <v>947</v>
      </c>
      <c r="B187" s="441" t="s">
        <v>785</v>
      </c>
      <c r="C187" s="441" t="s">
        <v>786</v>
      </c>
      <c r="D187" s="441" t="s">
        <v>799</v>
      </c>
      <c r="E187" s="441" t="s">
        <v>800</v>
      </c>
      <c r="F187" s="445">
        <v>32</v>
      </c>
      <c r="G187" s="445">
        <v>5504</v>
      </c>
      <c r="H187" s="445">
        <v>0.93177585915016081</v>
      </c>
      <c r="I187" s="445">
        <v>172</v>
      </c>
      <c r="J187" s="445">
        <v>33</v>
      </c>
      <c r="K187" s="445">
        <v>5907</v>
      </c>
      <c r="L187" s="445">
        <v>1</v>
      </c>
      <c r="M187" s="445">
        <v>179</v>
      </c>
      <c r="N187" s="445">
        <v>16</v>
      </c>
      <c r="O187" s="445">
        <v>2880</v>
      </c>
      <c r="P187" s="515">
        <v>0.48755713560182834</v>
      </c>
      <c r="Q187" s="446">
        <v>180</v>
      </c>
    </row>
    <row r="188" spans="1:17" ht="14.4" customHeight="1" x14ac:dyDescent="0.3">
      <c r="A188" s="440" t="s">
        <v>947</v>
      </c>
      <c r="B188" s="441" t="s">
        <v>785</v>
      </c>
      <c r="C188" s="441" t="s">
        <v>786</v>
      </c>
      <c r="D188" s="441" t="s">
        <v>803</v>
      </c>
      <c r="E188" s="441" t="s">
        <v>804</v>
      </c>
      <c r="F188" s="445">
        <v>13</v>
      </c>
      <c r="G188" s="445">
        <v>4186</v>
      </c>
      <c r="H188" s="445">
        <v>0.78097014925373132</v>
      </c>
      <c r="I188" s="445">
        <v>322</v>
      </c>
      <c r="J188" s="445">
        <v>16</v>
      </c>
      <c r="K188" s="445">
        <v>5360</v>
      </c>
      <c r="L188" s="445">
        <v>1</v>
      </c>
      <c r="M188" s="445">
        <v>335</v>
      </c>
      <c r="N188" s="445">
        <v>15</v>
      </c>
      <c r="O188" s="445">
        <v>5040</v>
      </c>
      <c r="P188" s="515">
        <v>0.94029850746268662</v>
      </c>
      <c r="Q188" s="446">
        <v>336</v>
      </c>
    </row>
    <row r="189" spans="1:17" ht="14.4" customHeight="1" x14ac:dyDescent="0.3">
      <c r="A189" s="440" t="s">
        <v>947</v>
      </c>
      <c r="B189" s="441" t="s">
        <v>785</v>
      </c>
      <c r="C189" s="441" t="s">
        <v>786</v>
      </c>
      <c r="D189" s="441" t="s">
        <v>807</v>
      </c>
      <c r="E189" s="441" t="s">
        <v>808</v>
      </c>
      <c r="F189" s="445">
        <v>401</v>
      </c>
      <c r="G189" s="445">
        <v>136741</v>
      </c>
      <c r="H189" s="445">
        <v>0.86111653389590348</v>
      </c>
      <c r="I189" s="445">
        <v>341</v>
      </c>
      <c r="J189" s="445">
        <v>455</v>
      </c>
      <c r="K189" s="445">
        <v>158795</v>
      </c>
      <c r="L189" s="445">
        <v>1</v>
      </c>
      <c r="M189" s="445">
        <v>349</v>
      </c>
      <c r="N189" s="445">
        <v>490</v>
      </c>
      <c r="O189" s="445">
        <v>171010</v>
      </c>
      <c r="P189" s="515">
        <v>1.0769230769230769</v>
      </c>
      <c r="Q189" s="446">
        <v>349</v>
      </c>
    </row>
    <row r="190" spans="1:17" ht="14.4" customHeight="1" x14ac:dyDescent="0.3">
      <c r="A190" s="440" t="s">
        <v>947</v>
      </c>
      <c r="B190" s="441" t="s">
        <v>785</v>
      </c>
      <c r="C190" s="441" t="s">
        <v>786</v>
      </c>
      <c r="D190" s="441" t="s">
        <v>815</v>
      </c>
      <c r="E190" s="441" t="s">
        <v>816</v>
      </c>
      <c r="F190" s="445">
        <v>1</v>
      </c>
      <c r="G190" s="445">
        <v>109</v>
      </c>
      <c r="H190" s="445">
        <v>0.93162393162393164</v>
      </c>
      <c r="I190" s="445">
        <v>109</v>
      </c>
      <c r="J190" s="445">
        <v>1</v>
      </c>
      <c r="K190" s="445">
        <v>117</v>
      </c>
      <c r="L190" s="445">
        <v>1</v>
      </c>
      <c r="M190" s="445">
        <v>117</v>
      </c>
      <c r="N190" s="445"/>
      <c r="O190" s="445"/>
      <c r="P190" s="515"/>
      <c r="Q190" s="446"/>
    </row>
    <row r="191" spans="1:17" ht="14.4" customHeight="1" x14ac:dyDescent="0.3">
      <c r="A191" s="440" t="s">
        <v>947</v>
      </c>
      <c r="B191" s="441" t="s">
        <v>785</v>
      </c>
      <c r="C191" s="441" t="s">
        <v>786</v>
      </c>
      <c r="D191" s="441" t="s">
        <v>821</v>
      </c>
      <c r="E191" s="441" t="s">
        <v>822</v>
      </c>
      <c r="F191" s="445">
        <v>1</v>
      </c>
      <c r="G191" s="445">
        <v>37</v>
      </c>
      <c r="H191" s="445">
        <v>0.97368421052631582</v>
      </c>
      <c r="I191" s="445">
        <v>37</v>
      </c>
      <c r="J191" s="445">
        <v>1</v>
      </c>
      <c r="K191" s="445">
        <v>38</v>
      </c>
      <c r="L191" s="445">
        <v>1</v>
      </c>
      <c r="M191" s="445">
        <v>38</v>
      </c>
      <c r="N191" s="445"/>
      <c r="O191" s="445"/>
      <c r="P191" s="515"/>
      <c r="Q191" s="446"/>
    </row>
    <row r="192" spans="1:17" ht="14.4" customHeight="1" x14ac:dyDescent="0.3">
      <c r="A192" s="440" t="s">
        <v>947</v>
      </c>
      <c r="B192" s="441" t="s">
        <v>785</v>
      </c>
      <c r="C192" s="441" t="s">
        <v>786</v>
      </c>
      <c r="D192" s="441" t="s">
        <v>829</v>
      </c>
      <c r="E192" s="441" t="s">
        <v>830</v>
      </c>
      <c r="F192" s="445">
        <v>19</v>
      </c>
      <c r="G192" s="445">
        <v>5415</v>
      </c>
      <c r="H192" s="445">
        <v>1.11328125</v>
      </c>
      <c r="I192" s="445">
        <v>285</v>
      </c>
      <c r="J192" s="445">
        <v>16</v>
      </c>
      <c r="K192" s="445">
        <v>4864</v>
      </c>
      <c r="L192" s="445">
        <v>1</v>
      </c>
      <c r="M192" s="445">
        <v>304</v>
      </c>
      <c r="N192" s="445">
        <v>20</v>
      </c>
      <c r="O192" s="445">
        <v>6100</v>
      </c>
      <c r="P192" s="515">
        <v>1.2541118421052631</v>
      </c>
      <c r="Q192" s="446">
        <v>305</v>
      </c>
    </row>
    <row r="193" spans="1:17" ht="14.4" customHeight="1" x14ac:dyDescent="0.3">
      <c r="A193" s="440" t="s">
        <v>947</v>
      </c>
      <c r="B193" s="441" t="s">
        <v>785</v>
      </c>
      <c r="C193" s="441" t="s">
        <v>786</v>
      </c>
      <c r="D193" s="441" t="s">
        <v>833</v>
      </c>
      <c r="E193" s="441" t="s">
        <v>834</v>
      </c>
      <c r="F193" s="445">
        <v>75</v>
      </c>
      <c r="G193" s="445">
        <v>34650</v>
      </c>
      <c r="H193" s="445">
        <v>0.91093117408906887</v>
      </c>
      <c r="I193" s="445">
        <v>462</v>
      </c>
      <c r="J193" s="445">
        <v>77</v>
      </c>
      <c r="K193" s="445">
        <v>38038</v>
      </c>
      <c r="L193" s="445">
        <v>1</v>
      </c>
      <c r="M193" s="445">
        <v>494</v>
      </c>
      <c r="N193" s="445">
        <v>96</v>
      </c>
      <c r="O193" s="445">
        <v>47424</v>
      </c>
      <c r="P193" s="515">
        <v>1.2467532467532467</v>
      </c>
      <c r="Q193" s="446">
        <v>494</v>
      </c>
    </row>
    <row r="194" spans="1:17" ht="14.4" customHeight="1" x14ac:dyDescent="0.3">
      <c r="A194" s="440" t="s">
        <v>947</v>
      </c>
      <c r="B194" s="441" t="s">
        <v>785</v>
      </c>
      <c r="C194" s="441" t="s">
        <v>786</v>
      </c>
      <c r="D194" s="441" t="s">
        <v>835</v>
      </c>
      <c r="E194" s="441" t="s">
        <v>836</v>
      </c>
      <c r="F194" s="445">
        <v>1</v>
      </c>
      <c r="G194" s="445">
        <v>6211</v>
      </c>
      <c r="H194" s="445"/>
      <c r="I194" s="445">
        <v>6211</v>
      </c>
      <c r="J194" s="445"/>
      <c r="K194" s="445"/>
      <c r="L194" s="445"/>
      <c r="M194" s="445"/>
      <c r="N194" s="445"/>
      <c r="O194" s="445"/>
      <c r="P194" s="515"/>
      <c r="Q194" s="446"/>
    </row>
    <row r="195" spans="1:17" ht="14.4" customHeight="1" x14ac:dyDescent="0.3">
      <c r="A195" s="440" t="s">
        <v>947</v>
      </c>
      <c r="B195" s="441" t="s">
        <v>785</v>
      </c>
      <c r="C195" s="441" t="s">
        <v>786</v>
      </c>
      <c r="D195" s="441" t="s">
        <v>837</v>
      </c>
      <c r="E195" s="441" t="s">
        <v>838</v>
      </c>
      <c r="F195" s="445">
        <v>96</v>
      </c>
      <c r="G195" s="445">
        <v>34176</v>
      </c>
      <c r="H195" s="445">
        <v>1.0378378378378379</v>
      </c>
      <c r="I195" s="445">
        <v>356</v>
      </c>
      <c r="J195" s="445">
        <v>89</v>
      </c>
      <c r="K195" s="445">
        <v>32930</v>
      </c>
      <c r="L195" s="445">
        <v>1</v>
      </c>
      <c r="M195" s="445">
        <v>370</v>
      </c>
      <c r="N195" s="445">
        <v>115</v>
      </c>
      <c r="O195" s="445">
        <v>42550</v>
      </c>
      <c r="P195" s="515">
        <v>1.2921348314606742</v>
      </c>
      <c r="Q195" s="446">
        <v>370</v>
      </c>
    </row>
    <row r="196" spans="1:17" ht="14.4" customHeight="1" x14ac:dyDescent="0.3">
      <c r="A196" s="440" t="s">
        <v>947</v>
      </c>
      <c r="B196" s="441" t="s">
        <v>785</v>
      </c>
      <c r="C196" s="441" t="s">
        <v>786</v>
      </c>
      <c r="D196" s="441" t="s">
        <v>843</v>
      </c>
      <c r="E196" s="441" t="s">
        <v>844</v>
      </c>
      <c r="F196" s="445">
        <v>1</v>
      </c>
      <c r="G196" s="445">
        <v>105</v>
      </c>
      <c r="H196" s="445">
        <v>0.94594594594594594</v>
      </c>
      <c r="I196" s="445">
        <v>105</v>
      </c>
      <c r="J196" s="445">
        <v>1</v>
      </c>
      <c r="K196" s="445">
        <v>111</v>
      </c>
      <c r="L196" s="445">
        <v>1</v>
      </c>
      <c r="M196" s="445">
        <v>111</v>
      </c>
      <c r="N196" s="445"/>
      <c r="O196" s="445"/>
      <c r="P196" s="515"/>
      <c r="Q196" s="446"/>
    </row>
    <row r="197" spans="1:17" ht="14.4" customHeight="1" x14ac:dyDescent="0.3">
      <c r="A197" s="440" t="s">
        <v>947</v>
      </c>
      <c r="B197" s="441" t="s">
        <v>785</v>
      </c>
      <c r="C197" s="441" t="s">
        <v>786</v>
      </c>
      <c r="D197" s="441" t="s">
        <v>845</v>
      </c>
      <c r="E197" s="441" t="s">
        <v>846</v>
      </c>
      <c r="F197" s="445">
        <v>1</v>
      </c>
      <c r="G197" s="445">
        <v>117</v>
      </c>
      <c r="H197" s="445"/>
      <c r="I197" s="445">
        <v>117</v>
      </c>
      <c r="J197" s="445"/>
      <c r="K197" s="445"/>
      <c r="L197" s="445"/>
      <c r="M197" s="445"/>
      <c r="N197" s="445"/>
      <c r="O197" s="445"/>
      <c r="P197" s="515"/>
      <c r="Q197" s="446"/>
    </row>
    <row r="198" spans="1:17" ht="14.4" customHeight="1" x14ac:dyDescent="0.3">
      <c r="A198" s="440" t="s">
        <v>947</v>
      </c>
      <c r="B198" s="441" t="s">
        <v>785</v>
      </c>
      <c r="C198" s="441" t="s">
        <v>786</v>
      </c>
      <c r="D198" s="441" t="s">
        <v>847</v>
      </c>
      <c r="E198" s="441" t="s">
        <v>848</v>
      </c>
      <c r="F198" s="445">
        <v>1</v>
      </c>
      <c r="G198" s="445">
        <v>463</v>
      </c>
      <c r="H198" s="445">
        <v>0.93535353535353538</v>
      </c>
      <c r="I198" s="445">
        <v>463</v>
      </c>
      <c r="J198" s="445">
        <v>1</v>
      </c>
      <c r="K198" s="445">
        <v>495</v>
      </c>
      <c r="L198" s="445">
        <v>1</v>
      </c>
      <c r="M198" s="445">
        <v>495</v>
      </c>
      <c r="N198" s="445"/>
      <c r="O198" s="445"/>
      <c r="P198" s="515"/>
      <c r="Q198" s="446"/>
    </row>
    <row r="199" spans="1:17" ht="14.4" customHeight="1" x14ac:dyDescent="0.3">
      <c r="A199" s="440" t="s">
        <v>947</v>
      </c>
      <c r="B199" s="441" t="s">
        <v>785</v>
      </c>
      <c r="C199" s="441" t="s">
        <v>786</v>
      </c>
      <c r="D199" s="441" t="s">
        <v>851</v>
      </c>
      <c r="E199" s="441" t="s">
        <v>852</v>
      </c>
      <c r="F199" s="445">
        <v>9</v>
      </c>
      <c r="G199" s="445">
        <v>3933</v>
      </c>
      <c r="H199" s="445">
        <v>1.078125</v>
      </c>
      <c r="I199" s="445">
        <v>437</v>
      </c>
      <c r="J199" s="445">
        <v>8</v>
      </c>
      <c r="K199" s="445">
        <v>3648</v>
      </c>
      <c r="L199" s="445">
        <v>1</v>
      </c>
      <c r="M199" s="445">
        <v>456</v>
      </c>
      <c r="N199" s="445">
        <v>9</v>
      </c>
      <c r="O199" s="445">
        <v>4104</v>
      </c>
      <c r="P199" s="515">
        <v>1.125</v>
      </c>
      <c r="Q199" s="446">
        <v>456</v>
      </c>
    </row>
    <row r="200" spans="1:17" ht="14.4" customHeight="1" x14ac:dyDescent="0.3">
      <c r="A200" s="440" t="s">
        <v>947</v>
      </c>
      <c r="B200" s="441" t="s">
        <v>785</v>
      </c>
      <c r="C200" s="441" t="s">
        <v>786</v>
      </c>
      <c r="D200" s="441" t="s">
        <v>853</v>
      </c>
      <c r="E200" s="441" t="s">
        <v>854</v>
      </c>
      <c r="F200" s="445">
        <v>280</v>
      </c>
      <c r="G200" s="445">
        <v>15120</v>
      </c>
      <c r="H200" s="445">
        <v>0.84093437152391548</v>
      </c>
      <c r="I200" s="445">
        <v>54</v>
      </c>
      <c r="J200" s="445">
        <v>310</v>
      </c>
      <c r="K200" s="445">
        <v>17980</v>
      </c>
      <c r="L200" s="445">
        <v>1</v>
      </c>
      <c r="M200" s="445">
        <v>58</v>
      </c>
      <c r="N200" s="445">
        <v>178</v>
      </c>
      <c r="O200" s="445">
        <v>10324</v>
      </c>
      <c r="P200" s="515">
        <v>0.5741935483870968</v>
      </c>
      <c r="Q200" s="446">
        <v>58</v>
      </c>
    </row>
    <row r="201" spans="1:17" ht="14.4" customHeight="1" x14ac:dyDescent="0.3">
      <c r="A201" s="440" t="s">
        <v>947</v>
      </c>
      <c r="B201" s="441" t="s">
        <v>785</v>
      </c>
      <c r="C201" s="441" t="s">
        <v>786</v>
      </c>
      <c r="D201" s="441" t="s">
        <v>855</v>
      </c>
      <c r="E201" s="441" t="s">
        <v>856</v>
      </c>
      <c r="F201" s="445"/>
      <c r="G201" s="445"/>
      <c r="H201" s="445"/>
      <c r="I201" s="445"/>
      <c r="J201" s="445"/>
      <c r="K201" s="445"/>
      <c r="L201" s="445"/>
      <c r="M201" s="445"/>
      <c r="N201" s="445">
        <v>3</v>
      </c>
      <c r="O201" s="445">
        <v>6519</v>
      </c>
      <c r="P201" s="515"/>
      <c r="Q201" s="446">
        <v>2173</v>
      </c>
    </row>
    <row r="202" spans="1:17" ht="14.4" customHeight="1" x14ac:dyDescent="0.3">
      <c r="A202" s="440" t="s">
        <v>947</v>
      </c>
      <c r="B202" s="441" t="s">
        <v>785</v>
      </c>
      <c r="C202" s="441" t="s">
        <v>786</v>
      </c>
      <c r="D202" s="441" t="s">
        <v>861</v>
      </c>
      <c r="E202" s="441" t="s">
        <v>862</v>
      </c>
      <c r="F202" s="445">
        <v>218</v>
      </c>
      <c r="G202" s="445">
        <v>36842</v>
      </c>
      <c r="H202" s="445">
        <v>1.4930901722391083</v>
      </c>
      <c r="I202" s="445">
        <v>169</v>
      </c>
      <c r="J202" s="445">
        <v>141</v>
      </c>
      <c r="K202" s="445">
        <v>24675</v>
      </c>
      <c r="L202" s="445">
        <v>1</v>
      </c>
      <c r="M202" s="445">
        <v>175</v>
      </c>
      <c r="N202" s="445">
        <v>302</v>
      </c>
      <c r="O202" s="445">
        <v>53152</v>
      </c>
      <c r="P202" s="515">
        <v>2.1540830800405271</v>
      </c>
      <c r="Q202" s="446">
        <v>176</v>
      </c>
    </row>
    <row r="203" spans="1:17" ht="14.4" customHeight="1" x14ac:dyDescent="0.3">
      <c r="A203" s="440" t="s">
        <v>947</v>
      </c>
      <c r="B203" s="441" t="s">
        <v>785</v>
      </c>
      <c r="C203" s="441" t="s">
        <v>786</v>
      </c>
      <c r="D203" s="441" t="s">
        <v>867</v>
      </c>
      <c r="E203" s="441" t="s">
        <v>868</v>
      </c>
      <c r="F203" s="445">
        <v>7</v>
      </c>
      <c r="G203" s="445">
        <v>1141</v>
      </c>
      <c r="H203" s="445">
        <v>1.6878698224852071</v>
      </c>
      <c r="I203" s="445">
        <v>163</v>
      </c>
      <c r="J203" s="445">
        <v>4</v>
      </c>
      <c r="K203" s="445">
        <v>676</v>
      </c>
      <c r="L203" s="445">
        <v>1</v>
      </c>
      <c r="M203" s="445">
        <v>169</v>
      </c>
      <c r="N203" s="445">
        <v>10</v>
      </c>
      <c r="O203" s="445">
        <v>1700</v>
      </c>
      <c r="P203" s="515">
        <v>2.5147928994082842</v>
      </c>
      <c r="Q203" s="446">
        <v>170</v>
      </c>
    </row>
    <row r="204" spans="1:17" ht="14.4" customHeight="1" x14ac:dyDescent="0.3">
      <c r="A204" s="440" t="s">
        <v>947</v>
      </c>
      <c r="B204" s="441" t="s">
        <v>785</v>
      </c>
      <c r="C204" s="441" t="s">
        <v>786</v>
      </c>
      <c r="D204" s="441" t="s">
        <v>871</v>
      </c>
      <c r="E204" s="441" t="s">
        <v>872</v>
      </c>
      <c r="F204" s="445"/>
      <c r="G204" s="445"/>
      <c r="H204" s="445"/>
      <c r="I204" s="445"/>
      <c r="J204" s="445">
        <v>4</v>
      </c>
      <c r="K204" s="445">
        <v>4044</v>
      </c>
      <c r="L204" s="445">
        <v>1</v>
      </c>
      <c r="M204" s="445">
        <v>1011</v>
      </c>
      <c r="N204" s="445"/>
      <c r="O204" s="445"/>
      <c r="P204" s="515"/>
      <c r="Q204" s="446"/>
    </row>
    <row r="205" spans="1:17" ht="14.4" customHeight="1" x14ac:dyDescent="0.3">
      <c r="A205" s="440" t="s">
        <v>947</v>
      </c>
      <c r="B205" s="441" t="s">
        <v>785</v>
      </c>
      <c r="C205" s="441" t="s">
        <v>786</v>
      </c>
      <c r="D205" s="441" t="s">
        <v>879</v>
      </c>
      <c r="E205" s="441" t="s">
        <v>880</v>
      </c>
      <c r="F205" s="445">
        <v>75</v>
      </c>
      <c r="G205" s="445">
        <v>150900</v>
      </c>
      <c r="H205" s="445">
        <v>1.1613945970907411</v>
      </c>
      <c r="I205" s="445">
        <v>2012</v>
      </c>
      <c r="J205" s="445">
        <v>61</v>
      </c>
      <c r="K205" s="445">
        <v>129930</v>
      </c>
      <c r="L205" s="445">
        <v>1</v>
      </c>
      <c r="M205" s="445">
        <v>2130</v>
      </c>
      <c r="N205" s="445">
        <v>37</v>
      </c>
      <c r="O205" s="445">
        <v>78847</v>
      </c>
      <c r="P205" s="515">
        <v>0.60684214577079965</v>
      </c>
      <c r="Q205" s="446">
        <v>2131</v>
      </c>
    </row>
    <row r="206" spans="1:17" ht="14.4" customHeight="1" x14ac:dyDescent="0.3">
      <c r="A206" s="440" t="s">
        <v>947</v>
      </c>
      <c r="B206" s="441" t="s">
        <v>785</v>
      </c>
      <c r="C206" s="441" t="s">
        <v>786</v>
      </c>
      <c r="D206" s="441" t="s">
        <v>881</v>
      </c>
      <c r="E206" s="441" t="s">
        <v>882</v>
      </c>
      <c r="F206" s="445">
        <v>1</v>
      </c>
      <c r="G206" s="445">
        <v>226</v>
      </c>
      <c r="H206" s="445">
        <v>0.93388429752066116</v>
      </c>
      <c r="I206" s="445">
        <v>226</v>
      </c>
      <c r="J206" s="445">
        <v>1</v>
      </c>
      <c r="K206" s="445">
        <v>242</v>
      </c>
      <c r="L206" s="445">
        <v>1</v>
      </c>
      <c r="M206" s="445">
        <v>242</v>
      </c>
      <c r="N206" s="445"/>
      <c r="O206" s="445"/>
      <c r="P206" s="515"/>
      <c r="Q206" s="446"/>
    </row>
    <row r="207" spans="1:17" ht="14.4" customHeight="1" x14ac:dyDescent="0.3">
      <c r="A207" s="440" t="s">
        <v>947</v>
      </c>
      <c r="B207" s="441" t="s">
        <v>785</v>
      </c>
      <c r="C207" s="441" t="s">
        <v>786</v>
      </c>
      <c r="D207" s="441" t="s">
        <v>883</v>
      </c>
      <c r="E207" s="441" t="s">
        <v>884</v>
      </c>
      <c r="F207" s="445">
        <v>1</v>
      </c>
      <c r="G207" s="445">
        <v>418</v>
      </c>
      <c r="H207" s="445"/>
      <c r="I207" s="445">
        <v>418</v>
      </c>
      <c r="J207" s="445"/>
      <c r="K207" s="445"/>
      <c r="L207" s="445"/>
      <c r="M207" s="445"/>
      <c r="N207" s="445"/>
      <c r="O207" s="445"/>
      <c r="P207" s="515"/>
      <c r="Q207" s="446"/>
    </row>
    <row r="208" spans="1:17" ht="14.4" customHeight="1" x14ac:dyDescent="0.3">
      <c r="A208" s="440" t="s">
        <v>947</v>
      </c>
      <c r="B208" s="441" t="s">
        <v>785</v>
      </c>
      <c r="C208" s="441" t="s">
        <v>786</v>
      </c>
      <c r="D208" s="441" t="s">
        <v>892</v>
      </c>
      <c r="E208" s="441" t="s">
        <v>893</v>
      </c>
      <c r="F208" s="445">
        <v>1</v>
      </c>
      <c r="G208" s="445">
        <v>269</v>
      </c>
      <c r="H208" s="445"/>
      <c r="I208" s="445">
        <v>269</v>
      </c>
      <c r="J208" s="445"/>
      <c r="K208" s="445"/>
      <c r="L208" s="445"/>
      <c r="M208" s="445"/>
      <c r="N208" s="445">
        <v>2</v>
      </c>
      <c r="O208" s="445">
        <v>578</v>
      </c>
      <c r="P208" s="515"/>
      <c r="Q208" s="446">
        <v>289</v>
      </c>
    </row>
    <row r="209" spans="1:17" ht="14.4" customHeight="1" x14ac:dyDescent="0.3">
      <c r="A209" s="440" t="s">
        <v>947</v>
      </c>
      <c r="B209" s="441" t="s">
        <v>785</v>
      </c>
      <c r="C209" s="441" t="s">
        <v>786</v>
      </c>
      <c r="D209" s="441" t="s">
        <v>894</v>
      </c>
      <c r="E209" s="441" t="s">
        <v>895</v>
      </c>
      <c r="F209" s="445">
        <v>1</v>
      </c>
      <c r="G209" s="445">
        <v>1050</v>
      </c>
      <c r="H209" s="445"/>
      <c r="I209" s="445">
        <v>1050</v>
      </c>
      <c r="J209" s="445"/>
      <c r="K209" s="445"/>
      <c r="L209" s="445"/>
      <c r="M209" s="445"/>
      <c r="N209" s="445"/>
      <c r="O209" s="445"/>
      <c r="P209" s="515"/>
      <c r="Q209" s="446"/>
    </row>
    <row r="210" spans="1:17" ht="14.4" customHeight="1" x14ac:dyDescent="0.3">
      <c r="A210" s="440" t="s">
        <v>947</v>
      </c>
      <c r="B210" s="441" t="s">
        <v>785</v>
      </c>
      <c r="C210" s="441" t="s">
        <v>786</v>
      </c>
      <c r="D210" s="441" t="s">
        <v>900</v>
      </c>
      <c r="E210" s="441" t="s">
        <v>901</v>
      </c>
      <c r="F210" s="445"/>
      <c r="G210" s="445"/>
      <c r="H210" s="445"/>
      <c r="I210" s="445"/>
      <c r="J210" s="445">
        <v>5</v>
      </c>
      <c r="K210" s="445">
        <v>0</v>
      </c>
      <c r="L210" s="445"/>
      <c r="M210" s="445">
        <v>0</v>
      </c>
      <c r="N210" s="445">
        <v>1</v>
      </c>
      <c r="O210" s="445">
        <v>0</v>
      </c>
      <c r="P210" s="515"/>
      <c r="Q210" s="446">
        <v>0</v>
      </c>
    </row>
    <row r="211" spans="1:17" ht="14.4" customHeight="1" x14ac:dyDescent="0.3">
      <c r="A211" s="440" t="s">
        <v>947</v>
      </c>
      <c r="B211" s="441" t="s">
        <v>785</v>
      </c>
      <c r="C211" s="441" t="s">
        <v>786</v>
      </c>
      <c r="D211" s="441" t="s">
        <v>902</v>
      </c>
      <c r="E211" s="441" t="s">
        <v>903</v>
      </c>
      <c r="F211" s="445"/>
      <c r="G211" s="445"/>
      <c r="H211" s="445"/>
      <c r="I211" s="445"/>
      <c r="J211" s="445"/>
      <c r="K211" s="445"/>
      <c r="L211" s="445"/>
      <c r="M211" s="445"/>
      <c r="N211" s="445">
        <v>1</v>
      </c>
      <c r="O211" s="445">
        <v>0</v>
      </c>
      <c r="P211" s="515"/>
      <c r="Q211" s="446">
        <v>0</v>
      </c>
    </row>
    <row r="212" spans="1:17" ht="14.4" customHeight="1" x14ac:dyDescent="0.3">
      <c r="A212" s="440" t="s">
        <v>948</v>
      </c>
      <c r="B212" s="441" t="s">
        <v>785</v>
      </c>
      <c r="C212" s="441" t="s">
        <v>786</v>
      </c>
      <c r="D212" s="441" t="s">
        <v>787</v>
      </c>
      <c r="E212" s="441" t="s">
        <v>788</v>
      </c>
      <c r="F212" s="445"/>
      <c r="G212" s="445"/>
      <c r="H212" s="445"/>
      <c r="I212" s="445"/>
      <c r="J212" s="445">
        <v>5</v>
      </c>
      <c r="K212" s="445">
        <v>11130</v>
      </c>
      <c r="L212" s="445">
        <v>1</v>
      </c>
      <c r="M212" s="445">
        <v>2226</v>
      </c>
      <c r="N212" s="445">
        <v>1</v>
      </c>
      <c r="O212" s="445">
        <v>2229</v>
      </c>
      <c r="P212" s="515">
        <v>0.20026954177897574</v>
      </c>
      <c r="Q212" s="446">
        <v>2229</v>
      </c>
    </row>
    <row r="213" spans="1:17" ht="14.4" customHeight="1" x14ac:dyDescent="0.3">
      <c r="A213" s="440" t="s">
        <v>948</v>
      </c>
      <c r="B213" s="441" t="s">
        <v>785</v>
      </c>
      <c r="C213" s="441" t="s">
        <v>786</v>
      </c>
      <c r="D213" s="441" t="s">
        <v>789</v>
      </c>
      <c r="E213" s="441" t="s">
        <v>790</v>
      </c>
      <c r="F213" s="445">
        <v>20</v>
      </c>
      <c r="G213" s="445">
        <v>1080</v>
      </c>
      <c r="H213" s="445">
        <v>0.23275862068965517</v>
      </c>
      <c r="I213" s="445">
        <v>54</v>
      </c>
      <c r="J213" s="445">
        <v>80</v>
      </c>
      <c r="K213" s="445">
        <v>4640</v>
      </c>
      <c r="L213" s="445">
        <v>1</v>
      </c>
      <c r="M213" s="445">
        <v>58</v>
      </c>
      <c r="N213" s="445">
        <v>15</v>
      </c>
      <c r="O213" s="445">
        <v>870</v>
      </c>
      <c r="P213" s="515">
        <v>0.1875</v>
      </c>
      <c r="Q213" s="446">
        <v>58</v>
      </c>
    </row>
    <row r="214" spans="1:17" ht="14.4" customHeight="1" x14ac:dyDescent="0.3">
      <c r="A214" s="440" t="s">
        <v>948</v>
      </c>
      <c r="B214" s="441" t="s">
        <v>785</v>
      </c>
      <c r="C214" s="441" t="s">
        <v>786</v>
      </c>
      <c r="D214" s="441" t="s">
        <v>791</v>
      </c>
      <c r="E214" s="441" t="s">
        <v>792</v>
      </c>
      <c r="F214" s="445">
        <v>34</v>
      </c>
      <c r="G214" s="445">
        <v>4182</v>
      </c>
      <c r="H214" s="445">
        <v>0.36276891047883414</v>
      </c>
      <c r="I214" s="445">
        <v>123</v>
      </c>
      <c r="J214" s="445">
        <v>88</v>
      </c>
      <c r="K214" s="445">
        <v>11528</v>
      </c>
      <c r="L214" s="445">
        <v>1</v>
      </c>
      <c r="M214" s="445">
        <v>131</v>
      </c>
      <c r="N214" s="445">
        <v>17</v>
      </c>
      <c r="O214" s="445">
        <v>2227</v>
      </c>
      <c r="P214" s="515">
        <v>0.19318181818181818</v>
      </c>
      <c r="Q214" s="446">
        <v>131</v>
      </c>
    </row>
    <row r="215" spans="1:17" ht="14.4" customHeight="1" x14ac:dyDescent="0.3">
      <c r="A215" s="440" t="s">
        <v>948</v>
      </c>
      <c r="B215" s="441" t="s">
        <v>785</v>
      </c>
      <c r="C215" s="441" t="s">
        <v>786</v>
      </c>
      <c r="D215" s="441" t="s">
        <v>793</v>
      </c>
      <c r="E215" s="441" t="s">
        <v>794</v>
      </c>
      <c r="F215" s="445">
        <v>1</v>
      </c>
      <c r="G215" s="445">
        <v>177</v>
      </c>
      <c r="H215" s="445">
        <v>0.1873015873015873</v>
      </c>
      <c r="I215" s="445">
        <v>177</v>
      </c>
      <c r="J215" s="445">
        <v>5</v>
      </c>
      <c r="K215" s="445">
        <v>945</v>
      </c>
      <c r="L215" s="445">
        <v>1</v>
      </c>
      <c r="M215" s="445">
        <v>189</v>
      </c>
      <c r="N215" s="445">
        <v>2</v>
      </c>
      <c r="O215" s="445">
        <v>378</v>
      </c>
      <c r="P215" s="515">
        <v>0.4</v>
      </c>
      <c r="Q215" s="446">
        <v>189</v>
      </c>
    </row>
    <row r="216" spans="1:17" ht="14.4" customHeight="1" x14ac:dyDescent="0.3">
      <c r="A216" s="440" t="s">
        <v>948</v>
      </c>
      <c r="B216" s="441" t="s">
        <v>785</v>
      </c>
      <c r="C216" s="441" t="s">
        <v>786</v>
      </c>
      <c r="D216" s="441" t="s">
        <v>797</v>
      </c>
      <c r="E216" s="441" t="s">
        <v>798</v>
      </c>
      <c r="F216" s="445">
        <v>2</v>
      </c>
      <c r="G216" s="445">
        <v>768</v>
      </c>
      <c r="H216" s="445">
        <v>0.14515214515214514</v>
      </c>
      <c r="I216" s="445">
        <v>384</v>
      </c>
      <c r="J216" s="445">
        <v>13</v>
      </c>
      <c r="K216" s="445">
        <v>5291</v>
      </c>
      <c r="L216" s="445">
        <v>1</v>
      </c>
      <c r="M216" s="445">
        <v>407</v>
      </c>
      <c r="N216" s="445"/>
      <c r="O216" s="445"/>
      <c r="P216" s="515"/>
      <c r="Q216" s="446"/>
    </row>
    <row r="217" spans="1:17" ht="14.4" customHeight="1" x14ac:dyDescent="0.3">
      <c r="A217" s="440" t="s">
        <v>948</v>
      </c>
      <c r="B217" s="441" t="s">
        <v>785</v>
      </c>
      <c r="C217" s="441" t="s">
        <v>786</v>
      </c>
      <c r="D217" s="441" t="s">
        <v>799</v>
      </c>
      <c r="E217" s="441" t="s">
        <v>800</v>
      </c>
      <c r="F217" s="445">
        <v>10</v>
      </c>
      <c r="G217" s="445">
        <v>1720</v>
      </c>
      <c r="H217" s="445">
        <v>0.41777993684721887</v>
      </c>
      <c r="I217" s="445">
        <v>172</v>
      </c>
      <c r="J217" s="445">
        <v>23</v>
      </c>
      <c r="K217" s="445">
        <v>4117</v>
      </c>
      <c r="L217" s="445">
        <v>1</v>
      </c>
      <c r="M217" s="445">
        <v>179</v>
      </c>
      <c r="N217" s="445">
        <v>4</v>
      </c>
      <c r="O217" s="445">
        <v>720</v>
      </c>
      <c r="P217" s="515">
        <v>0.17488462472674277</v>
      </c>
      <c r="Q217" s="446">
        <v>180</v>
      </c>
    </row>
    <row r="218" spans="1:17" ht="14.4" customHeight="1" x14ac:dyDescent="0.3">
      <c r="A218" s="440" t="s">
        <v>948</v>
      </c>
      <c r="B218" s="441" t="s">
        <v>785</v>
      </c>
      <c r="C218" s="441" t="s">
        <v>786</v>
      </c>
      <c r="D218" s="441" t="s">
        <v>801</v>
      </c>
      <c r="E218" s="441" t="s">
        <v>802</v>
      </c>
      <c r="F218" s="445">
        <v>1</v>
      </c>
      <c r="G218" s="445">
        <v>533</v>
      </c>
      <c r="H218" s="445">
        <v>0.11709138840070299</v>
      </c>
      <c r="I218" s="445">
        <v>533</v>
      </c>
      <c r="J218" s="445">
        <v>8</v>
      </c>
      <c r="K218" s="445">
        <v>4552</v>
      </c>
      <c r="L218" s="445">
        <v>1</v>
      </c>
      <c r="M218" s="445">
        <v>569</v>
      </c>
      <c r="N218" s="445">
        <v>1</v>
      </c>
      <c r="O218" s="445">
        <v>569</v>
      </c>
      <c r="P218" s="515">
        <v>0.125</v>
      </c>
      <c r="Q218" s="446">
        <v>569</v>
      </c>
    </row>
    <row r="219" spans="1:17" ht="14.4" customHeight="1" x14ac:dyDescent="0.3">
      <c r="A219" s="440" t="s">
        <v>948</v>
      </c>
      <c r="B219" s="441" t="s">
        <v>785</v>
      </c>
      <c r="C219" s="441" t="s">
        <v>786</v>
      </c>
      <c r="D219" s="441" t="s">
        <v>803</v>
      </c>
      <c r="E219" s="441" t="s">
        <v>804</v>
      </c>
      <c r="F219" s="445">
        <v>13</v>
      </c>
      <c r="G219" s="445">
        <v>4186</v>
      </c>
      <c r="H219" s="445">
        <v>0.48059701492537316</v>
      </c>
      <c r="I219" s="445">
        <v>322</v>
      </c>
      <c r="J219" s="445">
        <v>26</v>
      </c>
      <c r="K219" s="445">
        <v>8710</v>
      </c>
      <c r="L219" s="445">
        <v>1</v>
      </c>
      <c r="M219" s="445">
        <v>335</v>
      </c>
      <c r="N219" s="445">
        <v>10</v>
      </c>
      <c r="O219" s="445">
        <v>3360</v>
      </c>
      <c r="P219" s="515">
        <v>0.38576349024110218</v>
      </c>
      <c r="Q219" s="446">
        <v>336</v>
      </c>
    </row>
    <row r="220" spans="1:17" ht="14.4" customHeight="1" x14ac:dyDescent="0.3">
      <c r="A220" s="440" t="s">
        <v>948</v>
      </c>
      <c r="B220" s="441" t="s">
        <v>785</v>
      </c>
      <c r="C220" s="441" t="s">
        <v>786</v>
      </c>
      <c r="D220" s="441" t="s">
        <v>807</v>
      </c>
      <c r="E220" s="441" t="s">
        <v>808</v>
      </c>
      <c r="F220" s="445">
        <v>9</v>
      </c>
      <c r="G220" s="445">
        <v>3069</v>
      </c>
      <c r="H220" s="445">
        <v>0.97707736389684818</v>
      </c>
      <c r="I220" s="445">
        <v>341</v>
      </c>
      <c r="J220" s="445">
        <v>9</v>
      </c>
      <c r="K220" s="445">
        <v>3141</v>
      </c>
      <c r="L220" s="445">
        <v>1</v>
      </c>
      <c r="M220" s="445">
        <v>349</v>
      </c>
      <c r="N220" s="445">
        <v>5</v>
      </c>
      <c r="O220" s="445">
        <v>1745</v>
      </c>
      <c r="P220" s="515">
        <v>0.55555555555555558</v>
      </c>
      <c r="Q220" s="446">
        <v>349</v>
      </c>
    </row>
    <row r="221" spans="1:17" ht="14.4" customHeight="1" x14ac:dyDescent="0.3">
      <c r="A221" s="440" t="s">
        <v>948</v>
      </c>
      <c r="B221" s="441" t="s">
        <v>785</v>
      </c>
      <c r="C221" s="441" t="s">
        <v>786</v>
      </c>
      <c r="D221" s="441" t="s">
        <v>815</v>
      </c>
      <c r="E221" s="441" t="s">
        <v>816</v>
      </c>
      <c r="F221" s="445">
        <v>1</v>
      </c>
      <c r="G221" s="445">
        <v>109</v>
      </c>
      <c r="H221" s="445">
        <v>0.13308913308913309</v>
      </c>
      <c r="I221" s="445">
        <v>109</v>
      </c>
      <c r="J221" s="445">
        <v>7</v>
      </c>
      <c r="K221" s="445">
        <v>819</v>
      </c>
      <c r="L221" s="445">
        <v>1</v>
      </c>
      <c r="M221" s="445">
        <v>117</v>
      </c>
      <c r="N221" s="445"/>
      <c r="O221" s="445"/>
      <c r="P221" s="515"/>
      <c r="Q221" s="446"/>
    </row>
    <row r="222" spans="1:17" ht="14.4" customHeight="1" x14ac:dyDescent="0.3">
      <c r="A222" s="440" t="s">
        <v>948</v>
      </c>
      <c r="B222" s="441" t="s">
        <v>785</v>
      </c>
      <c r="C222" s="441" t="s">
        <v>786</v>
      </c>
      <c r="D222" s="441" t="s">
        <v>819</v>
      </c>
      <c r="E222" s="441" t="s">
        <v>820</v>
      </c>
      <c r="F222" s="445"/>
      <c r="G222" s="445"/>
      <c r="H222" s="445"/>
      <c r="I222" s="445"/>
      <c r="J222" s="445">
        <v>1</v>
      </c>
      <c r="K222" s="445">
        <v>387</v>
      </c>
      <c r="L222" s="445">
        <v>1</v>
      </c>
      <c r="M222" s="445">
        <v>387</v>
      </c>
      <c r="N222" s="445"/>
      <c r="O222" s="445"/>
      <c r="P222" s="515"/>
      <c r="Q222" s="446"/>
    </row>
    <row r="223" spans="1:17" ht="14.4" customHeight="1" x14ac:dyDescent="0.3">
      <c r="A223" s="440" t="s">
        <v>948</v>
      </c>
      <c r="B223" s="441" t="s">
        <v>785</v>
      </c>
      <c r="C223" s="441" t="s">
        <v>786</v>
      </c>
      <c r="D223" s="441" t="s">
        <v>821</v>
      </c>
      <c r="E223" s="441" t="s">
        <v>822</v>
      </c>
      <c r="F223" s="445">
        <v>1</v>
      </c>
      <c r="G223" s="445">
        <v>37</v>
      </c>
      <c r="H223" s="445">
        <v>0.24342105263157895</v>
      </c>
      <c r="I223" s="445">
        <v>37</v>
      </c>
      <c r="J223" s="445">
        <v>4</v>
      </c>
      <c r="K223" s="445">
        <v>152</v>
      </c>
      <c r="L223" s="445">
        <v>1</v>
      </c>
      <c r="M223" s="445">
        <v>38</v>
      </c>
      <c r="N223" s="445"/>
      <c r="O223" s="445"/>
      <c r="P223" s="515"/>
      <c r="Q223" s="446"/>
    </row>
    <row r="224" spans="1:17" ht="14.4" customHeight="1" x14ac:dyDescent="0.3">
      <c r="A224" s="440" t="s">
        <v>948</v>
      </c>
      <c r="B224" s="441" t="s">
        <v>785</v>
      </c>
      <c r="C224" s="441" t="s">
        <v>786</v>
      </c>
      <c r="D224" s="441" t="s">
        <v>825</v>
      </c>
      <c r="E224" s="441" t="s">
        <v>826</v>
      </c>
      <c r="F224" s="445"/>
      <c r="G224" s="445"/>
      <c r="H224" s="445"/>
      <c r="I224" s="445"/>
      <c r="J224" s="445">
        <v>1</v>
      </c>
      <c r="K224" s="445">
        <v>704</v>
      </c>
      <c r="L224" s="445">
        <v>1</v>
      </c>
      <c r="M224" s="445">
        <v>704</v>
      </c>
      <c r="N224" s="445"/>
      <c r="O224" s="445"/>
      <c r="P224" s="515"/>
      <c r="Q224" s="446"/>
    </row>
    <row r="225" spans="1:17" ht="14.4" customHeight="1" x14ac:dyDescent="0.3">
      <c r="A225" s="440" t="s">
        <v>948</v>
      </c>
      <c r="B225" s="441" t="s">
        <v>785</v>
      </c>
      <c r="C225" s="441" t="s">
        <v>786</v>
      </c>
      <c r="D225" s="441" t="s">
        <v>829</v>
      </c>
      <c r="E225" s="441" t="s">
        <v>830</v>
      </c>
      <c r="F225" s="445">
        <v>17</v>
      </c>
      <c r="G225" s="445">
        <v>4845</v>
      </c>
      <c r="H225" s="445">
        <v>0.31874999999999998</v>
      </c>
      <c r="I225" s="445">
        <v>285</v>
      </c>
      <c r="J225" s="445">
        <v>50</v>
      </c>
      <c r="K225" s="445">
        <v>15200</v>
      </c>
      <c r="L225" s="445">
        <v>1</v>
      </c>
      <c r="M225" s="445">
        <v>304</v>
      </c>
      <c r="N225" s="445">
        <v>13</v>
      </c>
      <c r="O225" s="445">
        <v>3965</v>
      </c>
      <c r="P225" s="515">
        <v>0.26085526315789476</v>
      </c>
      <c r="Q225" s="446">
        <v>305</v>
      </c>
    </row>
    <row r="226" spans="1:17" ht="14.4" customHeight="1" x14ac:dyDescent="0.3">
      <c r="A226" s="440" t="s">
        <v>948</v>
      </c>
      <c r="B226" s="441" t="s">
        <v>785</v>
      </c>
      <c r="C226" s="441" t="s">
        <v>786</v>
      </c>
      <c r="D226" s="441" t="s">
        <v>831</v>
      </c>
      <c r="E226" s="441" t="s">
        <v>832</v>
      </c>
      <c r="F226" s="445">
        <v>2</v>
      </c>
      <c r="G226" s="445">
        <v>7010</v>
      </c>
      <c r="H226" s="445">
        <v>0.37820339897491234</v>
      </c>
      <c r="I226" s="445">
        <v>3505</v>
      </c>
      <c r="J226" s="445">
        <v>5</v>
      </c>
      <c r="K226" s="445">
        <v>18535</v>
      </c>
      <c r="L226" s="445">
        <v>1</v>
      </c>
      <c r="M226" s="445">
        <v>3707</v>
      </c>
      <c r="N226" s="445">
        <v>7</v>
      </c>
      <c r="O226" s="445">
        <v>25984</v>
      </c>
      <c r="P226" s="515">
        <v>1.4018883193957379</v>
      </c>
      <c r="Q226" s="446">
        <v>3712</v>
      </c>
    </row>
    <row r="227" spans="1:17" ht="14.4" customHeight="1" x14ac:dyDescent="0.3">
      <c r="A227" s="440" t="s">
        <v>948</v>
      </c>
      <c r="B227" s="441" t="s">
        <v>785</v>
      </c>
      <c r="C227" s="441" t="s">
        <v>786</v>
      </c>
      <c r="D227" s="441" t="s">
        <v>833</v>
      </c>
      <c r="E227" s="441" t="s">
        <v>834</v>
      </c>
      <c r="F227" s="445">
        <v>11</v>
      </c>
      <c r="G227" s="445">
        <v>5082</v>
      </c>
      <c r="H227" s="445">
        <v>0.27803917277601486</v>
      </c>
      <c r="I227" s="445">
        <v>462</v>
      </c>
      <c r="J227" s="445">
        <v>37</v>
      </c>
      <c r="K227" s="445">
        <v>18278</v>
      </c>
      <c r="L227" s="445">
        <v>1</v>
      </c>
      <c r="M227" s="445">
        <v>494</v>
      </c>
      <c r="N227" s="445">
        <v>9</v>
      </c>
      <c r="O227" s="445">
        <v>4446</v>
      </c>
      <c r="P227" s="515">
        <v>0.24324324324324326</v>
      </c>
      <c r="Q227" s="446">
        <v>494</v>
      </c>
    </row>
    <row r="228" spans="1:17" ht="14.4" customHeight="1" x14ac:dyDescent="0.3">
      <c r="A228" s="440" t="s">
        <v>948</v>
      </c>
      <c r="B228" s="441" t="s">
        <v>785</v>
      </c>
      <c r="C228" s="441" t="s">
        <v>786</v>
      </c>
      <c r="D228" s="441" t="s">
        <v>835</v>
      </c>
      <c r="E228" s="441" t="s">
        <v>836</v>
      </c>
      <c r="F228" s="445"/>
      <c r="G228" s="445"/>
      <c r="H228" s="445"/>
      <c r="I228" s="445"/>
      <c r="J228" s="445">
        <v>1</v>
      </c>
      <c r="K228" s="445">
        <v>6571</v>
      </c>
      <c r="L228" s="445">
        <v>1</v>
      </c>
      <c r="M228" s="445">
        <v>6571</v>
      </c>
      <c r="N228" s="445"/>
      <c r="O228" s="445"/>
      <c r="P228" s="515"/>
      <c r="Q228" s="446"/>
    </row>
    <row r="229" spans="1:17" ht="14.4" customHeight="1" x14ac:dyDescent="0.3">
      <c r="A229" s="440" t="s">
        <v>948</v>
      </c>
      <c r="B229" s="441" t="s">
        <v>785</v>
      </c>
      <c r="C229" s="441" t="s">
        <v>786</v>
      </c>
      <c r="D229" s="441" t="s">
        <v>837</v>
      </c>
      <c r="E229" s="441" t="s">
        <v>838</v>
      </c>
      <c r="F229" s="445">
        <v>29</v>
      </c>
      <c r="G229" s="445">
        <v>10324</v>
      </c>
      <c r="H229" s="445">
        <v>0.36714082503556189</v>
      </c>
      <c r="I229" s="445">
        <v>356</v>
      </c>
      <c r="J229" s="445">
        <v>76</v>
      </c>
      <c r="K229" s="445">
        <v>28120</v>
      </c>
      <c r="L229" s="445">
        <v>1</v>
      </c>
      <c r="M229" s="445">
        <v>370</v>
      </c>
      <c r="N229" s="445">
        <v>21</v>
      </c>
      <c r="O229" s="445">
        <v>7770</v>
      </c>
      <c r="P229" s="515">
        <v>0.27631578947368424</v>
      </c>
      <c r="Q229" s="446">
        <v>370</v>
      </c>
    </row>
    <row r="230" spans="1:17" ht="14.4" customHeight="1" x14ac:dyDescent="0.3">
      <c r="A230" s="440" t="s">
        <v>948</v>
      </c>
      <c r="B230" s="441" t="s">
        <v>785</v>
      </c>
      <c r="C230" s="441" t="s">
        <v>786</v>
      </c>
      <c r="D230" s="441" t="s">
        <v>845</v>
      </c>
      <c r="E230" s="441" t="s">
        <v>846</v>
      </c>
      <c r="F230" s="445">
        <v>1</v>
      </c>
      <c r="G230" s="445">
        <v>117</v>
      </c>
      <c r="H230" s="445">
        <v>0.46800000000000003</v>
      </c>
      <c r="I230" s="445">
        <v>117</v>
      </c>
      <c r="J230" s="445">
        <v>2</v>
      </c>
      <c r="K230" s="445">
        <v>250</v>
      </c>
      <c r="L230" s="445">
        <v>1</v>
      </c>
      <c r="M230" s="445">
        <v>125</v>
      </c>
      <c r="N230" s="445"/>
      <c r="O230" s="445"/>
      <c r="P230" s="515"/>
      <c r="Q230" s="446"/>
    </row>
    <row r="231" spans="1:17" ht="14.4" customHeight="1" x14ac:dyDescent="0.3">
      <c r="A231" s="440" t="s">
        <v>948</v>
      </c>
      <c r="B231" s="441" t="s">
        <v>785</v>
      </c>
      <c r="C231" s="441" t="s">
        <v>786</v>
      </c>
      <c r="D231" s="441" t="s">
        <v>847</v>
      </c>
      <c r="E231" s="441" t="s">
        <v>848</v>
      </c>
      <c r="F231" s="445">
        <v>1</v>
      </c>
      <c r="G231" s="445">
        <v>463</v>
      </c>
      <c r="H231" s="445">
        <v>0.10392817059483726</v>
      </c>
      <c r="I231" s="445">
        <v>463</v>
      </c>
      <c r="J231" s="445">
        <v>9</v>
      </c>
      <c r="K231" s="445">
        <v>4455</v>
      </c>
      <c r="L231" s="445">
        <v>1</v>
      </c>
      <c r="M231" s="445">
        <v>495</v>
      </c>
      <c r="N231" s="445"/>
      <c r="O231" s="445"/>
      <c r="P231" s="515"/>
      <c r="Q231" s="446"/>
    </row>
    <row r="232" spans="1:17" ht="14.4" customHeight="1" x14ac:dyDescent="0.3">
      <c r="A232" s="440" t="s">
        <v>948</v>
      </c>
      <c r="B232" s="441" t="s">
        <v>785</v>
      </c>
      <c r="C232" s="441" t="s">
        <v>786</v>
      </c>
      <c r="D232" s="441" t="s">
        <v>851</v>
      </c>
      <c r="E232" s="441" t="s">
        <v>852</v>
      </c>
      <c r="F232" s="445">
        <v>5</v>
      </c>
      <c r="G232" s="445">
        <v>2185</v>
      </c>
      <c r="H232" s="445">
        <v>0.34226190476190477</v>
      </c>
      <c r="I232" s="445">
        <v>437</v>
      </c>
      <c r="J232" s="445">
        <v>14</v>
      </c>
      <c r="K232" s="445">
        <v>6384</v>
      </c>
      <c r="L232" s="445">
        <v>1</v>
      </c>
      <c r="M232" s="445">
        <v>456</v>
      </c>
      <c r="N232" s="445">
        <v>5</v>
      </c>
      <c r="O232" s="445">
        <v>2280</v>
      </c>
      <c r="P232" s="515">
        <v>0.35714285714285715</v>
      </c>
      <c r="Q232" s="446">
        <v>456</v>
      </c>
    </row>
    <row r="233" spans="1:17" ht="14.4" customHeight="1" x14ac:dyDescent="0.3">
      <c r="A233" s="440" t="s">
        <v>948</v>
      </c>
      <c r="B233" s="441" t="s">
        <v>785</v>
      </c>
      <c r="C233" s="441" t="s">
        <v>786</v>
      </c>
      <c r="D233" s="441" t="s">
        <v>853</v>
      </c>
      <c r="E233" s="441" t="s">
        <v>854</v>
      </c>
      <c r="F233" s="445">
        <v>6</v>
      </c>
      <c r="G233" s="445">
        <v>324</v>
      </c>
      <c r="H233" s="445">
        <v>0.93103448275862066</v>
      </c>
      <c r="I233" s="445">
        <v>54</v>
      </c>
      <c r="J233" s="445">
        <v>6</v>
      </c>
      <c r="K233" s="445">
        <v>348</v>
      </c>
      <c r="L233" s="445">
        <v>1</v>
      </c>
      <c r="M233" s="445">
        <v>58</v>
      </c>
      <c r="N233" s="445">
        <v>3</v>
      </c>
      <c r="O233" s="445">
        <v>174</v>
      </c>
      <c r="P233" s="515">
        <v>0.5</v>
      </c>
      <c r="Q233" s="446">
        <v>58</v>
      </c>
    </row>
    <row r="234" spans="1:17" ht="14.4" customHeight="1" x14ac:dyDescent="0.3">
      <c r="A234" s="440" t="s">
        <v>948</v>
      </c>
      <c r="B234" s="441" t="s">
        <v>785</v>
      </c>
      <c r="C234" s="441" t="s">
        <v>786</v>
      </c>
      <c r="D234" s="441" t="s">
        <v>861</v>
      </c>
      <c r="E234" s="441" t="s">
        <v>862</v>
      </c>
      <c r="F234" s="445">
        <v>150</v>
      </c>
      <c r="G234" s="445">
        <v>25350</v>
      </c>
      <c r="H234" s="445">
        <v>0.37625231910946194</v>
      </c>
      <c r="I234" s="445">
        <v>169</v>
      </c>
      <c r="J234" s="445">
        <v>385</v>
      </c>
      <c r="K234" s="445">
        <v>67375</v>
      </c>
      <c r="L234" s="445">
        <v>1</v>
      </c>
      <c r="M234" s="445">
        <v>175</v>
      </c>
      <c r="N234" s="445">
        <v>181</v>
      </c>
      <c r="O234" s="445">
        <v>31856</v>
      </c>
      <c r="P234" s="515">
        <v>0.47281632653061223</v>
      </c>
      <c r="Q234" s="446">
        <v>176</v>
      </c>
    </row>
    <row r="235" spans="1:17" ht="14.4" customHeight="1" x14ac:dyDescent="0.3">
      <c r="A235" s="440" t="s">
        <v>948</v>
      </c>
      <c r="B235" s="441" t="s">
        <v>785</v>
      </c>
      <c r="C235" s="441" t="s">
        <v>786</v>
      </c>
      <c r="D235" s="441" t="s">
        <v>863</v>
      </c>
      <c r="E235" s="441" t="s">
        <v>864</v>
      </c>
      <c r="F235" s="445"/>
      <c r="G235" s="445"/>
      <c r="H235" s="445"/>
      <c r="I235" s="445"/>
      <c r="J235" s="445">
        <v>2</v>
      </c>
      <c r="K235" s="445">
        <v>170</v>
      </c>
      <c r="L235" s="445">
        <v>1</v>
      </c>
      <c r="M235" s="445">
        <v>85</v>
      </c>
      <c r="N235" s="445"/>
      <c r="O235" s="445"/>
      <c r="P235" s="515"/>
      <c r="Q235" s="446"/>
    </row>
    <row r="236" spans="1:17" ht="14.4" customHeight="1" x14ac:dyDescent="0.3">
      <c r="A236" s="440" t="s">
        <v>948</v>
      </c>
      <c r="B236" s="441" t="s">
        <v>785</v>
      </c>
      <c r="C236" s="441" t="s">
        <v>786</v>
      </c>
      <c r="D236" s="441" t="s">
        <v>867</v>
      </c>
      <c r="E236" s="441" t="s">
        <v>868</v>
      </c>
      <c r="F236" s="445">
        <v>2</v>
      </c>
      <c r="G236" s="445">
        <v>326</v>
      </c>
      <c r="H236" s="445">
        <v>0.48224852071005919</v>
      </c>
      <c r="I236" s="445">
        <v>163</v>
      </c>
      <c r="J236" s="445">
        <v>4</v>
      </c>
      <c r="K236" s="445">
        <v>676</v>
      </c>
      <c r="L236" s="445">
        <v>1</v>
      </c>
      <c r="M236" s="445">
        <v>169</v>
      </c>
      <c r="N236" s="445">
        <v>3</v>
      </c>
      <c r="O236" s="445">
        <v>510</v>
      </c>
      <c r="P236" s="515">
        <v>0.75443786982248517</v>
      </c>
      <c r="Q236" s="446">
        <v>170</v>
      </c>
    </row>
    <row r="237" spans="1:17" ht="14.4" customHeight="1" x14ac:dyDescent="0.3">
      <c r="A237" s="440" t="s">
        <v>948</v>
      </c>
      <c r="B237" s="441" t="s">
        <v>785</v>
      </c>
      <c r="C237" s="441" t="s">
        <v>786</v>
      </c>
      <c r="D237" s="441" t="s">
        <v>877</v>
      </c>
      <c r="E237" s="441" t="s">
        <v>878</v>
      </c>
      <c r="F237" s="445"/>
      <c r="G237" s="445"/>
      <c r="H237" s="445"/>
      <c r="I237" s="445"/>
      <c r="J237" s="445">
        <v>1</v>
      </c>
      <c r="K237" s="445">
        <v>263</v>
      </c>
      <c r="L237" s="445">
        <v>1</v>
      </c>
      <c r="M237" s="445">
        <v>263</v>
      </c>
      <c r="N237" s="445"/>
      <c r="O237" s="445"/>
      <c r="P237" s="515"/>
      <c r="Q237" s="446"/>
    </row>
    <row r="238" spans="1:17" ht="14.4" customHeight="1" x14ac:dyDescent="0.3">
      <c r="A238" s="440" t="s">
        <v>948</v>
      </c>
      <c r="B238" s="441" t="s">
        <v>785</v>
      </c>
      <c r="C238" s="441" t="s">
        <v>786</v>
      </c>
      <c r="D238" s="441" t="s">
        <v>879</v>
      </c>
      <c r="E238" s="441" t="s">
        <v>880</v>
      </c>
      <c r="F238" s="445"/>
      <c r="G238" s="445"/>
      <c r="H238" s="445"/>
      <c r="I238" s="445"/>
      <c r="J238" s="445"/>
      <c r="K238" s="445"/>
      <c r="L238" s="445"/>
      <c r="M238" s="445"/>
      <c r="N238" s="445">
        <v>2</v>
      </c>
      <c r="O238" s="445">
        <v>4262</v>
      </c>
      <c r="P238" s="515"/>
      <c r="Q238" s="446">
        <v>2131</v>
      </c>
    </row>
    <row r="239" spans="1:17" ht="14.4" customHeight="1" x14ac:dyDescent="0.3">
      <c r="A239" s="440" t="s">
        <v>948</v>
      </c>
      <c r="B239" s="441" t="s">
        <v>785</v>
      </c>
      <c r="C239" s="441" t="s">
        <v>786</v>
      </c>
      <c r="D239" s="441" t="s">
        <v>881</v>
      </c>
      <c r="E239" s="441" t="s">
        <v>882</v>
      </c>
      <c r="F239" s="445">
        <v>1</v>
      </c>
      <c r="G239" s="445">
        <v>226</v>
      </c>
      <c r="H239" s="445">
        <v>0.10376492194674013</v>
      </c>
      <c r="I239" s="445">
        <v>226</v>
      </c>
      <c r="J239" s="445">
        <v>9</v>
      </c>
      <c r="K239" s="445">
        <v>2178</v>
      </c>
      <c r="L239" s="445">
        <v>1</v>
      </c>
      <c r="M239" s="445">
        <v>242</v>
      </c>
      <c r="N239" s="445"/>
      <c r="O239" s="445"/>
      <c r="P239" s="515"/>
      <c r="Q239" s="446"/>
    </row>
    <row r="240" spans="1:17" ht="14.4" customHeight="1" x14ac:dyDescent="0.3">
      <c r="A240" s="440" t="s">
        <v>948</v>
      </c>
      <c r="B240" s="441" t="s">
        <v>785</v>
      </c>
      <c r="C240" s="441" t="s">
        <v>786</v>
      </c>
      <c r="D240" s="441" t="s">
        <v>883</v>
      </c>
      <c r="E240" s="441" t="s">
        <v>884</v>
      </c>
      <c r="F240" s="445">
        <v>4</v>
      </c>
      <c r="G240" s="445">
        <v>1672</v>
      </c>
      <c r="H240" s="445">
        <v>0.43919096401365904</v>
      </c>
      <c r="I240" s="445">
        <v>418</v>
      </c>
      <c r="J240" s="445">
        <v>9</v>
      </c>
      <c r="K240" s="445">
        <v>3807</v>
      </c>
      <c r="L240" s="445">
        <v>1</v>
      </c>
      <c r="M240" s="445">
        <v>423</v>
      </c>
      <c r="N240" s="445">
        <v>8</v>
      </c>
      <c r="O240" s="445">
        <v>3392</v>
      </c>
      <c r="P240" s="515">
        <v>0.89099028106120304</v>
      </c>
      <c r="Q240" s="446">
        <v>424</v>
      </c>
    </row>
    <row r="241" spans="1:17" ht="14.4" customHeight="1" x14ac:dyDescent="0.3">
      <c r="A241" s="440" t="s">
        <v>948</v>
      </c>
      <c r="B241" s="441" t="s">
        <v>785</v>
      </c>
      <c r="C241" s="441" t="s">
        <v>786</v>
      </c>
      <c r="D241" s="441" t="s">
        <v>885</v>
      </c>
      <c r="E241" s="441" t="s">
        <v>886</v>
      </c>
      <c r="F241" s="445">
        <v>2</v>
      </c>
      <c r="G241" s="445">
        <v>1624</v>
      </c>
      <c r="H241" s="445">
        <v>0.95867768595041325</v>
      </c>
      <c r="I241" s="445">
        <v>812</v>
      </c>
      <c r="J241" s="445">
        <v>2</v>
      </c>
      <c r="K241" s="445">
        <v>1694</v>
      </c>
      <c r="L241" s="445">
        <v>1</v>
      </c>
      <c r="M241" s="445">
        <v>847</v>
      </c>
      <c r="N241" s="445"/>
      <c r="O241" s="445"/>
      <c r="P241" s="515"/>
      <c r="Q241" s="446"/>
    </row>
    <row r="242" spans="1:17" ht="14.4" customHeight="1" x14ac:dyDescent="0.3">
      <c r="A242" s="440" t="s">
        <v>948</v>
      </c>
      <c r="B242" s="441" t="s">
        <v>785</v>
      </c>
      <c r="C242" s="441" t="s">
        <v>786</v>
      </c>
      <c r="D242" s="441" t="s">
        <v>892</v>
      </c>
      <c r="E242" s="441" t="s">
        <v>893</v>
      </c>
      <c r="F242" s="445"/>
      <c r="G242" s="445"/>
      <c r="H242" s="445"/>
      <c r="I242" s="445"/>
      <c r="J242" s="445">
        <v>1</v>
      </c>
      <c r="K242" s="445">
        <v>288</v>
      </c>
      <c r="L242" s="445">
        <v>1</v>
      </c>
      <c r="M242" s="445">
        <v>288</v>
      </c>
      <c r="N242" s="445"/>
      <c r="O242" s="445"/>
      <c r="P242" s="515"/>
      <c r="Q242" s="446"/>
    </row>
    <row r="243" spans="1:17" ht="14.4" customHeight="1" x14ac:dyDescent="0.3">
      <c r="A243" s="440" t="s">
        <v>948</v>
      </c>
      <c r="B243" s="441" t="s">
        <v>785</v>
      </c>
      <c r="C243" s="441" t="s">
        <v>786</v>
      </c>
      <c r="D243" s="441" t="s">
        <v>894</v>
      </c>
      <c r="E243" s="441" t="s">
        <v>895</v>
      </c>
      <c r="F243" s="445">
        <v>4</v>
      </c>
      <c r="G243" s="445">
        <v>4200</v>
      </c>
      <c r="H243" s="445">
        <v>0.95802919708029199</v>
      </c>
      <c r="I243" s="445">
        <v>1050</v>
      </c>
      <c r="J243" s="445">
        <v>4</v>
      </c>
      <c r="K243" s="445">
        <v>4384</v>
      </c>
      <c r="L243" s="445">
        <v>1</v>
      </c>
      <c r="M243" s="445">
        <v>1096</v>
      </c>
      <c r="N243" s="445">
        <v>7</v>
      </c>
      <c r="O243" s="445">
        <v>7686</v>
      </c>
      <c r="P243" s="515">
        <v>1.7531934306569343</v>
      </c>
      <c r="Q243" s="446">
        <v>1098</v>
      </c>
    </row>
    <row r="244" spans="1:17" ht="14.4" customHeight="1" x14ac:dyDescent="0.3">
      <c r="A244" s="440" t="s">
        <v>949</v>
      </c>
      <c r="B244" s="441" t="s">
        <v>785</v>
      </c>
      <c r="C244" s="441" t="s">
        <v>786</v>
      </c>
      <c r="D244" s="441" t="s">
        <v>787</v>
      </c>
      <c r="E244" s="441" t="s">
        <v>788</v>
      </c>
      <c r="F244" s="445">
        <v>1</v>
      </c>
      <c r="G244" s="445">
        <v>2103</v>
      </c>
      <c r="H244" s="445">
        <v>0.47237196765498651</v>
      </c>
      <c r="I244" s="445">
        <v>2103</v>
      </c>
      <c r="J244" s="445">
        <v>2</v>
      </c>
      <c r="K244" s="445">
        <v>4452</v>
      </c>
      <c r="L244" s="445">
        <v>1</v>
      </c>
      <c r="M244" s="445">
        <v>2226</v>
      </c>
      <c r="N244" s="445"/>
      <c r="O244" s="445"/>
      <c r="P244" s="515"/>
      <c r="Q244" s="446"/>
    </row>
    <row r="245" spans="1:17" ht="14.4" customHeight="1" x14ac:dyDescent="0.3">
      <c r="A245" s="440" t="s">
        <v>949</v>
      </c>
      <c r="B245" s="441" t="s">
        <v>785</v>
      </c>
      <c r="C245" s="441" t="s">
        <v>786</v>
      </c>
      <c r="D245" s="441" t="s">
        <v>789</v>
      </c>
      <c r="E245" s="441" t="s">
        <v>790</v>
      </c>
      <c r="F245" s="445">
        <v>258</v>
      </c>
      <c r="G245" s="445">
        <v>13932</v>
      </c>
      <c r="H245" s="445">
        <v>0.50463633729353807</v>
      </c>
      <c r="I245" s="445">
        <v>54</v>
      </c>
      <c r="J245" s="445">
        <v>476</v>
      </c>
      <c r="K245" s="445">
        <v>27608</v>
      </c>
      <c r="L245" s="445">
        <v>1</v>
      </c>
      <c r="M245" s="445">
        <v>58</v>
      </c>
      <c r="N245" s="445">
        <v>353</v>
      </c>
      <c r="O245" s="445">
        <v>20474</v>
      </c>
      <c r="P245" s="515">
        <v>0.74159663865546221</v>
      </c>
      <c r="Q245" s="446">
        <v>58</v>
      </c>
    </row>
    <row r="246" spans="1:17" ht="14.4" customHeight="1" x14ac:dyDescent="0.3">
      <c r="A246" s="440" t="s">
        <v>949</v>
      </c>
      <c r="B246" s="441" t="s">
        <v>785</v>
      </c>
      <c r="C246" s="441" t="s">
        <v>786</v>
      </c>
      <c r="D246" s="441" t="s">
        <v>791</v>
      </c>
      <c r="E246" s="441" t="s">
        <v>792</v>
      </c>
      <c r="F246" s="445">
        <v>1544</v>
      </c>
      <c r="G246" s="445">
        <v>189912</v>
      </c>
      <c r="H246" s="445">
        <v>0.95501312494342694</v>
      </c>
      <c r="I246" s="445">
        <v>123</v>
      </c>
      <c r="J246" s="445">
        <v>1518</v>
      </c>
      <c r="K246" s="445">
        <v>198858</v>
      </c>
      <c r="L246" s="445">
        <v>1</v>
      </c>
      <c r="M246" s="445">
        <v>131</v>
      </c>
      <c r="N246" s="445">
        <v>839</v>
      </c>
      <c r="O246" s="445">
        <v>109909</v>
      </c>
      <c r="P246" s="515">
        <v>0.55270092226613965</v>
      </c>
      <c r="Q246" s="446">
        <v>131</v>
      </c>
    </row>
    <row r="247" spans="1:17" ht="14.4" customHeight="1" x14ac:dyDescent="0.3">
      <c r="A247" s="440" t="s">
        <v>949</v>
      </c>
      <c r="B247" s="441" t="s">
        <v>785</v>
      </c>
      <c r="C247" s="441" t="s">
        <v>786</v>
      </c>
      <c r="D247" s="441" t="s">
        <v>793</v>
      </c>
      <c r="E247" s="441" t="s">
        <v>794</v>
      </c>
      <c r="F247" s="445">
        <v>88</v>
      </c>
      <c r="G247" s="445">
        <v>15576</v>
      </c>
      <c r="H247" s="445">
        <v>0.95828719084533043</v>
      </c>
      <c r="I247" s="445">
        <v>177</v>
      </c>
      <c r="J247" s="445">
        <v>86</v>
      </c>
      <c r="K247" s="445">
        <v>16254</v>
      </c>
      <c r="L247" s="445">
        <v>1</v>
      </c>
      <c r="M247" s="445">
        <v>189</v>
      </c>
      <c r="N247" s="445">
        <v>81</v>
      </c>
      <c r="O247" s="445">
        <v>15309</v>
      </c>
      <c r="P247" s="515">
        <v>0.94186046511627908</v>
      </c>
      <c r="Q247" s="446">
        <v>189</v>
      </c>
    </row>
    <row r="248" spans="1:17" ht="14.4" customHeight="1" x14ac:dyDescent="0.3">
      <c r="A248" s="440" t="s">
        <v>949</v>
      </c>
      <c r="B248" s="441" t="s">
        <v>785</v>
      </c>
      <c r="C248" s="441" t="s">
        <v>786</v>
      </c>
      <c r="D248" s="441" t="s">
        <v>797</v>
      </c>
      <c r="E248" s="441" t="s">
        <v>798</v>
      </c>
      <c r="F248" s="445">
        <v>6</v>
      </c>
      <c r="G248" s="445">
        <v>2304</v>
      </c>
      <c r="H248" s="445">
        <v>0.37739557739557739</v>
      </c>
      <c r="I248" s="445">
        <v>384</v>
      </c>
      <c r="J248" s="445">
        <v>15</v>
      </c>
      <c r="K248" s="445">
        <v>6105</v>
      </c>
      <c r="L248" s="445">
        <v>1</v>
      </c>
      <c r="M248" s="445">
        <v>407</v>
      </c>
      <c r="N248" s="445">
        <v>28</v>
      </c>
      <c r="O248" s="445">
        <v>11424</v>
      </c>
      <c r="P248" s="515">
        <v>1.8712530712530713</v>
      </c>
      <c r="Q248" s="446">
        <v>408</v>
      </c>
    </row>
    <row r="249" spans="1:17" ht="14.4" customHeight="1" x14ac:dyDescent="0.3">
      <c r="A249" s="440" t="s">
        <v>949</v>
      </c>
      <c r="B249" s="441" t="s">
        <v>785</v>
      </c>
      <c r="C249" s="441" t="s">
        <v>786</v>
      </c>
      <c r="D249" s="441" t="s">
        <v>799</v>
      </c>
      <c r="E249" s="441" t="s">
        <v>800</v>
      </c>
      <c r="F249" s="445">
        <v>147</v>
      </c>
      <c r="G249" s="445">
        <v>25284</v>
      </c>
      <c r="H249" s="445">
        <v>1.1577983331806943</v>
      </c>
      <c r="I249" s="445">
        <v>172</v>
      </c>
      <c r="J249" s="445">
        <v>122</v>
      </c>
      <c r="K249" s="445">
        <v>21838</v>
      </c>
      <c r="L249" s="445">
        <v>1</v>
      </c>
      <c r="M249" s="445">
        <v>179</v>
      </c>
      <c r="N249" s="445">
        <v>69</v>
      </c>
      <c r="O249" s="445">
        <v>12420</v>
      </c>
      <c r="P249" s="515">
        <v>0.56873340049455079</v>
      </c>
      <c r="Q249" s="446">
        <v>180</v>
      </c>
    </row>
    <row r="250" spans="1:17" ht="14.4" customHeight="1" x14ac:dyDescent="0.3">
      <c r="A250" s="440" t="s">
        <v>949</v>
      </c>
      <c r="B250" s="441" t="s">
        <v>785</v>
      </c>
      <c r="C250" s="441" t="s">
        <v>786</v>
      </c>
      <c r="D250" s="441" t="s">
        <v>803</v>
      </c>
      <c r="E250" s="441" t="s">
        <v>804</v>
      </c>
      <c r="F250" s="445">
        <v>58</v>
      </c>
      <c r="G250" s="445">
        <v>18676</v>
      </c>
      <c r="H250" s="445">
        <v>1.6893713251922207</v>
      </c>
      <c r="I250" s="445">
        <v>322</v>
      </c>
      <c r="J250" s="445">
        <v>33</v>
      </c>
      <c r="K250" s="445">
        <v>11055</v>
      </c>
      <c r="L250" s="445">
        <v>1</v>
      </c>
      <c r="M250" s="445">
        <v>335</v>
      </c>
      <c r="N250" s="445">
        <v>32</v>
      </c>
      <c r="O250" s="445">
        <v>10752</v>
      </c>
      <c r="P250" s="515">
        <v>0.97259158751696062</v>
      </c>
      <c r="Q250" s="446">
        <v>336</v>
      </c>
    </row>
    <row r="251" spans="1:17" ht="14.4" customHeight="1" x14ac:dyDescent="0.3">
      <c r="A251" s="440" t="s">
        <v>949</v>
      </c>
      <c r="B251" s="441" t="s">
        <v>785</v>
      </c>
      <c r="C251" s="441" t="s">
        <v>786</v>
      </c>
      <c r="D251" s="441" t="s">
        <v>805</v>
      </c>
      <c r="E251" s="441" t="s">
        <v>806</v>
      </c>
      <c r="F251" s="445"/>
      <c r="G251" s="445"/>
      <c r="H251" s="445"/>
      <c r="I251" s="445"/>
      <c r="J251" s="445">
        <v>1</v>
      </c>
      <c r="K251" s="445">
        <v>458</v>
      </c>
      <c r="L251" s="445">
        <v>1</v>
      </c>
      <c r="M251" s="445">
        <v>458</v>
      </c>
      <c r="N251" s="445"/>
      <c r="O251" s="445"/>
      <c r="P251" s="515"/>
      <c r="Q251" s="446"/>
    </row>
    <row r="252" spans="1:17" ht="14.4" customHeight="1" x14ac:dyDescent="0.3">
      <c r="A252" s="440" t="s">
        <v>949</v>
      </c>
      <c r="B252" s="441" t="s">
        <v>785</v>
      </c>
      <c r="C252" s="441" t="s">
        <v>786</v>
      </c>
      <c r="D252" s="441" t="s">
        <v>807</v>
      </c>
      <c r="E252" s="441" t="s">
        <v>808</v>
      </c>
      <c r="F252" s="445">
        <v>275</v>
      </c>
      <c r="G252" s="445">
        <v>93775</v>
      </c>
      <c r="H252" s="445">
        <v>0.87809240219487983</v>
      </c>
      <c r="I252" s="445">
        <v>341</v>
      </c>
      <c r="J252" s="445">
        <v>306</v>
      </c>
      <c r="K252" s="445">
        <v>106794</v>
      </c>
      <c r="L252" s="445">
        <v>1</v>
      </c>
      <c r="M252" s="445">
        <v>349</v>
      </c>
      <c r="N252" s="445">
        <v>427</v>
      </c>
      <c r="O252" s="445">
        <v>149023</v>
      </c>
      <c r="P252" s="515">
        <v>1.3954248366013071</v>
      </c>
      <c r="Q252" s="446">
        <v>349</v>
      </c>
    </row>
    <row r="253" spans="1:17" ht="14.4" customHeight="1" x14ac:dyDescent="0.3">
      <c r="A253" s="440" t="s">
        <v>949</v>
      </c>
      <c r="B253" s="441" t="s">
        <v>785</v>
      </c>
      <c r="C253" s="441" t="s">
        <v>786</v>
      </c>
      <c r="D253" s="441" t="s">
        <v>815</v>
      </c>
      <c r="E253" s="441" t="s">
        <v>816</v>
      </c>
      <c r="F253" s="445">
        <v>3</v>
      </c>
      <c r="G253" s="445">
        <v>327</v>
      </c>
      <c r="H253" s="445">
        <v>0.23290598290598291</v>
      </c>
      <c r="I253" s="445">
        <v>109</v>
      </c>
      <c r="J253" s="445">
        <v>12</v>
      </c>
      <c r="K253" s="445">
        <v>1404</v>
      </c>
      <c r="L253" s="445">
        <v>1</v>
      </c>
      <c r="M253" s="445">
        <v>117</v>
      </c>
      <c r="N253" s="445">
        <v>22</v>
      </c>
      <c r="O253" s="445">
        <v>2574</v>
      </c>
      <c r="P253" s="515">
        <v>1.8333333333333333</v>
      </c>
      <c r="Q253" s="446">
        <v>117</v>
      </c>
    </row>
    <row r="254" spans="1:17" ht="14.4" customHeight="1" x14ac:dyDescent="0.3">
      <c r="A254" s="440" t="s">
        <v>949</v>
      </c>
      <c r="B254" s="441" t="s">
        <v>785</v>
      </c>
      <c r="C254" s="441" t="s">
        <v>786</v>
      </c>
      <c r="D254" s="441" t="s">
        <v>819</v>
      </c>
      <c r="E254" s="441" t="s">
        <v>820</v>
      </c>
      <c r="F254" s="445">
        <v>24</v>
      </c>
      <c r="G254" s="445">
        <v>9024</v>
      </c>
      <c r="H254" s="445">
        <v>1.2272541819665443</v>
      </c>
      <c r="I254" s="445">
        <v>376</v>
      </c>
      <c r="J254" s="445">
        <v>19</v>
      </c>
      <c r="K254" s="445">
        <v>7353</v>
      </c>
      <c r="L254" s="445">
        <v>1</v>
      </c>
      <c r="M254" s="445">
        <v>387</v>
      </c>
      <c r="N254" s="445">
        <v>21</v>
      </c>
      <c r="O254" s="445">
        <v>8211</v>
      </c>
      <c r="P254" s="515">
        <v>1.1166870665034681</v>
      </c>
      <c r="Q254" s="446">
        <v>391</v>
      </c>
    </row>
    <row r="255" spans="1:17" ht="14.4" customHeight="1" x14ac:dyDescent="0.3">
      <c r="A255" s="440" t="s">
        <v>949</v>
      </c>
      <c r="B255" s="441" t="s">
        <v>785</v>
      </c>
      <c r="C255" s="441" t="s">
        <v>786</v>
      </c>
      <c r="D255" s="441" t="s">
        <v>821</v>
      </c>
      <c r="E255" s="441" t="s">
        <v>822</v>
      </c>
      <c r="F255" s="445">
        <v>3</v>
      </c>
      <c r="G255" s="445">
        <v>111</v>
      </c>
      <c r="H255" s="445">
        <v>0.29210526315789476</v>
      </c>
      <c r="I255" s="445">
        <v>37</v>
      </c>
      <c r="J255" s="445">
        <v>10</v>
      </c>
      <c r="K255" s="445">
        <v>380</v>
      </c>
      <c r="L255" s="445">
        <v>1</v>
      </c>
      <c r="M255" s="445">
        <v>38</v>
      </c>
      <c r="N255" s="445">
        <v>15</v>
      </c>
      <c r="O255" s="445">
        <v>570</v>
      </c>
      <c r="P255" s="515">
        <v>1.5</v>
      </c>
      <c r="Q255" s="446">
        <v>38</v>
      </c>
    </row>
    <row r="256" spans="1:17" ht="14.4" customHeight="1" x14ac:dyDescent="0.3">
      <c r="A256" s="440" t="s">
        <v>949</v>
      </c>
      <c r="B256" s="441" t="s">
        <v>785</v>
      </c>
      <c r="C256" s="441" t="s">
        <v>786</v>
      </c>
      <c r="D256" s="441" t="s">
        <v>825</v>
      </c>
      <c r="E256" s="441" t="s">
        <v>826</v>
      </c>
      <c r="F256" s="445">
        <v>28</v>
      </c>
      <c r="G256" s="445">
        <v>18928</v>
      </c>
      <c r="H256" s="445">
        <v>1.0340909090909092</v>
      </c>
      <c r="I256" s="445">
        <v>676</v>
      </c>
      <c r="J256" s="445">
        <v>26</v>
      </c>
      <c r="K256" s="445">
        <v>18304</v>
      </c>
      <c r="L256" s="445">
        <v>1</v>
      </c>
      <c r="M256" s="445">
        <v>704</v>
      </c>
      <c r="N256" s="445">
        <v>24</v>
      </c>
      <c r="O256" s="445">
        <v>16920</v>
      </c>
      <c r="P256" s="515">
        <v>0.92438811188811187</v>
      </c>
      <c r="Q256" s="446">
        <v>705</v>
      </c>
    </row>
    <row r="257" spans="1:17" ht="14.4" customHeight="1" x14ac:dyDescent="0.3">
      <c r="A257" s="440" t="s">
        <v>949</v>
      </c>
      <c r="B257" s="441" t="s">
        <v>785</v>
      </c>
      <c r="C257" s="441" t="s">
        <v>786</v>
      </c>
      <c r="D257" s="441" t="s">
        <v>827</v>
      </c>
      <c r="E257" s="441" t="s">
        <v>828</v>
      </c>
      <c r="F257" s="445">
        <v>1</v>
      </c>
      <c r="G257" s="445">
        <v>138</v>
      </c>
      <c r="H257" s="445">
        <v>0.93877551020408168</v>
      </c>
      <c r="I257" s="445">
        <v>138</v>
      </c>
      <c r="J257" s="445">
        <v>1</v>
      </c>
      <c r="K257" s="445">
        <v>147</v>
      </c>
      <c r="L257" s="445">
        <v>1</v>
      </c>
      <c r="M257" s="445">
        <v>147</v>
      </c>
      <c r="N257" s="445"/>
      <c r="O257" s="445"/>
      <c r="P257" s="515"/>
      <c r="Q257" s="446"/>
    </row>
    <row r="258" spans="1:17" ht="14.4" customHeight="1" x14ac:dyDescent="0.3">
      <c r="A258" s="440" t="s">
        <v>949</v>
      </c>
      <c r="B258" s="441" t="s">
        <v>785</v>
      </c>
      <c r="C258" s="441" t="s">
        <v>786</v>
      </c>
      <c r="D258" s="441" t="s">
        <v>829</v>
      </c>
      <c r="E258" s="441" t="s">
        <v>830</v>
      </c>
      <c r="F258" s="445">
        <v>1089</v>
      </c>
      <c r="G258" s="445">
        <v>310365</v>
      </c>
      <c r="H258" s="445">
        <v>0.81220167064439142</v>
      </c>
      <c r="I258" s="445">
        <v>285</v>
      </c>
      <c r="J258" s="445">
        <v>1257</v>
      </c>
      <c r="K258" s="445">
        <v>382128</v>
      </c>
      <c r="L258" s="445">
        <v>1</v>
      </c>
      <c r="M258" s="445">
        <v>304</v>
      </c>
      <c r="N258" s="445">
        <v>1217</v>
      </c>
      <c r="O258" s="445">
        <v>371185</v>
      </c>
      <c r="P258" s="515">
        <v>0.97136299878574717</v>
      </c>
      <c r="Q258" s="446">
        <v>305</v>
      </c>
    </row>
    <row r="259" spans="1:17" ht="14.4" customHeight="1" x14ac:dyDescent="0.3">
      <c r="A259" s="440" t="s">
        <v>949</v>
      </c>
      <c r="B259" s="441" t="s">
        <v>785</v>
      </c>
      <c r="C259" s="441" t="s">
        <v>786</v>
      </c>
      <c r="D259" s="441" t="s">
        <v>831</v>
      </c>
      <c r="E259" s="441" t="s">
        <v>832</v>
      </c>
      <c r="F259" s="445"/>
      <c r="G259" s="445"/>
      <c r="H259" s="445"/>
      <c r="I259" s="445"/>
      <c r="J259" s="445">
        <v>2</v>
      </c>
      <c r="K259" s="445">
        <v>7414</v>
      </c>
      <c r="L259" s="445">
        <v>1</v>
      </c>
      <c r="M259" s="445">
        <v>3707</v>
      </c>
      <c r="N259" s="445"/>
      <c r="O259" s="445"/>
      <c r="P259" s="515"/>
      <c r="Q259" s="446"/>
    </row>
    <row r="260" spans="1:17" ht="14.4" customHeight="1" x14ac:dyDescent="0.3">
      <c r="A260" s="440" t="s">
        <v>949</v>
      </c>
      <c r="B260" s="441" t="s">
        <v>785</v>
      </c>
      <c r="C260" s="441" t="s">
        <v>786</v>
      </c>
      <c r="D260" s="441" t="s">
        <v>833</v>
      </c>
      <c r="E260" s="441" t="s">
        <v>834</v>
      </c>
      <c r="F260" s="445">
        <v>155</v>
      </c>
      <c r="G260" s="445">
        <v>71610</v>
      </c>
      <c r="H260" s="445">
        <v>0.83791626687884679</v>
      </c>
      <c r="I260" s="445">
        <v>462</v>
      </c>
      <c r="J260" s="445">
        <v>173</v>
      </c>
      <c r="K260" s="445">
        <v>85462</v>
      </c>
      <c r="L260" s="445">
        <v>1</v>
      </c>
      <c r="M260" s="445">
        <v>494</v>
      </c>
      <c r="N260" s="445">
        <v>181</v>
      </c>
      <c r="O260" s="445">
        <v>89414</v>
      </c>
      <c r="P260" s="515">
        <v>1.046242774566474</v>
      </c>
      <c r="Q260" s="446">
        <v>494</v>
      </c>
    </row>
    <row r="261" spans="1:17" ht="14.4" customHeight="1" x14ac:dyDescent="0.3">
      <c r="A261" s="440" t="s">
        <v>949</v>
      </c>
      <c r="B261" s="441" t="s">
        <v>785</v>
      </c>
      <c r="C261" s="441" t="s">
        <v>786</v>
      </c>
      <c r="D261" s="441" t="s">
        <v>835</v>
      </c>
      <c r="E261" s="441" t="s">
        <v>836</v>
      </c>
      <c r="F261" s="445">
        <v>2</v>
      </c>
      <c r="G261" s="445">
        <v>12422</v>
      </c>
      <c r="H261" s="445">
        <v>1.8904276365849946</v>
      </c>
      <c r="I261" s="445">
        <v>6211</v>
      </c>
      <c r="J261" s="445">
        <v>1</v>
      </c>
      <c r="K261" s="445">
        <v>6571</v>
      </c>
      <c r="L261" s="445">
        <v>1</v>
      </c>
      <c r="M261" s="445">
        <v>6571</v>
      </c>
      <c r="N261" s="445"/>
      <c r="O261" s="445"/>
      <c r="P261" s="515"/>
      <c r="Q261" s="446"/>
    </row>
    <row r="262" spans="1:17" ht="14.4" customHeight="1" x14ac:dyDescent="0.3">
      <c r="A262" s="440" t="s">
        <v>949</v>
      </c>
      <c r="B262" s="441" t="s">
        <v>785</v>
      </c>
      <c r="C262" s="441" t="s">
        <v>786</v>
      </c>
      <c r="D262" s="441" t="s">
        <v>837</v>
      </c>
      <c r="E262" s="441" t="s">
        <v>838</v>
      </c>
      <c r="F262" s="445">
        <v>1215</v>
      </c>
      <c r="G262" s="445">
        <v>432540</v>
      </c>
      <c r="H262" s="445">
        <v>0.88495611432780241</v>
      </c>
      <c r="I262" s="445">
        <v>356</v>
      </c>
      <c r="J262" s="445">
        <v>1321</v>
      </c>
      <c r="K262" s="445">
        <v>488770</v>
      </c>
      <c r="L262" s="445">
        <v>1</v>
      </c>
      <c r="M262" s="445">
        <v>370</v>
      </c>
      <c r="N262" s="445">
        <v>1216</v>
      </c>
      <c r="O262" s="445">
        <v>449920</v>
      </c>
      <c r="P262" s="515">
        <v>0.92051476154428469</v>
      </c>
      <c r="Q262" s="446">
        <v>370</v>
      </c>
    </row>
    <row r="263" spans="1:17" ht="14.4" customHeight="1" x14ac:dyDescent="0.3">
      <c r="A263" s="440" t="s">
        <v>949</v>
      </c>
      <c r="B263" s="441" t="s">
        <v>785</v>
      </c>
      <c r="C263" s="441" t="s">
        <v>786</v>
      </c>
      <c r="D263" s="441" t="s">
        <v>843</v>
      </c>
      <c r="E263" s="441" t="s">
        <v>844</v>
      </c>
      <c r="F263" s="445"/>
      <c r="G263" s="445"/>
      <c r="H263" s="445"/>
      <c r="I263" s="445"/>
      <c r="J263" s="445"/>
      <c r="K263" s="445"/>
      <c r="L263" s="445"/>
      <c r="M263" s="445"/>
      <c r="N263" s="445">
        <v>1</v>
      </c>
      <c r="O263" s="445">
        <v>111</v>
      </c>
      <c r="P263" s="515"/>
      <c r="Q263" s="446">
        <v>111</v>
      </c>
    </row>
    <row r="264" spans="1:17" ht="14.4" customHeight="1" x14ac:dyDescent="0.3">
      <c r="A264" s="440" t="s">
        <v>949</v>
      </c>
      <c r="B264" s="441" t="s">
        <v>785</v>
      </c>
      <c r="C264" s="441" t="s">
        <v>786</v>
      </c>
      <c r="D264" s="441" t="s">
        <v>845</v>
      </c>
      <c r="E264" s="441" t="s">
        <v>846</v>
      </c>
      <c r="F264" s="445">
        <v>77</v>
      </c>
      <c r="G264" s="445">
        <v>9009</v>
      </c>
      <c r="H264" s="445">
        <v>0.75075000000000003</v>
      </c>
      <c r="I264" s="445">
        <v>117</v>
      </c>
      <c r="J264" s="445">
        <v>96</v>
      </c>
      <c r="K264" s="445">
        <v>12000</v>
      </c>
      <c r="L264" s="445">
        <v>1</v>
      </c>
      <c r="M264" s="445">
        <v>125</v>
      </c>
      <c r="N264" s="445">
        <v>59</v>
      </c>
      <c r="O264" s="445">
        <v>7375</v>
      </c>
      <c r="P264" s="515">
        <v>0.61458333333333337</v>
      </c>
      <c r="Q264" s="446">
        <v>125</v>
      </c>
    </row>
    <row r="265" spans="1:17" ht="14.4" customHeight="1" x14ac:dyDescent="0.3">
      <c r="A265" s="440" t="s">
        <v>949</v>
      </c>
      <c r="B265" s="441" t="s">
        <v>785</v>
      </c>
      <c r="C265" s="441" t="s">
        <v>786</v>
      </c>
      <c r="D265" s="441" t="s">
        <v>847</v>
      </c>
      <c r="E265" s="441" t="s">
        <v>848</v>
      </c>
      <c r="F265" s="445">
        <v>10</v>
      </c>
      <c r="G265" s="445">
        <v>4630</v>
      </c>
      <c r="H265" s="445">
        <v>0.49229133439659756</v>
      </c>
      <c r="I265" s="445">
        <v>463</v>
      </c>
      <c r="J265" s="445">
        <v>19</v>
      </c>
      <c r="K265" s="445">
        <v>9405</v>
      </c>
      <c r="L265" s="445">
        <v>1</v>
      </c>
      <c r="M265" s="445">
        <v>495</v>
      </c>
      <c r="N265" s="445">
        <v>33</v>
      </c>
      <c r="O265" s="445">
        <v>16335</v>
      </c>
      <c r="P265" s="515">
        <v>1.736842105263158</v>
      </c>
      <c r="Q265" s="446">
        <v>495</v>
      </c>
    </row>
    <row r="266" spans="1:17" ht="14.4" customHeight="1" x14ac:dyDescent="0.3">
      <c r="A266" s="440" t="s">
        <v>949</v>
      </c>
      <c r="B266" s="441" t="s">
        <v>785</v>
      </c>
      <c r="C266" s="441" t="s">
        <v>786</v>
      </c>
      <c r="D266" s="441" t="s">
        <v>849</v>
      </c>
      <c r="E266" s="441" t="s">
        <v>850</v>
      </c>
      <c r="F266" s="445"/>
      <c r="G266" s="445"/>
      <c r="H266" s="445"/>
      <c r="I266" s="445"/>
      <c r="J266" s="445"/>
      <c r="K266" s="445"/>
      <c r="L266" s="445"/>
      <c r="M266" s="445"/>
      <c r="N266" s="445">
        <v>2</v>
      </c>
      <c r="O266" s="445">
        <v>2570</v>
      </c>
      <c r="P266" s="515"/>
      <c r="Q266" s="446">
        <v>1285</v>
      </c>
    </row>
    <row r="267" spans="1:17" ht="14.4" customHeight="1" x14ac:dyDescent="0.3">
      <c r="A267" s="440" t="s">
        <v>949</v>
      </c>
      <c r="B267" s="441" t="s">
        <v>785</v>
      </c>
      <c r="C267" s="441" t="s">
        <v>786</v>
      </c>
      <c r="D267" s="441" t="s">
        <v>851</v>
      </c>
      <c r="E267" s="441" t="s">
        <v>852</v>
      </c>
      <c r="F267" s="445">
        <v>9</v>
      </c>
      <c r="G267" s="445">
        <v>3933</v>
      </c>
      <c r="H267" s="445">
        <v>0.57499999999999996</v>
      </c>
      <c r="I267" s="445">
        <v>437</v>
      </c>
      <c r="J267" s="445">
        <v>15</v>
      </c>
      <c r="K267" s="445">
        <v>6840</v>
      </c>
      <c r="L267" s="445">
        <v>1</v>
      </c>
      <c r="M267" s="445">
        <v>456</v>
      </c>
      <c r="N267" s="445">
        <v>7</v>
      </c>
      <c r="O267" s="445">
        <v>3192</v>
      </c>
      <c r="P267" s="515">
        <v>0.46666666666666667</v>
      </c>
      <c r="Q267" s="446">
        <v>456</v>
      </c>
    </row>
    <row r="268" spans="1:17" ht="14.4" customHeight="1" x14ac:dyDescent="0.3">
      <c r="A268" s="440" t="s">
        <v>949</v>
      </c>
      <c r="B268" s="441" t="s">
        <v>785</v>
      </c>
      <c r="C268" s="441" t="s">
        <v>786</v>
      </c>
      <c r="D268" s="441" t="s">
        <v>853</v>
      </c>
      <c r="E268" s="441" t="s">
        <v>854</v>
      </c>
      <c r="F268" s="445">
        <v>914</v>
      </c>
      <c r="G268" s="445">
        <v>49356</v>
      </c>
      <c r="H268" s="445">
        <v>0.83102101293103448</v>
      </c>
      <c r="I268" s="445">
        <v>54</v>
      </c>
      <c r="J268" s="445">
        <v>1024</v>
      </c>
      <c r="K268" s="445">
        <v>59392</v>
      </c>
      <c r="L268" s="445">
        <v>1</v>
      </c>
      <c r="M268" s="445">
        <v>58</v>
      </c>
      <c r="N268" s="445">
        <v>547</v>
      </c>
      <c r="O268" s="445">
        <v>31726</v>
      </c>
      <c r="P268" s="515">
        <v>0.5341796875</v>
      </c>
      <c r="Q268" s="446">
        <v>58</v>
      </c>
    </row>
    <row r="269" spans="1:17" ht="14.4" customHeight="1" x14ac:dyDescent="0.3">
      <c r="A269" s="440" t="s">
        <v>949</v>
      </c>
      <c r="B269" s="441" t="s">
        <v>785</v>
      </c>
      <c r="C269" s="441" t="s">
        <v>786</v>
      </c>
      <c r="D269" s="441" t="s">
        <v>857</v>
      </c>
      <c r="E269" s="441" t="s">
        <v>858</v>
      </c>
      <c r="F269" s="445"/>
      <c r="G269" s="445"/>
      <c r="H269" s="445"/>
      <c r="I269" s="445"/>
      <c r="J269" s="445"/>
      <c r="K269" s="445"/>
      <c r="L269" s="445"/>
      <c r="M269" s="445"/>
      <c r="N269" s="445">
        <v>4</v>
      </c>
      <c r="O269" s="445">
        <v>39048</v>
      </c>
      <c r="P269" s="515"/>
      <c r="Q269" s="446">
        <v>9762</v>
      </c>
    </row>
    <row r="270" spans="1:17" ht="14.4" customHeight="1" x14ac:dyDescent="0.3">
      <c r="A270" s="440" t="s">
        <v>949</v>
      </c>
      <c r="B270" s="441" t="s">
        <v>785</v>
      </c>
      <c r="C270" s="441" t="s">
        <v>786</v>
      </c>
      <c r="D270" s="441" t="s">
        <v>861</v>
      </c>
      <c r="E270" s="441" t="s">
        <v>862</v>
      </c>
      <c r="F270" s="445">
        <v>4287</v>
      </c>
      <c r="G270" s="445">
        <v>724503</v>
      </c>
      <c r="H270" s="445">
        <v>0.82949652231158943</v>
      </c>
      <c r="I270" s="445">
        <v>169</v>
      </c>
      <c r="J270" s="445">
        <v>4991</v>
      </c>
      <c r="K270" s="445">
        <v>873425</v>
      </c>
      <c r="L270" s="445">
        <v>1</v>
      </c>
      <c r="M270" s="445">
        <v>175</v>
      </c>
      <c r="N270" s="445">
        <v>3930</v>
      </c>
      <c r="O270" s="445">
        <v>691680</v>
      </c>
      <c r="P270" s="515">
        <v>0.7919168789535449</v>
      </c>
      <c r="Q270" s="446">
        <v>176</v>
      </c>
    </row>
    <row r="271" spans="1:17" ht="14.4" customHeight="1" x14ac:dyDescent="0.3">
      <c r="A271" s="440" t="s">
        <v>949</v>
      </c>
      <c r="B271" s="441" t="s">
        <v>785</v>
      </c>
      <c r="C271" s="441" t="s">
        <v>786</v>
      </c>
      <c r="D271" s="441" t="s">
        <v>863</v>
      </c>
      <c r="E271" s="441" t="s">
        <v>864</v>
      </c>
      <c r="F271" s="445">
        <v>53</v>
      </c>
      <c r="G271" s="445">
        <v>4293</v>
      </c>
      <c r="H271" s="445">
        <v>0.93529411764705883</v>
      </c>
      <c r="I271" s="445">
        <v>81</v>
      </c>
      <c r="J271" s="445">
        <v>54</v>
      </c>
      <c r="K271" s="445">
        <v>4590</v>
      </c>
      <c r="L271" s="445">
        <v>1</v>
      </c>
      <c r="M271" s="445">
        <v>85</v>
      </c>
      <c r="N271" s="445">
        <v>45</v>
      </c>
      <c r="O271" s="445">
        <v>3825</v>
      </c>
      <c r="P271" s="515">
        <v>0.83333333333333337</v>
      </c>
      <c r="Q271" s="446">
        <v>85</v>
      </c>
    </row>
    <row r="272" spans="1:17" ht="14.4" customHeight="1" x14ac:dyDescent="0.3">
      <c r="A272" s="440" t="s">
        <v>949</v>
      </c>
      <c r="B272" s="441" t="s">
        <v>785</v>
      </c>
      <c r="C272" s="441" t="s">
        <v>786</v>
      </c>
      <c r="D272" s="441" t="s">
        <v>865</v>
      </c>
      <c r="E272" s="441" t="s">
        <v>866</v>
      </c>
      <c r="F272" s="445">
        <v>1</v>
      </c>
      <c r="G272" s="445">
        <v>166</v>
      </c>
      <c r="H272" s="445"/>
      <c r="I272" s="445">
        <v>166</v>
      </c>
      <c r="J272" s="445"/>
      <c r="K272" s="445"/>
      <c r="L272" s="445"/>
      <c r="M272" s="445"/>
      <c r="N272" s="445">
        <v>1</v>
      </c>
      <c r="O272" s="445">
        <v>178</v>
      </c>
      <c r="P272" s="515"/>
      <c r="Q272" s="446">
        <v>178</v>
      </c>
    </row>
    <row r="273" spans="1:17" ht="14.4" customHeight="1" x14ac:dyDescent="0.3">
      <c r="A273" s="440" t="s">
        <v>949</v>
      </c>
      <c r="B273" s="441" t="s">
        <v>785</v>
      </c>
      <c r="C273" s="441" t="s">
        <v>786</v>
      </c>
      <c r="D273" s="441" t="s">
        <v>867</v>
      </c>
      <c r="E273" s="441" t="s">
        <v>868</v>
      </c>
      <c r="F273" s="445">
        <v>2</v>
      </c>
      <c r="G273" s="445">
        <v>326</v>
      </c>
      <c r="H273" s="445">
        <v>0.48224852071005919</v>
      </c>
      <c r="I273" s="445">
        <v>163</v>
      </c>
      <c r="J273" s="445">
        <v>4</v>
      </c>
      <c r="K273" s="445">
        <v>676</v>
      </c>
      <c r="L273" s="445">
        <v>1</v>
      </c>
      <c r="M273" s="445">
        <v>169</v>
      </c>
      <c r="N273" s="445">
        <v>3</v>
      </c>
      <c r="O273" s="445">
        <v>510</v>
      </c>
      <c r="P273" s="515">
        <v>0.75443786982248517</v>
      </c>
      <c r="Q273" s="446">
        <v>170</v>
      </c>
    </row>
    <row r="274" spans="1:17" ht="14.4" customHeight="1" x14ac:dyDescent="0.3">
      <c r="A274" s="440" t="s">
        <v>949</v>
      </c>
      <c r="B274" s="441" t="s">
        <v>785</v>
      </c>
      <c r="C274" s="441" t="s">
        <v>786</v>
      </c>
      <c r="D274" s="441" t="s">
        <v>869</v>
      </c>
      <c r="E274" s="441" t="s">
        <v>870</v>
      </c>
      <c r="F274" s="445"/>
      <c r="G274" s="445"/>
      <c r="H274" s="445"/>
      <c r="I274" s="445"/>
      <c r="J274" s="445">
        <v>1</v>
      </c>
      <c r="K274" s="445">
        <v>29</v>
      </c>
      <c r="L274" s="445">
        <v>1</v>
      </c>
      <c r="M274" s="445">
        <v>29</v>
      </c>
      <c r="N274" s="445"/>
      <c r="O274" s="445"/>
      <c r="P274" s="515"/>
      <c r="Q274" s="446"/>
    </row>
    <row r="275" spans="1:17" ht="14.4" customHeight="1" x14ac:dyDescent="0.3">
      <c r="A275" s="440" t="s">
        <v>949</v>
      </c>
      <c r="B275" s="441" t="s">
        <v>785</v>
      </c>
      <c r="C275" s="441" t="s">
        <v>786</v>
      </c>
      <c r="D275" s="441" t="s">
        <v>871</v>
      </c>
      <c r="E275" s="441" t="s">
        <v>872</v>
      </c>
      <c r="F275" s="445"/>
      <c r="G275" s="445"/>
      <c r="H275" s="445"/>
      <c r="I275" s="445"/>
      <c r="J275" s="445"/>
      <c r="K275" s="445"/>
      <c r="L275" s="445"/>
      <c r="M275" s="445"/>
      <c r="N275" s="445">
        <v>8</v>
      </c>
      <c r="O275" s="445">
        <v>8096</v>
      </c>
      <c r="P275" s="515"/>
      <c r="Q275" s="446">
        <v>1012</v>
      </c>
    </row>
    <row r="276" spans="1:17" ht="14.4" customHeight="1" x14ac:dyDescent="0.3">
      <c r="A276" s="440" t="s">
        <v>949</v>
      </c>
      <c r="B276" s="441" t="s">
        <v>785</v>
      </c>
      <c r="C276" s="441" t="s">
        <v>786</v>
      </c>
      <c r="D276" s="441" t="s">
        <v>873</v>
      </c>
      <c r="E276" s="441" t="s">
        <v>874</v>
      </c>
      <c r="F276" s="445"/>
      <c r="G276" s="445"/>
      <c r="H276" s="445"/>
      <c r="I276" s="445"/>
      <c r="J276" s="445">
        <v>1</v>
      </c>
      <c r="K276" s="445">
        <v>176</v>
      </c>
      <c r="L276" s="445">
        <v>1</v>
      </c>
      <c r="M276" s="445">
        <v>176</v>
      </c>
      <c r="N276" s="445">
        <v>1</v>
      </c>
      <c r="O276" s="445">
        <v>176</v>
      </c>
      <c r="P276" s="515">
        <v>1</v>
      </c>
      <c r="Q276" s="446">
        <v>176</v>
      </c>
    </row>
    <row r="277" spans="1:17" ht="14.4" customHeight="1" x14ac:dyDescent="0.3">
      <c r="A277" s="440" t="s">
        <v>949</v>
      </c>
      <c r="B277" s="441" t="s">
        <v>785</v>
      </c>
      <c r="C277" s="441" t="s">
        <v>786</v>
      </c>
      <c r="D277" s="441" t="s">
        <v>875</v>
      </c>
      <c r="E277" s="441" t="s">
        <v>876</v>
      </c>
      <c r="F277" s="445"/>
      <c r="G277" s="445"/>
      <c r="H277" s="445"/>
      <c r="I277" s="445"/>
      <c r="J277" s="445"/>
      <c r="K277" s="445"/>
      <c r="L277" s="445"/>
      <c r="M277" s="445"/>
      <c r="N277" s="445">
        <v>8</v>
      </c>
      <c r="O277" s="445">
        <v>18376</v>
      </c>
      <c r="P277" s="515"/>
      <c r="Q277" s="446">
        <v>2297</v>
      </c>
    </row>
    <row r="278" spans="1:17" ht="14.4" customHeight="1" x14ac:dyDescent="0.3">
      <c r="A278" s="440" t="s">
        <v>949</v>
      </c>
      <c r="B278" s="441" t="s">
        <v>785</v>
      </c>
      <c r="C278" s="441" t="s">
        <v>786</v>
      </c>
      <c r="D278" s="441" t="s">
        <v>877</v>
      </c>
      <c r="E278" s="441" t="s">
        <v>878</v>
      </c>
      <c r="F278" s="445">
        <v>20</v>
      </c>
      <c r="G278" s="445">
        <v>4940</v>
      </c>
      <c r="H278" s="445">
        <v>0.75133079847908746</v>
      </c>
      <c r="I278" s="445">
        <v>247</v>
      </c>
      <c r="J278" s="445">
        <v>25</v>
      </c>
      <c r="K278" s="445">
        <v>6575</v>
      </c>
      <c r="L278" s="445">
        <v>1</v>
      </c>
      <c r="M278" s="445">
        <v>263</v>
      </c>
      <c r="N278" s="445">
        <v>19</v>
      </c>
      <c r="O278" s="445">
        <v>5016</v>
      </c>
      <c r="P278" s="515">
        <v>0.76288973384030423</v>
      </c>
      <c r="Q278" s="446">
        <v>264</v>
      </c>
    </row>
    <row r="279" spans="1:17" ht="14.4" customHeight="1" x14ac:dyDescent="0.3">
      <c r="A279" s="440" t="s">
        <v>949</v>
      </c>
      <c r="B279" s="441" t="s">
        <v>785</v>
      </c>
      <c r="C279" s="441" t="s">
        <v>786</v>
      </c>
      <c r="D279" s="441" t="s">
        <v>879</v>
      </c>
      <c r="E279" s="441" t="s">
        <v>880</v>
      </c>
      <c r="F279" s="445">
        <v>29</v>
      </c>
      <c r="G279" s="445">
        <v>58348</v>
      </c>
      <c r="H279" s="445">
        <v>1.4417593278972078</v>
      </c>
      <c r="I279" s="445">
        <v>2012</v>
      </c>
      <c r="J279" s="445">
        <v>19</v>
      </c>
      <c r="K279" s="445">
        <v>40470</v>
      </c>
      <c r="L279" s="445">
        <v>1</v>
      </c>
      <c r="M279" s="445">
        <v>2130</v>
      </c>
      <c r="N279" s="445">
        <v>9</v>
      </c>
      <c r="O279" s="445">
        <v>19179</v>
      </c>
      <c r="P279" s="515">
        <v>0.47390659747961456</v>
      </c>
      <c r="Q279" s="446">
        <v>2131</v>
      </c>
    </row>
    <row r="280" spans="1:17" ht="14.4" customHeight="1" x14ac:dyDescent="0.3">
      <c r="A280" s="440" t="s">
        <v>949</v>
      </c>
      <c r="B280" s="441" t="s">
        <v>785</v>
      </c>
      <c r="C280" s="441" t="s">
        <v>786</v>
      </c>
      <c r="D280" s="441" t="s">
        <v>881</v>
      </c>
      <c r="E280" s="441" t="s">
        <v>882</v>
      </c>
      <c r="F280" s="445">
        <v>12</v>
      </c>
      <c r="G280" s="445">
        <v>2712</v>
      </c>
      <c r="H280" s="445">
        <v>0.70041322314049592</v>
      </c>
      <c r="I280" s="445">
        <v>226</v>
      </c>
      <c r="J280" s="445">
        <v>16</v>
      </c>
      <c r="K280" s="445">
        <v>3872</v>
      </c>
      <c r="L280" s="445">
        <v>1</v>
      </c>
      <c r="M280" s="445">
        <v>242</v>
      </c>
      <c r="N280" s="445">
        <v>35</v>
      </c>
      <c r="O280" s="445">
        <v>8470</v>
      </c>
      <c r="P280" s="515">
        <v>2.1875</v>
      </c>
      <c r="Q280" s="446">
        <v>242</v>
      </c>
    </row>
    <row r="281" spans="1:17" ht="14.4" customHeight="1" x14ac:dyDescent="0.3">
      <c r="A281" s="440" t="s">
        <v>949</v>
      </c>
      <c r="B281" s="441" t="s">
        <v>785</v>
      </c>
      <c r="C281" s="441" t="s">
        <v>786</v>
      </c>
      <c r="D281" s="441" t="s">
        <v>883</v>
      </c>
      <c r="E281" s="441" t="s">
        <v>884</v>
      </c>
      <c r="F281" s="445">
        <v>3</v>
      </c>
      <c r="G281" s="445">
        <v>1254</v>
      </c>
      <c r="H281" s="445">
        <v>0.98817966903073284</v>
      </c>
      <c r="I281" s="445">
        <v>418</v>
      </c>
      <c r="J281" s="445">
        <v>3</v>
      </c>
      <c r="K281" s="445">
        <v>1269</v>
      </c>
      <c r="L281" s="445">
        <v>1</v>
      </c>
      <c r="M281" s="445">
        <v>423</v>
      </c>
      <c r="N281" s="445"/>
      <c r="O281" s="445"/>
      <c r="P281" s="515"/>
      <c r="Q281" s="446"/>
    </row>
    <row r="282" spans="1:17" ht="14.4" customHeight="1" x14ac:dyDescent="0.3">
      <c r="A282" s="440" t="s">
        <v>949</v>
      </c>
      <c r="B282" s="441" t="s">
        <v>785</v>
      </c>
      <c r="C282" s="441" t="s">
        <v>786</v>
      </c>
      <c r="D282" s="441" t="s">
        <v>887</v>
      </c>
      <c r="E282" s="441" t="s">
        <v>790</v>
      </c>
      <c r="F282" s="445"/>
      <c r="G282" s="445"/>
      <c r="H282" s="445"/>
      <c r="I282" s="445"/>
      <c r="J282" s="445"/>
      <c r="K282" s="445"/>
      <c r="L282" s="445"/>
      <c r="M282" s="445"/>
      <c r="N282" s="445">
        <v>1</v>
      </c>
      <c r="O282" s="445">
        <v>37</v>
      </c>
      <c r="P282" s="515"/>
      <c r="Q282" s="446">
        <v>37</v>
      </c>
    </row>
    <row r="283" spans="1:17" ht="14.4" customHeight="1" x14ac:dyDescent="0.3">
      <c r="A283" s="440" t="s">
        <v>949</v>
      </c>
      <c r="B283" s="441" t="s">
        <v>785</v>
      </c>
      <c r="C283" s="441" t="s">
        <v>786</v>
      </c>
      <c r="D283" s="441" t="s">
        <v>890</v>
      </c>
      <c r="E283" s="441" t="s">
        <v>891</v>
      </c>
      <c r="F283" s="445"/>
      <c r="G283" s="445"/>
      <c r="H283" s="445"/>
      <c r="I283" s="445"/>
      <c r="J283" s="445">
        <v>2</v>
      </c>
      <c r="K283" s="445">
        <v>2110</v>
      </c>
      <c r="L283" s="445">
        <v>1</v>
      </c>
      <c r="M283" s="445">
        <v>1055</v>
      </c>
      <c r="N283" s="445">
        <v>18</v>
      </c>
      <c r="O283" s="445">
        <v>19026</v>
      </c>
      <c r="P283" s="515">
        <v>9.0170616113744071</v>
      </c>
      <c r="Q283" s="446">
        <v>1057</v>
      </c>
    </row>
    <row r="284" spans="1:17" ht="14.4" customHeight="1" x14ac:dyDescent="0.3">
      <c r="A284" s="440" t="s">
        <v>949</v>
      </c>
      <c r="B284" s="441" t="s">
        <v>785</v>
      </c>
      <c r="C284" s="441" t="s">
        <v>786</v>
      </c>
      <c r="D284" s="441" t="s">
        <v>892</v>
      </c>
      <c r="E284" s="441" t="s">
        <v>893</v>
      </c>
      <c r="F284" s="445"/>
      <c r="G284" s="445"/>
      <c r="H284" s="445"/>
      <c r="I284" s="445"/>
      <c r="J284" s="445"/>
      <c r="K284" s="445"/>
      <c r="L284" s="445"/>
      <c r="M284" s="445"/>
      <c r="N284" s="445">
        <v>2</v>
      </c>
      <c r="O284" s="445">
        <v>578</v>
      </c>
      <c r="P284" s="515"/>
      <c r="Q284" s="446">
        <v>289</v>
      </c>
    </row>
    <row r="285" spans="1:17" ht="14.4" customHeight="1" x14ac:dyDescent="0.3">
      <c r="A285" s="440" t="s">
        <v>949</v>
      </c>
      <c r="B285" s="441" t="s">
        <v>785</v>
      </c>
      <c r="C285" s="441" t="s">
        <v>786</v>
      </c>
      <c r="D285" s="441" t="s">
        <v>894</v>
      </c>
      <c r="E285" s="441" t="s">
        <v>895</v>
      </c>
      <c r="F285" s="445">
        <v>1</v>
      </c>
      <c r="G285" s="445">
        <v>1050</v>
      </c>
      <c r="H285" s="445">
        <v>0.95802919708029199</v>
      </c>
      <c r="I285" s="445">
        <v>1050</v>
      </c>
      <c r="J285" s="445">
        <v>1</v>
      </c>
      <c r="K285" s="445">
        <v>1096</v>
      </c>
      <c r="L285" s="445">
        <v>1</v>
      </c>
      <c r="M285" s="445">
        <v>1096</v>
      </c>
      <c r="N285" s="445"/>
      <c r="O285" s="445"/>
      <c r="P285" s="515"/>
      <c r="Q285" s="446"/>
    </row>
    <row r="286" spans="1:17" ht="14.4" customHeight="1" x14ac:dyDescent="0.3">
      <c r="A286" s="440" t="s">
        <v>949</v>
      </c>
      <c r="B286" s="441" t="s">
        <v>785</v>
      </c>
      <c r="C286" s="441" t="s">
        <v>786</v>
      </c>
      <c r="D286" s="441" t="s">
        <v>898</v>
      </c>
      <c r="E286" s="441" t="s">
        <v>899</v>
      </c>
      <c r="F286" s="445">
        <v>2</v>
      </c>
      <c r="G286" s="445">
        <v>612</v>
      </c>
      <c r="H286" s="445"/>
      <c r="I286" s="445">
        <v>306</v>
      </c>
      <c r="J286" s="445"/>
      <c r="K286" s="445"/>
      <c r="L286" s="445"/>
      <c r="M286" s="445"/>
      <c r="N286" s="445"/>
      <c r="O286" s="445"/>
      <c r="P286" s="515"/>
      <c r="Q286" s="446"/>
    </row>
    <row r="287" spans="1:17" ht="14.4" customHeight="1" x14ac:dyDescent="0.3">
      <c r="A287" s="440" t="s">
        <v>784</v>
      </c>
      <c r="B287" s="441" t="s">
        <v>785</v>
      </c>
      <c r="C287" s="441" t="s">
        <v>786</v>
      </c>
      <c r="D287" s="441" t="s">
        <v>787</v>
      </c>
      <c r="E287" s="441" t="s">
        <v>788</v>
      </c>
      <c r="F287" s="445">
        <v>1</v>
      </c>
      <c r="G287" s="445">
        <v>2103</v>
      </c>
      <c r="H287" s="445">
        <v>0.47237196765498651</v>
      </c>
      <c r="I287" s="445">
        <v>2103</v>
      </c>
      <c r="J287" s="445">
        <v>2</v>
      </c>
      <c r="K287" s="445">
        <v>4452</v>
      </c>
      <c r="L287" s="445">
        <v>1</v>
      </c>
      <c r="M287" s="445">
        <v>2226</v>
      </c>
      <c r="N287" s="445"/>
      <c r="O287" s="445"/>
      <c r="P287" s="515"/>
      <c r="Q287" s="446"/>
    </row>
    <row r="288" spans="1:17" ht="14.4" customHeight="1" x14ac:dyDescent="0.3">
      <c r="A288" s="440" t="s">
        <v>784</v>
      </c>
      <c r="B288" s="441" t="s">
        <v>785</v>
      </c>
      <c r="C288" s="441" t="s">
        <v>786</v>
      </c>
      <c r="D288" s="441" t="s">
        <v>789</v>
      </c>
      <c r="E288" s="441" t="s">
        <v>790</v>
      </c>
      <c r="F288" s="445"/>
      <c r="G288" s="445"/>
      <c r="H288" s="445"/>
      <c r="I288" s="445"/>
      <c r="J288" s="445">
        <v>12</v>
      </c>
      <c r="K288" s="445">
        <v>696</v>
      </c>
      <c r="L288" s="445">
        <v>1</v>
      </c>
      <c r="M288" s="445">
        <v>58</v>
      </c>
      <c r="N288" s="445"/>
      <c r="O288" s="445"/>
      <c r="P288" s="515"/>
      <c r="Q288" s="446"/>
    </row>
    <row r="289" spans="1:17" ht="14.4" customHeight="1" x14ac:dyDescent="0.3">
      <c r="A289" s="440" t="s">
        <v>784</v>
      </c>
      <c r="B289" s="441" t="s">
        <v>785</v>
      </c>
      <c r="C289" s="441" t="s">
        <v>786</v>
      </c>
      <c r="D289" s="441" t="s">
        <v>791</v>
      </c>
      <c r="E289" s="441" t="s">
        <v>792</v>
      </c>
      <c r="F289" s="445">
        <v>20</v>
      </c>
      <c r="G289" s="445">
        <v>2460</v>
      </c>
      <c r="H289" s="445">
        <v>0.78244274809160308</v>
      </c>
      <c r="I289" s="445">
        <v>123</v>
      </c>
      <c r="J289" s="445">
        <v>24</v>
      </c>
      <c r="K289" s="445">
        <v>3144</v>
      </c>
      <c r="L289" s="445">
        <v>1</v>
      </c>
      <c r="M289" s="445">
        <v>131</v>
      </c>
      <c r="N289" s="445">
        <v>9</v>
      </c>
      <c r="O289" s="445">
        <v>1179</v>
      </c>
      <c r="P289" s="515">
        <v>0.375</v>
      </c>
      <c r="Q289" s="446">
        <v>131</v>
      </c>
    </row>
    <row r="290" spans="1:17" ht="14.4" customHeight="1" x14ac:dyDescent="0.3">
      <c r="A290" s="440" t="s">
        <v>784</v>
      </c>
      <c r="B290" s="441" t="s">
        <v>785</v>
      </c>
      <c r="C290" s="441" t="s">
        <v>786</v>
      </c>
      <c r="D290" s="441" t="s">
        <v>793</v>
      </c>
      <c r="E290" s="441" t="s">
        <v>794</v>
      </c>
      <c r="F290" s="445">
        <v>1</v>
      </c>
      <c r="G290" s="445">
        <v>177</v>
      </c>
      <c r="H290" s="445">
        <v>0.93650793650793651</v>
      </c>
      <c r="I290" s="445">
        <v>177</v>
      </c>
      <c r="J290" s="445">
        <v>1</v>
      </c>
      <c r="K290" s="445">
        <v>189</v>
      </c>
      <c r="L290" s="445">
        <v>1</v>
      </c>
      <c r="M290" s="445">
        <v>189</v>
      </c>
      <c r="N290" s="445"/>
      <c r="O290" s="445"/>
      <c r="P290" s="515"/>
      <c r="Q290" s="446"/>
    </row>
    <row r="291" spans="1:17" ht="14.4" customHeight="1" x14ac:dyDescent="0.3">
      <c r="A291" s="440" t="s">
        <v>784</v>
      </c>
      <c r="B291" s="441" t="s">
        <v>785</v>
      </c>
      <c r="C291" s="441" t="s">
        <v>786</v>
      </c>
      <c r="D291" s="441" t="s">
        <v>797</v>
      </c>
      <c r="E291" s="441" t="s">
        <v>798</v>
      </c>
      <c r="F291" s="445"/>
      <c r="G291" s="445"/>
      <c r="H291" s="445"/>
      <c r="I291" s="445"/>
      <c r="J291" s="445">
        <v>1</v>
      </c>
      <c r="K291" s="445">
        <v>407</v>
      </c>
      <c r="L291" s="445">
        <v>1</v>
      </c>
      <c r="M291" s="445">
        <v>407</v>
      </c>
      <c r="N291" s="445"/>
      <c r="O291" s="445"/>
      <c r="P291" s="515"/>
      <c r="Q291" s="446"/>
    </row>
    <row r="292" spans="1:17" ht="14.4" customHeight="1" x14ac:dyDescent="0.3">
      <c r="A292" s="440" t="s">
        <v>784</v>
      </c>
      <c r="B292" s="441" t="s">
        <v>785</v>
      </c>
      <c r="C292" s="441" t="s">
        <v>786</v>
      </c>
      <c r="D292" s="441" t="s">
        <v>799</v>
      </c>
      <c r="E292" s="441" t="s">
        <v>800</v>
      </c>
      <c r="F292" s="445">
        <v>4</v>
      </c>
      <c r="G292" s="445">
        <v>688</v>
      </c>
      <c r="H292" s="445"/>
      <c r="I292" s="445">
        <v>172</v>
      </c>
      <c r="J292" s="445"/>
      <c r="K292" s="445"/>
      <c r="L292" s="445"/>
      <c r="M292" s="445"/>
      <c r="N292" s="445">
        <v>6</v>
      </c>
      <c r="O292" s="445">
        <v>1080</v>
      </c>
      <c r="P292" s="515"/>
      <c r="Q292" s="446">
        <v>180</v>
      </c>
    </row>
    <row r="293" spans="1:17" ht="14.4" customHeight="1" x14ac:dyDescent="0.3">
      <c r="A293" s="440" t="s">
        <v>784</v>
      </c>
      <c r="B293" s="441" t="s">
        <v>785</v>
      </c>
      <c r="C293" s="441" t="s">
        <v>786</v>
      </c>
      <c r="D293" s="441" t="s">
        <v>801</v>
      </c>
      <c r="E293" s="441" t="s">
        <v>802</v>
      </c>
      <c r="F293" s="445">
        <v>1</v>
      </c>
      <c r="G293" s="445">
        <v>533</v>
      </c>
      <c r="H293" s="445"/>
      <c r="I293" s="445">
        <v>533</v>
      </c>
      <c r="J293" s="445"/>
      <c r="K293" s="445"/>
      <c r="L293" s="445"/>
      <c r="M293" s="445"/>
      <c r="N293" s="445"/>
      <c r="O293" s="445"/>
      <c r="P293" s="515"/>
      <c r="Q293" s="446"/>
    </row>
    <row r="294" spans="1:17" ht="14.4" customHeight="1" x14ac:dyDescent="0.3">
      <c r="A294" s="440" t="s">
        <v>784</v>
      </c>
      <c r="B294" s="441" t="s">
        <v>785</v>
      </c>
      <c r="C294" s="441" t="s">
        <v>786</v>
      </c>
      <c r="D294" s="441" t="s">
        <v>803</v>
      </c>
      <c r="E294" s="441" t="s">
        <v>804</v>
      </c>
      <c r="F294" s="445">
        <v>3</v>
      </c>
      <c r="G294" s="445">
        <v>966</v>
      </c>
      <c r="H294" s="445"/>
      <c r="I294" s="445">
        <v>322</v>
      </c>
      <c r="J294" s="445"/>
      <c r="K294" s="445"/>
      <c r="L294" s="445"/>
      <c r="M294" s="445"/>
      <c r="N294" s="445">
        <v>1</v>
      </c>
      <c r="O294" s="445">
        <v>336</v>
      </c>
      <c r="P294" s="515"/>
      <c r="Q294" s="446">
        <v>336</v>
      </c>
    </row>
    <row r="295" spans="1:17" ht="14.4" customHeight="1" x14ac:dyDescent="0.3">
      <c r="A295" s="440" t="s">
        <v>784</v>
      </c>
      <c r="B295" s="441" t="s">
        <v>785</v>
      </c>
      <c r="C295" s="441" t="s">
        <v>786</v>
      </c>
      <c r="D295" s="441" t="s">
        <v>807</v>
      </c>
      <c r="E295" s="441" t="s">
        <v>808</v>
      </c>
      <c r="F295" s="445">
        <v>23</v>
      </c>
      <c r="G295" s="445">
        <v>7843</v>
      </c>
      <c r="H295" s="445">
        <v>1.1236389684813755</v>
      </c>
      <c r="I295" s="445">
        <v>341</v>
      </c>
      <c r="J295" s="445">
        <v>20</v>
      </c>
      <c r="K295" s="445">
        <v>6980</v>
      </c>
      <c r="L295" s="445">
        <v>1</v>
      </c>
      <c r="M295" s="445">
        <v>349</v>
      </c>
      <c r="N295" s="445">
        <v>40</v>
      </c>
      <c r="O295" s="445">
        <v>13960</v>
      </c>
      <c r="P295" s="515">
        <v>2</v>
      </c>
      <c r="Q295" s="446">
        <v>349</v>
      </c>
    </row>
    <row r="296" spans="1:17" ht="14.4" customHeight="1" x14ac:dyDescent="0.3">
      <c r="A296" s="440" t="s">
        <v>784</v>
      </c>
      <c r="B296" s="441" t="s">
        <v>785</v>
      </c>
      <c r="C296" s="441" t="s">
        <v>786</v>
      </c>
      <c r="D296" s="441" t="s">
        <v>815</v>
      </c>
      <c r="E296" s="441" t="s">
        <v>816</v>
      </c>
      <c r="F296" s="445"/>
      <c r="G296" s="445"/>
      <c r="H296" s="445"/>
      <c r="I296" s="445"/>
      <c r="J296" s="445">
        <v>1</v>
      </c>
      <c r="K296" s="445">
        <v>117</v>
      </c>
      <c r="L296" s="445">
        <v>1</v>
      </c>
      <c r="M296" s="445">
        <v>117</v>
      </c>
      <c r="N296" s="445"/>
      <c r="O296" s="445"/>
      <c r="P296" s="515"/>
      <c r="Q296" s="446"/>
    </row>
    <row r="297" spans="1:17" ht="14.4" customHeight="1" x14ac:dyDescent="0.3">
      <c r="A297" s="440" t="s">
        <v>784</v>
      </c>
      <c r="B297" s="441" t="s">
        <v>785</v>
      </c>
      <c r="C297" s="441" t="s">
        <v>786</v>
      </c>
      <c r="D297" s="441" t="s">
        <v>821</v>
      </c>
      <c r="E297" s="441" t="s">
        <v>822</v>
      </c>
      <c r="F297" s="445"/>
      <c r="G297" s="445"/>
      <c r="H297" s="445"/>
      <c r="I297" s="445"/>
      <c r="J297" s="445">
        <v>1</v>
      </c>
      <c r="K297" s="445">
        <v>38</v>
      </c>
      <c r="L297" s="445">
        <v>1</v>
      </c>
      <c r="M297" s="445">
        <v>38</v>
      </c>
      <c r="N297" s="445"/>
      <c r="O297" s="445"/>
      <c r="P297" s="515"/>
      <c r="Q297" s="446"/>
    </row>
    <row r="298" spans="1:17" ht="14.4" customHeight="1" x14ac:dyDescent="0.3">
      <c r="A298" s="440" t="s">
        <v>784</v>
      </c>
      <c r="B298" s="441" t="s">
        <v>785</v>
      </c>
      <c r="C298" s="441" t="s">
        <v>786</v>
      </c>
      <c r="D298" s="441" t="s">
        <v>829</v>
      </c>
      <c r="E298" s="441" t="s">
        <v>830</v>
      </c>
      <c r="F298" s="445">
        <v>8</v>
      </c>
      <c r="G298" s="445">
        <v>2280</v>
      </c>
      <c r="H298" s="445">
        <v>0.5357142857142857</v>
      </c>
      <c r="I298" s="445">
        <v>285</v>
      </c>
      <c r="J298" s="445">
        <v>14</v>
      </c>
      <c r="K298" s="445">
        <v>4256</v>
      </c>
      <c r="L298" s="445">
        <v>1</v>
      </c>
      <c r="M298" s="445">
        <v>304</v>
      </c>
      <c r="N298" s="445">
        <v>8</v>
      </c>
      <c r="O298" s="445">
        <v>2440</v>
      </c>
      <c r="P298" s="515">
        <v>0.57330827067669177</v>
      </c>
      <c r="Q298" s="446">
        <v>305</v>
      </c>
    </row>
    <row r="299" spans="1:17" ht="14.4" customHeight="1" x14ac:dyDescent="0.3">
      <c r="A299" s="440" t="s">
        <v>784</v>
      </c>
      <c r="B299" s="441" t="s">
        <v>785</v>
      </c>
      <c r="C299" s="441" t="s">
        <v>786</v>
      </c>
      <c r="D299" s="441" t="s">
        <v>831</v>
      </c>
      <c r="E299" s="441" t="s">
        <v>832</v>
      </c>
      <c r="F299" s="445">
        <v>1</v>
      </c>
      <c r="G299" s="445">
        <v>3505</v>
      </c>
      <c r="H299" s="445">
        <v>0.47275424871864041</v>
      </c>
      <c r="I299" s="445">
        <v>3505</v>
      </c>
      <c r="J299" s="445">
        <v>2</v>
      </c>
      <c r="K299" s="445">
        <v>7414</v>
      </c>
      <c r="L299" s="445">
        <v>1</v>
      </c>
      <c r="M299" s="445">
        <v>3707</v>
      </c>
      <c r="N299" s="445">
        <v>3</v>
      </c>
      <c r="O299" s="445">
        <v>11136</v>
      </c>
      <c r="P299" s="515">
        <v>1.5020231993525761</v>
      </c>
      <c r="Q299" s="446">
        <v>3712</v>
      </c>
    </row>
    <row r="300" spans="1:17" ht="14.4" customHeight="1" x14ac:dyDescent="0.3">
      <c r="A300" s="440" t="s">
        <v>784</v>
      </c>
      <c r="B300" s="441" t="s">
        <v>785</v>
      </c>
      <c r="C300" s="441" t="s">
        <v>786</v>
      </c>
      <c r="D300" s="441" t="s">
        <v>833</v>
      </c>
      <c r="E300" s="441" t="s">
        <v>834</v>
      </c>
      <c r="F300" s="445">
        <v>5</v>
      </c>
      <c r="G300" s="445">
        <v>2310</v>
      </c>
      <c r="H300" s="445">
        <v>1.1690283400809716</v>
      </c>
      <c r="I300" s="445">
        <v>462</v>
      </c>
      <c r="J300" s="445">
        <v>4</v>
      </c>
      <c r="K300" s="445">
        <v>1976</v>
      </c>
      <c r="L300" s="445">
        <v>1</v>
      </c>
      <c r="M300" s="445">
        <v>494</v>
      </c>
      <c r="N300" s="445"/>
      <c r="O300" s="445"/>
      <c r="P300" s="515"/>
      <c r="Q300" s="446"/>
    </row>
    <row r="301" spans="1:17" ht="14.4" customHeight="1" x14ac:dyDescent="0.3">
      <c r="A301" s="440" t="s">
        <v>784</v>
      </c>
      <c r="B301" s="441" t="s">
        <v>785</v>
      </c>
      <c r="C301" s="441" t="s">
        <v>786</v>
      </c>
      <c r="D301" s="441" t="s">
        <v>835</v>
      </c>
      <c r="E301" s="441" t="s">
        <v>836</v>
      </c>
      <c r="F301" s="445">
        <v>1</v>
      </c>
      <c r="G301" s="445">
        <v>6211</v>
      </c>
      <c r="H301" s="445"/>
      <c r="I301" s="445">
        <v>6211</v>
      </c>
      <c r="J301" s="445"/>
      <c r="K301" s="445"/>
      <c r="L301" s="445"/>
      <c r="M301" s="445"/>
      <c r="N301" s="445"/>
      <c r="O301" s="445"/>
      <c r="P301" s="515"/>
      <c r="Q301" s="446"/>
    </row>
    <row r="302" spans="1:17" ht="14.4" customHeight="1" x14ac:dyDescent="0.3">
      <c r="A302" s="440" t="s">
        <v>784</v>
      </c>
      <c r="B302" s="441" t="s">
        <v>785</v>
      </c>
      <c r="C302" s="441" t="s">
        <v>786</v>
      </c>
      <c r="D302" s="441" t="s">
        <v>837</v>
      </c>
      <c r="E302" s="441" t="s">
        <v>838</v>
      </c>
      <c r="F302" s="445">
        <v>13</v>
      </c>
      <c r="G302" s="445">
        <v>4628</v>
      </c>
      <c r="H302" s="445">
        <v>0.65832147937411101</v>
      </c>
      <c r="I302" s="445">
        <v>356</v>
      </c>
      <c r="J302" s="445">
        <v>19</v>
      </c>
      <c r="K302" s="445">
        <v>7030</v>
      </c>
      <c r="L302" s="445">
        <v>1</v>
      </c>
      <c r="M302" s="445">
        <v>370</v>
      </c>
      <c r="N302" s="445">
        <v>10</v>
      </c>
      <c r="O302" s="445">
        <v>3700</v>
      </c>
      <c r="P302" s="515">
        <v>0.52631578947368418</v>
      </c>
      <c r="Q302" s="446">
        <v>370</v>
      </c>
    </row>
    <row r="303" spans="1:17" ht="14.4" customHeight="1" x14ac:dyDescent="0.3">
      <c r="A303" s="440" t="s">
        <v>784</v>
      </c>
      <c r="B303" s="441" t="s">
        <v>785</v>
      </c>
      <c r="C303" s="441" t="s">
        <v>786</v>
      </c>
      <c r="D303" s="441" t="s">
        <v>847</v>
      </c>
      <c r="E303" s="441" t="s">
        <v>848</v>
      </c>
      <c r="F303" s="445"/>
      <c r="G303" s="445"/>
      <c r="H303" s="445"/>
      <c r="I303" s="445"/>
      <c r="J303" s="445">
        <v>1</v>
      </c>
      <c r="K303" s="445">
        <v>495</v>
      </c>
      <c r="L303" s="445">
        <v>1</v>
      </c>
      <c r="M303" s="445">
        <v>495</v>
      </c>
      <c r="N303" s="445"/>
      <c r="O303" s="445"/>
      <c r="P303" s="515"/>
      <c r="Q303" s="446"/>
    </row>
    <row r="304" spans="1:17" ht="14.4" customHeight="1" x14ac:dyDescent="0.3">
      <c r="A304" s="440" t="s">
        <v>784</v>
      </c>
      <c r="B304" s="441" t="s">
        <v>785</v>
      </c>
      <c r="C304" s="441" t="s">
        <v>786</v>
      </c>
      <c r="D304" s="441" t="s">
        <v>851</v>
      </c>
      <c r="E304" s="441" t="s">
        <v>852</v>
      </c>
      <c r="F304" s="445">
        <v>1</v>
      </c>
      <c r="G304" s="445">
        <v>437</v>
      </c>
      <c r="H304" s="445"/>
      <c r="I304" s="445">
        <v>437</v>
      </c>
      <c r="J304" s="445"/>
      <c r="K304" s="445"/>
      <c r="L304" s="445"/>
      <c r="M304" s="445"/>
      <c r="N304" s="445">
        <v>1</v>
      </c>
      <c r="O304" s="445">
        <v>456</v>
      </c>
      <c r="P304" s="515"/>
      <c r="Q304" s="446">
        <v>456</v>
      </c>
    </row>
    <row r="305" spans="1:17" ht="14.4" customHeight="1" x14ac:dyDescent="0.3">
      <c r="A305" s="440" t="s">
        <v>784</v>
      </c>
      <c r="B305" s="441" t="s">
        <v>785</v>
      </c>
      <c r="C305" s="441" t="s">
        <v>786</v>
      </c>
      <c r="D305" s="441" t="s">
        <v>853</v>
      </c>
      <c r="E305" s="441" t="s">
        <v>854</v>
      </c>
      <c r="F305" s="445">
        <v>2</v>
      </c>
      <c r="G305" s="445">
        <v>108</v>
      </c>
      <c r="H305" s="445"/>
      <c r="I305" s="445">
        <v>54</v>
      </c>
      <c r="J305" s="445"/>
      <c r="K305" s="445"/>
      <c r="L305" s="445"/>
      <c r="M305" s="445"/>
      <c r="N305" s="445">
        <v>4</v>
      </c>
      <c r="O305" s="445">
        <v>232</v>
      </c>
      <c r="P305" s="515"/>
      <c r="Q305" s="446">
        <v>58</v>
      </c>
    </row>
    <row r="306" spans="1:17" ht="14.4" customHeight="1" x14ac:dyDescent="0.3">
      <c r="A306" s="440" t="s">
        <v>784</v>
      </c>
      <c r="B306" s="441" t="s">
        <v>785</v>
      </c>
      <c r="C306" s="441" t="s">
        <v>786</v>
      </c>
      <c r="D306" s="441" t="s">
        <v>861</v>
      </c>
      <c r="E306" s="441" t="s">
        <v>862</v>
      </c>
      <c r="F306" s="445">
        <v>124</v>
      </c>
      <c r="G306" s="445">
        <v>20956</v>
      </c>
      <c r="H306" s="445">
        <v>0.70028404344193818</v>
      </c>
      <c r="I306" s="445">
        <v>169</v>
      </c>
      <c r="J306" s="445">
        <v>171</v>
      </c>
      <c r="K306" s="445">
        <v>29925</v>
      </c>
      <c r="L306" s="445">
        <v>1</v>
      </c>
      <c r="M306" s="445">
        <v>175</v>
      </c>
      <c r="N306" s="445">
        <v>71</v>
      </c>
      <c r="O306" s="445">
        <v>12496</v>
      </c>
      <c r="P306" s="515">
        <v>0.41757727652464494</v>
      </c>
      <c r="Q306" s="446">
        <v>176</v>
      </c>
    </row>
    <row r="307" spans="1:17" ht="14.4" customHeight="1" x14ac:dyDescent="0.3">
      <c r="A307" s="440" t="s">
        <v>784</v>
      </c>
      <c r="B307" s="441" t="s">
        <v>785</v>
      </c>
      <c r="C307" s="441" t="s">
        <v>786</v>
      </c>
      <c r="D307" s="441" t="s">
        <v>867</v>
      </c>
      <c r="E307" s="441" t="s">
        <v>868</v>
      </c>
      <c r="F307" s="445">
        <v>1</v>
      </c>
      <c r="G307" s="445">
        <v>163</v>
      </c>
      <c r="H307" s="445">
        <v>0.96449704142011838</v>
      </c>
      <c r="I307" s="445">
        <v>163</v>
      </c>
      <c r="J307" s="445">
        <v>1</v>
      </c>
      <c r="K307" s="445">
        <v>169</v>
      </c>
      <c r="L307" s="445">
        <v>1</v>
      </c>
      <c r="M307" s="445">
        <v>169</v>
      </c>
      <c r="N307" s="445"/>
      <c r="O307" s="445"/>
      <c r="P307" s="515"/>
      <c r="Q307" s="446"/>
    </row>
    <row r="308" spans="1:17" ht="14.4" customHeight="1" x14ac:dyDescent="0.3">
      <c r="A308" s="440" t="s">
        <v>784</v>
      </c>
      <c r="B308" s="441" t="s">
        <v>785</v>
      </c>
      <c r="C308" s="441" t="s">
        <v>786</v>
      </c>
      <c r="D308" s="441" t="s">
        <v>881</v>
      </c>
      <c r="E308" s="441" t="s">
        <v>882</v>
      </c>
      <c r="F308" s="445"/>
      <c r="G308" s="445"/>
      <c r="H308" s="445"/>
      <c r="I308" s="445"/>
      <c r="J308" s="445">
        <v>1</v>
      </c>
      <c r="K308" s="445">
        <v>242</v>
      </c>
      <c r="L308" s="445">
        <v>1</v>
      </c>
      <c r="M308" s="445">
        <v>242</v>
      </c>
      <c r="N308" s="445"/>
      <c r="O308" s="445"/>
      <c r="P308" s="515"/>
      <c r="Q308" s="446"/>
    </row>
    <row r="309" spans="1:17" ht="14.4" customHeight="1" x14ac:dyDescent="0.3">
      <c r="A309" s="440" t="s">
        <v>784</v>
      </c>
      <c r="B309" s="441" t="s">
        <v>785</v>
      </c>
      <c r="C309" s="441" t="s">
        <v>786</v>
      </c>
      <c r="D309" s="441" t="s">
        <v>883</v>
      </c>
      <c r="E309" s="441" t="s">
        <v>884</v>
      </c>
      <c r="F309" s="445">
        <v>4</v>
      </c>
      <c r="G309" s="445">
        <v>1672</v>
      </c>
      <c r="H309" s="445">
        <v>1.9763593380614657</v>
      </c>
      <c r="I309" s="445">
        <v>418</v>
      </c>
      <c r="J309" s="445">
        <v>2</v>
      </c>
      <c r="K309" s="445">
        <v>846</v>
      </c>
      <c r="L309" s="445">
        <v>1</v>
      </c>
      <c r="M309" s="445">
        <v>423</v>
      </c>
      <c r="N309" s="445">
        <v>4</v>
      </c>
      <c r="O309" s="445">
        <v>1696</v>
      </c>
      <c r="P309" s="515">
        <v>2.0047281323877066</v>
      </c>
      <c r="Q309" s="446">
        <v>424</v>
      </c>
    </row>
    <row r="310" spans="1:17" ht="14.4" customHeight="1" x14ac:dyDescent="0.3">
      <c r="A310" s="440" t="s">
        <v>784</v>
      </c>
      <c r="B310" s="441" t="s">
        <v>785</v>
      </c>
      <c r="C310" s="441" t="s">
        <v>786</v>
      </c>
      <c r="D310" s="441" t="s">
        <v>885</v>
      </c>
      <c r="E310" s="441" t="s">
        <v>886</v>
      </c>
      <c r="F310" s="445">
        <v>2</v>
      </c>
      <c r="G310" s="445">
        <v>1624</v>
      </c>
      <c r="H310" s="445"/>
      <c r="I310" s="445">
        <v>812</v>
      </c>
      <c r="J310" s="445"/>
      <c r="K310" s="445"/>
      <c r="L310" s="445"/>
      <c r="M310" s="445"/>
      <c r="N310" s="445">
        <v>1</v>
      </c>
      <c r="O310" s="445">
        <v>848</v>
      </c>
      <c r="P310" s="515"/>
      <c r="Q310" s="446">
        <v>848</v>
      </c>
    </row>
    <row r="311" spans="1:17" ht="14.4" customHeight="1" x14ac:dyDescent="0.3">
      <c r="A311" s="440" t="s">
        <v>784</v>
      </c>
      <c r="B311" s="441" t="s">
        <v>785</v>
      </c>
      <c r="C311" s="441" t="s">
        <v>786</v>
      </c>
      <c r="D311" s="441" t="s">
        <v>894</v>
      </c>
      <c r="E311" s="441" t="s">
        <v>895</v>
      </c>
      <c r="F311" s="445">
        <v>2</v>
      </c>
      <c r="G311" s="445">
        <v>2100</v>
      </c>
      <c r="H311" s="445"/>
      <c r="I311" s="445">
        <v>1050</v>
      </c>
      <c r="J311" s="445"/>
      <c r="K311" s="445"/>
      <c r="L311" s="445"/>
      <c r="M311" s="445"/>
      <c r="N311" s="445">
        <v>4</v>
      </c>
      <c r="O311" s="445">
        <v>4392</v>
      </c>
      <c r="P311" s="515"/>
      <c r="Q311" s="446">
        <v>1098</v>
      </c>
    </row>
    <row r="312" spans="1:17" ht="14.4" customHeight="1" x14ac:dyDescent="0.3">
      <c r="A312" s="440" t="s">
        <v>950</v>
      </c>
      <c r="B312" s="441" t="s">
        <v>785</v>
      </c>
      <c r="C312" s="441" t="s">
        <v>786</v>
      </c>
      <c r="D312" s="441" t="s">
        <v>787</v>
      </c>
      <c r="E312" s="441" t="s">
        <v>788</v>
      </c>
      <c r="F312" s="445"/>
      <c r="G312" s="445"/>
      <c r="H312" s="445"/>
      <c r="I312" s="445"/>
      <c r="J312" s="445">
        <v>1</v>
      </c>
      <c r="K312" s="445">
        <v>2226</v>
      </c>
      <c r="L312" s="445">
        <v>1</v>
      </c>
      <c r="M312" s="445">
        <v>2226</v>
      </c>
      <c r="N312" s="445"/>
      <c r="O312" s="445"/>
      <c r="P312" s="515"/>
      <c r="Q312" s="446"/>
    </row>
    <row r="313" spans="1:17" ht="14.4" customHeight="1" x14ac:dyDescent="0.3">
      <c r="A313" s="440" t="s">
        <v>950</v>
      </c>
      <c r="B313" s="441" t="s">
        <v>785</v>
      </c>
      <c r="C313" s="441" t="s">
        <v>786</v>
      </c>
      <c r="D313" s="441" t="s">
        <v>789</v>
      </c>
      <c r="E313" s="441" t="s">
        <v>790</v>
      </c>
      <c r="F313" s="445">
        <v>190</v>
      </c>
      <c r="G313" s="445">
        <v>10260</v>
      </c>
      <c r="H313" s="445">
        <v>0.68564554931836408</v>
      </c>
      <c r="I313" s="445">
        <v>54</v>
      </c>
      <c r="J313" s="445">
        <v>258</v>
      </c>
      <c r="K313" s="445">
        <v>14964</v>
      </c>
      <c r="L313" s="445">
        <v>1</v>
      </c>
      <c r="M313" s="445">
        <v>58</v>
      </c>
      <c r="N313" s="445">
        <v>110</v>
      </c>
      <c r="O313" s="445">
        <v>6380</v>
      </c>
      <c r="P313" s="515">
        <v>0.4263565891472868</v>
      </c>
      <c r="Q313" s="446">
        <v>58</v>
      </c>
    </row>
    <row r="314" spans="1:17" ht="14.4" customHeight="1" x14ac:dyDescent="0.3">
      <c r="A314" s="440" t="s">
        <v>950</v>
      </c>
      <c r="B314" s="441" t="s">
        <v>785</v>
      </c>
      <c r="C314" s="441" t="s">
        <v>786</v>
      </c>
      <c r="D314" s="441" t="s">
        <v>791</v>
      </c>
      <c r="E314" s="441" t="s">
        <v>792</v>
      </c>
      <c r="F314" s="445">
        <v>166</v>
      </c>
      <c r="G314" s="445">
        <v>20418</v>
      </c>
      <c r="H314" s="445">
        <v>0.67766345834716235</v>
      </c>
      <c r="I314" s="445">
        <v>123</v>
      </c>
      <c r="J314" s="445">
        <v>230</v>
      </c>
      <c r="K314" s="445">
        <v>30130</v>
      </c>
      <c r="L314" s="445">
        <v>1</v>
      </c>
      <c r="M314" s="445">
        <v>131</v>
      </c>
      <c r="N314" s="445">
        <v>103</v>
      </c>
      <c r="O314" s="445">
        <v>13493</v>
      </c>
      <c r="P314" s="515">
        <v>0.44782608695652176</v>
      </c>
      <c r="Q314" s="446">
        <v>131</v>
      </c>
    </row>
    <row r="315" spans="1:17" ht="14.4" customHeight="1" x14ac:dyDescent="0.3">
      <c r="A315" s="440" t="s">
        <v>950</v>
      </c>
      <c r="B315" s="441" t="s">
        <v>785</v>
      </c>
      <c r="C315" s="441" t="s">
        <v>786</v>
      </c>
      <c r="D315" s="441" t="s">
        <v>793</v>
      </c>
      <c r="E315" s="441" t="s">
        <v>794</v>
      </c>
      <c r="F315" s="445">
        <v>1</v>
      </c>
      <c r="G315" s="445">
        <v>177</v>
      </c>
      <c r="H315" s="445">
        <v>0.23412698412698413</v>
      </c>
      <c r="I315" s="445">
        <v>177</v>
      </c>
      <c r="J315" s="445">
        <v>4</v>
      </c>
      <c r="K315" s="445">
        <v>756</v>
      </c>
      <c r="L315" s="445">
        <v>1</v>
      </c>
      <c r="M315" s="445">
        <v>189</v>
      </c>
      <c r="N315" s="445">
        <v>2</v>
      </c>
      <c r="O315" s="445">
        <v>378</v>
      </c>
      <c r="P315" s="515">
        <v>0.5</v>
      </c>
      <c r="Q315" s="446">
        <v>189</v>
      </c>
    </row>
    <row r="316" spans="1:17" ht="14.4" customHeight="1" x14ac:dyDescent="0.3">
      <c r="A316" s="440" t="s">
        <v>950</v>
      </c>
      <c r="B316" s="441" t="s">
        <v>785</v>
      </c>
      <c r="C316" s="441" t="s">
        <v>786</v>
      </c>
      <c r="D316" s="441" t="s">
        <v>797</v>
      </c>
      <c r="E316" s="441" t="s">
        <v>798</v>
      </c>
      <c r="F316" s="445"/>
      <c r="G316" s="445"/>
      <c r="H316" s="445"/>
      <c r="I316" s="445"/>
      <c r="J316" s="445">
        <v>12</v>
      </c>
      <c r="K316" s="445">
        <v>4884</v>
      </c>
      <c r="L316" s="445">
        <v>1</v>
      </c>
      <c r="M316" s="445">
        <v>407</v>
      </c>
      <c r="N316" s="445">
        <v>7</v>
      </c>
      <c r="O316" s="445">
        <v>2856</v>
      </c>
      <c r="P316" s="515">
        <v>0.58476658476658472</v>
      </c>
      <c r="Q316" s="446">
        <v>408</v>
      </c>
    </row>
    <row r="317" spans="1:17" ht="14.4" customHeight="1" x14ac:dyDescent="0.3">
      <c r="A317" s="440" t="s">
        <v>950</v>
      </c>
      <c r="B317" s="441" t="s">
        <v>785</v>
      </c>
      <c r="C317" s="441" t="s">
        <v>786</v>
      </c>
      <c r="D317" s="441" t="s">
        <v>799</v>
      </c>
      <c r="E317" s="441" t="s">
        <v>800</v>
      </c>
      <c r="F317" s="445">
        <v>51</v>
      </c>
      <c r="G317" s="445">
        <v>8772</v>
      </c>
      <c r="H317" s="445">
        <v>0.69021952946730658</v>
      </c>
      <c r="I317" s="445">
        <v>172</v>
      </c>
      <c r="J317" s="445">
        <v>71</v>
      </c>
      <c r="K317" s="445">
        <v>12709</v>
      </c>
      <c r="L317" s="445">
        <v>1</v>
      </c>
      <c r="M317" s="445">
        <v>179</v>
      </c>
      <c r="N317" s="445">
        <v>46</v>
      </c>
      <c r="O317" s="445">
        <v>8280</v>
      </c>
      <c r="P317" s="515">
        <v>0.65150680620033052</v>
      </c>
      <c r="Q317" s="446">
        <v>180</v>
      </c>
    </row>
    <row r="318" spans="1:17" ht="14.4" customHeight="1" x14ac:dyDescent="0.3">
      <c r="A318" s="440" t="s">
        <v>950</v>
      </c>
      <c r="B318" s="441" t="s">
        <v>785</v>
      </c>
      <c r="C318" s="441" t="s">
        <v>786</v>
      </c>
      <c r="D318" s="441" t="s">
        <v>801</v>
      </c>
      <c r="E318" s="441" t="s">
        <v>802</v>
      </c>
      <c r="F318" s="445">
        <v>1</v>
      </c>
      <c r="G318" s="445">
        <v>533</v>
      </c>
      <c r="H318" s="445">
        <v>0.31224370240187466</v>
      </c>
      <c r="I318" s="445">
        <v>533</v>
      </c>
      <c r="J318" s="445">
        <v>3</v>
      </c>
      <c r="K318" s="445">
        <v>1707</v>
      </c>
      <c r="L318" s="445">
        <v>1</v>
      </c>
      <c r="M318" s="445">
        <v>569</v>
      </c>
      <c r="N318" s="445">
        <v>3</v>
      </c>
      <c r="O318" s="445">
        <v>1707</v>
      </c>
      <c r="P318" s="515">
        <v>1</v>
      </c>
      <c r="Q318" s="446">
        <v>569</v>
      </c>
    </row>
    <row r="319" spans="1:17" ht="14.4" customHeight="1" x14ac:dyDescent="0.3">
      <c r="A319" s="440" t="s">
        <v>950</v>
      </c>
      <c r="B319" s="441" t="s">
        <v>785</v>
      </c>
      <c r="C319" s="441" t="s">
        <v>786</v>
      </c>
      <c r="D319" s="441" t="s">
        <v>803</v>
      </c>
      <c r="E319" s="441" t="s">
        <v>804</v>
      </c>
      <c r="F319" s="445">
        <v>58</v>
      </c>
      <c r="G319" s="445">
        <v>18676</v>
      </c>
      <c r="H319" s="445">
        <v>0.75336829366680114</v>
      </c>
      <c r="I319" s="445">
        <v>322</v>
      </c>
      <c r="J319" s="445">
        <v>74</v>
      </c>
      <c r="K319" s="445">
        <v>24790</v>
      </c>
      <c r="L319" s="445">
        <v>1</v>
      </c>
      <c r="M319" s="445">
        <v>335</v>
      </c>
      <c r="N319" s="445">
        <v>57</v>
      </c>
      <c r="O319" s="445">
        <v>19152</v>
      </c>
      <c r="P319" s="515">
        <v>0.772569584509883</v>
      </c>
      <c r="Q319" s="446">
        <v>336</v>
      </c>
    </row>
    <row r="320" spans="1:17" ht="14.4" customHeight="1" x14ac:dyDescent="0.3">
      <c r="A320" s="440" t="s">
        <v>950</v>
      </c>
      <c r="B320" s="441" t="s">
        <v>785</v>
      </c>
      <c r="C320" s="441" t="s">
        <v>786</v>
      </c>
      <c r="D320" s="441" t="s">
        <v>805</v>
      </c>
      <c r="E320" s="441" t="s">
        <v>806</v>
      </c>
      <c r="F320" s="445">
        <v>3</v>
      </c>
      <c r="G320" s="445">
        <v>1317</v>
      </c>
      <c r="H320" s="445">
        <v>0.19170305676855895</v>
      </c>
      <c r="I320" s="445">
        <v>439</v>
      </c>
      <c r="J320" s="445">
        <v>15</v>
      </c>
      <c r="K320" s="445">
        <v>6870</v>
      </c>
      <c r="L320" s="445">
        <v>1</v>
      </c>
      <c r="M320" s="445">
        <v>458</v>
      </c>
      <c r="N320" s="445">
        <v>6</v>
      </c>
      <c r="O320" s="445">
        <v>2754</v>
      </c>
      <c r="P320" s="515">
        <v>0.40087336244541483</v>
      </c>
      <c r="Q320" s="446">
        <v>459</v>
      </c>
    </row>
    <row r="321" spans="1:17" ht="14.4" customHeight="1" x14ac:dyDescent="0.3">
      <c r="A321" s="440" t="s">
        <v>950</v>
      </c>
      <c r="B321" s="441" t="s">
        <v>785</v>
      </c>
      <c r="C321" s="441" t="s">
        <v>786</v>
      </c>
      <c r="D321" s="441" t="s">
        <v>807</v>
      </c>
      <c r="E321" s="441" t="s">
        <v>808</v>
      </c>
      <c r="F321" s="445">
        <v>191</v>
      </c>
      <c r="G321" s="445">
        <v>65131</v>
      </c>
      <c r="H321" s="445">
        <v>0.55542195388183924</v>
      </c>
      <c r="I321" s="445">
        <v>341</v>
      </c>
      <c r="J321" s="445">
        <v>336</v>
      </c>
      <c r="K321" s="445">
        <v>117264</v>
      </c>
      <c r="L321" s="445">
        <v>1</v>
      </c>
      <c r="M321" s="445">
        <v>349</v>
      </c>
      <c r="N321" s="445">
        <v>249</v>
      </c>
      <c r="O321" s="445">
        <v>86901</v>
      </c>
      <c r="P321" s="515">
        <v>0.7410714285714286</v>
      </c>
      <c r="Q321" s="446">
        <v>349</v>
      </c>
    </row>
    <row r="322" spans="1:17" ht="14.4" customHeight="1" x14ac:dyDescent="0.3">
      <c r="A322" s="440" t="s">
        <v>950</v>
      </c>
      <c r="B322" s="441" t="s">
        <v>785</v>
      </c>
      <c r="C322" s="441" t="s">
        <v>786</v>
      </c>
      <c r="D322" s="441" t="s">
        <v>809</v>
      </c>
      <c r="E322" s="441" t="s">
        <v>810</v>
      </c>
      <c r="F322" s="445">
        <v>1</v>
      </c>
      <c r="G322" s="445">
        <v>1598</v>
      </c>
      <c r="H322" s="445">
        <v>0.48336358136721114</v>
      </c>
      <c r="I322" s="445">
        <v>1598</v>
      </c>
      <c r="J322" s="445">
        <v>2</v>
      </c>
      <c r="K322" s="445">
        <v>3306</v>
      </c>
      <c r="L322" s="445">
        <v>1</v>
      </c>
      <c r="M322" s="445">
        <v>1653</v>
      </c>
      <c r="N322" s="445">
        <v>2</v>
      </c>
      <c r="O322" s="445">
        <v>3306</v>
      </c>
      <c r="P322" s="515">
        <v>1</v>
      </c>
      <c r="Q322" s="446">
        <v>1653</v>
      </c>
    </row>
    <row r="323" spans="1:17" ht="14.4" customHeight="1" x14ac:dyDescent="0.3">
      <c r="A323" s="440" t="s">
        <v>950</v>
      </c>
      <c r="B323" s="441" t="s">
        <v>785</v>
      </c>
      <c r="C323" s="441" t="s">
        <v>786</v>
      </c>
      <c r="D323" s="441" t="s">
        <v>813</v>
      </c>
      <c r="E323" s="441" t="s">
        <v>814</v>
      </c>
      <c r="F323" s="445">
        <v>1</v>
      </c>
      <c r="G323" s="445">
        <v>5933</v>
      </c>
      <c r="H323" s="445">
        <v>0.2382348217153871</v>
      </c>
      <c r="I323" s="445">
        <v>5933</v>
      </c>
      <c r="J323" s="445">
        <v>4</v>
      </c>
      <c r="K323" s="445">
        <v>24904</v>
      </c>
      <c r="L323" s="445">
        <v>1</v>
      </c>
      <c r="M323" s="445">
        <v>6226</v>
      </c>
      <c r="N323" s="445">
        <v>2</v>
      </c>
      <c r="O323" s="445">
        <v>12462</v>
      </c>
      <c r="P323" s="515">
        <v>0.50040154192097652</v>
      </c>
      <c r="Q323" s="446">
        <v>6231</v>
      </c>
    </row>
    <row r="324" spans="1:17" ht="14.4" customHeight="1" x14ac:dyDescent="0.3">
      <c r="A324" s="440" t="s">
        <v>950</v>
      </c>
      <c r="B324" s="441" t="s">
        <v>785</v>
      </c>
      <c r="C324" s="441" t="s">
        <v>786</v>
      </c>
      <c r="D324" s="441" t="s">
        <v>815</v>
      </c>
      <c r="E324" s="441" t="s">
        <v>816</v>
      </c>
      <c r="F324" s="445"/>
      <c r="G324" s="445"/>
      <c r="H324" s="445"/>
      <c r="I324" s="445"/>
      <c r="J324" s="445">
        <v>7</v>
      </c>
      <c r="K324" s="445">
        <v>819</v>
      </c>
      <c r="L324" s="445">
        <v>1</v>
      </c>
      <c r="M324" s="445">
        <v>117</v>
      </c>
      <c r="N324" s="445">
        <v>2</v>
      </c>
      <c r="O324" s="445">
        <v>234</v>
      </c>
      <c r="P324" s="515">
        <v>0.2857142857142857</v>
      </c>
      <c r="Q324" s="446">
        <v>117</v>
      </c>
    </row>
    <row r="325" spans="1:17" ht="14.4" customHeight="1" x14ac:dyDescent="0.3">
      <c r="A325" s="440" t="s">
        <v>950</v>
      </c>
      <c r="B325" s="441" t="s">
        <v>785</v>
      </c>
      <c r="C325" s="441" t="s">
        <v>786</v>
      </c>
      <c r="D325" s="441" t="s">
        <v>817</v>
      </c>
      <c r="E325" s="441" t="s">
        <v>818</v>
      </c>
      <c r="F325" s="445"/>
      <c r="G325" s="445"/>
      <c r="H325" s="445"/>
      <c r="I325" s="445"/>
      <c r="J325" s="445">
        <v>2</v>
      </c>
      <c r="K325" s="445">
        <v>98</v>
      </c>
      <c r="L325" s="445">
        <v>1</v>
      </c>
      <c r="M325" s="445">
        <v>49</v>
      </c>
      <c r="N325" s="445">
        <v>2</v>
      </c>
      <c r="O325" s="445">
        <v>98</v>
      </c>
      <c r="P325" s="515">
        <v>1</v>
      </c>
      <c r="Q325" s="446">
        <v>49</v>
      </c>
    </row>
    <row r="326" spans="1:17" ht="14.4" customHeight="1" x14ac:dyDescent="0.3">
      <c r="A326" s="440" t="s">
        <v>950</v>
      </c>
      <c r="B326" s="441" t="s">
        <v>785</v>
      </c>
      <c r="C326" s="441" t="s">
        <v>786</v>
      </c>
      <c r="D326" s="441" t="s">
        <v>819</v>
      </c>
      <c r="E326" s="441" t="s">
        <v>820</v>
      </c>
      <c r="F326" s="445">
        <v>3</v>
      </c>
      <c r="G326" s="445">
        <v>1128</v>
      </c>
      <c r="H326" s="445">
        <v>0.72868217054263562</v>
      </c>
      <c r="I326" s="445">
        <v>376</v>
      </c>
      <c r="J326" s="445">
        <v>4</v>
      </c>
      <c r="K326" s="445">
        <v>1548</v>
      </c>
      <c r="L326" s="445">
        <v>1</v>
      </c>
      <c r="M326" s="445">
        <v>387</v>
      </c>
      <c r="N326" s="445">
        <v>4</v>
      </c>
      <c r="O326" s="445">
        <v>1564</v>
      </c>
      <c r="P326" s="515">
        <v>1.0103359173126616</v>
      </c>
      <c r="Q326" s="446">
        <v>391</v>
      </c>
    </row>
    <row r="327" spans="1:17" ht="14.4" customHeight="1" x14ac:dyDescent="0.3">
      <c r="A327" s="440" t="s">
        <v>950</v>
      </c>
      <c r="B327" s="441" t="s">
        <v>785</v>
      </c>
      <c r="C327" s="441" t="s">
        <v>786</v>
      </c>
      <c r="D327" s="441" t="s">
        <v>821</v>
      </c>
      <c r="E327" s="441" t="s">
        <v>822</v>
      </c>
      <c r="F327" s="445">
        <v>1</v>
      </c>
      <c r="G327" s="445">
        <v>37</v>
      </c>
      <c r="H327" s="445">
        <v>0.32456140350877194</v>
      </c>
      <c r="I327" s="445">
        <v>37</v>
      </c>
      <c r="J327" s="445">
        <v>3</v>
      </c>
      <c r="K327" s="445">
        <v>114</v>
      </c>
      <c r="L327" s="445">
        <v>1</v>
      </c>
      <c r="M327" s="445">
        <v>38</v>
      </c>
      <c r="N327" s="445">
        <v>3</v>
      </c>
      <c r="O327" s="445">
        <v>114</v>
      </c>
      <c r="P327" s="515">
        <v>1</v>
      </c>
      <c r="Q327" s="446">
        <v>38</v>
      </c>
    </row>
    <row r="328" spans="1:17" ht="14.4" customHeight="1" x14ac:dyDescent="0.3">
      <c r="A328" s="440" t="s">
        <v>950</v>
      </c>
      <c r="B328" s="441" t="s">
        <v>785</v>
      </c>
      <c r="C328" s="441" t="s">
        <v>786</v>
      </c>
      <c r="D328" s="441" t="s">
        <v>825</v>
      </c>
      <c r="E328" s="441" t="s">
        <v>826</v>
      </c>
      <c r="F328" s="445">
        <v>3</v>
      </c>
      <c r="G328" s="445">
        <v>2028</v>
      </c>
      <c r="H328" s="445">
        <v>0.72017045454545459</v>
      </c>
      <c r="I328" s="445">
        <v>676</v>
      </c>
      <c r="J328" s="445">
        <v>4</v>
      </c>
      <c r="K328" s="445">
        <v>2816</v>
      </c>
      <c r="L328" s="445">
        <v>1</v>
      </c>
      <c r="M328" s="445">
        <v>704</v>
      </c>
      <c r="N328" s="445">
        <v>4</v>
      </c>
      <c r="O328" s="445">
        <v>2820</v>
      </c>
      <c r="P328" s="515">
        <v>1.0014204545454546</v>
      </c>
      <c r="Q328" s="446">
        <v>705</v>
      </c>
    </row>
    <row r="329" spans="1:17" ht="14.4" customHeight="1" x14ac:dyDescent="0.3">
      <c r="A329" s="440" t="s">
        <v>950</v>
      </c>
      <c r="B329" s="441" t="s">
        <v>785</v>
      </c>
      <c r="C329" s="441" t="s">
        <v>786</v>
      </c>
      <c r="D329" s="441" t="s">
        <v>827</v>
      </c>
      <c r="E329" s="441" t="s">
        <v>828</v>
      </c>
      <c r="F329" s="445"/>
      <c r="G329" s="445"/>
      <c r="H329" s="445"/>
      <c r="I329" s="445"/>
      <c r="J329" s="445">
        <v>1</v>
      </c>
      <c r="K329" s="445">
        <v>147</v>
      </c>
      <c r="L329" s="445">
        <v>1</v>
      </c>
      <c r="M329" s="445">
        <v>147</v>
      </c>
      <c r="N329" s="445"/>
      <c r="O329" s="445"/>
      <c r="P329" s="515"/>
      <c r="Q329" s="446"/>
    </row>
    <row r="330" spans="1:17" ht="14.4" customHeight="1" x14ac:dyDescent="0.3">
      <c r="A330" s="440" t="s">
        <v>950</v>
      </c>
      <c r="B330" s="441" t="s">
        <v>785</v>
      </c>
      <c r="C330" s="441" t="s">
        <v>786</v>
      </c>
      <c r="D330" s="441" t="s">
        <v>829</v>
      </c>
      <c r="E330" s="441" t="s">
        <v>830</v>
      </c>
      <c r="F330" s="445">
        <v>151</v>
      </c>
      <c r="G330" s="445">
        <v>43035</v>
      </c>
      <c r="H330" s="445">
        <v>0.7373046875</v>
      </c>
      <c r="I330" s="445">
        <v>285</v>
      </c>
      <c r="J330" s="445">
        <v>192</v>
      </c>
      <c r="K330" s="445">
        <v>58368</v>
      </c>
      <c r="L330" s="445">
        <v>1</v>
      </c>
      <c r="M330" s="445">
        <v>304</v>
      </c>
      <c r="N330" s="445">
        <v>170</v>
      </c>
      <c r="O330" s="445">
        <v>51850</v>
      </c>
      <c r="P330" s="515">
        <v>0.88832922149122806</v>
      </c>
      <c r="Q330" s="446">
        <v>305</v>
      </c>
    </row>
    <row r="331" spans="1:17" ht="14.4" customHeight="1" x14ac:dyDescent="0.3">
      <c r="A331" s="440" t="s">
        <v>950</v>
      </c>
      <c r="B331" s="441" t="s">
        <v>785</v>
      </c>
      <c r="C331" s="441" t="s">
        <v>786</v>
      </c>
      <c r="D331" s="441" t="s">
        <v>831</v>
      </c>
      <c r="E331" s="441" t="s">
        <v>832</v>
      </c>
      <c r="F331" s="445">
        <v>1</v>
      </c>
      <c r="G331" s="445">
        <v>3505</v>
      </c>
      <c r="H331" s="445">
        <v>0.94550849743728083</v>
      </c>
      <c r="I331" s="445">
        <v>3505</v>
      </c>
      <c r="J331" s="445">
        <v>1</v>
      </c>
      <c r="K331" s="445">
        <v>3707</v>
      </c>
      <c r="L331" s="445">
        <v>1</v>
      </c>
      <c r="M331" s="445">
        <v>3707</v>
      </c>
      <c r="N331" s="445">
        <v>1</v>
      </c>
      <c r="O331" s="445">
        <v>3712</v>
      </c>
      <c r="P331" s="515">
        <v>1.0013487995683841</v>
      </c>
      <c r="Q331" s="446">
        <v>3712</v>
      </c>
    </row>
    <row r="332" spans="1:17" ht="14.4" customHeight="1" x14ac:dyDescent="0.3">
      <c r="A332" s="440" t="s">
        <v>950</v>
      </c>
      <c r="B332" s="441" t="s">
        <v>785</v>
      </c>
      <c r="C332" s="441" t="s">
        <v>786</v>
      </c>
      <c r="D332" s="441" t="s">
        <v>833</v>
      </c>
      <c r="E332" s="441" t="s">
        <v>834</v>
      </c>
      <c r="F332" s="445">
        <v>107</v>
      </c>
      <c r="G332" s="445">
        <v>49434</v>
      </c>
      <c r="H332" s="445">
        <v>0.66270745636378259</v>
      </c>
      <c r="I332" s="445">
        <v>462</v>
      </c>
      <c r="J332" s="445">
        <v>151</v>
      </c>
      <c r="K332" s="445">
        <v>74594</v>
      </c>
      <c r="L332" s="445">
        <v>1</v>
      </c>
      <c r="M332" s="445">
        <v>494</v>
      </c>
      <c r="N332" s="445">
        <v>211</v>
      </c>
      <c r="O332" s="445">
        <v>104234</v>
      </c>
      <c r="P332" s="515">
        <v>1.3973509933774835</v>
      </c>
      <c r="Q332" s="446">
        <v>494</v>
      </c>
    </row>
    <row r="333" spans="1:17" ht="14.4" customHeight="1" x14ac:dyDescent="0.3">
      <c r="A333" s="440" t="s">
        <v>950</v>
      </c>
      <c r="B333" s="441" t="s">
        <v>785</v>
      </c>
      <c r="C333" s="441" t="s">
        <v>786</v>
      </c>
      <c r="D333" s="441" t="s">
        <v>835</v>
      </c>
      <c r="E333" s="441" t="s">
        <v>836</v>
      </c>
      <c r="F333" s="445"/>
      <c r="G333" s="445"/>
      <c r="H333" s="445"/>
      <c r="I333" s="445"/>
      <c r="J333" s="445">
        <v>1</v>
      </c>
      <c r="K333" s="445">
        <v>6571</v>
      </c>
      <c r="L333" s="445">
        <v>1</v>
      </c>
      <c r="M333" s="445">
        <v>6571</v>
      </c>
      <c r="N333" s="445"/>
      <c r="O333" s="445"/>
      <c r="P333" s="515"/>
      <c r="Q333" s="446"/>
    </row>
    <row r="334" spans="1:17" ht="14.4" customHeight="1" x14ac:dyDescent="0.3">
      <c r="A334" s="440" t="s">
        <v>950</v>
      </c>
      <c r="B334" s="441" t="s">
        <v>785</v>
      </c>
      <c r="C334" s="441" t="s">
        <v>786</v>
      </c>
      <c r="D334" s="441" t="s">
        <v>837</v>
      </c>
      <c r="E334" s="441" t="s">
        <v>838</v>
      </c>
      <c r="F334" s="445">
        <v>219</v>
      </c>
      <c r="G334" s="445">
        <v>77964</v>
      </c>
      <c r="H334" s="445">
        <v>0.74194899124476588</v>
      </c>
      <c r="I334" s="445">
        <v>356</v>
      </c>
      <c r="J334" s="445">
        <v>284</v>
      </c>
      <c r="K334" s="445">
        <v>105080</v>
      </c>
      <c r="L334" s="445">
        <v>1</v>
      </c>
      <c r="M334" s="445">
        <v>370</v>
      </c>
      <c r="N334" s="445">
        <v>282</v>
      </c>
      <c r="O334" s="445">
        <v>104340</v>
      </c>
      <c r="P334" s="515">
        <v>0.99295774647887325</v>
      </c>
      <c r="Q334" s="446">
        <v>370</v>
      </c>
    </row>
    <row r="335" spans="1:17" ht="14.4" customHeight="1" x14ac:dyDescent="0.3">
      <c r="A335" s="440" t="s">
        <v>950</v>
      </c>
      <c r="B335" s="441" t="s">
        <v>785</v>
      </c>
      <c r="C335" s="441" t="s">
        <v>786</v>
      </c>
      <c r="D335" s="441" t="s">
        <v>839</v>
      </c>
      <c r="E335" s="441" t="s">
        <v>840</v>
      </c>
      <c r="F335" s="445">
        <v>1</v>
      </c>
      <c r="G335" s="445">
        <v>2917</v>
      </c>
      <c r="H335" s="445"/>
      <c r="I335" s="445">
        <v>2917</v>
      </c>
      <c r="J335" s="445"/>
      <c r="K335" s="445"/>
      <c r="L335" s="445"/>
      <c r="M335" s="445"/>
      <c r="N335" s="445"/>
      <c r="O335" s="445"/>
      <c r="P335" s="515"/>
      <c r="Q335" s="446"/>
    </row>
    <row r="336" spans="1:17" ht="14.4" customHeight="1" x14ac:dyDescent="0.3">
      <c r="A336" s="440" t="s">
        <v>950</v>
      </c>
      <c r="B336" s="441" t="s">
        <v>785</v>
      </c>
      <c r="C336" s="441" t="s">
        <v>786</v>
      </c>
      <c r="D336" s="441" t="s">
        <v>843</v>
      </c>
      <c r="E336" s="441" t="s">
        <v>844</v>
      </c>
      <c r="F336" s="445">
        <v>31</v>
      </c>
      <c r="G336" s="445">
        <v>3255</v>
      </c>
      <c r="H336" s="445">
        <v>0.81456456456456461</v>
      </c>
      <c r="I336" s="445">
        <v>105</v>
      </c>
      <c r="J336" s="445">
        <v>36</v>
      </c>
      <c r="K336" s="445">
        <v>3996</v>
      </c>
      <c r="L336" s="445">
        <v>1</v>
      </c>
      <c r="M336" s="445">
        <v>111</v>
      </c>
      <c r="N336" s="445">
        <v>39</v>
      </c>
      <c r="O336" s="445">
        <v>4329</v>
      </c>
      <c r="P336" s="515">
        <v>1.0833333333333333</v>
      </c>
      <c r="Q336" s="446">
        <v>111</v>
      </c>
    </row>
    <row r="337" spans="1:17" ht="14.4" customHeight="1" x14ac:dyDescent="0.3">
      <c r="A337" s="440" t="s">
        <v>950</v>
      </c>
      <c r="B337" s="441" t="s">
        <v>785</v>
      </c>
      <c r="C337" s="441" t="s">
        <v>786</v>
      </c>
      <c r="D337" s="441" t="s">
        <v>845</v>
      </c>
      <c r="E337" s="441" t="s">
        <v>846</v>
      </c>
      <c r="F337" s="445">
        <v>8</v>
      </c>
      <c r="G337" s="445">
        <v>936</v>
      </c>
      <c r="H337" s="445">
        <v>0.44047058823529411</v>
      </c>
      <c r="I337" s="445">
        <v>117</v>
      </c>
      <c r="J337" s="445">
        <v>17</v>
      </c>
      <c r="K337" s="445">
        <v>2125</v>
      </c>
      <c r="L337" s="445">
        <v>1</v>
      </c>
      <c r="M337" s="445">
        <v>125</v>
      </c>
      <c r="N337" s="445">
        <v>16</v>
      </c>
      <c r="O337" s="445">
        <v>2000</v>
      </c>
      <c r="P337" s="515">
        <v>0.94117647058823528</v>
      </c>
      <c r="Q337" s="446">
        <v>125</v>
      </c>
    </row>
    <row r="338" spans="1:17" ht="14.4" customHeight="1" x14ac:dyDescent="0.3">
      <c r="A338" s="440" t="s">
        <v>950</v>
      </c>
      <c r="B338" s="441" t="s">
        <v>785</v>
      </c>
      <c r="C338" s="441" t="s">
        <v>786</v>
      </c>
      <c r="D338" s="441" t="s">
        <v>847</v>
      </c>
      <c r="E338" s="441" t="s">
        <v>848</v>
      </c>
      <c r="F338" s="445">
        <v>1</v>
      </c>
      <c r="G338" s="445">
        <v>463</v>
      </c>
      <c r="H338" s="445">
        <v>6.2356902356902354E-2</v>
      </c>
      <c r="I338" s="445">
        <v>463</v>
      </c>
      <c r="J338" s="445">
        <v>15</v>
      </c>
      <c r="K338" s="445">
        <v>7425</v>
      </c>
      <c r="L338" s="445">
        <v>1</v>
      </c>
      <c r="M338" s="445">
        <v>495</v>
      </c>
      <c r="N338" s="445">
        <v>7</v>
      </c>
      <c r="O338" s="445">
        <v>3465</v>
      </c>
      <c r="P338" s="515">
        <v>0.46666666666666667</v>
      </c>
      <c r="Q338" s="446">
        <v>495</v>
      </c>
    </row>
    <row r="339" spans="1:17" ht="14.4" customHeight="1" x14ac:dyDescent="0.3">
      <c r="A339" s="440" t="s">
        <v>950</v>
      </c>
      <c r="B339" s="441" t="s">
        <v>785</v>
      </c>
      <c r="C339" s="441" t="s">
        <v>786</v>
      </c>
      <c r="D339" s="441" t="s">
        <v>849</v>
      </c>
      <c r="E339" s="441" t="s">
        <v>850</v>
      </c>
      <c r="F339" s="445">
        <v>1</v>
      </c>
      <c r="G339" s="445">
        <v>1268</v>
      </c>
      <c r="H339" s="445">
        <v>0.98830865159781767</v>
      </c>
      <c r="I339" s="445">
        <v>1268</v>
      </c>
      <c r="J339" s="445">
        <v>1</v>
      </c>
      <c r="K339" s="445">
        <v>1283</v>
      </c>
      <c r="L339" s="445">
        <v>1</v>
      </c>
      <c r="M339" s="445">
        <v>1283</v>
      </c>
      <c r="N339" s="445">
        <v>2</v>
      </c>
      <c r="O339" s="445">
        <v>2570</v>
      </c>
      <c r="P339" s="515">
        <v>2.0031176929072485</v>
      </c>
      <c r="Q339" s="446">
        <v>1285</v>
      </c>
    </row>
    <row r="340" spans="1:17" ht="14.4" customHeight="1" x14ac:dyDescent="0.3">
      <c r="A340" s="440" t="s">
        <v>950</v>
      </c>
      <c r="B340" s="441" t="s">
        <v>785</v>
      </c>
      <c r="C340" s="441" t="s">
        <v>786</v>
      </c>
      <c r="D340" s="441" t="s">
        <v>851</v>
      </c>
      <c r="E340" s="441" t="s">
        <v>852</v>
      </c>
      <c r="F340" s="445">
        <v>61</v>
      </c>
      <c r="G340" s="445">
        <v>26657</v>
      </c>
      <c r="H340" s="445">
        <v>0.62189716312056742</v>
      </c>
      <c r="I340" s="445">
        <v>437</v>
      </c>
      <c r="J340" s="445">
        <v>94</v>
      </c>
      <c r="K340" s="445">
        <v>42864</v>
      </c>
      <c r="L340" s="445">
        <v>1</v>
      </c>
      <c r="M340" s="445">
        <v>456</v>
      </c>
      <c r="N340" s="445">
        <v>78</v>
      </c>
      <c r="O340" s="445">
        <v>35568</v>
      </c>
      <c r="P340" s="515">
        <v>0.82978723404255317</v>
      </c>
      <c r="Q340" s="446">
        <v>456</v>
      </c>
    </row>
    <row r="341" spans="1:17" ht="14.4" customHeight="1" x14ac:dyDescent="0.3">
      <c r="A341" s="440" t="s">
        <v>950</v>
      </c>
      <c r="B341" s="441" t="s">
        <v>785</v>
      </c>
      <c r="C341" s="441" t="s">
        <v>786</v>
      </c>
      <c r="D341" s="441" t="s">
        <v>853</v>
      </c>
      <c r="E341" s="441" t="s">
        <v>854</v>
      </c>
      <c r="F341" s="445">
        <v>296</v>
      </c>
      <c r="G341" s="445">
        <v>15984</v>
      </c>
      <c r="H341" s="445">
        <v>0.91253710892897921</v>
      </c>
      <c r="I341" s="445">
        <v>54</v>
      </c>
      <c r="J341" s="445">
        <v>302</v>
      </c>
      <c r="K341" s="445">
        <v>17516</v>
      </c>
      <c r="L341" s="445">
        <v>1</v>
      </c>
      <c r="M341" s="445">
        <v>58</v>
      </c>
      <c r="N341" s="445">
        <v>274</v>
      </c>
      <c r="O341" s="445">
        <v>15892</v>
      </c>
      <c r="P341" s="515">
        <v>0.9072847682119205</v>
      </c>
      <c r="Q341" s="446">
        <v>58</v>
      </c>
    </row>
    <row r="342" spans="1:17" ht="14.4" customHeight="1" x14ac:dyDescent="0.3">
      <c r="A342" s="440" t="s">
        <v>950</v>
      </c>
      <c r="B342" s="441" t="s">
        <v>785</v>
      </c>
      <c r="C342" s="441" t="s">
        <v>786</v>
      </c>
      <c r="D342" s="441" t="s">
        <v>857</v>
      </c>
      <c r="E342" s="441" t="s">
        <v>858</v>
      </c>
      <c r="F342" s="445"/>
      <c r="G342" s="445"/>
      <c r="H342" s="445"/>
      <c r="I342" s="445"/>
      <c r="J342" s="445"/>
      <c r="K342" s="445"/>
      <c r="L342" s="445"/>
      <c r="M342" s="445"/>
      <c r="N342" s="445">
        <v>4</v>
      </c>
      <c r="O342" s="445">
        <v>39048</v>
      </c>
      <c r="P342" s="515"/>
      <c r="Q342" s="446">
        <v>9762</v>
      </c>
    </row>
    <row r="343" spans="1:17" ht="14.4" customHeight="1" x14ac:dyDescent="0.3">
      <c r="A343" s="440" t="s">
        <v>950</v>
      </c>
      <c r="B343" s="441" t="s">
        <v>785</v>
      </c>
      <c r="C343" s="441" t="s">
        <v>786</v>
      </c>
      <c r="D343" s="441" t="s">
        <v>861</v>
      </c>
      <c r="E343" s="441" t="s">
        <v>862</v>
      </c>
      <c r="F343" s="445">
        <v>358</v>
      </c>
      <c r="G343" s="445">
        <v>60502</v>
      </c>
      <c r="H343" s="445">
        <v>0.62745138708841064</v>
      </c>
      <c r="I343" s="445">
        <v>169</v>
      </c>
      <c r="J343" s="445">
        <v>551</v>
      </c>
      <c r="K343" s="445">
        <v>96425</v>
      </c>
      <c r="L343" s="445">
        <v>1</v>
      </c>
      <c r="M343" s="445">
        <v>175</v>
      </c>
      <c r="N343" s="445">
        <v>407</v>
      </c>
      <c r="O343" s="445">
        <v>71632</v>
      </c>
      <c r="P343" s="515">
        <v>0.74287788436608759</v>
      </c>
      <c r="Q343" s="446">
        <v>176</v>
      </c>
    </row>
    <row r="344" spans="1:17" ht="14.4" customHeight="1" x14ac:dyDescent="0.3">
      <c r="A344" s="440" t="s">
        <v>950</v>
      </c>
      <c r="B344" s="441" t="s">
        <v>785</v>
      </c>
      <c r="C344" s="441" t="s">
        <v>786</v>
      </c>
      <c r="D344" s="441" t="s">
        <v>863</v>
      </c>
      <c r="E344" s="441" t="s">
        <v>864</v>
      </c>
      <c r="F344" s="445">
        <v>16</v>
      </c>
      <c r="G344" s="445">
        <v>1296</v>
      </c>
      <c r="H344" s="445">
        <v>0.95294117647058818</v>
      </c>
      <c r="I344" s="445">
        <v>81</v>
      </c>
      <c r="J344" s="445">
        <v>16</v>
      </c>
      <c r="K344" s="445">
        <v>1360</v>
      </c>
      <c r="L344" s="445">
        <v>1</v>
      </c>
      <c r="M344" s="445">
        <v>85</v>
      </c>
      <c r="N344" s="445">
        <v>12</v>
      </c>
      <c r="O344" s="445">
        <v>1020</v>
      </c>
      <c r="P344" s="515">
        <v>0.75</v>
      </c>
      <c r="Q344" s="446">
        <v>85</v>
      </c>
    </row>
    <row r="345" spans="1:17" ht="14.4" customHeight="1" x14ac:dyDescent="0.3">
      <c r="A345" s="440" t="s">
        <v>950</v>
      </c>
      <c r="B345" s="441" t="s">
        <v>785</v>
      </c>
      <c r="C345" s="441" t="s">
        <v>786</v>
      </c>
      <c r="D345" s="441" t="s">
        <v>865</v>
      </c>
      <c r="E345" s="441" t="s">
        <v>866</v>
      </c>
      <c r="F345" s="445"/>
      <c r="G345" s="445"/>
      <c r="H345" s="445"/>
      <c r="I345" s="445"/>
      <c r="J345" s="445">
        <v>1</v>
      </c>
      <c r="K345" s="445">
        <v>178</v>
      </c>
      <c r="L345" s="445">
        <v>1</v>
      </c>
      <c r="M345" s="445">
        <v>178</v>
      </c>
      <c r="N345" s="445"/>
      <c r="O345" s="445"/>
      <c r="P345" s="515"/>
      <c r="Q345" s="446"/>
    </row>
    <row r="346" spans="1:17" ht="14.4" customHeight="1" x14ac:dyDescent="0.3">
      <c r="A346" s="440" t="s">
        <v>950</v>
      </c>
      <c r="B346" s="441" t="s">
        <v>785</v>
      </c>
      <c r="C346" s="441" t="s">
        <v>786</v>
      </c>
      <c r="D346" s="441" t="s">
        <v>867</v>
      </c>
      <c r="E346" s="441" t="s">
        <v>868</v>
      </c>
      <c r="F346" s="445">
        <v>11</v>
      </c>
      <c r="G346" s="445">
        <v>1793</v>
      </c>
      <c r="H346" s="445">
        <v>0.4080564406008193</v>
      </c>
      <c r="I346" s="445">
        <v>163</v>
      </c>
      <c r="J346" s="445">
        <v>26</v>
      </c>
      <c r="K346" s="445">
        <v>4394</v>
      </c>
      <c r="L346" s="445">
        <v>1</v>
      </c>
      <c r="M346" s="445">
        <v>169</v>
      </c>
      <c r="N346" s="445">
        <v>10</v>
      </c>
      <c r="O346" s="445">
        <v>1700</v>
      </c>
      <c r="P346" s="515">
        <v>0.38689121529358217</v>
      </c>
      <c r="Q346" s="446">
        <v>170</v>
      </c>
    </row>
    <row r="347" spans="1:17" ht="14.4" customHeight="1" x14ac:dyDescent="0.3">
      <c r="A347" s="440" t="s">
        <v>950</v>
      </c>
      <c r="B347" s="441" t="s">
        <v>785</v>
      </c>
      <c r="C347" s="441" t="s">
        <v>786</v>
      </c>
      <c r="D347" s="441" t="s">
        <v>869</v>
      </c>
      <c r="E347" s="441" t="s">
        <v>870</v>
      </c>
      <c r="F347" s="445">
        <v>1</v>
      </c>
      <c r="G347" s="445">
        <v>28</v>
      </c>
      <c r="H347" s="445"/>
      <c r="I347" s="445">
        <v>28</v>
      </c>
      <c r="J347" s="445"/>
      <c r="K347" s="445"/>
      <c r="L347" s="445"/>
      <c r="M347" s="445"/>
      <c r="N347" s="445"/>
      <c r="O347" s="445"/>
      <c r="P347" s="515"/>
      <c r="Q347" s="446"/>
    </row>
    <row r="348" spans="1:17" ht="14.4" customHeight="1" x14ac:dyDescent="0.3">
      <c r="A348" s="440" t="s">
        <v>950</v>
      </c>
      <c r="B348" s="441" t="s">
        <v>785</v>
      </c>
      <c r="C348" s="441" t="s">
        <v>786</v>
      </c>
      <c r="D348" s="441" t="s">
        <v>871</v>
      </c>
      <c r="E348" s="441" t="s">
        <v>872</v>
      </c>
      <c r="F348" s="445">
        <v>2</v>
      </c>
      <c r="G348" s="445">
        <v>2016</v>
      </c>
      <c r="H348" s="445">
        <v>0.9970326409495549</v>
      </c>
      <c r="I348" s="445">
        <v>1008</v>
      </c>
      <c r="J348" s="445">
        <v>2</v>
      </c>
      <c r="K348" s="445">
        <v>2022</v>
      </c>
      <c r="L348" s="445">
        <v>1</v>
      </c>
      <c r="M348" s="445">
        <v>1011</v>
      </c>
      <c r="N348" s="445">
        <v>3</v>
      </c>
      <c r="O348" s="445">
        <v>3036</v>
      </c>
      <c r="P348" s="515">
        <v>1.5014836795252227</v>
      </c>
      <c r="Q348" s="446">
        <v>1012</v>
      </c>
    </row>
    <row r="349" spans="1:17" ht="14.4" customHeight="1" x14ac:dyDescent="0.3">
      <c r="A349" s="440" t="s">
        <v>950</v>
      </c>
      <c r="B349" s="441" t="s">
        <v>785</v>
      </c>
      <c r="C349" s="441" t="s">
        <v>786</v>
      </c>
      <c r="D349" s="441" t="s">
        <v>873</v>
      </c>
      <c r="E349" s="441" t="s">
        <v>874</v>
      </c>
      <c r="F349" s="445">
        <v>1</v>
      </c>
      <c r="G349" s="445">
        <v>170</v>
      </c>
      <c r="H349" s="445">
        <v>0.48295454545454547</v>
      </c>
      <c r="I349" s="445">
        <v>170</v>
      </c>
      <c r="J349" s="445">
        <v>2</v>
      </c>
      <c r="K349" s="445">
        <v>352</v>
      </c>
      <c r="L349" s="445">
        <v>1</v>
      </c>
      <c r="M349" s="445">
        <v>176</v>
      </c>
      <c r="N349" s="445">
        <v>1</v>
      </c>
      <c r="O349" s="445">
        <v>176</v>
      </c>
      <c r="P349" s="515">
        <v>0.5</v>
      </c>
      <c r="Q349" s="446">
        <v>176</v>
      </c>
    </row>
    <row r="350" spans="1:17" ht="14.4" customHeight="1" x14ac:dyDescent="0.3">
      <c r="A350" s="440" t="s">
        <v>950</v>
      </c>
      <c r="B350" s="441" t="s">
        <v>785</v>
      </c>
      <c r="C350" s="441" t="s">
        <v>786</v>
      </c>
      <c r="D350" s="441" t="s">
        <v>875</v>
      </c>
      <c r="E350" s="441" t="s">
        <v>876</v>
      </c>
      <c r="F350" s="445">
        <v>2</v>
      </c>
      <c r="G350" s="445">
        <v>4528</v>
      </c>
      <c r="H350" s="445">
        <v>0.98692240627724503</v>
      </c>
      <c r="I350" s="445">
        <v>2264</v>
      </c>
      <c r="J350" s="445">
        <v>2</v>
      </c>
      <c r="K350" s="445">
        <v>4588</v>
      </c>
      <c r="L350" s="445">
        <v>1</v>
      </c>
      <c r="M350" s="445">
        <v>2294</v>
      </c>
      <c r="N350" s="445">
        <v>8</v>
      </c>
      <c r="O350" s="445">
        <v>18376</v>
      </c>
      <c r="P350" s="515">
        <v>4.0052310374891018</v>
      </c>
      <c r="Q350" s="446">
        <v>2297</v>
      </c>
    </row>
    <row r="351" spans="1:17" ht="14.4" customHeight="1" x14ac:dyDescent="0.3">
      <c r="A351" s="440" t="s">
        <v>950</v>
      </c>
      <c r="B351" s="441" t="s">
        <v>785</v>
      </c>
      <c r="C351" s="441" t="s">
        <v>786</v>
      </c>
      <c r="D351" s="441" t="s">
        <v>877</v>
      </c>
      <c r="E351" s="441" t="s">
        <v>878</v>
      </c>
      <c r="F351" s="445">
        <v>4</v>
      </c>
      <c r="G351" s="445">
        <v>988</v>
      </c>
      <c r="H351" s="445">
        <v>0.53666485605649106</v>
      </c>
      <c r="I351" s="445">
        <v>247</v>
      </c>
      <c r="J351" s="445">
        <v>7</v>
      </c>
      <c r="K351" s="445">
        <v>1841</v>
      </c>
      <c r="L351" s="445">
        <v>1</v>
      </c>
      <c r="M351" s="445">
        <v>263</v>
      </c>
      <c r="N351" s="445">
        <v>4</v>
      </c>
      <c r="O351" s="445">
        <v>1056</v>
      </c>
      <c r="P351" s="515">
        <v>0.57360130363932649</v>
      </c>
      <c r="Q351" s="446">
        <v>264</v>
      </c>
    </row>
    <row r="352" spans="1:17" ht="14.4" customHeight="1" x14ac:dyDescent="0.3">
      <c r="A352" s="440" t="s">
        <v>950</v>
      </c>
      <c r="B352" s="441" t="s">
        <v>785</v>
      </c>
      <c r="C352" s="441" t="s">
        <v>786</v>
      </c>
      <c r="D352" s="441" t="s">
        <v>879</v>
      </c>
      <c r="E352" s="441" t="s">
        <v>880</v>
      </c>
      <c r="F352" s="445">
        <v>12</v>
      </c>
      <c r="G352" s="445">
        <v>24144</v>
      </c>
      <c r="H352" s="445">
        <v>0.94460093896713615</v>
      </c>
      <c r="I352" s="445">
        <v>2012</v>
      </c>
      <c r="J352" s="445">
        <v>12</v>
      </c>
      <c r="K352" s="445">
        <v>25560</v>
      </c>
      <c r="L352" s="445">
        <v>1</v>
      </c>
      <c r="M352" s="445">
        <v>2130</v>
      </c>
      <c r="N352" s="445">
        <v>14</v>
      </c>
      <c r="O352" s="445">
        <v>29834</v>
      </c>
      <c r="P352" s="515">
        <v>1.1672143974960876</v>
      </c>
      <c r="Q352" s="446">
        <v>2131</v>
      </c>
    </row>
    <row r="353" spans="1:17" ht="14.4" customHeight="1" x14ac:dyDescent="0.3">
      <c r="A353" s="440" t="s">
        <v>950</v>
      </c>
      <c r="B353" s="441" t="s">
        <v>785</v>
      </c>
      <c r="C353" s="441" t="s">
        <v>786</v>
      </c>
      <c r="D353" s="441" t="s">
        <v>881</v>
      </c>
      <c r="E353" s="441" t="s">
        <v>882</v>
      </c>
      <c r="F353" s="445"/>
      <c r="G353" s="445"/>
      <c r="H353" s="445"/>
      <c r="I353" s="445"/>
      <c r="J353" s="445">
        <v>12</v>
      </c>
      <c r="K353" s="445">
        <v>2904</v>
      </c>
      <c r="L353" s="445">
        <v>1</v>
      </c>
      <c r="M353" s="445">
        <v>242</v>
      </c>
      <c r="N353" s="445">
        <v>7</v>
      </c>
      <c r="O353" s="445">
        <v>1694</v>
      </c>
      <c r="P353" s="515">
        <v>0.58333333333333337</v>
      </c>
      <c r="Q353" s="446">
        <v>242</v>
      </c>
    </row>
    <row r="354" spans="1:17" ht="14.4" customHeight="1" x14ac:dyDescent="0.3">
      <c r="A354" s="440" t="s">
        <v>950</v>
      </c>
      <c r="B354" s="441" t="s">
        <v>785</v>
      </c>
      <c r="C354" s="441" t="s">
        <v>786</v>
      </c>
      <c r="D354" s="441" t="s">
        <v>883</v>
      </c>
      <c r="E354" s="441" t="s">
        <v>884</v>
      </c>
      <c r="F354" s="445">
        <v>1</v>
      </c>
      <c r="G354" s="445">
        <v>418</v>
      </c>
      <c r="H354" s="445">
        <v>0.49408983451536642</v>
      </c>
      <c r="I354" s="445">
        <v>418</v>
      </c>
      <c r="J354" s="445">
        <v>2</v>
      </c>
      <c r="K354" s="445">
        <v>846</v>
      </c>
      <c r="L354" s="445">
        <v>1</v>
      </c>
      <c r="M354" s="445">
        <v>423</v>
      </c>
      <c r="N354" s="445">
        <v>1</v>
      </c>
      <c r="O354" s="445">
        <v>424</v>
      </c>
      <c r="P354" s="515">
        <v>0.50118203309692666</v>
      </c>
      <c r="Q354" s="446">
        <v>424</v>
      </c>
    </row>
    <row r="355" spans="1:17" ht="14.4" customHeight="1" x14ac:dyDescent="0.3">
      <c r="A355" s="440" t="s">
        <v>950</v>
      </c>
      <c r="B355" s="441" t="s">
        <v>785</v>
      </c>
      <c r="C355" s="441" t="s">
        <v>786</v>
      </c>
      <c r="D355" s="441" t="s">
        <v>887</v>
      </c>
      <c r="E355" s="441" t="s">
        <v>790</v>
      </c>
      <c r="F355" s="445">
        <v>2</v>
      </c>
      <c r="G355" s="445">
        <v>70</v>
      </c>
      <c r="H355" s="445"/>
      <c r="I355" s="445">
        <v>35</v>
      </c>
      <c r="J355" s="445"/>
      <c r="K355" s="445"/>
      <c r="L355" s="445"/>
      <c r="M355" s="445"/>
      <c r="N355" s="445"/>
      <c r="O355" s="445"/>
      <c r="P355" s="515"/>
      <c r="Q355" s="446"/>
    </row>
    <row r="356" spans="1:17" ht="14.4" customHeight="1" x14ac:dyDescent="0.3">
      <c r="A356" s="440" t="s">
        <v>950</v>
      </c>
      <c r="B356" s="441" t="s">
        <v>785</v>
      </c>
      <c r="C356" s="441" t="s">
        <v>786</v>
      </c>
      <c r="D356" s="441" t="s">
        <v>888</v>
      </c>
      <c r="E356" s="441" t="s">
        <v>889</v>
      </c>
      <c r="F356" s="445">
        <v>1</v>
      </c>
      <c r="G356" s="445">
        <v>5089</v>
      </c>
      <c r="H356" s="445">
        <v>0.24391296012269939</v>
      </c>
      <c r="I356" s="445">
        <v>5089</v>
      </c>
      <c r="J356" s="445">
        <v>4</v>
      </c>
      <c r="K356" s="445">
        <v>20864</v>
      </c>
      <c r="L356" s="445">
        <v>1</v>
      </c>
      <c r="M356" s="445">
        <v>5216</v>
      </c>
      <c r="N356" s="445">
        <v>4</v>
      </c>
      <c r="O356" s="445">
        <v>20880</v>
      </c>
      <c r="P356" s="515">
        <v>1.0007668711656441</v>
      </c>
      <c r="Q356" s="446">
        <v>5220</v>
      </c>
    </row>
    <row r="357" spans="1:17" ht="14.4" customHeight="1" x14ac:dyDescent="0.3">
      <c r="A357" s="440" t="s">
        <v>950</v>
      </c>
      <c r="B357" s="441" t="s">
        <v>785</v>
      </c>
      <c r="C357" s="441" t="s">
        <v>786</v>
      </c>
      <c r="D357" s="441" t="s">
        <v>892</v>
      </c>
      <c r="E357" s="441" t="s">
        <v>893</v>
      </c>
      <c r="F357" s="445">
        <v>1</v>
      </c>
      <c r="G357" s="445">
        <v>269</v>
      </c>
      <c r="H357" s="445"/>
      <c r="I357" s="445">
        <v>269</v>
      </c>
      <c r="J357" s="445"/>
      <c r="K357" s="445"/>
      <c r="L357" s="445"/>
      <c r="M357" s="445"/>
      <c r="N357" s="445"/>
      <c r="O357" s="445"/>
      <c r="P357" s="515"/>
      <c r="Q357" s="446"/>
    </row>
    <row r="358" spans="1:17" ht="14.4" customHeight="1" x14ac:dyDescent="0.3">
      <c r="A358" s="440" t="s">
        <v>950</v>
      </c>
      <c r="B358" s="441" t="s">
        <v>785</v>
      </c>
      <c r="C358" s="441" t="s">
        <v>786</v>
      </c>
      <c r="D358" s="441" t="s">
        <v>894</v>
      </c>
      <c r="E358" s="441" t="s">
        <v>895</v>
      </c>
      <c r="F358" s="445">
        <v>1</v>
      </c>
      <c r="G358" s="445">
        <v>1050</v>
      </c>
      <c r="H358" s="445">
        <v>0.95802919708029199</v>
      </c>
      <c r="I358" s="445">
        <v>1050</v>
      </c>
      <c r="J358" s="445">
        <v>1</v>
      </c>
      <c r="K358" s="445">
        <v>1096</v>
      </c>
      <c r="L358" s="445">
        <v>1</v>
      </c>
      <c r="M358" s="445">
        <v>1096</v>
      </c>
      <c r="N358" s="445">
        <v>1</v>
      </c>
      <c r="O358" s="445">
        <v>1098</v>
      </c>
      <c r="P358" s="515">
        <v>1.0018248175182483</v>
      </c>
      <c r="Q358" s="446">
        <v>1098</v>
      </c>
    </row>
    <row r="359" spans="1:17" ht="14.4" customHeight="1" x14ac:dyDescent="0.3">
      <c r="A359" s="440" t="s">
        <v>951</v>
      </c>
      <c r="B359" s="441" t="s">
        <v>785</v>
      </c>
      <c r="C359" s="441" t="s">
        <v>786</v>
      </c>
      <c r="D359" s="441" t="s">
        <v>789</v>
      </c>
      <c r="E359" s="441" t="s">
        <v>790</v>
      </c>
      <c r="F359" s="445">
        <v>148</v>
      </c>
      <c r="G359" s="445">
        <v>7992</v>
      </c>
      <c r="H359" s="445">
        <v>1.013184584178499</v>
      </c>
      <c r="I359" s="445">
        <v>54</v>
      </c>
      <c r="J359" s="445">
        <v>136</v>
      </c>
      <c r="K359" s="445">
        <v>7888</v>
      </c>
      <c r="L359" s="445">
        <v>1</v>
      </c>
      <c r="M359" s="445">
        <v>58</v>
      </c>
      <c r="N359" s="445">
        <v>45</v>
      </c>
      <c r="O359" s="445">
        <v>2610</v>
      </c>
      <c r="P359" s="515">
        <v>0.33088235294117646</v>
      </c>
      <c r="Q359" s="446">
        <v>58</v>
      </c>
    </row>
    <row r="360" spans="1:17" ht="14.4" customHeight="1" x14ac:dyDescent="0.3">
      <c r="A360" s="440" t="s">
        <v>951</v>
      </c>
      <c r="B360" s="441" t="s">
        <v>785</v>
      </c>
      <c r="C360" s="441" t="s">
        <v>786</v>
      </c>
      <c r="D360" s="441" t="s">
        <v>791</v>
      </c>
      <c r="E360" s="441" t="s">
        <v>792</v>
      </c>
      <c r="F360" s="445">
        <v>30</v>
      </c>
      <c r="G360" s="445">
        <v>3690</v>
      </c>
      <c r="H360" s="445">
        <v>2.0119956379498363</v>
      </c>
      <c r="I360" s="445">
        <v>123</v>
      </c>
      <c r="J360" s="445">
        <v>14</v>
      </c>
      <c r="K360" s="445">
        <v>1834</v>
      </c>
      <c r="L360" s="445">
        <v>1</v>
      </c>
      <c r="M360" s="445">
        <v>131</v>
      </c>
      <c r="N360" s="445">
        <v>17</v>
      </c>
      <c r="O360" s="445">
        <v>2227</v>
      </c>
      <c r="P360" s="515">
        <v>1.2142857142857142</v>
      </c>
      <c r="Q360" s="446">
        <v>131</v>
      </c>
    </row>
    <row r="361" spans="1:17" ht="14.4" customHeight="1" x14ac:dyDescent="0.3">
      <c r="A361" s="440" t="s">
        <v>951</v>
      </c>
      <c r="B361" s="441" t="s">
        <v>785</v>
      </c>
      <c r="C361" s="441" t="s">
        <v>786</v>
      </c>
      <c r="D361" s="441" t="s">
        <v>793</v>
      </c>
      <c r="E361" s="441" t="s">
        <v>794</v>
      </c>
      <c r="F361" s="445"/>
      <c r="G361" s="445"/>
      <c r="H361" s="445"/>
      <c r="I361" s="445"/>
      <c r="J361" s="445"/>
      <c r="K361" s="445"/>
      <c r="L361" s="445"/>
      <c r="M361" s="445"/>
      <c r="N361" s="445">
        <v>1</v>
      </c>
      <c r="O361" s="445">
        <v>189</v>
      </c>
      <c r="P361" s="515"/>
      <c r="Q361" s="446">
        <v>189</v>
      </c>
    </row>
    <row r="362" spans="1:17" ht="14.4" customHeight="1" x14ac:dyDescent="0.3">
      <c r="A362" s="440" t="s">
        <v>951</v>
      </c>
      <c r="B362" s="441" t="s">
        <v>785</v>
      </c>
      <c r="C362" s="441" t="s">
        <v>786</v>
      </c>
      <c r="D362" s="441" t="s">
        <v>797</v>
      </c>
      <c r="E362" s="441" t="s">
        <v>798</v>
      </c>
      <c r="F362" s="445"/>
      <c r="G362" s="445"/>
      <c r="H362" s="445"/>
      <c r="I362" s="445"/>
      <c r="J362" s="445">
        <v>3</v>
      </c>
      <c r="K362" s="445">
        <v>1221</v>
      </c>
      <c r="L362" s="445">
        <v>1</v>
      </c>
      <c r="M362" s="445">
        <v>407</v>
      </c>
      <c r="N362" s="445">
        <v>4</v>
      </c>
      <c r="O362" s="445">
        <v>1632</v>
      </c>
      <c r="P362" s="515">
        <v>1.3366093366093366</v>
      </c>
      <c r="Q362" s="446">
        <v>408</v>
      </c>
    </row>
    <row r="363" spans="1:17" ht="14.4" customHeight="1" x14ac:dyDescent="0.3">
      <c r="A363" s="440" t="s">
        <v>951</v>
      </c>
      <c r="B363" s="441" t="s">
        <v>785</v>
      </c>
      <c r="C363" s="441" t="s">
        <v>786</v>
      </c>
      <c r="D363" s="441" t="s">
        <v>799</v>
      </c>
      <c r="E363" s="441" t="s">
        <v>800</v>
      </c>
      <c r="F363" s="445">
        <v>28</v>
      </c>
      <c r="G363" s="445">
        <v>4816</v>
      </c>
      <c r="H363" s="445">
        <v>13.452513966480447</v>
      </c>
      <c r="I363" s="445">
        <v>172</v>
      </c>
      <c r="J363" s="445">
        <v>2</v>
      </c>
      <c r="K363" s="445">
        <v>358</v>
      </c>
      <c r="L363" s="445">
        <v>1</v>
      </c>
      <c r="M363" s="445">
        <v>179</v>
      </c>
      <c r="N363" s="445">
        <v>7</v>
      </c>
      <c r="O363" s="445">
        <v>1260</v>
      </c>
      <c r="P363" s="515">
        <v>3.5195530726256985</v>
      </c>
      <c r="Q363" s="446">
        <v>180</v>
      </c>
    </row>
    <row r="364" spans="1:17" ht="14.4" customHeight="1" x14ac:dyDescent="0.3">
      <c r="A364" s="440" t="s">
        <v>951</v>
      </c>
      <c r="B364" s="441" t="s">
        <v>785</v>
      </c>
      <c r="C364" s="441" t="s">
        <v>786</v>
      </c>
      <c r="D364" s="441" t="s">
        <v>803</v>
      </c>
      <c r="E364" s="441" t="s">
        <v>804</v>
      </c>
      <c r="F364" s="445">
        <v>21</v>
      </c>
      <c r="G364" s="445">
        <v>6762</v>
      </c>
      <c r="H364" s="445">
        <v>0.84104477611940298</v>
      </c>
      <c r="I364" s="445">
        <v>322</v>
      </c>
      <c r="J364" s="445">
        <v>24</v>
      </c>
      <c r="K364" s="445">
        <v>8040</v>
      </c>
      <c r="L364" s="445">
        <v>1</v>
      </c>
      <c r="M364" s="445">
        <v>335</v>
      </c>
      <c r="N364" s="445">
        <v>16</v>
      </c>
      <c r="O364" s="445">
        <v>5376</v>
      </c>
      <c r="P364" s="515">
        <v>0.66865671641791047</v>
      </c>
      <c r="Q364" s="446">
        <v>336</v>
      </c>
    </row>
    <row r="365" spans="1:17" ht="14.4" customHeight="1" x14ac:dyDescent="0.3">
      <c r="A365" s="440" t="s">
        <v>951</v>
      </c>
      <c r="B365" s="441" t="s">
        <v>785</v>
      </c>
      <c r="C365" s="441" t="s">
        <v>786</v>
      </c>
      <c r="D365" s="441" t="s">
        <v>805</v>
      </c>
      <c r="E365" s="441" t="s">
        <v>806</v>
      </c>
      <c r="F365" s="445">
        <v>11</v>
      </c>
      <c r="G365" s="445">
        <v>4829</v>
      </c>
      <c r="H365" s="445">
        <v>0.58575934012615238</v>
      </c>
      <c r="I365" s="445">
        <v>439</v>
      </c>
      <c r="J365" s="445">
        <v>18</v>
      </c>
      <c r="K365" s="445">
        <v>8244</v>
      </c>
      <c r="L365" s="445">
        <v>1</v>
      </c>
      <c r="M365" s="445">
        <v>458</v>
      </c>
      <c r="N365" s="445">
        <v>10</v>
      </c>
      <c r="O365" s="445">
        <v>4590</v>
      </c>
      <c r="P365" s="515">
        <v>0.55676855895196509</v>
      </c>
      <c r="Q365" s="446">
        <v>459</v>
      </c>
    </row>
    <row r="366" spans="1:17" ht="14.4" customHeight="1" x14ac:dyDescent="0.3">
      <c r="A366" s="440" t="s">
        <v>951</v>
      </c>
      <c r="B366" s="441" t="s">
        <v>785</v>
      </c>
      <c r="C366" s="441" t="s">
        <v>786</v>
      </c>
      <c r="D366" s="441" t="s">
        <v>807</v>
      </c>
      <c r="E366" s="441" t="s">
        <v>808</v>
      </c>
      <c r="F366" s="445">
        <v>177</v>
      </c>
      <c r="G366" s="445">
        <v>60357</v>
      </c>
      <c r="H366" s="445">
        <v>2.6606568216883404</v>
      </c>
      <c r="I366" s="445">
        <v>341</v>
      </c>
      <c r="J366" s="445">
        <v>65</v>
      </c>
      <c r="K366" s="445">
        <v>22685</v>
      </c>
      <c r="L366" s="445">
        <v>1</v>
      </c>
      <c r="M366" s="445">
        <v>349</v>
      </c>
      <c r="N366" s="445">
        <v>131</v>
      </c>
      <c r="O366" s="445">
        <v>45719</v>
      </c>
      <c r="P366" s="515">
        <v>2.0153846153846153</v>
      </c>
      <c r="Q366" s="446">
        <v>349</v>
      </c>
    </row>
    <row r="367" spans="1:17" ht="14.4" customHeight="1" x14ac:dyDescent="0.3">
      <c r="A367" s="440" t="s">
        <v>951</v>
      </c>
      <c r="B367" s="441" t="s">
        <v>785</v>
      </c>
      <c r="C367" s="441" t="s">
        <v>786</v>
      </c>
      <c r="D367" s="441" t="s">
        <v>809</v>
      </c>
      <c r="E367" s="441" t="s">
        <v>810</v>
      </c>
      <c r="F367" s="445">
        <v>4</v>
      </c>
      <c r="G367" s="445">
        <v>6392</v>
      </c>
      <c r="H367" s="445">
        <v>0.64448477515628155</v>
      </c>
      <c r="I367" s="445">
        <v>1598</v>
      </c>
      <c r="J367" s="445">
        <v>6</v>
      </c>
      <c r="K367" s="445">
        <v>9918</v>
      </c>
      <c r="L367" s="445">
        <v>1</v>
      </c>
      <c r="M367" s="445">
        <v>1653</v>
      </c>
      <c r="N367" s="445">
        <v>7</v>
      </c>
      <c r="O367" s="445">
        <v>11571</v>
      </c>
      <c r="P367" s="515">
        <v>1.1666666666666667</v>
      </c>
      <c r="Q367" s="446">
        <v>1653</v>
      </c>
    </row>
    <row r="368" spans="1:17" ht="14.4" customHeight="1" x14ac:dyDescent="0.3">
      <c r="A368" s="440" t="s">
        <v>951</v>
      </c>
      <c r="B368" s="441" t="s">
        <v>785</v>
      </c>
      <c r="C368" s="441" t="s">
        <v>786</v>
      </c>
      <c r="D368" s="441" t="s">
        <v>811</v>
      </c>
      <c r="E368" s="441" t="s">
        <v>812</v>
      </c>
      <c r="F368" s="445"/>
      <c r="G368" s="445"/>
      <c r="H368" s="445"/>
      <c r="I368" s="445"/>
      <c r="J368" s="445">
        <v>1</v>
      </c>
      <c r="K368" s="445">
        <v>3486</v>
      </c>
      <c r="L368" s="445">
        <v>1</v>
      </c>
      <c r="M368" s="445">
        <v>3486</v>
      </c>
      <c r="N368" s="445"/>
      <c r="O368" s="445"/>
      <c r="P368" s="515"/>
      <c r="Q368" s="446"/>
    </row>
    <row r="369" spans="1:17" ht="14.4" customHeight="1" x14ac:dyDescent="0.3">
      <c r="A369" s="440" t="s">
        <v>951</v>
      </c>
      <c r="B369" s="441" t="s">
        <v>785</v>
      </c>
      <c r="C369" s="441" t="s">
        <v>786</v>
      </c>
      <c r="D369" s="441" t="s">
        <v>813</v>
      </c>
      <c r="E369" s="441" t="s">
        <v>814</v>
      </c>
      <c r="F369" s="445">
        <v>3</v>
      </c>
      <c r="G369" s="445">
        <v>17799</v>
      </c>
      <c r="H369" s="445">
        <v>1.4294089302923225</v>
      </c>
      <c r="I369" s="445">
        <v>5933</v>
      </c>
      <c r="J369" s="445">
        <v>2</v>
      </c>
      <c r="K369" s="445">
        <v>12452</v>
      </c>
      <c r="L369" s="445">
        <v>1</v>
      </c>
      <c r="M369" s="445">
        <v>6226</v>
      </c>
      <c r="N369" s="445">
        <v>1</v>
      </c>
      <c r="O369" s="445">
        <v>6231</v>
      </c>
      <c r="P369" s="515">
        <v>0.50040154192097652</v>
      </c>
      <c r="Q369" s="446">
        <v>6231</v>
      </c>
    </row>
    <row r="370" spans="1:17" ht="14.4" customHeight="1" x14ac:dyDescent="0.3">
      <c r="A370" s="440" t="s">
        <v>951</v>
      </c>
      <c r="B370" s="441" t="s">
        <v>785</v>
      </c>
      <c r="C370" s="441" t="s">
        <v>786</v>
      </c>
      <c r="D370" s="441" t="s">
        <v>815</v>
      </c>
      <c r="E370" s="441" t="s">
        <v>816</v>
      </c>
      <c r="F370" s="445"/>
      <c r="G370" s="445"/>
      <c r="H370" s="445"/>
      <c r="I370" s="445"/>
      <c r="J370" s="445">
        <v>1</v>
      </c>
      <c r="K370" s="445">
        <v>117</v>
      </c>
      <c r="L370" s="445">
        <v>1</v>
      </c>
      <c r="M370" s="445">
        <v>117</v>
      </c>
      <c r="N370" s="445"/>
      <c r="O370" s="445"/>
      <c r="P370" s="515"/>
      <c r="Q370" s="446"/>
    </row>
    <row r="371" spans="1:17" ht="14.4" customHeight="1" x14ac:dyDescent="0.3">
      <c r="A371" s="440" t="s">
        <v>951</v>
      </c>
      <c r="B371" s="441" t="s">
        <v>785</v>
      </c>
      <c r="C371" s="441" t="s">
        <v>786</v>
      </c>
      <c r="D371" s="441" t="s">
        <v>819</v>
      </c>
      <c r="E371" s="441" t="s">
        <v>820</v>
      </c>
      <c r="F371" s="445">
        <v>2</v>
      </c>
      <c r="G371" s="445">
        <v>752</v>
      </c>
      <c r="H371" s="445"/>
      <c r="I371" s="445">
        <v>376</v>
      </c>
      <c r="J371" s="445"/>
      <c r="K371" s="445"/>
      <c r="L371" s="445"/>
      <c r="M371" s="445"/>
      <c r="N371" s="445">
        <v>2</v>
      </c>
      <c r="O371" s="445">
        <v>782</v>
      </c>
      <c r="P371" s="515"/>
      <c r="Q371" s="446">
        <v>391</v>
      </c>
    </row>
    <row r="372" spans="1:17" ht="14.4" customHeight="1" x14ac:dyDescent="0.3">
      <c r="A372" s="440" t="s">
        <v>951</v>
      </c>
      <c r="B372" s="441" t="s">
        <v>785</v>
      </c>
      <c r="C372" s="441" t="s">
        <v>786</v>
      </c>
      <c r="D372" s="441" t="s">
        <v>821</v>
      </c>
      <c r="E372" s="441" t="s">
        <v>822</v>
      </c>
      <c r="F372" s="445"/>
      <c r="G372" s="445"/>
      <c r="H372" s="445"/>
      <c r="I372" s="445"/>
      <c r="J372" s="445">
        <v>1</v>
      </c>
      <c r="K372" s="445">
        <v>38</v>
      </c>
      <c r="L372" s="445">
        <v>1</v>
      </c>
      <c r="M372" s="445">
        <v>38</v>
      </c>
      <c r="N372" s="445"/>
      <c r="O372" s="445"/>
      <c r="P372" s="515"/>
      <c r="Q372" s="446"/>
    </row>
    <row r="373" spans="1:17" ht="14.4" customHeight="1" x14ac:dyDescent="0.3">
      <c r="A373" s="440" t="s">
        <v>951</v>
      </c>
      <c r="B373" s="441" t="s">
        <v>785</v>
      </c>
      <c r="C373" s="441" t="s">
        <v>786</v>
      </c>
      <c r="D373" s="441" t="s">
        <v>825</v>
      </c>
      <c r="E373" s="441" t="s">
        <v>826</v>
      </c>
      <c r="F373" s="445">
        <v>2</v>
      </c>
      <c r="G373" s="445">
        <v>1352</v>
      </c>
      <c r="H373" s="445"/>
      <c r="I373" s="445">
        <v>676</v>
      </c>
      <c r="J373" s="445"/>
      <c r="K373" s="445"/>
      <c r="L373" s="445"/>
      <c r="M373" s="445"/>
      <c r="N373" s="445">
        <v>2</v>
      </c>
      <c r="O373" s="445">
        <v>1410</v>
      </c>
      <c r="P373" s="515"/>
      <c r="Q373" s="446">
        <v>705</v>
      </c>
    </row>
    <row r="374" spans="1:17" ht="14.4" customHeight="1" x14ac:dyDescent="0.3">
      <c r="A374" s="440" t="s">
        <v>951</v>
      </c>
      <c r="B374" s="441" t="s">
        <v>785</v>
      </c>
      <c r="C374" s="441" t="s">
        <v>786</v>
      </c>
      <c r="D374" s="441" t="s">
        <v>827</v>
      </c>
      <c r="E374" s="441" t="s">
        <v>828</v>
      </c>
      <c r="F374" s="445">
        <v>1</v>
      </c>
      <c r="G374" s="445">
        <v>138</v>
      </c>
      <c r="H374" s="445"/>
      <c r="I374" s="445">
        <v>138</v>
      </c>
      <c r="J374" s="445"/>
      <c r="K374" s="445"/>
      <c r="L374" s="445"/>
      <c r="M374" s="445"/>
      <c r="N374" s="445"/>
      <c r="O374" s="445"/>
      <c r="P374" s="515"/>
      <c r="Q374" s="446"/>
    </row>
    <row r="375" spans="1:17" ht="14.4" customHeight="1" x14ac:dyDescent="0.3">
      <c r="A375" s="440" t="s">
        <v>951</v>
      </c>
      <c r="B375" s="441" t="s">
        <v>785</v>
      </c>
      <c r="C375" s="441" t="s">
        <v>786</v>
      </c>
      <c r="D375" s="441" t="s">
        <v>829</v>
      </c>
      <c r="E375" s="441" t="s">
        <v>830</v>
      </c>
      <c r="F375" s="445">
        <v>58</v>
      </c>
      <c r="G375" s="445">
        <v>16530</v>
      </c>
      <c r="H375" s="445">
        <v>0.95394736842105265</v>
      </c>
      <c r="I375" s="445">
        <v>285</v>
      </c>
      <c r="J375" s="445">
        <v>57</v>
      </c>
      <c r="K375" s="445">
        <v>17328</v>
      </c>
      <c r="L375" s="445">
        <v>1</v>
      </c>
      <c r="M375" s="445">
        <v>304</v>
      </c>
      <c r="N375" s="445">
        <v>47</v>
      </c>
      <c r="O375" s="445">
        <v>14335</v>
      </c>
      <c r="P375" s="515">
        <v>0.8272737765466297</v>
      </c>
      <c r="Q375" s="446">
        <v>305</v>
      </c>
    </row>
    <row r="376" spans="1:17" ht="14.4" customHeight="1" x14ac:dyDescent="0.3">
      <c r="A376" s="440" t="s">
        <v>951</v>
      </c>
      <c r="B376" s="441" t="s">
        <v>785</v>
      </c>
      <c r="C376" s="441" t="s">
        <v>786</v>
      </c>
      <c r="D376" s="441" t="s">
        <v>831</v>
      </c>
      <c r="E376" s="441" t="s">
        <v>832</v>
      </c>
      <c r="F376" s="445"/>
      <c r="G376" s="445"/>
      <c r="H376" s="445"/>
      <c r="I376" s="445"/>
      <c r="J376" s="445"/>
      <c r="K376" s="445"/>
      <c r="L376" s="445"/>
      <c r="M376" s="445"/>
      <c r="N376" s="445">
        <v>1</v>
      </c>
      <c r="O376" s="445">
        <v>3712</v>
      </c>
      <c r="P376" s="515"/>
      <c r="Q376" s="446">
        <v>3712</v>
      </c>
    </row>
    <row r="377" spans="1:17" ht="14.4" customHeight="1" x14ac:dyDescent="0.3">
      <c r="A377" s="440" t="s">
        <v>951</v>
      </c>
      <c r="B377" s="441" t="s">
        <v>785</v>
      </c>
      <c r="C377" s="441" t="s">
        <v>786</v>
      </c>
      <c r="D377" s="441" t="s">
        <v>833</v>
      </c>
      <c r="E377" s="441" t="s">
        <v>834</v>
      </c>
      <c r="F377" s="445">
        <v>16</v>
      </c>
      <c r="G377" s="445">
        <v>7392</v>
      </c>
      <c r="H377" s="445">
        <v>1.3603238866396761</v>
      </c>
      <c r="I377" s="445">
        <v>462</v>
      </c>
      <c r="J377" s="445">
        <v>11</v>
      </c>
      <c r="K377" s="445">
        <v>5434</v>
      </c>
      <c r="L377" s="445">
        <v>1</v>
      </c>
      <c r="M377" s="445">
        <v>494</v>
      </c>
      <c r="N377" s="445">
        <v>19</v>
      </c>
      <c r="O377" s="445">
        <v>9386</v>
      </c>
      <c r="P377" s="515">
        <v>1.7272727272727273</v>
      </c>
      <c r="Q377" s="446">
        <v>494</v>
      </c>
    </row>
    <row r="378" spans="1:17" ht="14.4" customHeight="1" x14ac:dyDescent="0.3">
      <c r="A378" s="440" t="s">
        <v>951</v>
      </c>
      <c r="B378" s="441" t="s">
        <v>785</v>
      </c>
      <c r="C378" s="441" t="s">
        <v>786</v>
      </c>
      <c r="D378" s="441" t="s">
        <v>837</v>
      </c>
      <c r="E378" s="441" t="s">
        <v>838</v>
      </c>
      <c r="F378" s="445">
        <v>71</v>
      </c>
      <c r="G378" s="445">
        <v>25276</v>
      </c>
      <c r="H378" s="445">
        <v>1.1984826932195354</v>
      </c>
      <c r="I378" s="445">
        <v>356</v>
      </c>
      <c r="J378" s="445">
        <v>57</v>
      </c>
      <c r="K378" s="445">
        <v>21090</v>
      </c>
      <c r="L378" s="445">
        <v>1</v>
      </c>
      <c r="M378" s="445">
        <v>370</v>
      </c>
      <c r="N378" s="445">
        <v>67</v>
      </c>
      <c r="O378" s="445">
        <v>24790</v>
      </c>
      <c r="P378" s="515">
        <v>1.1754385964912282</v>
      </c>
      <c r="Q378" s="446">
        <v>370</v>
      </c>
    </row>
    <row r="379" spans="1:17" ht="14.4" customHeight="1" x14ac:dyDescent="0.3">
      <c r="A379" s="440" t="s">
        <v>951</v>
      </c>
      <c r="B379" s="441" t="s">
        <v>785</v>
      </c>
      <c r="C379" s="441" t="s">
        <v>786</v>
      </c>
      <c r="D379" s="441" t="s">
        <v>843</v>
      </c>
      <c r="E379" s="441" t="s">
        <v>844</v>
      </c>
      <c r="F379" s="445">
        <v>1</v>
      </c>
      <c r="G379" s="445">
        <v>105</v>
      </c>
      <c r="H379" s="445"/>
      <c r="I379" s="445">
        <v>105</v>
      </c>
      <c r="J379" s="445"/>
      <c r="K379" s="445"/>
      <c r="L379" s="445"/>
      <c r="M379" s="445"/>
      <c r="N379" s="445"/>
      <c r="O379" s="445"/>
      <c r="P379" s="515"/>
      <c r="Q379" s="446"/>
    </row>
    <row r="380" spans="1:17" ht="14.4" customHeight="1" x14ac:dyDescent="0.3">
      <c r="A380" s="440" t="s">
        <v>951</v>
      </c>
      <c r="B380" s="441" t="s">
        <v>785</v>
      </c>
      <c r="C380" s="441" t="s">
        <v>786</v>
      </c>
      <c r="D380" s="441" t="s">
        <v>845</v>
      </c>
      <c r="E380" s="441" t="s">
        <v>846</v>
      </c>
      <c r="F380" s="445">
        <v>3</v>
      </c>
      <c r="G380" s="445">
        <v>351</v>
      </c>
      <c r="H380" s="445">
        <v>1.4039999999999999</v>
      </c>
      <c r="I380" s="445">
        <v>117</v>
      </c>
      <c r="J380" s="445">
        <v>2</v>
      </c>
      <c r="K380" s="445">
        <v>250</v>
      </c>
      <c r="L380" s="445">
        <v>1</v>
      </c>
      <c r="M380" s="445">
        <v>125</v>
      </c>
      <c r="N380" s="445"/>
      <c r="O380" s="445"/>
      <c r="P380" s="515"/>
      <c r="Q380" s="446"/>
    </row>
    <row r="381" spans="1:17" ht="14.4" customHeight="1" x14ac:dyDescent="0.3">
      <c r="A381" s="440" t="s">
        <v>951</v>
      </c>
      <c r="B381" s="441" t="s">
        <v>785</v>
      </c>
      <c r="C381" s="441" t="s">
        <v>786</v>
      </c>
      <c r="D381" s="441" t="s">
        <v>847</v>
      </c>
      <c r="E381" s="441" t="s">
        <v>848</v>
      </c>
      <c r="F381" s="445"/>
      <c r="G381" s="445"/>
      <c r="H381" s="445"/>
      <c r="I381" s="445"/>
      <c r="J381" s="445">
        <v>1</v>
      </c>
      <c r="K381" s="445">
        <v>495</v>
      </c>
      <c r="L381" s="445">
        <v>1</v>
      </c>
      <c r="M381" s="445">
        <v>495</v>
      </c>
      <c r="N381" s="445">
        <v>1</v>
      </c>
      <c r="O381" s="445">
        <v>495</v>
      </c>
      <c r="P381" s="515">
        <v>1</v>
      </c>
      <c r="Q381" s="446">
        <v>495</v>
      </c>
    </row>
    <row r="382" spans="1:17" ht="14.4" customHeight="1" x14ac:dyDescent="0.3">
      <c r="A382" s="440" t="s">
        <v>951</v>
      </c>
      <c r="B382" s="441" t="s">
        <v>785</v>
      </c>
      <c r="C382" s="441" t="s">
        <v>786</v>
      </c>
      <c r="D382" s="441" t="s">
        <v>851</v>
      </c>
      <c r="E382" s="441" t="s">
        <v>852</v>
      </c>
      <c r="F382" s="445">
        <v>22</v>
      </c>
      <c r="G382" s="445">
        <v>9614</v>
      </c>
      <c r="H382" s="445">
        <v>0.84333333333333338</v>
      </c>
      <c r="I382" s="445">
        <v>437</v>
      </c>
      <c r="J382" s="445">
        <v>25</v>
      </c>
      <c r="K382" s="445">
        <v>11400</v>
      </c>
      <c r="L382" s="445">
        <v>1</v>
      </c>
      <c r="M382" s="445">
        <v>456</v>
      </c>
      <c r="N382" s="445">
        <v>6</v>
      </c>
      <c r="O382" s="445">
        <v>2736</v>
      </c>
      <c r="P382" s="515">
        <v>0.24</v>
      </c>
      <c r="Q382" s="446">
        <v>456</v>
      </c>
    </row>
    <row r="383" spans="1:17" ht="14.4" customHeight="1" x14ac:dyDescent="0.3">
      <c r="A383" s="440" t="s">
        <v>951</v>
      </c>
      <c r="B383" s="441" t="s">
        <v>785</v>
      </c>
      <c r="C383" s="441" t="s">
        <v>786</v>
      </c>
      <c r="D383" s="441" t="s">
        <v>853</v>
      </c>
      <c r="E383" s="441" t="s">
        <v>854</v>
      </c>
      <c r="F383" s="445">
        <v>32</v>
      </c>
      <c r="G383" s="445">
        <v>1728</v>
      </c>
      <c r="H383" s="445">
        <v>1.3542319749216301</v>
      </c>
      <c r="I383" s="445">
        <v>54</v>
      </c>
      <c r="J383" s="445">
        <v>22</v>
      </c>
      <c r="K383" s="445">
        <v>1276</v>
      </c>
      <c r="L383" s="445">
        <v>1</v>
      </c>
      <c r="M383" s="445">
        <v>58</v>
      </c>
      <c r="N383" s="445">
        <v>27</v>
      </c>
      <c r="O383" s="445">
        <v>1566</v>
      </c>
      <c r="P383" s="515">
        <v>1.2272727272727273</v>
      </c>
      <c r="Q383" s="446">
        <v>58</v>
      </c>
    </row>
    <row r="384" spans="1:17" ht="14.4" customHeight="1" x14ac:dyDescent="0.3">
      <c r="A384" s="440" t="s">
        <v>951</v>
      </c>
      <c r="B384" s="441" t="s">
        <v>785</v>
      </c>
      <c r="C384" s="441" t="s">
        <v>786</v>
      </c>
      <c r="D384" s="441" t="s">
        <v>855</v>
      </c>
      <c r="E384" s="441" t="s">
        <v>856</v>
      </c>
      <c r="F384" s="445"/>
      <c r="G384" s="445"/>
      <c r="H384" s="445"/>
      <c r="I384" s="445"/>
      <c r="J384" s="445"/>
      <c r="K384" s="445"/>
      <c r="L384" s="445"/>
      <c r="M384" s="445"/>
      <c r="N384" s="445">
        <v>1</v>
      </c>
      <c r="O384" s="445">
        <v>2173</v>
      </c>
      <c r="P384" s="515"/>
      <c r="Q384" s="446">
        <v>2173</v>
      </c>
    </row>
    <row r="385" spans="1:17" ht="14.4" customHeight="1" x14ac:dyDescent="0.3">
      <c r="A385" s="440" t="s">
        <v>951</v>
      </c>
      <c r="B385" s="441" t="s">
        <v>785</v>
      </c>
      <c r="C385" s="441" t="s">
        <v>786</v>
      </c>
      <c r="D385" s="441" t="s">
        <v>861</v>
      </c>
      <c r="E385" s="441" t="s">
        <v>862</v>
      </c>
      <c r="F385" s="445">
        <v>201</v>
      </c>
      <c r="G385" s="445">
        <v>33969</v>
      </c>
      <c r="H385" s="445">
        <v>1.4705194805194806</v>
      </c>
      <c r="I385" s="445">
        <v>169</v>
      </c>
      <c r="J385" s="445">
        <v>132</v>
      </c>
      <c r="K385" s="445">
        <v>23100</v>
      </c>
      <c r="L385" s="445">
        <v>1</v>
      </c>
      <c r="M385" s="445">
        <v>175</v>
      </c>
      <c r="N385" s="445">
        <v>188</v>
      </c>
      <c r="O385" s="445">
        <v>33088</v>
      </c>
      <c r="P385" s="515">
        <v>1.4323809523809523</v>
      </c>
      <c r="Q385" s="446">
        <v>176</v>
      </c>
    </row>
    <row r="386" spans="1:17" ht="14.4" customHeight="1" x14ac:dyDescent="0.3">
      <c r="A386" s="440" t="s">
        <v>951</v>
      </c>
      <c r="B386" s="441" t="s">
        <v>785</v>
      </c>
      <c r="C386" s="441" t="s">
        <v>786</v>
      </c>
      <c r="D386" s="441" t="s">
        <v>863</v>
      </c>
      <c r="E386" s="441" t="s">
        <v>864</v>
      </c>
      <c r="F386" s="445">
        <v>4</v>
      </c>
      <c r="G386" s="445">
        <v>324</v>
      </c>
      <c r="H386" s="445"/>
      <c r="I386" s="445">
        <v>81</v>
      </c>
      <c r="J386" s="445"/>
      <c r="K386" s="445"/>
      <c r="L386" s="445"/>
      <c r="M386" s="445"/>
      <c r="N386" s="445">
        <v>4</v>
      </c>
      <c r="O386" s="445">
        <v>340</v>
      </c>
      <c r="P386" s="515"/>
      <c r="Q386" s="446">
        <v>85</v>
      </c>
    </row>
    <row r="387" spans="1:17" ht="14.4" customHeight="1" x14ac:dyDescent="0.3">
      <c r="A387" s="440" t="s">
        <v>951</v>
      </c>
      <c r="B387" s="441" t="s">
        <v>785</v>
      </c>
      <c r="C387" s="441" t="s">
        <v>786</v>
      </c>
      <c r="D387" s="441" t="s">
        <v>867</v>
      </c>
      <c r="E387" s="441" t="s">
        <v>868</v>
      </c>
      <c r="F387" s="445">
        <v>22</v>
      </c>
      <c r="G387" s="445">
        <v>3586</v>
      </c>
      <c r="H387" s="445">
        <v>0.73168741073250354</v>
      </c>
      <c r="I387" s="445">
        <v>163</v>
      </c>
      <c r="J387" s="445">
        <v>29</v>
      </c>
      <c r="K387" s="445">
        <v>4901</v>
      </c>
      <c r="L387" s="445">
        <v>1</v>
      </c>
      <c r="M387" s="445">
        <v>169</v>
      </c>
      <c r="N387" s="445">
        <v>19</v>
      </c>
      <c r="O387" s="445">
        <v>3230</v>
      </c>
      <c r="P387" s="515">
        <v>0.65904917363803306</v>
      </c>
      <c r="Q387" s="446">
        <v>170</v>
      </c>
    </row>
    <row r="388" spans="1:17" ht="14.4" customHeight="1" x14ac:dyDescent="0.3">
      <c r="A388" s="440" t="s">
        <v>951</v>
      </c>
      <c r="B388" s="441" t="s">
        <v>785</v>
      </c>
      <c r="C388" s="441" t="s">
        <v>786</v>
      </c>
      <c r="D388" s="441" t="s">
        <v>871</v>
      </c>
      <c r="E388" s="441" t="s">
        <v>872</v>
      </c>
      <c r="F388" s="445"/>
      <c r="G388" s="445"/>
      <c r="H388" s="445"/>
      <c r="I388" s="445"/>
      <c r="J388" s="445"/>
      <c r="K388" s="445"/>
      <c r="L388" s="445"/>
      <c r="M388" s="445"/>
      <c r="N388" s="445">
        <v>4</v>
      </c>
      <c r="O388" s="445">
        <v>4048</v>
      </c>
      <c r="P388" s="515"/>
      <c r="Q388" s="446">
        <v>1012</v>
      </c>
    </row>
    <row r="389" spans="1:17" ht="14.4" customHeight="1" x14ac:dyDescent="0.3">
      <c r="A389" s="440" t="s">
        <v>951</v>
      </c>
      <c r="B389" s="441" t="s">
        <v>785</v>
      </c>
      <c r="C389" s="441" t="s">
        <v>786</v>
      </c>
      <c r="D389" s="441" t="s">
        <v>877</v>
      </c>
      <c r="E389" s="441" t="s">
        <v>878</v>
      </c>
      <c r="F389" s="445">
        <v>1</v>
      </c>
      <c r="G389" s="445">
        <v>247</v>
      </c>
      <c r="H389" s="445"/>
      <c r="I389" s="445">
        <v>247</v>
      </c>
      <c r="J389" s="445"/>
      <c r="K389" s="445"/>
      <c r="L389" s="445"/>
      <c r="M389" s="445"/>
      <c r="N389" s="445">
        <v>2</v>
      </c>
      <c r="O389" s="445">
        <v>528</v>
      </c>
      <c r="P389" s="515"/>
      <c r="Q389" s="446">
        <v>264</v>
      </c>
    </row>
    <row r="390" spans="1:17" ht="14.4" customHeight="1" x14ac:dyDescent="0.3">
      <c r="A390" s="440" t="s">
        <v>951</v>
      </c>
      <c r="B390" s="441" t="s">
        <v>785</v>
      </c>
      <c r="C390" s="441" t="s">
        <v>786</v>
      </c>
      <c r="D390" s="441" t="s">
        <v>879</v>
      </c>
      <c r="E390" s="441" t="s">
        <v>880</v>
      </c>
      <c r="F390" s="445">
        <v>3</v>
      </c>
      <c r="G390" s="445">
        <v>6036</v>
      </c>
      <c r="H390" s="445"/>
      <c r="I390" s="445">
        <v>2012</v>
      </c>
      <c r="J390" s="445"/>
      <c r="K390" s="445"/>
      <c r="L390" s="445"/>
      <c r="M390" s="445"/>
      <c r="N390" s="445">
        <v>6</v>
      </c>
      <c r="O390" s="445">
        <v>12786</v>
      </c>
      <c r="P390" s="515"/>
      <c r="Q390" s="446">
        <v>2131</v>
      </c>
    </row>
    <row r="391" spans="1:17" ht="14.4" customHeight="1" x14ac:dyDescent="0.3">
      <c r="A391" s="440" t="s">
        <v>951</v>
      </c>
      <c r="B391" s="441" t="s">
        <v>785</v>
      </c>
      <c r="C391" s="441" t="s">
        <v>786</v>
      </c>
      <c r="D391" s="441" t="s">
        <v>881</v>
      </c>
      <c r="E391" s="441" t="s">
        <v>882</v>
      </c>
      <c r="F391" s="445"/>
      <c r="G391" s="445"/>
      <c r="H391" s="445"/>
      <c r="I391" s="445"/>
      <c r="J391" s="445">
        <v>2</v>
      </c>
      <c r="K391" s="445">
        <v>484</v>
      </c>
      <c r="L391" s="445">
        <v>1</v>
      </c>
      <c r="M391" s="445">
        <v>242</v>
      </c>
      <c r="N391" s="445">
        <v>4</v>
      </c>
      <c r="O391" s="445">
        <v>968</v>
      </c>
      <c r="P391" s="515">
        <v>2</v>
      </c>
      <c r="Q391" s="446">
        <v>242</v>
      </c>
    </row>
    <row r="392" spans="1:17" ht="14.4" customHeight="1" x14ac:dyDescent="0.3">
      <c r="A392" s="440" t="s">
        <v>951</v>
      </c>
      <c r="B392" s="441" t="s">
        <v>785</v>
      </c>
      <c r="C392" s="441" t="s">
        <v>786</v>
      </c>
      <c r="D392" s="441" t="s">
        <v>883</v>
      </c>
      <c r="E392" s="441" t="s">
        <v>884</v>
      </c>
      <c r="F392" s="445"/>
      <c r="G392" s="445"/>
      <c r="H392" s="445"/>
      <c r="I392" s="445"/>
      <c r="J392" s="445"/>
      <c r="K392" s="445"/>
      <c r="L392" s="445"/>
      <c r="M392" s="445"/>
      <c r="N392" s="445">
        <v>1</v>
      </c>
      <c r="O392" s="445">
        <v>424</v>
      </c>
      <c r="P392" s="515"/>
      <c r="Q392" s="446">
        <v>424</v>
      </c>
    </row>
    <row r="393" spans="1:17" ht="14.4" customHeight="1" x14ac:dyDescent="0.3">
      <c r="A393" s="440" t="s">
        <v>951</v>
      </c>
      <c r="B393" s="441" t="s">
        <v>785</v>
      </c>
      <c r="C393" s="441" t="s">
        <v>786</v>
      </c>
      <c r="D393" s="441" t="s">
        <v>888</v>
      </c>
      <c r="E393" s="441" t="s">
        <v>889</v>
      </c>
      <c r="F393" s="445">
        <v>8</v>
      </c>
      <c r="G393" s="445">
        <v>40712</v>
      </c>
      <c r="H393" s="445">
        <v>1.9513036809815951</v>
      </c>
      <c r="I393" s="445">
        <v>5089</v>
      </c>
      <c r="J393" s="445">
        <v>4</v>
      </c>
      <c r="K393" s="445">
        <v>20864</v>
      </c>
      <c r="L393" s="445">
        <v>1</v>
      </c>
      <c r="M393" s="445">
        <v>5216</v>
      </c>
      <c r="N393" s="445">
        <v>2</v>
      </c>
      <c r="O393" s="445">
        <v>10440</v>
      </c>
      <c r="P393" s="515">
        <v>0.50038343558282206</v>
      </c>
      <c r="Q393" s="446">
        <v>5220</v>
      </c>
    </row>
    <row r="394" spans="1:17" ht="14.4" customHeight="1" x14ac:dyDescent="0.3">
      <c r="A394" s="440" t="s">
        <v>951</v>
      </c>
      <c r="B394" s="441" t="s">
        <v>785</v>
      </c>
      <c r="C394" s="441" t="s">
        <v>786</v>
      </c>
      <c r="D394" s="441" t="s">
        <v>892</v>
      </c>
      <c r="E394" s="441" t="s">
        <v>893</v>
      </c>
      <c r="F394" s="445"/>
      <c r="G394" s="445"/>
      <c r="H394" s="445"/>
      <c r="I394" s="445"/>
      <c r="J394" s="445">
        <v>1</v>
      </c>
      <c r="K394" s="445">
        <v>288</v>
      </c>
      <c r="L394" s="445">
        <v>1</v>
      </c>
      <c r="M394" s="445">
        <v>288</v>
      </c>
      <c r="N394" s="445">
        <v>1</v>
      </c>
      <c r="O394" s="445">
        <v>289</v>
      </c>
      <c r="P394" s="515">
        <v>1.0034722222222223</v>
      </c>
      <c r="Q394" s="446">
        <v>289</v>
      </c>
    </row>
    <row r="395" spans="1:17" ht="14.4" customHeight="1" x14ac:dyDescent="0.3">
      <c r="A395" s="440" t="s">
        <v>951</v>
      </c>
      <c r="B395" s="441" t="s">
        <v>785</v>
      </c>
      <c r="C395" s="441" t="s">
        <v>786</v>
      </c>
      <c r="D395" s="441" t="s">
        <v>894</v>
      </c>
      <c r="E395" s="441" t="s">
        <v>895</v>
      </c>
      <c r="F395" s="445"/>
      <c r="G395" s="445"/>
      <c r="H395" s="445"/>
      <c r="I395" s="445"/>
      <c r="J395" s="445"/>
      <c r="K395" s="445"/>
      <c r="L395" s="445"/>
      <c r="M395" s="445"/>
      <c r="N395" s="445">
        <v>1</v>
      </c>
      <c r="O395" s="445">
        <v>1098</v>
      </c>
      <c r="P395" s="515"/>
      <c r="Q395" s="446">
        <v>1098</v>
      </c>
    </row>
    <row r="396" spans="1:17" ht="14.4" customHeight="1" x14ac:dyDescent="0.3">
      <c r="A396" s="440" t="s">
        <v>951</v>
      </c>
      <c r="B396" s="441" t="s">
        <v>785</v>
      </c>
      <c r="C396" s="441" t="s">
        <v>786</v>
      </c>
      <c r="D396" s="441" t="s">
        <v>900</v>
      </c>
      <c r="E396" s="441" t="s">
        <v>901</v>
      </c>
      <c r="F396" s="445"/>
      <c r="G396" s="445"/>
      <c r="H396" s="445"/>
      <c r="I396" s="445"/>
      <c r="J396" s="445"/>
      <c r="K396" s="445"/>
      <c r="L396" s="445"/>
      <c r="M396" s="445"/>
      <c r="N396" s="445">
        <v>1</v>
      </c>
      <c r="O396" s="445">
        <v>0</v>
      </c>
      <c r="P396" s="515"/>
      <c r="Q396" s="446">
        <v>0</v>
      </c>
    </row>
    <row r="397" spans="1:17" ht="14.4" customHeight="1" x14ac:dyDescent="0.3">
      <c r="A397" s="440" t="s">
        <v>952</v>
      </c>
      <c r="B397" s="441" t="s">
        <v>785</v>
      </c>
      <c r="C397" s="441" t="s">
        <v>786</v>
      </c>
      <c r="D397" s="441" t="s">
        <v>787</v>
      </c>
      <c r="E397" s="441" t="s">
        <v>788</v>
      </c>
      <c r="F397" s="445"/>
      <c r="G397" s="445"/>
      <c r="H397" s="445"/>
      <c r="I397" s="445"/>
      <c r="J397" s="445">
        <v>1</v>
      </c>
      <c r="K397" s="445">
        <v>2226</v>
      </c>
      <c r="L397" s="445">
        <v>1</v>
      </c>
      <c r="M397" s="445">
        <v>2226</v>
      </c>
      <c r="N397" s="445"/>
      <c r="O397" s="445"/>
      <c r="P397" s="515"/>
      <c r="Q397" s="446"/>
    </row>
    <row r="398" spans="1:17" ht="14.4" customHeight="1" x14ac:dyDescent="0.3">
      <c r="A398" s="440" t="s">
        <v>952</v>
      </c>
      <c r="B398" s="441" t="s">
        <v>785</v>
      </c>
      <c r="C398" s="441" t="s">
        <v>786</v>
      </c>
      <c r="D398" s="441" t="s">
        <v>789</v>
      </c>
      <c r="E398" s="441" t="s">
        <v>790</v>
      </c>
      <c r="F398" s="445">
        <v>4375</v>
      </c>
      <c r="G398" s="445">
        <v>236250</v>
      </c>
      <c r="H398" s="445">
        <v>1.3987897877984086</v>
      </c>
      <c r="I398" s="445">
        <v>54</v>
      </c>
      <c r="J398" s="445">
        <v>2912</v>
      </c>
      <c r="K398" s="445">
        <v>168896</v>
      </c>
      <c r="L398" s="445">
        <v>1</v>
      </c>
      <c r="M398" s="445">
        <v>58</v>
      </c>
      <c r="N398" s="445">
        <v>956</v>
      </c>
      <c r="O398" s="445">
        <v>55448</v>
      </c>
      <c r="P398" s="515">
        <v>0.3282967032967033</v>
      </c>
      <c r="Q398" s="446">
        <v>58</v>
      </c>
    </row>
    <row r="399" spans="1:17" ht="14.4" customHeight="1" x14ac:dyDescent="0.3">
      <c r="A399" s="440" t="s">
        <v>952</v>
      </c>
      <c r="B399" s="441" t="s">
        <v>785</v>
      </c>
      <c r="C399" s="441" t="s">
        <v>786</v>
      </c>
      <c r="D399" s="441" t="s">
        <v>791</v>
      </c>
      <c r="E399" s="441" t="s">
        <v>792</v>
      </c>
      <c r="F399" s="445">
        <v>608</v>
      </c>
      <c r="G399" s="445">
        <v>74784</v>
      </c>
      <c r="H399" s="445">
        <v>0.85459615120903232</v>
      </c>
      <c r="I399" s="445">
        <v>123</v>
      </c>
      <c r="J399" s="445">
        <v>668</v>
      </c>
      <c r="K399" s="445">
        <v>87508</v>
      </c>
      <c r="L399" s="445">
        <v>1</v>
      </c>
      <c r="M399" s="445">
        <v>131</v>
      </c>
      <c r="N399" s="445">
        <v>413</v>
      </c>
      <c r="O399" s="445">
        <v>54103</v>
      </c>
      <c r="P399" s="515">
        <v>0.61826347305389218</v>
      </c>
      <c r="Q399" s="446">
        <v>131</v>
      </c>
    </row>
    <row r="400" spans="1:17" ht="14.4" customHeight="1" x14ac:dyDescent="0.3">
      <c r="A400" s="440" t="s">
        <v>952</v>
      </c>
      <c r="B400" s="441" t="s">
        <v>785</v>
      </c>
      <c r="C400" s="441" t="s">
        <v>786</v>
      </c>
      <c r="D400" s="441" t="s">
        <v>793</v>
      </c>
      <c r="E400" s="441" t="s">
        <v>794</v>
      </c>
      <c r="F400" s="445">
        <v>103</v>
      </c>
      <c r="G400" s="445">
        <v>18231</v>
      </c>
      <c r="H400" s="445">
        <v>0.80383597883597879</v>
      </c>
      <c r="I400" s="445">
        <v>177</v>
      </c>
      <c r="J400" s="445">
        <v>120</v>
      </c>
      <c r="K400" s="445">
        <v>22680</v>
      </c>
      <c r="L400" s="445">
        <v>1</v>
      </c>
      <c r="M400" s="445">
        <v>189</v>
      </c>
      <c r="N400" s="445">
        <v>136</v>
      </c>
      <c r="O400" s="445">
        <v>25704</v>
      </c>
      <c r="P400" s="515">
        <v>1.1333333333333333</v>
      </c>
      <c r="Q400" s="446">
        <v>189</v>
      </c>
    </row>
    <row r="401" spans="1:17" ht="14.4" customHeight="1" x14ac:dyDescent="0.3">
      <c r="A401" s="440" t="s">
        <v>952</v>
      </c>
      <c r="B401" s="441" t="s">
        <v>785</v>
      </c>
      <c r="C401" s="441" t="s">
        <v>786</v>
      </c>
      <c r="D401" s="441" t="s">
        <v>797</v>
      </c>
      <c r="E401" s="441" t="s">
        <v>798</v>
      </c>
      <c r="F401" s="445">
        <v>13</v>
      </c>
      <c r="G401" s="445">
        <v>4992</v>
      </c>
      <c r="H401" s="445">
        <v>1.1150323877596604</v>
      </c>
      <c r="I401" s="445">
        <v>384</v>
      </c>
      <c r="J401" s="445">
        <v>11</v>
      </c>
      <c r="K401" s="445">
        <v>4477</v>
      </c>
      <c r="L401" s="445">
        <v>1</v>
      </c>
      <c r="M401" s="445">
        <v>407</v>
      </c>
      <c r="N401" s="445">
        <v>8</v>
      </c>
      <c r="O401" s="445">
        <v>3264</v>
      </c>
      <c r="P401" s="515">
        <v>0.7290596381505472</v>
      </c>
      <c r="Q401" s="446">
        <v>408</v>
      </c>
    </row>
    <row r="402" spans="1:17" ht="14.4" customHeight="1" x14ac:dyDescent="0.3">
      <c r="A402" s="440" t="s">
        <v>952</v>
      </c>
      <c r="B402" s="441" t="s">
        <v>785</v>
      </c>
      <c r="C402" s="441" t="s">
        <v>786</v>
      </c>
      <c r="D402" s="441" t="s">
        <v>799</v>
      </c>
      <c r="E402" s="441" t="s">
        <v>800</v>
      </c>
      <c r="F402" s="445">
        <v>149</v>
      </c>
      <c r="G402" s="445">
        <v>25628</v>
      </c>
      <c r="H402" s="445">
        <v>1.6086874646914819</v>
      </c>
      <c r="I402" s="445">
        <v>172</v>
      </c>
      <c r="J402" s="445">
        <v>89</v>
      </c>
      <c r="K402" s="445">
        <v>15931</v>
      </c>
      <c r="L402" s="445">
        <v>1</v>
      </c>
      <c r="M402" s="445">
        <v>179</v>
      </c>
      <c r="N402" s="445">
        <v>73</v>
      </c>
      <c r="O402" s="445">
        <v>13140</v>
      </c>
      <c r="P402" s="515">
        <v>0.82480698010168851</v>
      </c>
      <c r="Q402" s="446">
        <v>180</v>
      </c>
    </row>
    <row r="403" spans="1:17" ht="14.4" customHeight="1" x14ac:dyDescent="0.3">
      <c r="A403" s="440" t="s">
        <v>952</v>
      </c>
      <c r="B403" s="441" t="s">
        <v>785</v>
      </c>
      <c r="C403" s="441" t="s">
        <v>786</v>
      </c>
      <c r="D403" s="441" t="s">
        <v>803</v>
      </c>
      <c r="E403" s="441" t="s">
        <v>804</v>
      </c>
      <c r="F403" s="445">
        <v>31</v>
      </c>
      <c r="G403" s="445">
        <v>9982</v>
      </c>
      <c r="H403" s="445">
        <v>0.46557835820895521</v>
      </c>
      <c r="I403" s="445">
        <v>322</v>
      </c>
      <c r="J403" s="445">
        <v>64</v>
      </c>
      <c r="K403" s="445">
        <v>21440</v>
      </c>
      <c r="L403" s="445">
        <v>1</v>
      </c>
      <c r="M403" s="445">
        <v>335</v>
      </c>
      <c r="N403" s="445">
        <v>22</v>
      </c>
      <c r="O403" s="445">
        <v>7392</v>
      </c>
      <c r="P403" s="515">
        <v>0.34477611940298508</v>
      </c>
      <c r="Q403" s="446">
        <v>336</v>
      </c>
    </row>
    <row r="404" spans="1:17" ht="14.4" customHeight="1" x14ac:dyDescent="0.3">
      <c r="A404" s="440" t="s">
        <v>952</v>
      </c>
      <c r="B404" s="441" t="s">
        <v>785</v>
      </c>
      <c r="C404" s="441" t="s">
        <v>786</v>
      </c>
      <c r="D404" s="441" t="s">
        <v>807</v>
      </c>
      <c r="E404" s="441" t="s">
        <v>808</v>
      </c>
      <c r="F404" s="445">
        <v>501</v>
      </c>
      <c r="G404" s="445">
        <v>170841</v>
      </c>
      <c r="H404" s="445">
        <v>0.85579678201454701</v>
      </c>
      <c r="I404" s="445">
        <v>341</v>
      </c>
      <c r="J404" s="445">
        <v>572</v>
      </c>
      <c r="K404" s="445">
        <v>199628</v>
      </c>
      <c r="L404" s="445">
        <v>1</v>
      </c>
      <c r="M404" s="445">
        <v>349</v>
      </c>
      <c r="N404" s="445">
        <v>461</v>
      </c>
      <c r="O404" s="445">
        <v>160889</v>
      </c>
      <c r="P404" s="515">
        <v>0.80594405594405594</v>
      </c>
      <c r="Q404" s="446">
        <v>349</v>
      </c>
    </row>
    <row r="405" spans="1:17" ht="14.4" customHeight="1" x14ac:dyDescent="0.3">
      <c r="A405" s="440" t="s">
        <v>952</v>
      </c>
      <c r="B405" s="441" t="s">
        <v>785</v>
      </c>
      <c r="C405" s="441" t="s">
        <v>786</v>
      </c>
      <c r="D405" s="441" t="s">
        <v>815</v>
      </c>
      <c r="E405" s="441" t="s">
        <v>816</v>
      </c>
      <c r="F405" s="445">
        <v>11</v>
      </c>
      <c r="G405" s="445">
        <v>1199</v>
      </c>
      <c r="H405" s="445">
        <v>1.1386514719848053</v>
      </c>
      <c r="I405" s="445">
        <v>109</v>
      </c>
      <c r="J405" s="445">
        <v>9</v>
      </c>
      <c r="K405" s="445">
        <v>1053</v>
      </c>
      <c r="L405" s="445">
        <v>1</v>
      </c>
      <c r="M405" s="445">
        <v>117</v>
      </c>
      <c r="N405" s="445">
        <v>18</v>
      </c>
      <c r="O405" s="445">
        <v>2106</v>
      </c>
      <c r="P405" s="515">
        <v>2</v>
      </c>
      <c r="Q405" s="446">
        <v>117</v>
      </c>
    </row>
    <row r="406" spans="1:17" ht="14.4" customHeight="1" x14ac:dyDescent="0.3">
      <c r="A406" s="440" t="s">
        <v>952</v>
      </c>
      <c r="B406" s="441" t="s">
        <v>785</v>
      </c>
      <c r="C406" s="441" t="s">
        <v>786</v>
      </c>
      <c r="D406" s="441" t="s">
        <v>819</v>
      </c>
      <c r="E406" s="441" t="s">
        <v>820</v>
      </c>
      <c r="F406" s="445">
        <v>4</v>
      </c>
      <c r="G406" s="445">
        <v>1504</v>
      </c>
      <c r="H406" s="445">
        <v>1.2954349698535745</v>
      </c>
      <c r="I406" s="445">
        <v>376</v>
      </c>
      <c r="J406" s="445">
        <v>3</v>
      </c>
      <c r="K406" s="445">
        <v>1161</v>
      </c>
      <c r="L406" s="445">
        <v>1</v>
      </c>
      <c r="M406" s="445">
        <v>387</v>
      </c>
      <c r="N406" s="445">
        <v>3</v>
      </c>
      <c r="O406" s="445">
        <v>1173</v>
      </c>
      <c r="P406" s="515">
        <v>1.0103359173126616</v>
      </c>
      <c r="Q406" s="446">
        <v>391</v>
      </c>
    </row>
    <row r="407" spans="1:17" ht="14.4" customHeight="1" x14ac:dyDescent="0.3">
      <c r="A407" s="440" t="s">
        <v>952</v>
      </c>
      <c r="B407" s="441" t="s">
        <v>785</v>
      </c>
      <c r="C407" s="441" t="s">
        <v>786</v>
      </c>
      <c r="D407" s="441" t="s">
        <v>821</v>
      </c>
      <c r="E407" s="441" t="s">
        <v>822</v>
      </c>
      <c r="F407" s="445">
        <v>10</v>
      </c>
      <c r="G407" s="445">
        <v>370</v>
      </c>
      <c r="H407" s="445">
        <v>1.2171052631578947</v>
      </c>
      <c r="I407" s="445">
        <v>37</v>
      </c>
      <c r="J407" s="445">
        <v>8</v>
      </c>
      <c r="K407" s="445">
        <v>304</v>
      </c>
      <c r="L407" s="445">
        <v>1</v>
      </c>
      <c r="M407" s="445">
        <v>38</v>
      </c>
      <c r="N407" s="445">
        <v>13</v>
      </c>
      <c r="O407" s="445">
        <v>494</v>
      </c>
      <c r="P407" s="515">
        <v>1.625</v>
      </c>
      <c r="Q407" s="446">
        <v>38</v>
      </c>
    </row>
    <row r="408" spans="1:17" ht="14.4" customHeight="1" x14ac:dyDescent="0.3">
      <c r="A408" s="440" t="s">
        <v>952</v>
      </c>
      <c r="B408" s="441" t="s">
        <v>785</v>
      </c>
      <c r="C408" s="441" t="s">
        <v>786</v>
      </c>
      <c r="D408" s="441" t="s">
        <v>825</v>
      </c>
      <c r="E408" s="441" t="s">
        <v>826</v>
      </c>
      <c r="F408" s="445">
        <v>113</v>
      </c>
      <c r="G408" s="445">
        <v>76388</v>
      </c>
      <c r="H408" s="445">
        <v>1.0140717926932881</v>
      </c>
      <c r="I408" s="445">
        <v>676</v>
      </c>
      <c r="J408" s="445">
        <v>107</v>
      </c>
      <c r="K408" s="445">
        <v>75328</v>
      </c>
      <c r="L408" s="445">
        <v>1</v>
      </c>
      <c r="M408" s="445">
        <v>704</v>
      </c>
      <c r="N408" s="445">
        <v>69</v>
      </c>
      <c r="O408" s="445">
        <v>48645</v>
      </c>
      <c r="P408" s="515">
        <v>0.64577580713678839</v>
      </c>
      <c r="Q408" s="446">
        <v>705</v>
      </c>
    </row>
    <row r="409" spans="1:17" ht="14.4" customHeight="1" x14ac:dyDescent="0.3">
      <c r="A409" s="440" t="s">
        <v>952</v>
      </c>
      <c r="B409" s="441" t="s">
        <v>785</v>
      </c>
      <c r="C409" s="441" t="s">
        <v>786</v>
      </c>
      <c r="D409" s="441" t="s">
        <v>827</v>
      </c>
      <c r="E409" s="441" t="s">
        <v>828</v>
      </c>
      <c r="F409" s="445">
        <v>6</v>
      </c>
      <c r="G409" s="445">
        <v>828</v>
      </c>
      <c r="H409" s="445">
        <v>5.6326530612244898</v>
      </c>
      <c r="I409" s="445">
        <v>138</v>
      </c>
      <c r="J409" s="445">
        <v>1</v>
      </c>
      <c r="K409" s="445">
        <v>147</v>
      </c>
      <c r="L409" s="445">
        <v>1</v>
      </c>
      <c r="M409" s="445">
        <v>147</v>
      </c>
      <c r="N409" s="445"/>
      <c r="O409" s="445"/>
      <c r="P409" s="515"/>
      <c r="Q409" s="446"/>
    </row>
    <row r="410" spans="1:17" ht="14.4" customHeight="1" x14ac:dyDescent="0.3">
      <c r="A410" s="440" t="s">
        <v>952</v>
      </c>
      <c r="B410" s="441" t="s">
        <v>785</v>
      </c>
      <c r="C410" s="441" t="s">
        <v>786</v>
      </c>
      <c r="D410" s="441" t="s">
        <v>829</v>
      </c>
      <c r="E410" s="441" t="s">
        <v>830</v>
      </c>
      <c r="F410" s="445">
        <v>278</v>
      </c>
      <c r="G410" s="445">
        <v>79230</v>
      </c>
      <c r="H410" s="445">
        <v>0.7320926966292135</v>
      </c>
      <c r="I410" s="445">
        <v>285</v>
      </c>
      <c r="J410" s="445">
        <v>356</v>
      </c>
      <c r="K410" s="445">
        <v>108224</v>
      </c>
      <c r="L410" s="445">
        <v>1</v>
      </c>
      <c r="M410" s="445">
        <v>304</v>
      </c>
      <c r="N410" s="445">
        <v>408</v>
      </c>
      <c r="O410" s="445">
        <v>124440</v>
      </c>
      <c r="P410" s="515">
        <v>1.1498373743347132</v>
      </c>
      <c r="Q410" s="446">
        <v>305</v>
      </c>
    </row>
    <row r="411" spans="1:17" ht="14.4" customHeight="1" x14ac:dyDescent="0.3">
      <c r="A411" s="440" t="s">
        <v>952</v>
      </c>
      <c r="B411" s="441" t="s">
        <v>785</v>
      </c>
      <c r="C411" s="441" t="s">
        <v>786</v>
      </c>
      <c r="D411" s="441" t="s">
        <v>831</v>
      </c>
      <c r="E411" s="441" t="s">
        <v>832</v>
      </c>
      <c r="F411" s="445"/>
      <c r="G411" s="445"/>
      <c r="H411" s="445"/>
      <c r="I411" s="445"/>
      <c r="J411" s="445">
        <v>1</v>
      </c>
      <c r="K411" s="445">
        <v>3707</v>
      </c>
      <c r="L411" s="445">
        <v>1</v>
      </c>
      <c r="M411" s="445">
        <v>3707</v>
      </c>
      <c r="N411" s="445"/>
      <c r="O411" s="445"/>
      <c r="P411" s="515"/>
      <c r="Q411" s="446"/>
    </row>
    <row r="412" spans="1:17" ht="14.4" customHeight="1" x14ac:dyDescent="0.3">
      <c r="A412" s="440" t="s">
        <v>952</v>
      </c>
      <c r="B412" s="441" t="s">
        <v>785</v>
      </c>
      <c r="C412" s="441" t="s">
        <v>786</v>
      </c>
      <c r="D412" s="441" t="s">
        <v>833</v>
      </c>
      <c r="E412" s="441" t="s">
        <v>834</v>
      </c>
      <c r="F412" s="445">
        <v>694</v>
      </c>
      <c r="G412" s="445">
        <v>320628</v>
      </c>
      <c r="H412" s="445">
        <v>0.97895103229706704</v>
      </c>
      <c r="I412" s="445">
        <v>462</v>
      </c>
      <c r="J412" s="445">
        <v>663</v>
      </c>
      <c r="K412" s="445">
        <v>327522</v>
      </c>
      <c r="L412" s="445">
        <v>1</v>
      </c>
      <c r="M412" s="445">
        <v>494</v>
      </c>
      <c r="N412" s="445">
        <v>512</v>
      </c>
      <c r="O412" s="445">
        <v>252928</v>
      </c>
      <c r="P412" s="515">
        <v>0.77224736048265463</v>
      </c>
      <c r="Q412" s="446">
        <v>494</v>
      </c>
    </row>
    <row r="413" spans="1:17" ht="14.4" customHeight="1" x14ac:dyDescent="0.3">
      <c r="A413" s="440" t="s">
        <v>952</v>
      </c>
      <c r="B413" s="441" t="s">
        <v>785</v>
      </c>
      <c r="C413" s="441" t="s">
        <v>786</v>
      </c>
      <c r="D413" s="441" t="s">
        <v>837</v>
      </c>
      <c r="E413" s="441" t="s">
        <v>838</v>
      </c>
      <c r="F413" s="445">
        <v>930</v>
      </c>
      <c r="G413" s="445">
        <v>331080</v>
      </c>
      <c r="H413" s="445">
        <v>1.0356606606606606</v>
      </c>
      <c r="I413" s="445">
        <v>356</v>
      </c>
      <c r="J413" s="445">
        <v>864</v>
      </c>
      <c r="K413" s="445">
        <v>319680</v>
      </c>
      <c r="L413" s="445">
        <v>1</v>
      </c>
      <c r="M413" s="445">
        <v>370</v>
      </c>
      <c r="N413" s="445">
        <v>751</v>
      </c>
      <c r="O413" s="445">
        <v>277870</v>
      </c>
      <c r="P413" s="515">
        <v>0.86921296296296291</v>
      </c>
      <c r="Q413" s="446">
        <v>370</v>
      </c>
    </row>
    <row r="414" spans="1:17" ht="14.4" customHeight="1" x14ac:dyDescent="0.3">
      <c r="A414" s="440" t="s">
        <v>952</v>
      </c>
      <c r="B414" s="441" t="s">
        <v>785</v>
      </c>
      <c r="C414" s="441" t="s">
        <v>786</v>
      </c>
      <c r="D414" s="441" t="s">
        <v>839</v>
      </c>
      <c r="E414" s="441" t="s">
        <v>840</v>
      </c>
      <c r="F414" s="445">
        <v>1</v>
      </c>
      <c r="G414" s="445">
        <v>2917</v>
      </c>
      <c r="H414" s="445"/>
      <c r="I414" s="445">
        <v>2917</v>
      </c>
      <c r="J414" s="445"/>
      <c r="K414" s="445"/>
      <c r="L414" s="445"/>
      <c r="M414" s="445"/>
      <c r="N414" s="445"/>
      <c r="O414" s="445"/>
      <c r="P414" s="515"/>
      <c r="Q414" s="446"/>
    </row>
    <row r="415" spans="1:17" ht="14.4" customHeight="1" x14ac:dyDescent="0.3">
      <c r="A415" s="440" t="s">
        <v>952</v>
      </c>
      <c r="B415" s="441" t="s">
        <v>785</v>
      </c>
      <c r="C415" s="441" t="s">
        <v>786</v>
      </c>
      <c r="D415" s="441" t="s">
        <v>843</v>
      </c>
      <c r="E415" s="441" t="s">
        <v>844</v>
      </c>
      <c r="F415" s="445"/>
      <c r="G415" s="445"/>
      <c r="H415" s="445"/>
      <c r="I415" s="445"/>
      <c r="J415" s="445">
        <v>3</v>
      </c>
      <c r="K415" s="445">
        <v>333</v>
      </c>
      <c r="L415" s="445">
        <v>1</v>
      </c>
      <c r="M415" s="445">
        <v>111</v>
      </c>
      <c r="N415" s="445">
        <v>4</v>
      </c>
      <c r="O415" s="445">
        <v>444</v>
      </c>
      <c r="P415" s="515">
        <v>1.3333333333333333</v>
      </c>
      <c r="Q415" s="446">
        <v>111</v>
      </c>
    </row>
    <row r="416" spans="1:17" ht="14.4" customHeight="1" x14ac:dyDescent="0.3">
      <c r="A416" s="440" t="s">
        <v>952</v>
      </c>
      <c r="B416" s="441" t="s">
        <v>785</v>
      </c>
      <c r="C416" s="441" t="s">
        <v>786</v>
      </c>
      <c r="D416" s="441" t="s">
        <v>845</v>
      </c>
      <c r="E416" s="441" t="s">
        <v>846</v>
      </c>
      <c r="F416" s="445">
        <v>21</v>
      </c>
      <c r="G416" s="445">
        <v>2457</v>
      </c>
      <c r="H416" s="445">
        <v>1.6379999999999999</v>
      </c>
      <c r="I416" s="445">
        <v>117</v>
      </c>
      <c r="J416" s="445">
        <v>12</v>
      </c>
      <c r="K416" s="445">
        <v>1500</v>
      </c>
      <c r="L416" s="445">
        <v>1</v>
      </c>
      <c r="M416" s="445">
        <v>125</v>
      </c>
      <c r="N416" s="445">
        <v>11</v>
      </c>
      <c r="O416" s="445">
        <v>1375</v>
      </c>
      <c r="P416" s="515">
        <v>0.91666666666666663</v>
      </c>
      <c r="Q416" s="446">
        <v>125</v>
      </c>
    </row>
    <row r="417" spans="1:17" ht="14.4" customHeight="1" x14ac:dyDescent="0.3">
      <c r="A417" s="440" t="s">
        <v>952</v>
      </c>
      <c r="B417" s="441" t="s">
        <v>785</v>
      </c>
      <c r="C417" s="441" t="s">
        <v>786</v>
      </c>
      <c r="D417" s="441" t="s">
        <v>847</v>
      </c>
      <c r="E417" s="441" t="s">
        <v>848</v>
      </c>
      <c r="F417" s="445">
        <v>33</v>
      </c>
      <c r="G417" s="445">
        <v>15279</v>
      </c>
      <c r="H417" s="445">
        <v>1.1023809523809525</v>
      </c>
      <c r="I417" s="445">
        <v>463</v>
      </c>
      <c r="J417" s="445">
        <v>28</v>
      </c>
      <c r="K417" s="445">
        <v>13860</v>
      </c>
      <c r="L417" s="445">
        <v>1</v>
      </c>
      <c r="M417" s="445">
        <v>495</v>
      </c>
      <c r="N417" s="445">
        <v>32</v>
      </c>
      <c r="O417" s="445">
        <v>15840</v>
      </c>
      <c r="P417" s="515">
        <v>1.1428571428571428</v>
      </c>
      <c r="Q417" s="446">
        <v>495</v>
      </c>
    </row>
    <row r="418" spans="1:17" ht="14.4" customHeight="1" x14ac:dyDescent="0.3">
      <c r="A418" s="440" t="s">
        <v>952</v>
      </c>
      <c r="B418" s="441" t="s">
        <v>785</v>
      </c>
      <c r="C418" s="441" t="s">
        <v>786</v>
      </c>
      <c r="D418" s="441" t="s">
        <v>849</v>
      </c>
      <c r="E418" s="441" t="s">
        <v>850</v>
      </c>
      <c r="F418" s="445"/>
      <c r="G418" s="445"/>
      <c r="H418" s="445"/>
      <c r="I418" s="445"/>
      <c r="J418" s="445">
        <v>5</v>
      </c>
      <c r="K418" s="445">
        <v>6415</v>
      </c>
      <c r="L418" s="445">
        <v>1</v>
      </c>
      <c r="M418" s="445">
        <v>1283</v>
      </c>
      <c r="N418" s="445">
        <v>2</v>
      </c>
      <c r="O418" s="445">
        <v>2570</v>
      </c>
      <c r="P418" s="515">
        <v>0.40062353858144972</v>
      </c>
      <c r="Q418" s="446">
        <v>1285</v>
      </c>
    </row>
    <row r="419" spans="1:17" ht="14.4" customHeight="1" x14ac:dyDescent="0.3">
      <c r="A419" s="440" t="s">
        <v>952</v>
      </c>
      <c r="B419" s="441" t="s">
        <v>785</v>
      </c>
      <c r="C419" s="441" t="s">
        <v>786</v>
      </c>
      <c r="D419" s="441" t="s">
        <v>851</v>
      </c>
      <c r="E419" s="441" t="s">
        <v>852</v>
      </c>
      <c r="F419" s="445">
        <v>12</v>
      </c>
      <c r="G419" s="445">
        <v>5244</v>
      </c>
      <c r="H419" s="445">
        <v>0.88461538461538458</v>
      </c>
      <c r="I419" s="445">
        <v>437</v>
      </c>
      <c r="J419" s="445">
        <v>13</v>
      </c>
      <c r="K419" s="445">
        <v>5928</v>
      </c>
      <c r="L419" s="445">
        <v>1</v>
      </c>
      <c r="M419" s="445">
        <v>456</v>
      </c>
      <c r="N419" s="445">
        <v>7</v>
      </c>
      <c r="O419" s="445">
        <v>3192</v>
      </c>
      <c r="P419" s="515">
        <v>0.53846153846153844</v>
      </c>
      <c r="Q419" s="446">
        <v>456</v>
      </c>
    </row>
    <row r="420" spans="1:17" ht="14.4" customHeight="1" x14ac:dyDescent="0.3">
      <c r="A420" s="440" t="s">
        <v>952</v>
      </c>
      <c r="B420" s="441" t="s">
        <v>785</v>
      </c>
      <c r="C420" s="441" t="s">
        <v>786</v>
      </c>
      <c r="D420" s="441" t="s">
        <v>853</v>
      </c>
      <c r="E420" s="441" t="s">
        <v>854</v>
      </c>
      <c r="F420" s="445">
        <v>1322</v>
      </c>
      <c r="G420" s="445">
        <v>71388</v>
      </c>
      <c r="H420" s="445">
        <v>0.83051793941086138</v>
      </c>
      <c r="I420" s="445">
        <v>54</v>
      </c>
      <c r="J420" s="445">
        <v>1482</v>
      </c>
      <c r="K420" s="445">
        <v>85956</v>
      </c>
      <c r="L420" s="445">
        <v>1</v>
      </c>
      <c r="M420" s="445">
        <v>58</v>
      </c>
      <c r="N420" s="445">
        <v>961</v>
      </c>
      <c r="O420" s="445">
        <v>55738</v>
      </c>
      <c r="P420" s="515">
        <v>0.64844804318488525</v>
      </c>
      <c r="Q420" s="446">
        <v>58</v>
      </c>
    </row>
    <row r="421" spans="1:17" ht="14.4" customHeight="1" x14ac:dyDescent="0.3">
      <c r="A421" s="440" t="s">
        <v>952</v>
      </c>
      <c r="B421" s="441" t="s">
        <v>785</v>
      </c>
      <c r="C421" s="441" t="s">
        <v>786</v>
      </c>
      <c r="D421" s="441" t="s">
        <v>861</v>
      </c>
      <c r="E421" s="441" t="s">
        <v>862</v>
      </c>
      <c r="F421" s="445">
        <v>5057</v>
      </c>
      <c r="G421" s="445">
        <v>854633</v>
      </c>
      <c r="H421" s="445">
        <v>0.98878662540132478</v>
      </c>
      <c r="I421" s="445">
        <v>169</v>
      </c>
      <c r="J421" s="445">
        <v>4939</v>
      </c>
      <c r="K421" s="445">
        <v>864325</v>
      </c>
      <c r="L421" s="445">
        <v>1</v>
      </c>
      <c r="M421" s="445">
        <v>175</v>
      </c>
      <c r="N421" s="445">
        <v>4993</v>
      </c>
      <c r="O421" s="445">
        <v>878768</v>
      </c>
      <c r="P421" s="515">
        <v>1.0167101495386572</v>
      </c>
      <c r="Q421" s="446">
        <v>176</v>
      </c>
    </row>
    <row r="422" spans="1:17" ht="14.4" customHeight="1" x14ac:dyDescent="0.3">
      <c r="A422" s="440" t="s">
        <v>952</v>
      </c>
      <c r="B422" s="441" t="s">
        <v>785</v>
      </c>
      <c r="C422" s="441" t="s">
        <v>786</v>
      </c>
      <c r="D422" s="441" t="s">
        <v>863</v>
      </c>
      <c r="E422" s="441" t="s">
        <v>864</v>
      </c>
      <c r="F422" s="445">
        <v>229</v>
      </c>
      <c r="G422" s="445">
        <v>18549</v>
      </c>
      <c r="H422" s="445">
        <v>0.98298887122416534</v>
      </c>
      <c r="I422" s="445">
        <v>81</v>
      </c>
      <c r="J422" s="445">
        <v>222</v>
      </c>
      <c r="K422" s="445">
        <v>18870</v>
      </c>
      <c r="L422" s="445">
        <v>1</v>
      </c>
      <c r="M422" s="445">
        <v>85</v>
      </c>
      <c r="N422" s="445">
        <v>146</v>
      </c>
      <c r="O422" s="445">
        <v>12410</v>
      </c>
      <c r="P422" s="515">
        <v>0.65765765765765771</v>
      </c>
      <c r="Q422" s="446">
        <v>85</v>
      </c>
    </row>
    <row r="423" spans="1:17" ht="14.4" customHeight="1" x14ac:dyDescent="0.3">
      <c r="A423" s="440" t="s">
        <v>952</v>
      </c>
      <c r="B423" s="441" t="s">
        <v>785</v>
      </c>
      <c r="C423" s="441" t="s">
        <v>786</v>
      </c>
      <c r="D423" s="441" t="s">
        <v>867</v>
      </c>
      <c r="E423" s="441" t="s">
        <v>868</v>
      </c>
      <c r="F423" s="445">
        <v>7</v>
      </c>
      <c r="G423" s="445">
        <v>1141</v>
      </c>
      <c r="H423" s="445">
        <v>0.61377084454007536</v>
      </c>
      <c r="I423" s="445">
        <v>163</v>
      </c>
      <c r="J423" s="445">
        <v>11</v>
      </c>
      <c r="K423" s="445">
        <v>1859</v>
      </c>
      <c r="L423" s="445">
        <v>1</v>
      </c>
      <c r="M423" s="445">
        <v>169</v>
      </c>
      <c r="N423" s="445"/>
      <c r="O423" s="445"/>
      <c r="P423" s="515"/>
      <c r="Q423" s="446"/>
    </row>
    <row r="424" spans="1:17" ht="14.4" customHeight="1" x14ac:dyDescent="0.3">
      <c r="A424" s="440" t="s">
        <v>952</v>
      </c>
      <c r="B424" s="441" t="s">
        <v>785</v>
      </c>
      <c r="C424" s="441" t="s">
        <v>786</v>
      </c>
      <c r="D424" s="441" t="s">
        <v>871</v>
      </c>
      <c r="E424" s="441" t="s">
        <v>872</v>
      </c>
      <c r="F424" s="445">
        <v>3</v>
      </c>
      <c r="G424" s="445">
        <v>3024</v>
      </c>
      <c r="H424" s="445">
        <v>0.12462908011869436</v>
      </c>
      <c r="I424" s="445">
        <v>1008</v>
      </c>
      <c r="J424" s="445">
        <v>24</v>
      </c>
      <c r="K424" s="445">
        <v>24264</v>
      </c>
      <c r="L424" s="445">
        <v>1</v>
      </c>
      <c r="M424" s="445">
        <v>1011</v>
      </c>
      <c r="N424" s="445">
        <v>4</v>
      </c>
      <c r="O424" s="445">
        <v>4048</v>
      </c>
      <c r="P424" s="515">
        <v>0.16683151994724696</v>
      </c>
      <c r="Q424" s="446">
        <v>1012</v>
      </c>
    </row>
    <row r="425" spans="1:17" ht="14.4" customHeight="1" x14ac:dyDescent="0.3">
      <c r="A425" s="440" t="s">
        <v>952</v>
      </c>
      <c r="B425" s="441" t="s">
        <v>785</v>
      </c>
      <c r="C425" s="441" t="s">
        <v>786</v>
      </c>
      <c r="D425" s="441" t="s">
        <v>873</v>
      </c>
      <c r="E425" s="441" t="s">
        <v>874</v>
      </c>
      <c r="F425" s="445"/>
      <c r="G425" s="445"/>
      <c r="H425" s="445"/>
      <c r="I425" s="445"/>
      <c r="J425" s="445">
        <v>1</v>
      </c>
      <c r="K425" s="445">
        <v>176</v>
      </c>
      <c r="L425" s="445">
        <v>1</v>
      </c>
      <c r="M425" s="445">
        <v>176</v>
      </c>
      <c r="N425" s="445"/>
      <c r="O425" s="445"/>
      <c r="P425" s="515"/>
      <c r="Q425" s="446"/>
    </row>
    <row r="426" spans="1:17" ht="14.4" customHeight="1" x14ac:dyDescent="0.3">
      <c r="A426" s="440" t="s">
        <v>952</v>
      </c>
      <c r="B426" s="441" t="s">
        <v>785</v>
      </c>
      <c r="C426" s="441" t="s">
        <v>786</v>
      </c>
      <c r="D426" s="441" t="s">
        <v>875</v>
      </c>
      <c r="E426" s="441" t="s">
        <v>876</v>
      </c>
      <c r="F426" s="445"/>
      <c r="G426" s="445"/>
      <c r="H426" s="445"/>
      <c r="I426" s="445"/>
      <c r="J426" s="445">
        <v>26</v>
      </c>
      <c r="K426" s="445">
        <v>59644</v>
      </c>
      <c r="L426" s="445">
        <v>1</v>
      </c>
      <c r="M426" s="445">
        <v>2294</v>
      </c>
      <c r="N426" s="445">
        <v>7</v>
      </c>
      <c r="O426" s="445">
        <v>16079</v>
      </c>
      <c r="P426" s="515">
        <v>0.2695828582925357</v>
      </c>
      <c r="Q426" s="446">
        <v>2297</v>
      </c>
    </row>
    <row r="427" spans="1:17" ht="14.4" customHeight="1" x14ac:dyDescent="0.3">
      <c r="A427" s="440" t="s">
        <v>952</v>
      </c>
      <c r="B427" s="441" t="s">
        <v>785</v>
      </c>
      <c r="C427" s="441" t="s">
        <v>786</v>
      </c>
      <c r="D427" s="441" t="s">
        <v>877</v>
      </c>
      <c r="E427" s="441" t="s">
        <v>878</v>
      </c>
      <c r="F427" s="445">
        <v>84</v>
      </c>
      <c r="G427" s="445">
        <v>20748</v>
      </c>
      <c r="H427" s="445">
        <v>0.84827670796026</v>
      </c>
      <c r="I427" s="445">
        <v>247</v>
      </c>
      <c r="J427" s="445">
        <v>93</v>
      </c>
      <c r="K427" s="445">
        <v>24459</v>
      </c>
      <c r="L427" s="445">
        <v>1</v>
      </c>
      <c r="M427" s="445">
        <v>263</v>
      </c>
      <c r="N427" s="445">
        <v>56</v>
      </c>
      <c r="O427" s="445">
        <v>14784</v>
      </c>
      <c r="P427" s="515">
        <v>0.60444008340488165</v>
      </c>
      <c r="Q427" s="446">
        <v>264</v>
      </c>
    </row>
    <row r="428" spans="1:17" ht="14.4" customHeight="1" x14ac:dyDescent="0.3">
      <c r="A428" s="440" t="s">
        <v>952</v>
      </c>
      <c r="B428" s="441" t="s">
        <v>785</v>
      </c>
      <c r="C428" s="441" t="s">
        <v>786</v>
      </c>
      <c r="D428" s="441" t="s">
        <v>879</v>
      </c>
      <c r="E428" s="441" t="s">
        <v>880</v>
      </c>
      <c r="F428" s="445">
        <v>7</v>
      </c>
      <c r="G428" s="445">
        <v>14084</v>
      </c>
      <c r="H428" s="445">
        <v>0.73468961919666143</v>
      </c>
      <c r="I428" s="445">
        <v>2012</v>
      </c>
      <c r="J428" s="445">
        <v>9</v>
      </c>
      <c r="K428" s="445">
        <v>19170</v>
      </c>
      <c r="L428" s="445">
        <v>1</v>
      </c>
      <c r="M428" s="445">
        <v>2130</v>
      </c>
      <c r="N428" s="445">
        <v>10</v>
      </c>
      <c r="O428" s="445">
        <v>21310</v>
      </c>
      <c r="P428" s="515">
        <v>1.1116327595200834</v>
      </c>
      <c r="Q428" s="446">
        <v>2131</v>
      </c>
    </row>
    <row r="429" spans="1:17" ht="14.4" customHeight="1" x14ac:dyDescent="0.3">
      <c r="A429" s="440" t="s">
        <v>952</v>
      </c>
      <c r="B429" s="441" t="s">
        <v>785</v>
      </c>
      <c r="C429" s="441" t="s">
        <v>786</v>
      </c>
      <c r="D429" s="441" t="s">
        <v>881</v>
      </c>
      <c r="E429" s="441" t="s">
        <v>882</v>
      </c>
      <c r="F429" s="445">
        <v>12</v>
      </c>
      <c r="G429" s="445">
        <v>2712</v>
      </c>
      <c r="H429" s="445">
        <v>0.56033057851239665</v>
      </c>
      <c r="I429" s="445">
        <v>226</v>
      </c>
      <c r="J429" s="445">
        <v>20</v>
      </c>
      <c r="K429" s="445">
        <v>4840</v>
      </c>
      <c r="L429" s="445">
        <v>1</v>
      </c>
      <c r="M429" s="445">
        <v>242</v>
      </c>
      <c r="N429" s="445">
        <v>21</v>
      </c>
      <c r="O429" s="445">
        <v>5082</v>
      </c>
      <c r="P429" s="515">
        <v>1.05</v>
      </c>
      <c r="Q429" s="446">
        <v>242</v>
      </c>
    </row>
    <row r="430" spans="1:17" ht="14.4" customHeight="1" x14ac:dyDescent="0.3">
      <c r="A430" s="440" t="s">
        <v>952</v>
      </c>
      <c r="B430" s="441" t="s">
        <v>785</v>
      </c>
      <c r="C430" s="441" t="s">
        <v>786</v>
      </c>
      <c r="D430" s="441" t="s">
        <v>883</v>
      </c>
      <c r="E430" s="441" t="s">
        <v>884</v>
      </c>
      <c r="F430" s="445"/>
      <c r="G430" s="445"/>
      <c r="H430" s="445"/>
      <c r="I430" s="445"/>
      <c r="J430" s="445">
        <v>1</v>
      </c>
      <c r="K430" s="445">
        <v>423</v>
      </c>
      <c r="L430" s="445">
        <v>1</v>
      </c>
      <c r="M430" s="445">
        <v>423</v>
      </c>
      <c r="N430" s="445"/>
      <c r="O430" s="445"/>
      <c r="P430" s="515"/>
      <c r="Q430" s="446"/>
    </row>
    <row r="431" spans="1:17" ht="14.4" customHeight="1" x14ac:dyDescent="0.3">
      <c r="A431" s="440" t="s">
        <v>952</v>
      </c>
      <c r="B431" s="441" t="s">
        <v>785</v>
      </c>
      <c r="C431" s="441" t="s">
        <v>786</v>
      </c>
      <c r="D431" s="441" t="s">
        <v>887</v>
      </c>
      <c r="E431" s="441" t="s">
        <v>790</v>
      </c>
      <c r="F431" s="445"/>
      <c r="G431" s="445"/>
      <c r="H431" s="445"/>
      <c r="I431" s="445"/>
      <c r="J431" s="445">
        <v>2</v>
      </c>
      <c r="K431" s="445">
        <v>74</v>
      </c>
      <c r="L431" s="445">
        <v>1</v>
      </c>
      <c r="M431" s="445">
        <v>37</v>
      </c>
      <c r="N431" s="445"/>
      <c r="O431" s="445"/>
      <c r="P431" s="515"/>
      <c r="Q431" s="446"/>
    </row>
    <row r="432" spans="1:17" ht="14.4" customHeight="1" x14ac:dyDescent="0.3">
      <c r="A432" s="440" t="s">
        <v>952</v>
      </c>
      <c r="B432" s="441" t="s">
        <v>785</v>
      </c>
      <c r="C432" s="441" t="s">
        <v>786</v>
      </c>
      <c r="D432" s="441" t="s">
        <v>890</v>
      </c>
      <c r="E432" s="441" t="s">
        <v>891</v>
      </c>
      <c r="F432" s="445">
        <v>551</v>
      </c>
      <c r="G432" s="445">
        <v>575795</v>
      </c>
      <c r="H432" s="445">
        <v>0.91267098860340157</v>
      </c>
      <c r="I432" s="445">
        <v>1045</v>
      </c>
      <c r="J432" s="445">
        <v>598</v>
      </c>
      <c r="K432" s="445">
        <v>630890</v>
      </c>
      <c r="L432" s="445">
        <v>1</v>
      </c>
      <c r="M432" s="445">
        <v>1055</v>
      </c>
      <c r="N432" s="445">
        <v>530</v>
      </c>
      <c r="O432" s="445">
        <v>560210</v>
      </c>
      <c r="P432" s="515">
        <v>0.88796779153259686</v>
      </c>
      <c r="Q432" s="446">
        <v>1057</v>
      </c>
    </row>
    <row r="433" spans="1:17" ht="14.4" customHeight="1" x14ac:dyDescent="0.3">
      <c r="A433" s="440" t="s">
        <v>952</v>
      </c>
      <c r="B433" s="441" t="s">
        <v>785</v>
      </c>
      <c r="C433" s="441" t="s">
        <v>786</v>
      </c>
      <c r="D433" s="441" t="s">
        <v>892</v>
      </c>
      <c r="E433" s="441" t="s">
        <v>893</v>
      </c>
      <c r="F433" s="445">
        <v>3</v>
      </c>
      <c r="G433" s="445">
        <v>807</v>
      </c>
      <c r="H433" s="445">
        <v>2.8020833333333335</v>
      </c>
      <c r="I433" s="445">
        <v>269</v>
      </c>
      <c r="J433" s="445">
        <v>1</v>
      </c>
      <c r="K433" s="445">
        <v>288</v>
      </c>
      <c r="L433" s="445">
        <v>1</v>
      </c>
      <c r="M433" s="445">
        <v>288</v>
      </c>
      <c r="N433" s="445"/>
      <c r="O433" s="445"/>
      <c r="P433" s="515"/>
      <c r="Q433" s="446"/>
    </row>
    <row r="434" spans="1:17" ht="14.4" customHeight="1" x14ac:dyDescent="0.3">
      <c r="A434" s="440" t="s">
        <v>952</v>
      </c>
      <c r="B434" s="441" t="s">
        <v>785</v>
      </c>
      <c r="C434" s="441" t="s">
        <v>786</v>
      </c>
      <c r="D434" s="441" t="s">
        <v>898</v>
      </c>
      <c r="E434" s="441" t="s">
        <v>899</v>
      </c>
      <c r="F434" s="445"/>
      <c r="G434" s="445"/>
      <c r="H434" s="445"/>
      <c r="I434" s="445"/>
      <c r="J434" s="445">
        <v>1</v>
      </c>
      <c r="K434" s="445">
        <v>314</v>
      </c>
      <c r="L434" s="445">
        <v>1</v>
      </c>
      <c r="M434" s="445">
        <v>314</v>
      </c>
      <c r="N434" s="445"/>
      <c r="O434" s="445"/>
      <c r="P434" s="515"/>
      <c r="Q434" s="446"/>
    </row>
    <row r="435" spans="1:17" ht="14.4" customHeight="1" x14ac:dyDescent="0.3">
      <c r="A435" s="440" t="s">
        <v>953</v>
      </c>
      <c r="B435" s="441" t="s">
        <v>785</v>
      </c>
      <c r="C435" s="441" t="s">
        <v>786</v>
      </c>
      <c r="D435" s="441" t="s">
        <v>789</v>
      </c>
      <c r="E435" s="441" t="s">
        <v>790</v>
      </c>
      <c r="F435" s="445">
        <v>338</v>
      </c>
      <c r="G435" s="445">
        <v>18252</v>
      </c>
      <c r="H435" s="445">
        <v>0.71520376175548594</v>
      </c>
      <c r="I435" s="445">
        <v>54</v>
      </c>
      <c r="J435" s="445">
        <v>440</v>
      </c>
      <c r="K435" s="445">
        <v>25520</v>
      </c>
      <c r="L435" s="445">
        <v>1</v>
      </c>
      <c r="M435" s="445">
        <v>58</v>
      </c>
      <c r="N435" s="445">
        <v>288</v>
      </c>
      <c r="O435" s="445">
        <v>16704</v>
      </c>
      <c r="P435" s="515">
        <v>0.65454545454545454</v>
      </c>
      <c r="Q435" s="446">
        <v>58</v>
      </c>
    </row>
    <row r="436" spans="1:17" ht="14.4" customHeight="1" x14ac:dyDescent="0.3">
      <c r="A436" s="440" t="s">
        <v>953</v>
      </c>
      <c r="B436" s="441" t="s">
        <v>785</v>
      </c>
      <c r="C436" s="441" t="s">
        <v>786</v>
      </c>
      <c r="D436" s="441" t="s">
        <v>791</v>
      </c>
      <c r="E436" s="441" t="s">
        <v>792</v>
      </c>
      <c r="F436" s="445">
        <v>186</v>
      </c>
      <c r="G436" s="445">
        <v>22878</v>
      </c>
      <c r="H436" s="445">
        <v>0.93893129770992367</v>
      </c>
      <c r="I436" s="445">
        <v>123</v>
      </c>
      <c r="J436" s="445">
        <v>186</v>
      </c>
      <c r="K436" s="445">
        <v>24366</v>
      </c>
      <c r="L436" s="445">
        <v>1</v>
      </c>
      <c r="M436" s="445">
        <v>131</v>
      </c>
      <c r="N436" s="445">
        <v>92</v>
      </c>
      <c r="O436" s="445">
        <v>12052</v>
      </c>
      <c r="P436" s="515">
        <v>0.4946236559139785</v>
      </c>
      <c r="Q436" s="446">
        <v>131</v>
      </c>
    </row>
    <row r="437" spans="1:17" ht="14.4" customHeight="1" x14ac:dyDescent="0.3">
      <c r="A437" s="440" t="s">
        <v>953</v>
      </c>
      <c r="B437" s="441" t="s">
        <v>785</v>
      </c>
      <c r="C437" s="441" t="s">
        <v>786</v>
      </c>
      <c r="D437" s="441" t="s">
        <v>793</v>
      </c>
      <c r="E437" s="441" t="s">
        <v>794</v>
      </c>
      <c r="F437" s="445">
        <v>15</v>
      </c>
      <c r="G437" s="445">
        <v>2655</v>
      </c>
      <c r="H437" s="445">
        <v>1.7559523809523809</v>
      </c>
      <c r="I437" s="445">
        <v>177</v>
      </c>
      <c r="J437" s="445">
        <v>8</v>
      </c>
      <c r="K437" s="445">
        <v>1512</v>
      </c>
      <c r="L437" s="445">
        <v>1</v>
      </c>
      <c r="M437" s="445">
        <v>189</v>
      </c>
      <c r="N437" s="445">
        <v>16</v>
      </c>
      <c r="O437" s="445">
        <v>3024</v>
      </c>
      <c r="P437" s="515">
        <v>2</v>
      </c>
      <c r="Q437" s="446">
        <v>189</v>
      </c>
    </row>
    <row r="438" spans="1:17" ht="14.4" customHeight="1" x14ac:dyDescent="0.3">
      <c r="A438" s="440" t="s">
        <v>953</v>
      </c>
      <c r="B438" s="441" t="s">
        <v>785</v>
      </c>
      <c r="C438" s="441" t="s">
        <v>786</v>
      </c>
      <c r="D438" s="441" t="s">
        <v>797</v>
      </c>
      <c r="E438" s="441" t="s">
        <v>798</v>
      </c>
      <c r="F438" s="445">
        <v>26</v>
      </c>
      <c r="G438" s="445">
        <v>9984</v>
      </c>
      <c r="H438" s="445">
        <v>0.49061425061425062</v>
      </c>
      <c r="I438" s="445">
        <v>384</v>
      </c>
      <c r="J438" s="445">
        <v>50</v>
      </c>
      <c r="K438" s="445">
        <v>20350</v>
      </c>
      <c r="L438" s="445">
        <v>1</v>
      </c>
      <c r="M438" s="445">
        <v>407</v>
      </c>
      <c r="N438" s="445">
        <v>42</v>
      </c>
      <c r="O438" s="445">
        <v>17136</v>
      </c>
      <c r="P438" s="515">
        <v>0.84206388206388205</v>
      </c>
      <c r="Q438" s="446">
        <v>408</v>
      </c>
    </row>
    <row r="439" spans="1:17" ht="14.4" customHeight="1" x14ac:dyDescent="0.3">
      <c r="A439" s="440" t="s">
        <v>953</v>
      </c>
      <c r="B439" s="441" t="s">
        <v>785</v>
      </c>
      <c r="C439" s="441" t="s">
        <v>786</v>
      </c>
      <c r="D439" s="441" t="s">
        <v>799</v>
      </c>
      <c r="E439" s="441" t="s">
        <v>800</v>
      </c>
      <c r="F439" s="445">
        <v>70</v>
      </c>
      <c r="G439" s="445">
        <v>12040</v>
      </c>
      <c r="H439" s="445">
        <v>1.2229558151345861</v>
      </c>
      <c r="I439" s="445">
        <v>172</v>
      </c>
      <c r="J439" s="445">
        <v>55</v>
      </c>
      <c r="K439" s="445">
        <v>9845</v>
      </c>
      <c r="L439" s="445">
        <v>1</v>
      </c>
      <c r="M439" s="445">
        <v>179</v>
      </c>
      <c r="N439" s="445">
        <v>39</v>
      </c>
      <c r="O439" s="445">
        <v>7020</v>
      </c>
      <c r="P439" s="515">
        <v>0.71305231081767395</v>
      </c>
      <c r="Q439" s="446">
        <v>180</v>
      </c>
    </row>
    <row r="440" spans="1:17" ht="14.4" customHeight="1" x14ac:dyDescent="0.3">
      <c r="A440" s="440" t="s">
        <v>953</v>
      </c>
      <c r="B440" s="441" t="s">
        <v>785</v>
      </c>
      <c r="C440" s="441" t="s">
        <v>786</v>
      </c>
      <c r="D440" s="441" t="s">
        <v>803</v>
      </c>
      <c r="E440" s="441" t="s">
        <v>804</v>
      </c>
      <c r="F440" s="445">
        <v>21</v>
      </c>
      <c r="G440" s="445">
        <v>6762</v>
      </c>
      <c r="H440" s="445">
        <v>0.57671641791044781</v>
      </c>
      <c r="I440" s="445">
        <v>322</v>
      </c>
      <c r="J440" s="445">
        <v>35</v>
      </c>
      <c r="K440" s="445">
        <v>11725</v>
      </c>
      <c r="L440" s="445">
        <v>1</v>
      </c>
      <c r="M440" s="445">
        <v>335</v>
      </c>
      <c r="N440" s="445">
        <v>25</v>
      </c>
      <c r="O440" s="445">
        <v>8400</v>
      </c>
      <c r="P440" s="515">
        <v>0.71641791044776115</v>
      </c>
      <c r="Q440" s="446">
        <v>336</v>
      </c>
    </row>
    <row r="441" spans="1:17" ht="14.4" customHeight="1" x14ac:dyDescent="0.3">
      <c r="A441" s="440" t="s">
        <v>953</v>
      </c>
      <c r="B441" s="441" t="s">
        <v>785</v>
      </c>
      <c r="C441" s="441" t="s">
        <v>786</v>
      </c>
      <c r="D441" s="441" t="s">
        <v>807</v>
      </c>
      <c r="E441" s="441" t="s">
        <v>808</v>
      </c>
      <c r="F441" s="445">
        <v>275</v>
      </c>
      <c r="G441" s="445">
        <v>93775</v>
      </c>
      <c r="H441" s="445">
        <v>0.80932612973383511</v>
      </c>
      <c r="I441" s="445">
        <v>341</v>
      </c>
      <c r="J441" s="445">
        <v>332</v>
      </c>
      <c r="K441" s="445">
        <v>115868</v>
      </c>
      <c r="L441" s="445">
        <v>1</v>
      </c>
      <c r="M441" s="445">
        <v>349</v>
      </c>
      <c r="N441" s="445">
        <v>449</v>
      </c>
      <c r="O441" s="445">
        <v>156701</v>
      </c>
      <c r="P441" s="515">
        <v>1.3524096385542168</v>
      </c>
      <c r="Q441" s="446">
        <v>349</v>
      </c>
    </row>
    <row r="442" spans="1:17" ht="14.4" customHeight="1" x14ac:dyDescent="0.3">
      <c r="A442" s="440" t="s">
        <v>953</v>
      </c>
      <c r="B442" s="441" t="s">
        <v>785</v>
      </c>
      <c r="C442" s="441" t="s">
        <v>786</v>
      </c>
      <c r="D442" s="441" t="s">
        <v>815</v>
      </c>
      <c r="E442" s="441" t="s">
        <v>816</v>
      </c>
      <c r="F442" s="445">
        <v>17</v>
      </c>
      <c r="G442" s="445">
        <v>1853</v>
      </c>
      <c r="H442" s="445">
        <v>0.60913872452333995</v>
      </c>
      <c r="I442" s="445">
        <v>109</v>
      </c>
      <c r="J442" s="445">
        <v>26</v>
      </c>
      <c r="K442" s="445">
        <v>3042</v>
      </c>
      <c r="L442" s="445">
        <v>1</v>
      </c>
      <c r="M442" s="445">
        <v>117</v>
      </c>
      <c r="N442" s="445">
        <v>25</v>
      </c>
      <c r="O442" s="445">
        <v>2925</v>
      </c>
      <c r="P442" s="515">
        <v>0.96153846153846156</v>
      </c>
      <c r="Q442" s="446">
        <v>117</v>
      </c>
    </row>
    <row r="443" spans="1:17" ht="14.4" customHeight="1" x14ac:dyDescent="0.3">
      <c r="A443" s="440" t="s">
        <v>953</v>
      </c>
      <c r="B443" s="441" t="s">
        <v>785</v>
      </c>
      <c r="C443" s="441" t="s">
        <v>786</v>
      </c>
      <c r="D443" s="441" t="s">
        <v>817</v>
      </c>
      <c r="E443" s="441" t="s">
        <v>818</v>
      </c>
      <c r="F443" s="445"/>
      <c r="G443" s="445"/>
      <c r="H443" s="445"/>
      <c r="I443" s="445"/>
      <c r="J443" s="445">
        <v>2</v>
      </c>
      <c r="K443" s="445">
        <v>98</v>
      </c>
      <c r="L443" s="445">
        <v>1</v>
      </c>
      <c r="M443" s="445">
        <v>49</v>
      </c>
      <c r="N443" s="445">
        <v>2</v>
      </c>
      <c r="O443" s="445">
        <v>98</v>
      </c>
      <c r="P443" s="515">
        <v>1</v>
      </c>
      <c r="Q443" s="446">
        <v>49</v>
      </c>
    </row>
    <row r="444" spans="1:17" ht="14.4" customHeight="1" x14ac:dyDescent="0.3">
      <c r="A444" s="440" t="s">
        <v>953</v>
      </c>
      <c r="B444" s="441" t="s">
        <v>785</v>
      </c>
      <c r="C444" s="441" t="s">
        <v>786</v>
      </c>
      <c r="D444" s="441" t="s">
        <v>819</v>
      </c>
      <c r="E444" s="441" t="s">
        <v>820</v>
      </c>
      <c r="F444" s="445"/>
      <c r="G444" s="445"/>
      <c r="H444" s="445"/>
      <c r="I444" s="445"/>
      <c r="J444" s="445">
        <v>1</v>
      </c>
      <c r="K444" s="445">
        <v>387</v>
      </c>
      <c r="L444" s="445">
        <v>1</v>
      </c>
      <c r="M444" s="445">
        <v>387</v>
      </c>
      <c r="N444" s="445"/>
      <c r="O444" s="445"/>
      <c r="P444" s="515"/>
      <c r="Q444" s="446"/>
    </row>
    <row r="445" spans="1:17" ht="14.4" customHeight="1" x14ac:dyDescent="0.3">
      <c r="A445" s="440" t="s">
        <v>953</v>
      </c>
      <c r="B445" s="441" t="s">
        <v>785</v>
      </c>
      <c r="C445" s="441" t="s">
        <v>786</v>
      </c>
      <c r="D445" s="441" t="s">
        <v>821</v>
      </c>
      <c r="E445" s="441" t="s">
        <v>822</v>
      </c>
      <c r="F445" s="445">
        <v>17</v>
      </c>
      <c r="G445" s="445">
        <v>629</v>
      </c>
      <c r="H445" s="445">
        <v>0.6896929824561403</v>
      </c>
      <c r="I445" s="445">
        <v>37</v>
      </c>
      <c r="J445" s="445">
        <v>24</v>
      </c>
      <c r="K445" s="445">
        <v>912</v>
      </c>
      <c r="L445" s="445">
        <v>1</v>
      </c>
      <c r="M445" s="445">
        <v>38</v>
      </c>
      <c r="N445" s="445">
        <v>26</v>
      </c>
      <c r="O445" s="445">
        <v>988</v>
      </c>
      <c r="P445" s="515">
        <v>1.0833333333333333</v>
      </c>
      <c r="Q445" s="446">
        <v>38</v>
      </c>
    </row>
    <row r="446" spans="1:17" ht="14.4" customHeight="1" x14ac:dyDescent="0.3">
      <c r="A446" s="440" t="s">
        <v>953</v>
      </c>
      <c r="B446" s="441" t="s">
        <v>785</v>
      </c>
      <c r="C446" s="441" t="s">
        <v>786</v>
      </c>
      <c r="D446" s="441" t="s">
        <v>823</v>
      </c>
      <c r="E446" s="441" t="s">
        <v>824</v>
      </c>
      <c r="F446" s="445"/>
      <c r="G446" s="445"/>
      <c r="H446" s="445"/>
      <c r="I446" s="445"/>
      <c r="J446" s="445"/>
      <c r="K446" s="445"/>
      <c r="L446" s="445"/>
      <c r="M446" s="445"/>
      <c r="N446" s="445">
        <v>1</v>
      </c>
      <c r="O446" s="445">
        <v>265</v>
      </c>
      <c r="P446" s="515"/>
      <c r="Q446" s="446">
        <v>265</v>
      </c>
    </row>
    <row r="447" spans="1:17" ht="14.4" customHeight="1" x14ac:dyDescent="0.3">
      <c r="A447" s="440" t="s">
        <v>953</v>
      </c>
      <c r="B447" s="441" t="s">
        <v>785</v>
      </c>
      <c r="C447" s="441" t="s">
        <v>786</v>
      </c>
      <c r="D447" s="441" t="s">
        <v>825</v>
      </c>
      <c r="E447" s="441" t="s">
        <v>826</v>
      </c>
      <c r="F447" s="445">
        <v>1</v>
      </c>
      <c r="G447" s="445">
        <v>676</v>
      </c>
      <c r="H447" s="445">
        <v>0.96022727272727271</v>
      </c>
      <c r="I447" s="445">
        <v>676</v>
      </c>
      <c r="J447" s="445">
        <v>1</v>
      </c>
      <c r="K447" s="445">
        <v>704</v>
      </c>
      <c r="L447" s="445">
        <v>1</v>
      </c>
      <c r="M447" s="445">
        <v>704</v>
      </c>
      <c r="N447" s="445">
        <v>1</v>
      </c>
      <c r="O447" s="445">
        <v>705</v>
      </c>
      <c r="P447" s="515">
        <v>1.0014204545454546</v>
      </c>
      <c r="Q447" s="446">
        <v>705</v>
      </c>
    </row>
    <row r="448" spans="1:17" ht="14.4" customHeight="1" x14ac:dyDescent="0.3">
      <c r="A448" s="440" t="s">
        <v>953</v>
      </c>
      <c r="B448" s="441" t="s">
        <v>785</v>
      </c>
      <c r="C448" s="441" t="s">
        <v>786</v>
      </c>
      <c r="D448" s="441" t="s">
        <v>827</v>
      </c>
      <c r="E448" s="441" t="s">
        <v>828</v>
      </c>
      <c r="F448" s="445"/>
      <c r="G448" s="445"/>
      <c r="H448" s="445"/>
      <c r="I448" s="445"/>
      <c r="J448" s="445">
        <v>1</v>
      </c>
      <c r="K448" s="445">
        <v>147</v>
      </c>
      <c r="L448" s="445">
        <v>1</v>
      </c>
      <c r="M448" s="445">
        <v>147</v>
      </c>
      <c r="N448" s="445"/>
      <c r="O448" s="445"/>
      <c r="P448" s="515"/>
      <c r="Q448" s="446"/>
    </row>
    <row r="449" spans="1:17" ht="14.4" customHeight="1" x14ac:dyDescent="0.3">
      <c r="A449" s="440" t="s">
        <v>953</v>
      </c>
      <c r="B449" s="441" t="s">
        <v>785</v>
      </c>
      <c r="C449" s="441" t="s">
        <v>786</v>
      </c>
      <c r="D449" s="441" t="s">
        <v>829</v>
      </c>
      <c r="E449" s="441" t="s">
        <v>830</v>
      </c>
      <c r="F449" s="445">
        <v>240</v>
      </c>
      <c r="G449" s="445">
        <v>68400</v>
      </c>
      <c r="H449" s="445">
        <v>0.80071174377224197</v>
      </c>
      <c r="I449" s="445">
        <v>285</v>
      </c>
      <c r="J449" s="445">
        <v>281</v>
      </c>
      <c r="K449" s="445">
        <v>85424</v>
      </c>
      <c r="L449" s="445">
        <v>1</v>
      </c>
      <c r="M449" s="445">
        <v>304</v>
      </c>
      <c r="N449" s="445">
        <v>307</v>
      </c>
      <c r="O449" s="445">
        <v>93635</v>
      </c>
      <c r="P449" s="515">
        <v>1.0961205281887993</v>
      </c>
      <c r="Q449" s="446">
        <v>305</v>
      </c>
    </row>
    <row r="450" spans="1:17" ht="14.4" customHeight="1" x14ac:dyDescent="0.3">
      <c r="A450" s="440" t="s">
        <v>953</v>
      </c>
      <c r="B450" s="441" t="s">
        <v>785</v>
      </c>
      <c r="C450" s="441" t="s">
        <v>786</v>
      </c>
      <c r="D450" s="441" t="s">
        <v>833</v>
      </c>
      <c r="E450" s="441" t="s">
        <v>834</v>
      </c>
      <c r="F450" s="445">
        <v>103</v>
      </c>
      <c r="G450" s="445">
        <v>47586</v>
      </c>
      <c r="H450" s="445">
        <v>0.86007085020242913</v>
      </c>
      <c r="I450" s="445">
        <v>462</v>
      </c>
      <c r="J450" s="445">
        <v>112</v>
      </c>
      <c r="K450" s="445">
        <v>55328</v>
      </c>
      <c r="L450" s="445">
        <v>1</v>
      </c>
      <c r="M450" s="445">
        <v>494</v>
      </c>
      <c r="N450" s="445">
        <v>117</v>
      </c>
      <c r="O450" s="445">
        <v>57798</v>
      </c>
      <c r="P450" s="515">
        <v>1.0446428571428572</v>
      </c>
      <c r="Q450" s="446">
        <v>494</v>
      </c>
    </row>
    <row r="451" spans="1:17" ht="14.4" customHeight="1" x14ac:dyDescent="0.3">
      <c r="A451" s="440" t="s">
        <v>953</v>
      </c>
      <c r="B451" s="441" t="s">
        <v>785</v>
      </c>
      <c r="C451" s="441" t="s">
        <v>786</v>
      </c>
      <c r="D451" s="441" t="s">
        <v>837</v>
      </c>
      <c r="E451" s="441" t="s">
        <v>838</v>
      </c>
      <c r="F451" s="445">
        <v>313</v>
      </c>
      <c r="G451" s="445">
        <v>111428</v>
      </c>
      <c r="H451" s="445">
        <v>0.91816084377059992</v>
      </c>
      <c r="I451" s="445">
        <v>356</v>
      </c>
      <c r="J451" s="445">
        <v>328</v>
      </c>
      <c r="K451" s="445">
        <v>121360</v>
      </c>
      <c r="L451" s="445">
        <v>1</v>
      </c>
      <c r="M451" s="445">
        <v>370</v>
      </c>
      <c r="N451" s="445">
        <v>343</v>
      </c>
      <c r="O451" s="445">
        <v>126910</v>
      </c>
      <c r="P451" s="515">
        <v>1.0457317073170731</v>
      </c>
      <c r="Q451" s="446">
        <v>370</v>
      </c>
    </row>
    <row r="452" spans="1:17" ht="14.4" customHeight="1" x14ac:dyDescent="0.3">
      <c r="A452" s="440" t="s">
        <v>953</v>
      </c>
      <c r="B452" s="441" t="s">
        <v>785</v>
      </c>
      <c r="C452" s="441" t="s">
        <v>786</v>
      </c>
      <c r="D452" s="441" t="s">
        <v>843</v>
      </c>
      <c r="E452" s="441" t="s">
        <v>844</v>
      </c>
      <c r="F452" s="445">
        <v>4</v>
      </c>
      <c r="G452" s="445">
        <v>420</v>
      </c>
      <c r="H452" s="445">
        <v>0.42042042042042044</v>
      </c>
      <c r="I452" s="445">
        <v>105</v>
      </c>
      <c r="J452" s="445">
        <v>9</v>
      </c>
      <c r="K452" s="445">
        <v>999</v>
      </c>
      <c r="L452" s="445">
        <v>1</v>
      </c>
      <c r="M452" s="445">
        <v>111</v>
      </c>
      <c r="N452" s="445">
        <v>8</v>
      </c>
      <c r="O452" s="445">
        <v>888</v>
      </c>
      <c r="P452" s="515">
        <v>0.88888888888888884</v>
      </c>
      <c r="Q452" s="446">
        <v>111</v>
      </c>
    </row>
    <row r="453" spans="1:17" ht="14.4" customHeight="1" x14ac:dyDescent="0.3">
      <c r="A453" s="440" t="s">
        <v>953</v>
      </c>
      <c r="B453" s="441" t="s">
        <v>785</v>
      </c>
      <c r="C453" s="441" t="s">
        <v>786</v>
      </c>
      <c r="D453" s="441" t="s">
        <v>845</v>
      </c>
      <c r="E453" s="441" t="s">
        <v>846</v>
      </c>
      <c r="F453" s="445">
        <v>6</v>
      </c>
      <c r="G453" s="445">
        <v>702</v>
      </c>
      <c r="H453" s="445">
        <v>0.624</v>
      </c>
      <c r="I453" s="445">
        <v>117</v>
      </c>
      <c r="J453" s="445">
        <v>9</v>
      </c>
      <c r="K453" s="445">
        <v>1125</v>
      </c>
      <c r="L453" s="445">
        <v>1</v>
      </c>
      <c r="M453" s="445">
        <v>125</v>
      </c>
      <c r="N453" s="445">
        <v>7</v>
      </c>
      <c r="O453" s="445">
        <v>875</v>
      </c>
      <c r="P453" s="515">
        <v>0.77777777777777779</v>
      </c>
      <c r="Q453" s="446">
        <v>125</v>
      </c>
    </row>
    <row r="454" spans="1:17" ht="14.4" customHeight="1" x14ac:dyDescent="0.3">
      <c r="A454" s="440" t="s">
        <v>953</v>
      </c>
      <c r="B454" s="441" t="s">
        <v>785</v>
      </c>
      <c r="C454" s="441" t="s">
        <v>786</v>
      </c>
      <c r="D454" s="441" t="s">
        <v>847</v>
      </c>
      <c r="E454" s="441" t="s">
        <v>848</v>
      </c>
      <c r="F454" s="445">
        <v>26</v>
      </c>
      <c r="G454" s="445">
        <v>12038</v>
      </c>
      <c r="H454" s="445">
        <v>0.67553310886644224</v>
      </c>
      <c r="I454" s="445">
        <v>463</v>
      </c>
      <c r="J454" s="445">
        <v>36</v>
      </c>
      <c r="K454" s="445">
        <v>17820</v>
      </c>
      <c r="L454" s="445">
        <v>1</v>
      </c>
      <c r="M454" s="445">
        <v>495</v>
      </c>
      <c r="N454" s="445">
        <v>33</v>
      </c>
      <c r="O454" s="445">
        <v>16335</v>
      </c>
      <c r="P454" s="515">
        <v>0.91666666666666663</v>
      </c>
      <c r="Q454" s="446">
        <v>495</v>
      </c>
    </row>
    <row r="455" spans="1:17" ht="14.4" customHeight="1" x14ac:dyDescent="0.3">
      <c r="A455" s="440" t="s">
        <v>953</v>
      </c>
      <c r="B455" s="441" t="s">
        <v>785</v>
      </c>
      <c r="C455" s="441" t="s">
        <v>786</v>
      </c>
      <c r="D455" s="441" t="s">
        <v>849</v>
      </c>
      <c r="E455" s="441" t="s">
        <v>850</v>
      </c>
      <c r="F455" s="445">
        <v>1</v>
      </c>
      <c r="G455" s="445">
        <v>1268</v>
      </c>
      <c r="H455" s="445">
        <v>0.98830865159781767</v>
      </c>
      <c r="I455" s="445">
        <v>1268</v>
      </c>
      <c r="J455" s="445">
        <v>1</v>
      </c>
      <c r="K455" s="445">
        <v>1283</v>
      </c>
      <c r="L455" s="445">
        <v>1</v>
      </c>
      <c r="M455" s="445">
        <v>1283</v>
      </c>
      <c r="N455" s="445">
        <v>5</v>
      </c>
      <c r="O455" s="445">
        <v>6425</v>
      </c>
      <c r="P455" s="515">
        <v>5.0077942322681217</v>
      </c>
      <c r="Q455" s="446">
        <v>1285</v>
      </c>
    </row>
    <row r="456" spans="1:17" ht="14.4" customHeight="1" x14ac:dyDescent="0.3">
      <c r="A456" s="440" t="s">
        <v>953</v>
      </c>
      <c r="B456" s="441" t="s">
        <v>785</v>
      </c>
      <c r="C456" s="441" t="s">
        <v>786</v>
      </c>
      <c r="D456" s="441" t="s">
        <v>851</v>
      </c>
      <c r="E456" s="441" t="s">
        <v>852</v>
      </c>
      <c r="F456" s="445">
        <v>16</v>
      </c>
      <c r="G456" s="445">
        <v>6992</v>
      </c>
      <c r="H456" s="445">
        <v>0.43809523809523809</v>
      </c>
      <c r="I456" s="445">
        <v>437</v>
      </c>
      <c r="J456" s="445">
        <v>35</v>
      </c>
      <c r="K456" s="445">
        <v>15960</v>
      </c>
      <c r="L456" s="445">
        <v>1</v>
      </c>
      <c r="M456" s="445">
        <v>456</v>
      </c>
      <c r="N456" s="445">
        <v>26</v>
      </c>
      <c r="O456" s="445">
        <v>11856</v>
      </c>
      <c r="P456" s="515">
        <v>0.74285714285714288</v>
      </c>
      <c r="Q456" s="446">
        <v>456</v>
      </c>
    </row>
    <row r="457" spans="1:17" ht="14.4" customHeight="1" x14ac:dyDescent="0.3">
      <c r="A457" s="440" t="s">
        <v>953</v>
      </c>
      <c r="B457" s="441" t="s">
        <v>785</v>
      </c>
      <c r="C457" s="441" t="s">
        <v>786</v>
      </c>
      <c r="D457" s="441" t="s">
        <v>853</v>
      </c>
      <c r="E457" s="441" t="s">
        <v>854</v>
      </c>
      <c r="F457" s="445">
        <v>266</v>
      </c>
      <c r="G457" s="445">
        <v>14364</v>
      </c>
      <c r="H457" s="445">
        <v>0.91724137931034477</v>
      </c>
      <c r="I457" s="445">
        <v>54</v>
      </c>
      <c r="J457" s="445">
        <v>270</v>
      </c>
      <c r="K457" s="445">
        <v>15660</v>
      </c>
      <c r="L457" s="445">
        <v>1</v>
      </c>
      <c r="M457" s="445">
        <v>58</v>
      </c>
      <c r="N457" s="445">
        <v>157</v>
      </c>
      <c r="O457" s="445">
        <v>9106</v>
      </c>
      <c r="P457" s="515">
        <v>0.58148148148148149</v>
      </c>
      <c r="Q457" s="446">
        <v>58</v>
      </c>
    </row>
    <row r="458" spans="1:17" ht="14.4" customHeight="1" x14ac:dyDescent="0.3">
      <c r="A458" s="440" t="s">
        <v>953</v>
      </c>
      <c r="B458" s="441" t="s">
        <v>785</v>
      </c>
      <c r="C458" s="441" t="s">
        <v>786</v>
      </c>
      <c r="D458" s="441" t="s">
        <v>857</v>
      </c>
      <c r="E458" s="441" t="s">
        <v>858</v>
      </c>
      <c r="F458" s="445"/>
      <c r="G458" s="445"/>
      <c r="H458" s="445"/>
      <c r="I458" s="445"/>
      <c r="J458" s="445"/>
      <c r="K458" s="445"/>
      <c r="L458" s="445"/>
      <c r="M458" s="445"/>
      <c r="N458" s="445">
        <v>12</v>
      </c>
      <c r="O458" s="445">
        <v>117144</v>
      </c>
      <c r="P458" s="515"/>
      <c r="Q458" s="446">
        <v>9762</v>
      </c>
    </row>
    <row r="459" spans="1:17" ht="14.4" customHeight="1" x14ac:dyDescent="0.3">
      <c r="A459" s="440" t="s">
        <v>953</v>
      </c>
      <c r="B459" s="441" t="s">
        <v>785</v>
      </c>
      <c r="C459" s="441" t="s">
        <v>786</v>
      </c>
      <c r="D459" s="441" t="s">
        <v>861</v>
      </c>
      <c r="E459" s="441" t="s">
        <v>862</v>
      </c>
      <c r="F459" s="445">
        <v>794</v>
      </c>
      <c r="G459" s="445">
        <v>134186</v>
      </c>
      <c r="H459" s="445">
        <v>1.0115793441387109</v>
      </c>
      <c r="I459" s="445">
        <v>169</v>
      </c>
      <c r="J459" s="445">
        <v>758</v>
      </c>
      <c r="K459" s="445">
        <v>132650</v>
      </c>
      <c r="L459" s="445">
        <v>1</v>
      </c>
      <c r="M459" s="445">
        <v>175</v>
      </c>
      <c r="N459" s="445">
        <v>761</v>
      </c>
      <c r="O459" s="445">
        <v>133936</v>
      </c>
      <c r="P459" s="515">
        <v>1.0096946852619675</v>
      </c>
      <c r="Q459" s="446">
        <v>176</v>
      </c>
    </row>
    <row r="460" spans="1:17" ht="14.4" customHeight="1" x14ac:dyDescent="0.3">
      <c r="A460" s="440" t="s">
        <v>953</v>
      </c>
      <c r="B460" s="441" t="s">
        <v>785</v>
      </c>
      <c r="C460" s="441" t="s">
        <v>786</v>
      </c>
      <c r="D460" s="441" t="s">
        <v>863</v>
      </c>
      <c r="E460" s="441" t="s">
        <v>864</v>
      </c>
      <c r="F460" s="445">
        <v>14</v>
      </c>
      <c r="G460" s="445">
        <v>1134</v>
      </c>
      <c r="H460" s="445">
        <v>0.78477508650519034</v>
      </c>
      <c r="I460" s="445">
        <v>81</v>
      </c>
      <c r="J460" s="445">
        <v>17</v>
      </c>
      <c r="K460" s="445">
        <v>1445</v>
      </c>
      <c r="L460" s="445">
        <v>1</v>
      </c>
      <c r="M460" s="445">
        <v>85</v>
      </c>
      <c r="N460" s="445">
        <v>30</v>
      </c>
      <c r="O460" s="445">
        <v>2550</v>
      </c>
      <c r="P460" s="515">
        <v>1.7647058823529411</v>
      </c>
      <c r="Q460" s="446">
        <v>85</v>
      </c>
    </row>
    <row r="461" spans="1:17" ht="14.4" customHeight="1" x14ac:dyDescent="0.3">
      <c r="A461" s="440" t="s">
        <v>953</v>
      </c>
      <c r="B461" s="441" t="s">
        <v>785</v>
      </c>
      <c r="C461" s="441" t="s">
        <v>786</v>
      </c>
      <c r="D461" s="441" t="s">
        <v>865</v>
      </c>
      <c r="E461" s="441" t="s">
        <v>866</v>
      </c>
      <c r="F461" s="445"/>
      <c r="G461" s="445"/>
      <c r="H461" s="445"/>
      <c r="I461" s="445"/>
      <c r="J461" s="445">
        <v>2</v>
      </c>
      <c r="K461" s="445">
        <v>356</v>
      </c>
      <c r="L461" s="445">
        <v>1</v>
      </c>
      <c r="M461" s="445">
        <v>178</v>
      </c>
      <c r="N461" s="445">
        <v>1</v>
      </c>
      <c r="O461" s="445">
        <v>178</v>
      </c>
      <c r="P461" s="515">
        <v>0.5</v>
      </c>
      <c r="Q461" s="446">
        <v>178</v>
      </c>
    </row>
    <row r="462" spans="1:17" ht="14.4" customHeight="1" x14ac:dyDescent="0.3">
      <c r="A462" s="440" t="s">
        <v>953</v>
      </c>
      <c r="B462" s="441" t="s">
        <v>785</v>
      </c>
      <c r="C462" s="441" t="s">
        <v>786</v>
      </c>
      <c r="D462" s="441" t="s">
        <v>867</v>
      </c>
      <c r="E462" s="441" t="s">
        <v>868</v>
      </c>
      <c r="F462" s="445">
        <v>9</v>
      </c>
      <c r="G462" s="445">
        <v>1467</v>
      </c>
      <c r="H462" s="445">
        <v>0.78913394298009687</v>
      </c>
      <c r="I462" s="445">
        <v>163</v>
      </c>
      <c r="J462" s="445">
        <v>11</v>
      </c>
      <c r="K462" s="445">
        <v>1859</v>
      </c>
      <c r="L462" s="445">
        <v>1</v>
      </c>
      <c r="M462" s="445">
        <v>169</v>
      </c>
      <c r="N462" s="445">
        <v>11</v>
      </c>
      <c r="O462" s="445">
        <v>1870</v>
      </c>
      <c r="P462" s="515">
        <v>1.0059171597633136</v>
      </c>
      <c r="Q462" s="446">
        <v>170</v>
      </c>
    </row>
    <row r="463" spans="1:17" ht="14.4" customHeight="1" x14ac:dyDescent="0.3">
      <c r="A463" s="440" t="s">
        <v>953</v>
      </c>
      <c r="B463" s="441" t="s">
        <v>785</v>
      </c>
      <c r="C463" s="441" t="s">
        <v>786</v>
      </c>
      <c r="D463" s="441" t="s">
        <v>869</v>
      </c>
      <c r="E463" s="441" t="s">
        <v>870</v>
      </c>
      <c r="F463" s="445"/>
      <c r="G463" s="445"/>
      <c r="H463" s="445"/>
      <c r="I463" s="445"/>
      <c r="J463" s="445">
        <v>3</v>
      </c>
      <c r="K463" s="445">
        <v>87</v>
      </c>
      <c r="L463" s="445">
        <v>1</v>
      </c>
      <c r="M463" s="445">
        <v>29</v>
      </c>
      <c r="N463" s="445">
        <v>4</v>
      </c>
      <c r="O463" s="445">
        <v>116</v>
      </c>
      <c r="P463" s="515">
        <v>1.3333333333333333</v>
      </c>
      <c r="Q463" s="446">
        <v>29</v>
      </c>
    </row>
    <row r="464" spans="1:17" ht="14.4" customHeight="1" x14ac:dyDescent="0.3">
      <c r="A464" s="440" t="s">
        <v>953</v>
      </c>
      <c r="B464" s="441" t="s">
        <v>785</v>
      </c>
      <c r="C464" s="441" t="s">
        <v>786</v>
      </c>
      <c r="D464" s="441" t="s">
        <v>871</v>
      </c>
      <c r="E464" s="441" t="s">
        <v>872</v>
      </c>
      <c r="F464" s="445">
        <v>1</v>
      </c>
      <c r="G464" s="445">
        <v>1008</v>
      </c>
      <c r="H464" s="445">
        <v>0.24925816023738873</v>
      </c>
      <c r="I464" s="445">
        <v>1008</v>
      </c>
      <c r="J464" s="445">
        <v>4</v>
      </c>
      <c r="K464" s="445">
        <v>4044</v>
      </c>
      <c r="L464" s="445">
        <v>1</v>
      </c>
      <c r="M464" s="445">
        <v>1011</v>
      </c>
      <c r="N464" s="445">
        <v>18</v>
      </c>
      <c r="O464" s="445">
        <v>18216</v>
      </c>
      <c r="P464" s="515">
        <v>4.5044510385756675</v>
      </c>
      <c r="Q464" s="446">
        <v>1012</v>
      </c>
    </row>
    <row r="465" spans="1:17" ht="14.4" customHeight="1" x14ac:dyDescent="0.3">
      <c r="A465" s="440" t="s">
        <v>953</v>
      </c>
      <c r="B465" s="441" t="s">
        <v>785</v>
      </c>
      <c r="C465" s="441" t="s">
        <v>786</v>
      </c>
      <c r="D465" s="441" t="s">
        <v>873</v>
      </c>
      <c r="E465" s="441" t="s">
        <v>874</v>
      </c>
      <c r="F465" s="445">
        <v>2</v>
      </c>
      <c r="G465" s="445">
        <v>340</v>
      </c>
      <c r="H465" s="445">
        <v>0.48295454545454547</v>
      </c>
      <c r="I465" s="445">
        <v>170</v>
      </c>
      <c r="J465" s="445">
        <v>4</v>
      </c>
      <c r="K465" s="445">
        <v>704</v>
      </c>
      <c r="L465" s="445">
        <v>1</v>
      </c>
      <c r="M465" s="445">
        <v>176</v>
      </c>
      <c r="N465" s="445">
        <v>4</v>
      </c>
      <c r="O465" s="445">
        <v>704</v>
      </c>
      <c r="P465" s="515">
        <v>1</v>
      </c>
      <c r="Q465" s="446">
        <v>176</v>
      </c>
    </row>
    <row r="466" spans="1:17" ht="14.4" customHeight="1" x14ac:dyDescent="0.3">
      <c r="A466" s="440" t="s">
        <v>953</v>
      </c>
      <c r="B466" s="441" t="s">
        <v>785</v>
      </c>
      <c r="C466" s="441" t="s">
        <v>786</v>
      </c>
      <c r="D466" s="441" t="s">
        <v>875</v>
      </c>
      <c r="E466" s="441" t="s">
        <v>876</v>
      </c>
      <c r="F466" s="445">
        <v>7</v>
      </c>
      <c r="G466" s="445">
        <v>15848</v>
      </c>
      <c r="H466" s="445">
        <v>1.7271142109851787</v>
      </c>
      <c r="I466" s="445">
        <v>2264</v>
      </c>
      <c r="J466" s="445">
        <v>4</v>
      </c>
      <c r="K466" s="445">
        <v>9176</v>
      </c>
      <c r="L466" s="445">
        <v>1</v>
      </c>
      <c r="M466" s="445">
        <v>2294</v>
      </c>
      <c r="N466" s="445">
        <v>24</v>
      </c>
      <c r="O466" s="445">
        <v>55128</v>
      </c>
      <c r="P466" s="515">
        <v>6.0078465562336527</v>
      </c>
      <c r="Q466" s="446">
        <v>2297</v>
      </c>
    </row>
    <row r="467" spans="1:17" ht="14.4" customHeight="1" x14ac:dyDescent="0.3">
      <c r="A467" s="440" t="s">
        <v>953</v>
      </c>
      <c r="B467" s="441" t="s">
        <v>785</v>
      </c>
      <c r="C467" s="441" t="s">
        <v>786</v>
      </c>
      <c r="D467" s="441" t="s">
        <v>877</v>
      </c>
      <c r="E467" s="441" t="s">
        <v>878</v>
      </c>
      <c r="F467" s="445">
        <v>4</v>
      </c>
      <c r="G467" s="445">
        <v>988</v>
      </c>
      <c r="H467" s="445">
        <v>0.62610899873257286</v>
      </c>
      <c r="I467" s="445">
        <v>247</v>
      </c>
      <c r="J467" s="445">
        <v>6</v>
      </c>
      <c r="K467" s="445">
        <v>1578</v>
      </c>
      <c r="L467" s="445">
        <v>1</v>
      </c>
      <c r="M467" s="445">
        <v>263</v>
      </c>
      <c r="N467" s="445">
        <v>6</v>
      </c>
      <c r="O467" s="445">
        <v>1584</v>
      </c>
      <c r="P467" s="515">
        <v>1.0038022813688212</v>
      </c>
      <c r="Q467" s="446">
        <v>264</v>
      </c>
    </row>
    <row r="468" spans="1:17" ht="14.4" customHeight="1" x14ac:dyDescent="0.3">
      <c r="A468" s="440" t="s">
        <v>953</v>
      </c>
      <c r="B468" s="441" t="s">
        <v>785</v>
      </c>
      <c r="C468" s="441" t="s">
        <v>786</v>
      </c>
      <c r="D468" s="441" t="s">
        <v>879</v>
      </c>
      <c r="E468" s="441" t="s">
        <v>880</v>
      </c>
      <c r="F468" s="445">
        <v>3</v>
      </c>
      <c r="G468" s="445">
        <v>6036</v>
      </c>
      <c r="H468" s="445">
        <v>0.56676056338028169</v>
      </c>
      <c r="I468" s="445">
        <v>2012</v>
      </c>
      <c r="J468" s="445">
        <v>5</v>
      </c>
      <c r="K468" s="445">
        <v>10650</v>
      </c>
      <c r="L468" s="445">
        <v>1</v>
      </c>
      <c r="M468" s="445">
        <v>2130</v>
      </c>
      <c r="N468" s="445">
        <v>4</v>
      </c>
      <c r="O468" s="445">
        <v>8524</v>
      </c>
      <c r="P468" s="515">
        <v>0.80037558685446009</v>
      </c>
      <c r="Q468" s="446">
        <v>2131</v>
      </c>
    </row>
    <row r="469" spans="1:17" ht="14.4" customHeight="1" x14ac:dyDescent="0.3">
      <c r="A469" s="440" t="s">
        <v>953</v>
      </c>
      <c r="B469" s="441" t="s">
        <v>785</v>
      </c>
      <c r="C469" s="441" t="s">
        <v>786</v>
      </c>
      <c r="D469" s="441" t="s">
        <v>881</v>
      </c>
      <c r="E469" s="441" t="s">
        <v>882</v>
      </c>
      <c r="F469" s="445">
        <v>24</v>
      </c>
      <c r="G469" s="445">
        <v>5424</v>
      </c>
      <c r="H469" s="445">
        <v>0.64037780401416766</v>
      </c>
      <c r="I469" s="445">
        <v>226</v>
      </c>
      <c r="J469" s="445">
        <v>35</v>
      </c>
      <c r="K469" s="445">
        <v>8470</v>
      </c>
      <c r="L469" s="445">
        <v>1</v>
      </c>
      <c r="M469" s="445">
        <v>242</v>
      </c>
      <c r="N469" s="445">
        <v>37</v>
      </c>
      <c r="O469" s="445">
        <v>8954</v>
      </c>
      <c r="P469" s="515">
        <v>1.0571428571428572</v>
      </c>
      <c r="Q469" s="446">
        <v>242</v>
      </c>
    </row>
    <row r="470" spans="1:17" ht="14.4" customHeight="1" x14ac:dyDescent="0.3">
      <c r="A470" s="440" t="s">
        <v>953</v>
      </c>
      <c r="B470" s="441" t="s">
        <v>785</v>
      </c>
      <c r="C470" s="441" t="s">
        <v>786</v>
      </c>
      <c r="D470" s="441" t="s">
        <v>887</v>
      </c>
      <c r="E470" s="441" t="s">
        <v>790</v>
      </c>
      <c r="F470" s="445"/>
      <c r="G470" s="445"/>
      <c r="H470" s="445"/>
      <c r="I470" s="445"/>
      <c r="J470" s="445"/>
      <c r="K470" s="445"/>
      <c r="L470" s="445"/>
      <c r="M470" s="445"/>
      <c r="N470" s="445">
        <v>1</v>
      </c>
      <c r="O470" s="445">
        <v>37</v>
      </c>
      <c r="P470" s="515"/>
      <c r="Q470" s="446">
        <v>37</v>
      </c>
    </row>
    <row r="471" spans="1:17" ht="14.4" customHeight="1" x14ac:dyDescent="0.3">
      <c r="A471" s="440" t="s">
        <v>953</v>
      </c>
      <c r="B471" s="441" t="s">
        <v>785</v>
      </c>
      <c r="C471" s="441" t="s">
        <v>786</v>
      </c>
      <c r="D471" s="441" t="s">
        <v>890</v>
      </c>
      <c r="E471" s="441" t="s">
        <v>891</v>
      </c>
      <c r="F471" s="445"/>
      <c r="G471" s="445"/>
      <c r="H471" s="445"/>
      <c r="I471" s="445"/>
      <c r="J471" s="445">
        <v>1</v>
      </c>
      <c r="K471" s="445">
        <v>1055</v>
      </c>
      <c r="L471" s="445">
        <v>1</v>
      </c>
      <c r="M471" s="445">
        <v>1055</v>
      </c>
      <c r="N471" s="445"/>
      <c r="O471" s="445"/>
      <c r="P471" s="515"/>
      <c r="Q471" s="446"/>
    </row>
    <row r="472" spans="1:17" ht="14.4" customHeight="1" x14ac:dyDescent="0.3">
      <c r="A472" s="440" t="s">
        <v>953</v>
      </c>
      <c r="B472" s="441" t="s">
        <v>785</v>
      </c>
      <c r="C472" s="441" t="s">
        <v>786</v>
      </c>
      <c r="D472" s="441" t="s">
        <v>896</v>
      </c>
      <c r="E472" s="441" t="s">
        <v>897</v>
      </c>
      <c r="F472" s="445"/>
      <c r="G472" s="445"/>
      <c r="H472" s="445"/>
      <c r="I472" s="445"/>
      <c r="J472" s="445"/>
      <c r="K472" s="445"/>
      <c r="L472" s="445"/>
      <c r="M472" s="445"/>
      <c r="N472" s="445">
        <v>1</v>
      </c>
      <c r="O472" s="445">
        <v>107</v>
      </c>
      <c r="P472" s="515"/>
      <c r="Q472" s="446">
        <v>107</v>
      </c>
    </row>
    <row r="473" spans="1:17" ht="14.4" customHeight="1" x14ac:dyDescent="0.3">
      <c r="A473" s="440" t="s">
        <v>954</v>
      </c>
      <c r="B473" s="441" t="s">
        <v>785</v>
      </c>
      <c r="C473" s="441" t="s">
        <v>786</v>
      </c>
      <c r="D473" s="441" t="s">
        <v>789</v>
      </c>
      <c r="E473" s="441" t="s">
        <v>790</v>
      </c>
      <c r="F473" s="445">
        <v>28</v>
      </c>
      <c r="G473" s="445">
        <v>1512</v>
      </c>
      <c r="H473" s="445">
        <v>2.6068965517241378</v>
      </c>
      <c r="I473" s="445">
        <v>54</v>
      </c>
      <c r="J473" s="445">
        <v>10</v>
      </c>
      <c r="K473" s="445">
        <v>580</v>
      </c>
      <c r="L473" s="445">
        <v>1</v>
      </c>
      <c r="M473" s="445">
        <v>58</v>
      </c>
      <c r="N473" s="445">
        <v>15</v>
      </c>
      <c r="O473" s="445">
        <v>870</v>
      </c>
      <c r="P473" s="515">
        <v>1.5</v>
      </c>
      <c r="Q473" s="446">
        <v>58</v>
      </c>
    </row>
    <row r="474" spans="1:17" ht="14.4" customHeight="1" x14ac:dyDescent="0.3">
      <c r="A474" s="440" t="s">
        <v>954</v>
      </c>
      <c r="B474" s="441" t="s">
        <v>785</v>
      </c>
      <c r="C474" s="441" t="s">
        <v>786</v>
      </c>
      <c r="D474" s="441" t="s">
        <v>791</v>
      </c>
      <c r="E474" s="441" t="s">
        <v>792</v>
      </c>
      <c r="F474" s="445">
        <v>12</v>
      </c>
      <c r="G474" s="445">
        <v>1476</v>
      </c>
      <c r="H474" s="445">
        <v>2.8167938931297711</v>
      </c>
      <c r="I474" s="445">
        <v>123</v>
      </c>
      <c r="J474" s="445">
        <v>4</v>
      </c>
      <c r="K474" s="445">
        <v>524</v>
      </c>
      <c r="L474" s="445">
        <v>1</v>
      </c>
      <c r="M474" s="445">
        <v>131</v>
      </c>
      <c r="N474" s="445">
        <v>3</v>
      </c>
      <c r="O474" s="445">
        <v>393</v>
      </c>
      <c r="P474" s="515">
        <v>0.75</v>
      </c>
      <c r="Q474" s="446">
        <v>131</v>
      </c>
    </row>
    <row r="475" spans="1:17" ht="14.4" customHeight="1" x14ac:dyDescent="0.3">
      <c r="A475" s="440" t="s">
        <v>954</v>
      </c>
      <c r="B475" s="441" t="s">
        <v>785</v>
      </c>
      <c r="C475" s="441" t="s">
        <v>786</v>
      </c>
      <c r="D475" s="441" t="s">
        <v>793</v>
      </c>
      <c r="E475" s="441" t="s">
        <v>794</v>
      </c>
      <c r="F475" s="445"/>
      <c r="G475" s="445"/>
      <c r="H475" s="445"/>
      <c r="I475" s="445"/>
      <c r="J475" s="445"/>
      <c r="K475" s="445"/>
      <c r="L475" s="445"/>
      <c r="M475" s="445"/>
      <c r="N475" s="445">
        <v>3</v>
      </c>
      <c r="O475" s="445">
        <v>567</v>
      </c>
      <c r="P475" s="515"/>
      <c r="Q475" s="446">
        <v>189</v>
      </c>
    </row>
    <row r="476" spans="1:17" ht="14.4" customHeight="1" x14ac:dyDescent="0.3">
      <c r="A476" s="440" t="s">
        <v>954</v>
      </c>
      <c r="B476" s="441" t="s">
        <v>785</v>
      </c>
      <c r="C476" s="441" t="s">
        <v>786</v>
      </c>
      <c r="D476" s="441" t="s">
        <v>799</v>
      </c>
      <c r="E476" s="441" t="s">
        <v>800</v>
      </c>
      <c r="F476" s="445">
        <v>9</v>
      </c>
      <c r="G476" s="445">
        <v>1548</v>
      </c>
      <c r="H476" s="445">
        <v>4.3240223463687153</v>
      </c>
      <c r="I476" s="445">
        <v>172</v>
      </c>
      <c r="J476" s="445">
        <v>2</v>
      </c>
      <c r="K476" s="445">
        <v>358</v>
      </c>
      <c r="L476" s="445">
        <v>1</v>
      </c>
      <c r="M476" s="445">
        <v>179</v>
      </c>
      <c r="N476" s="445">
        <v>1</v>
      </c>
      <c r="O476" s="445">
        <v>180</v>
      </c>
      <c r="P476" s="515">
        <v>0.5027932960893855</v>
      </c>
      <c r="Q476" s="446">
        <v>180</v>
      </c>
    </row>
    <row r="477" spans="1:17" ht="14.4" customHeight="1" x14ac:dyDescent="0.3">
      <c r="A477" s="440" t="s">
        <v>954</v>
      </c>
      <c r="B477" s="441" t="s">
        <v>785</v>
      </c>
      <c r="C477" s="441" t="s">
        <v>786</v>
      </c>
      <c r="D477" s="441" t="s">
        <v>803</v>
      </c>
      <c r="E477" s="441" t="s">
        <v>804</v>
      </c>
      <c r="F477" s="445"/>
      <c r="G477" s="445"/>
      <c r="H477" s="445"/>
      <c r="I477" s="445"/>
      <c r="J477" s="445">
        <v>1</v>
      </c>
      <c r="K477" s="445">
        <v>335</v>
      </c>
      <c r="L477" s="445">
        <v>1</v>
      </c>
      <c r="M477" s="445">
        <v>335</v>
      </c>
      <c r="N477" s="445"/>
      <c r="O477" s="445"/>
      <c r="P477" s="515"/>
      <c r="Q477" s="446"/>
    </row>
    <row r="478" spans="1:17" ht="14.4" customHeight="1" x14ac:dyDescent="0.3">
      <c r="A478" s="440" t="s">
        <v>954</v>
      </c>
      <c r="B478" s="441" t="s">
        <v>785</v>
      </c>
      <c r="C478" s="441" t="s">
        <v>786</v>
      </c>
      <c r="D478" s="441" t="s">
        <v>807</v>
      </c>
      <c r="E478" s="441" t="s">
        <v>808</v>
      </c>
      <c r="F478" s="445">
        <v>16</v>
      </c>
      <c r="G478" s="445">
        <v>5456</v>
      </c>
      <c r="H478" s="445">
        <v>2.6055396370582615</v>
      </c>
      <c r="I478" s="445">
        <v>341</v>
      </c>
      <c r="J478" s="445">
        <v>6</v>
      </c>
      <c r="K478" s="445">
        <v>2094</v>
      </c>
      <c r="L478" s="445">
        <v>1</v>
      </c>
      <c r="M478" s="445">
        <v>349</v>
      </c>
      <c r="N478" s="445">
        <v>9</v>
      </c>
      <c r="O478" s="445">
        <v>3141</v>
      </c>
      <c r="P478" s="515">
        <v>1.5</v>
      </c>
      <c r="Q478" s="446">
        <v>349</v>
      </c>
    </row>
    <row r="479" spans="1:17" ht="14.4" customHeight="1" x14ac:dyDescent="0.3">
      <c r="A479" s="440" t="s">
        <v>954</v>
      </c>
      <c r="B479" s="441" t="s">
        <v>785</v>
      </c>
      <c r="C479" s="441" t="s">
        <v>786</v>
      </c>
      <c r="D479" s="441" t="s">
        <v>825</v>
      </c>
      <c r="E479" s="441" t="s">
        <v>826</v>
      </c>
      <c r="F479" s="445">
        <v>1</v>
      </c>
      <c r="G479" s="445">
        <v>676</v>
      </c>
      <c r="H479" s="445"/>
      <c r="I479" s="445">
        <v>676</v>
      </c>
      <c r="J479" s="445"/>
      <c r="K479" s="445"/>
      <c r="L479" s="445"/>
      <c r="M479" s="445"/>
      <c r="N479" s="445"/>
      <c r="O479" s="445"/>
      <c r="P479" s="515"/>
      <c r="Q479" s="446"/>
    </row>
    <row r="480" spans="1:17" ht="14.4" customHeight="1" x14ac:dyDescent="0.3">
      <c r="A480" s="440" t="s">
        <v>954</v>
      </c>
      <c r="B480" s="441" t="s">
        <v>785</v>
      </c>
      <c r="C480" s="441" t="s">
        <v>786</v>
      </c>
      <c r="D480" s="441" t="s">
        <v>829</v>
      </c>
      <c r="E480" s="441" t="s">
        <v>830</v>
      </c>
      <c r="F480" s="445">
        <v>14</v>
      </c>
      <c r="G480" s="445">
        <v>3990</v>
      </c>
      <c r="H480" s="445">
        <v>2.1875</v>
      </c>
      <c r="I480" s="445">
        <v>285</v>
      </c>
      <c r="J480" s="445">
        <v>6</v>
      </c>
      <c r="K480" s="445">
        <v>1824</v>
      </c>
      <c r="L480" s="445">
        <v>1</v>
      </c>
      <c r="M480" s="445">
        <v>304</v>
      </c>
      <c r="N480" s="445">
        <v>7</v>
      </c>
      <c r="O480" s="445">
        <v>2135</v>
      </c>
      <c r="P480" s="515">
        <v>1.1705043859649122</v>
      </c>
      <c r="Q480" s="446">
        <v>305</v>
      </c>
    </row>
    <row r="481" spans="1:17" ht="14.4" customHeight="1" x14ac:dyDescent="0.3">
      <c r="A481" s="440" t="s">
        <v>954</v>
      </c>
      <c r="B481" s="441" t="s">
        <v>785</v>
      </c>
      <c r="C481" s="441" t="s">
        <v>786</v>
      </c>
      <c r="D481" s="441" t="s">
        <v>833</v>
      </c>
      <c r="E481" s="441" t="s">
        <v>834</v>
      </c>
      <c r="F481" s="445">
        <v>13</v>
      </c>
      <c r="G481" s="445">
        <v>6006</v>
      </c>
      <c r="H481" s="445">
        <v>4.0526315789473681</v>
      </c>
      <c r="I481" s="445">
        <v>462</v>
      </c>
      <c r="J481" s="445">
        <v>3</v>
      </c>
      <c r="K481" s="445">
        <v>1482</v>
      </c>
      <c r="L481" s="445">
        <v>1</v>
      </c>
      <c r="M481" s="445">
        <v>494</v>
      </c>
      <c r="N481" s="445">
        <v>11</v>
      </c>
      <c r="O481" s="445">
        <v>5434</v>
      </c>
      <c r="P481" s="515">
        <v>3.6666666666666665</v>
      </c>
      <c r="Q481" s="446">
        <v>494</v>
      </c>
    </row>
    <row r="482" spans="1:17" ht="14.4" customHeight="1" x14ac:dyDescent="0.3">
      <c r="A482" s="440" t="s">
        <v>954</v>
      </c>
      <c r="B482" s="441" t="s">
        <v>785</v>
      </c>
      <c r="C482" s="441" t="s">
        <v>786</v>
      </c>
      <c r="D482" s="441" t="s">
        <v>837</v>
      </c>
      <c r="E482" s="441" t="s">
        <v>838</v>
      </c>
      <c r="F482" s="445">
        <v>24</v>
      </c>
      <c r="G482" s="445">
        <v>8544</v>
      </c>
      <c r="H482" s="445">
        <v>2.3091891891891891</v>
      </c>
      <c r="I482" s="445">
        <v>356</v>
      </c>
      <c r="J482" s="445">
        <v>10</v>
      </c>
      <c r="K482" s="445">
        <v>3700</v>
      </c>
      <c r="L482" s="445">
        <v>1</v>
      </c>
      <c r="M482" s="445">
        <v>370</v>
      </c>
      <c r="N482" s="445">
        <v>18</v>
      </c>
      <c r="O482" s="445">
        <v>6660</v>
      </c>
      <c r="P482" s="515">
        <v>1.8</v>
      </c>
      <c r="Q482" s="446">
        <v>370</v>
      </c>
    </row>
    <row r="483" spans="1:17" ht="14.4" customHeight="1" x14ac:dyDescent="0.3">
      <c r="A483" s="440" t="s">
        <v>954</v>
      </c>
      <c r="B483" s="441" t="s">
        <v>785</v>
      </c>
      <c r="C483" s="441" t="s">
        <v>786</v>
      </c>
      <c r="D483" s="441" t="s">
        <v>851</v>
      </c>
      <c r="E483" s="441" t="s">
        <v>852</v>
      </c>
      <c r="F483" s="445">
        <v>1</v>
      </c>
      <c r="G483" s="445">
        <v>437</v>
      </c>
      <c r="H483" s="445"/>
      <c r="I483" s="445">
        <v>437</v>
      </c>
      <c r="J483" s="445"/>
      <c r="K483" s="445"/>
      <c r="L483" s="445"/>
      <c r="M483" s="445"/>
      <c r="N483" s="445"/>
      <c r="O483" s="445"/>
      <c r="P483" s="515"/>
      <c r="Q483" s="446"/>
    </row>
    <row r="484" spans="1:17" ht="14.4" customHeight="1" x14ac:dyDescent="0.3">
      <c r="A484" s="440" t="s">
        <v>954</v>
      </c>
      <c r="B484" s="441" t="s">
        <v>785</v>
      </c>
      <c r="C484" s="441" t="s">
        <v>786</v>
      </c>
      <c r="D484" s="441" t="s">
        <v>853</v>
      </c>
      <c r="E484" s="441" t="s">
        <v>854</v>
      </c>
      <c r="F484" s="445">
        <v>10</v>
      </c>
      <c r="G484" s="445">
        <v>540</v>
      </c>
      <c r="H484" s="445">
        <v>1.1637931034482758</v>
      </c>
      <c r="I484" s="445">
        <v>54</v>
      </c>
      <c r="J484" s="445">
        <v>8</v>
      </c>
      <c r="K484" s="445">
        <v>464</v>
      </c>
      <c r="L484" s="445">
        <v>1</v>
      </c>
      <c r="M484" s="445">
        <v>58</v>
      </c>
      <c r="N484" s="445">
        <v>1</v>
      </c>
      <c r="O484" s="445">
        <v>58</v>
      </c>
      <c r="P484" s="515">
        <v>0.125</v>
      </c>
      <c r="Q484" s="446">
        <v>58</v>
      </c>
    </row>
    <row r="485" spans="1:17" ht="14.4" customHeight="1" x14ac:dyDescent="0.3">
      <c r="A485" s="440" t="s">
        <v>954</v>
      </c>
      <c r="B485" s="441" t="s">
        <v>785</v>
      </c>
      <c r="C485" s="441" t="s">
        <v>786</v>
      </c>
      <c r="D485" s="441" t="s">
        <v>861</v>
      </c>
      <c r="E485" s="441" t="s">
        <v>862</v>
      </c>
      <c r="F485" s="445">
        <v>27</v>
      </c>
      <c r="G485" s="445">
        <v>4563</v>
      </c>
      <c r="H485" s="445">
        <v>1.8624489795918366</v>
      </c>
      <c r="I485" s="445">
        <v>169</v>
      </c>
      <c r="J485" s="445">
        <v>14</v>
      </c>
      <c r="K485" s="445">
        <v>2450</v>
      </c>
      <c r="L485" s="445">
        <v>1</v>
      </c>
      <c r="M485" s="445">
        <v>175</v>
      </c>
      <c r="N485" s="445">
        <v>20</v>
      </c>
      <c r="O485" s="445">
        <v>3520</v>
      </c>
      <c r="P485" s="515">
        <v>1.4367346938775509</v>
      </c>
      <c r="Q485" s="446">
        <v>176</v>
      </c>
    </row>
    <row r="486" spans="1:17" ht="14.4" customHeight="1" x14ac:dyDescent="0.3">
      <c r="A486" s="440" t="s">
        <v>954</v>
      </c>
      <c r="B486" s="441" t="s">
        <v>785</v>
      </c>
      <c r="C486" s="441" t="s">
        <v>786</v>
      </c>
      <c r="D486" s="441" t="s">
        <v>863</v>
      </c>
      <c r="E486" s="441" t="s">
        <v>864</v>
      </c>
      <c r="F486" s="445">
        <v>2</v>
      </c>
      <c r="G486" s="445">
        <v>162</v>
      </c>
      <c r="H486" s="445"/>
      <c r="I486" s="445">
        <v>81</v>
      </c>
      <c r="J486" s="445"/>
      <c r="K486" s="445"/>
      <c r="L486" s="445"/>
      <c r="M486" s="445"/>
      <c r="N486" s="445"/>
      <c r="O486" s="445"/>
      <c r="P486" s="515"/>
      <c r="Q486" s="446"/>
    </row>
    <row r="487" spans="1:17" ht="14.4" customHeight="1" x14ac:dyDescent="0.3">
      <c r="A487" s="440" t="s">
        <v>954</v>
      </c>
      <c r="B487" s="441" t="s">
        <v>785</v>
      </c>
      <c r="C487" s="441" t="s">
        <v>786</v>
      </c>
      <c r="D487" s="441" t="s">
        <v>877</v>
      </c>
      <c r="E487" s="441" t="s">
        <v>878</v>
      </c>
      <c r="F487" s="445">
        <v>1</v>
      </c>
      <c r="G487" s="445">
        <v>247</v>
      </c>
      <c r="H487" s="445"/>
      <c r="I487" s="445">
        <v>247</v>
      </c>
      <c r="J487" s="445"/>
      <c r="K487" s="445"/>
      <c r="L487" s="445"/>
      <c r="M487" s="445"/>
      <c r="N487" s="445"/>
      <c r="O487" s="445"/>
      <c r="P487" s="515"/>
      <c r="Q487" s="446"/>
    </row>
    <row r="488" spans="1:17" ht="14.4" customHeight="1" x14ac:dyDescent="0.3">
      <c r="A488" s="440" t="s">
        <v>955</v>
      </c>
      <c r="B488" s="441" t="s">
        <v>785</v>
      </c>
      <c r="C488" s="441" t="s">
        <v>786</v>
      </c>
      <c r="D488" s="441" t="s">
        <v>787</v>
      </c>
      <c r="E488" s="441" t="s">
        <v>788</v>
      </c>
      <c r="F488" s="445"/>
      <c r="G488" s="445"/>
      <c r="H488" s="445"/>
      <c r="I488" s="445"/>
      <c r="J488" s="445">
        <v>1</v>
      </c>
      <c r="K488" s="445">
        <v>2226</v>
      </c>
      <c r="L488" s="445">
        <v>1</v>
      </c>
      <c r="M488" s="445">
        <v>2226</v>
      </c>
      <c r="N488" s="445"/>
      <c r="O488" s="445"/>
      <c r="P488" s="515"/>
      <c r="Q488" s="446"/>
    </row>
    <row r="489" spans="1:17" ht="14.4" customHeight="1" x14ac:dyDescent="0.3">
      <c r="A489" s="440" t="s">
        <v>955</v>
      </c>
      <c r="B489" s="441" t="s">
        <v>785</v>
      </c>
      <c r="C489" s="441" t="s">
        <v>786</v>
      </c>
      <c r="D489" s="441" t="s">
        <v>789</v>
      </c>
      <c r="E489" s="441" t="s">
        <v>790</v>
      </c>
      <c r="F489" s="445">
        <v>46</v>
      </c>
      <c r="G489" s="445">
        <v>2484</v>
      </c>
      <c r="H489" s="445">
        <v>1.3383620689655173</v>
      </c>
      <c r="I489" s="445">
        <v>54</v>
      </c>
      <c r="J489" s="445">
        <v>32</v>
      </c>
      <c r="K489" s="445">
        <v>1856</v>
      </c>
      <c r="L489" s="445">
        <v>1</v>
      </c>
      <c r="M489" s="445">
        <v>58</v>
      </c>
      <c r="N489" s="445">
        <v>24</v>
      </c>
      <c r="O489" s="445">
        <v>1392</v>
      </c>
      <c r="P489" s="515">
        <v>0.75</v>
      </c>
      <c r="Q489" s="446">
        <v>58</v>
      </c>
    </row>
    <row r="490" spans="1:17" ht="14.4" customHeight="1" x14ac:dyDescent="0.3">
      <c r="A490" s="440" t="s">
        <v>955</v>
      </c>
      <c r="B490" s="441" t="s">
        <v>785</v>
      </c>
      <c r="C490" s="441" t="s">
        <v>786</v>
      </c>
      <c r="D490" s="441" t="s">
        <v>799</v>
      </c>
      <c r="E490" s="441" t="s">
        <v>800</v>
      </c>
      <c r="F490" s="445">
        <v>114</v>
      </c>
      <c r="G490" s="445">
        <v>19608</v>
      </c>
      <c r="H490" s="445">
        <v>0.50949720670391063</v>
      </c>
      <c r="I490" s="445">
        <v>172</v>
      </c>
      <c r="J490" s="445">
        <v>215</v>
      </c>
      <c r="K490" s="445">
        <v>38485</v>
      </c>
      <c r="L490" s="445">
        <v>1</v>
      </c>
      <c r="M490" s="445">
        <v>179</v>
      </c>
      <c r="N490" s="445">
        <v>188</v>
      </c>
      <c r="O490" s="445">
        <v>33840</v>
      </c>
      <c r="P490" s="515">
        <v>0.8793036247888788</v>
      </c>
      <c r="Q490" s="446">
        <v>180</v>
      </c>
    </row>
    <row r="491" spans="1:17" ht="14.4" customHeight="1" x14ac:dyDescent="0.3">
      <c r="A491" s="440" t="s">
        <v>955</v>
      </c>
      <c r="B491" s="441" t="s">
        <v>785</v>
      </c>
      <c r="C491" s="441" t="s">
        <v>786</v>
      </c>
      <c r="D491" s="441" t="s">
        <v>803</v>
      </c>
      <c r="E491" s="441" t="s">
        <v>804</v>
      </c>
      <c r="F491" s="445">
        <v>176</v>
      </c>
      <c r="G491" s="445">
        <v>56672</v>
      </c>
      <c r="H491" s="445">
        <v>1.0069651741293533</v>
      </c>
      <c r="I491" s="445">
        <v>322</v>
      </c>
      <c r="J491" s="445">
        <v>168</v>
      </c>
      <c r="K491" s="445">
        <v>56280</v>
      </c>
      <c r="L491" s="445">
        <v>1</v>
      </c>
      <c r="M491" s="445">
        <v>335</v>
      </c>
      <c r="N491" s="445">
        <v>204</v>
      </c>
      <c r="O491" s="445">
        <v>68544</v>
      </c>
      <c r="P491" s="515">
        <v>1.2179104477611939</v>
      </c>
      <c r="Q491" s="446">
        <v>336</v>
      </c>
    </row>
    <row r="492" spans="1:17" ht="14.4" customHeight="1" x14ac:dyDescent="0.3">
      <c r="A492" s="440" t="s">
        <v>955</v>
      </c>
      <c r="B492" s="441" t="s">
        <v>785</v>
      </c>
      <c r="C492" s="441" t="s">
        <v>786</v>
      </c>
      <c r="D492" s="441" t="s">
        <v>805</v>
      </c>
      <c r="E492" s="441" t="s">
        <v>806</v>
      </c>
      <c r="F492" s="445"/>
      <c r="G492" s="445"/>
      <c r="H492" s="445"/>
      <c r="I492" s="445"/>
      <c r="J492" s="445">
        <v>1</v>
      </c>
      <c r="K492" s="445">
        <v>458</v>
      </c>
      <c r="L492" s="445">
        <v>1</v>
      </c>
      <c r="M492" s="445">
        <v>458</v>
      </c>
      <c r="N492" s="445"/>
      <c r="O492" s="445"/>
      <c r="P492" s="515"/>
      <c r="Q492" s="446"/>
    </row>
    <row r="493" spans="1:17" ht="14.4" customHeight="1" x14ac:dyDescent="0.3">
      <c r="A493" s="440" t="s">
        <v>955</v>
      </c>
      <c r="B493" s="441" t="s">
        <v>785</v>
      </c>
      <c r="C493" s="441" t="s">
        <v>786</v>
      </c>
      <c r="D493" s="441" t="s">
        <v>807</v>
      </c>
      <c r="E493" s="441" t="s">
        <v>808</v>
      </c>
      <c r="F493" s="445">
        <v>367</v>
      </c>
      <c r="G493" s="445">
        <v>125147</v>
      </c>
      <c r="H493" s="445">
        <v>0.91012028566026215</v>
      </c>
      <c r="I493" s="445">
        <v>341</v>
      </c>
      <c r="J493" s="445">
        <v>394</v>
      </c>
      <c r="K493" s="445">
        <v>137506</v>
      </c>
      <c r="L493" s="445">
        <v>1</v>
      </c>
      <c r="M493" s="445">
        <v>349</v>
      </c>
      <c r="N493" s="445">
        <v>515</v>
      </c>
      <c r="O493" s="445">
        <v>179735</v>
      </c>
      <c r="P493" s="515">
        <v>1.3071065989847717</v>
      </c>
      <c r="Q493" s="446">
        <v>349</v>
      </c>
    </row>
    <row r="494" spans="1:17" ht="14.4" customHeight="1" x14ac:dyDescent="0.3">
      <c r="A494" s="440" t="s">
        <v>955</v>
      </c>
      <c r="B494" s="441" t="s">
        <v>785</v>
      </c>
      <c r="C494" s="441" t="s">
        <v>786</v>
      </c>
      <c r="D494" s="441" t="s">
        <v>813</v>
      </c>
      <c r="E494" s="441" t="s">
        <v>814</v>
      </c>
      <c r="F494" s="445"/>
      <c r="G494" s="445"/>
      <c r="H494" s="445"/>
      <c r="I494" s="445"/>
      <c r="J494" s="445"/>
      <c r="K494" s="445"/>
      <c r="L494" s="445"/>
      <c r="M494" s="445"/>
      <c r="N494" s="445">
        <v>1</v>
      </c>
      <c r="O494" s="445">
        <v>6231</v>
      </c>
      <c r="P494" s="515"/>
      <c r="Q494" s="446">
        <v>6231</v>
      </c>
    </row>
    <row r="495" spans="1:17" ht="14.4" customHeight="1" x14ac:dyDescent="0.3">
      <c r="A495" s="440" t="s">
        <v>955</v>
      </c>
      <c r="B495" s="441" t="s">
        <v>785</v>
      </c>
      <c r="C495" s="441" t="s">
        <v>786</v>
      </c>
      <c r="D495" s="441" t="s">
        <v>815</v>
      </c>
      <c r="E495" s="441" t="s">
        <v>816</v>
      </c>
      <c r="F495" s="445"/>
      <c r="G495" s="445"/>
      <c r="H495" s="445"/>
      <c r="I495" s="445"/>
      <c r="J495" s="445">
        <v>1</v>
      </c>
      <c r="K495" s="445">
        <v>117</v>
      </c>
      <c r="L495" s="445">
        <v>1</v>
      </c>
      <c r="M495" s="445">
        <v>117</v>
      </c>
      <c r="N495" s="445">
        <v>2</v>
      </c>
      <c r="O495" s="445">
        <v>234</v>
      </c>
      <c r="P495" s="515">
        <v>2</v>
      </c>
      <c r="Q495" s="446">
        <v>117</v>
      </c>
    </row>
    <row r="496" spans="1:17" ht="14.4" customHeight="1" x14ac:dyDescent="0.3">
      <c r="A496" s="440" t="s">
        <v>955</v>
      </c>
      <c r="B496" s="441" t="s">
        <v>785</v>
      </c>
      <c r="C496" s="441" t="s">
        <v>786</v>
      </c>
      <c r="D496" s="441" t="s">
        <v>817</v>
      </c>
      <c r="E496" s="441" t="s">
        <v>818</v>
      </c>
      <c r="F496" s="445"/>
      <c r="G496" s="445"/>
      <c r="H496" s="445"/>
      <c r="I496" s="445"/>
      <c r="J496" s="445">
        <v>1</v>
      </c>
      <c r="K496" s="445">
        <v>49</v>
      </c>
      <c r="L496" s="445">
        <v>1</v>
      </c>
      <c r="M496" s="445">
        <v>49</v>
      </c>
      <c r="N496" s="445"/>
      <c r="O496" s="445"/>
      <c r="P496" s="515"/>
      <c r="Q496" s="446"/>
    </row>
    <row r="497" spans="1:17" ht="14.4" customHeight="1" x14ac:dyDescent="0.3">
      <c r="A497" s="440" t="s">
        <v>955</v>
      </c>
      <c r="B497" s="441" t="s">
        <v>785</v>
      </c>
      <c r="C497" s="441" t="s">
        <v>786</v>
      </c>
      <c r="D497" s="441" t="s">
        <v>819</v>
      </c>
      <c r="E497" s="441" t="s">
        <v>820</v>
      </c>
      <c r="F497" s="445">
        <v>21</v>
      </c>
      <c r="G497" s="445">
        <v>7896</v>
      </c>
      <c r="H497" s="445">
        <v>0.41638981173864897</v>
      </c>
      <c r="I497" s="445">
        <v>376</v>
      </c>
      <c r="J497" s="445">
        <v>49</v>
      </c>
      <c r="K497" s="445">
        <v>18963</v>
      </c>
      <c r="L497" s="445">
        <v>1</v>
      </c>
      <c r="M497" s="445">
        <v>387</v>
      </c>
      <c r="N497" s="445">
        <v>54</v>
      </c>
      <c r="O497" s="445">
        <v>21114</v>
      </c>
      <c r="P497" s="515">
        <v>1.1134314190792596</v>
      </c>
      <c r="Q497" s="446">
        <v>391</v>
      </c>
    </row>
    <row r="498" spans="1:17" ht="14.4" customHeight="1" x14ac:dyDescent="0.3">
      <c r="A498" s="440" t="s">
        <v>955</v>
      </c>
      <c r="B498" s="441" t="s">
        <v>785</v>
      </c>
      <c r="C498" s="441" t="s">
        <v>786</v>
      </c>
      <c r="D498" s="441" t="s">
        <v>821</v>
      </c>
      <c r="E498" s="441" t="s">
        <v>822</v>
      </c>
      <c r="F498" s="445">
        <v>1</v>
      </c>
      <c r="G498" s="445">
        <v>37</v>
      </c>
      <c r="H498" s="445">
        <v>0.48684210526315791</v>
      </c>
      <c r="I498" s="445">
        <v>37</v>
      </c>
      <c r="J498" s="445">
        <v>2</v>
      </c>
      <c r="K498" s="445">
        <v>76</v>
      </c>
      <c r="L498" s="445">
        <v>1</v>
      </c>
      <c r="M498" s="445">
        <v>38</v>
      </c>
      <c r="N498" s="445"/>
      <c r="O498" s="445"/>
      <c r="P498" s="515"/>
      <c r="Q498" s="446"/>
    </row>
    <row r="499" spans="1:17" ht="14.4" customHeight="1" x14ac:dyDescent="0.3">
      <c r="A499" s="440" t="s">
        <v>955</v>
      </c>
      <c r="B499" s="441" t="s">
        <v>785</v>
      </c>
      <c r="C499" s="441" t="s">
        <v>786</v>
      </c>
      <c r="D499" s="441" t="s">
        <v>825</v>
      </c>
      <c r="E499" s="441" t="s">
        <v>826</v>
      </c>
      <c r="F499" s="445">
        <v>23</v>
      </c>
      <c r="G499" s="445">
        <v>15548</v>
      </c>
      <c r="H499" s="445">
        <v>0.84943181818181823</v>
      </c>
      <c r="I499" s="445">
        <v>676</v>
      </c>
      <c r="J499" s="445">
        <v>26</v>
      </c>
      <c r="K499" s="445">
        <v>18304</v>
      </c>
      <c r="L499" s="445">
        <v>1</v>
      </c>
      <c r="M499" s="445">
        <v>704</v>
      </c>
      <c r="N499" s="445">
        <v>12</v>
      </c>
      <c r="O499" s="445">
        <v>8460</v>
      </c>
      <c r="P499" s="515">
        <v>0.46219405594405594</v>
      </c>
      <c r="Q499" s="446">
        <v>705</v>
      </c>
    </row>
    <row r="500" spans="1:17" ht="14.4" customHeight="1" x14ac:dyDescent="0.3">
      <c r="A500" s="440" t="s">
        <v>955</v>
      </c>
      <c r="B500" s="441" t="s">
        <v>785</v>
      </c>
      <c r="C500" s="441" t="s">
        <v>786</v>
      </c>
      <c r="D500" s="441" t="s">
        <v>827</v>
      </c>
      <c r="E500" s="441" t="s">
        <v>828</v>
      </c>
      <c r="F500" s="445">
        <v>1</v>
      </c>
      <c r="G500" s="445">
        <v>138</v>
      </c>
      <c r="H500" s="445">
        <v>0.93877551020408168</v>
      </c>
      <c r="I500" s="445">
        <v>138</v>
      </c>
      <c r="J500" s="445">
        <v>1</v>
      </c>
      <c r="K500" s="445">
        <v>147</v>
      </c>
      <c r="L500" s="445">
        <v>1</v>
      </c>
      <c r="M500" s="445">
        <v>147</v>
      </c>
      <c r="N500" s="445"/>
      <c r="O500" s="445"/>
      <c r="P500" s="515"/>
      <c r="Q500" s="446"/>
    </row>
    <row r="501" spans="1:17" ht="14.4" customHeight="1" x14ac:dyDescent="0.3">
      <c r="A501" s="440" t="s">
        <v>955</v>
      </c>
      <c r="B501" s="441" t="s">
        <v>785</v>
      </c>
      <c r="C501" s="441" t="s">
        <v>786</v>
      </c>
      <c r="D501" s="441" t="s">
        <v>829</v>
      </c>
      <c r="E501" s="441" t="s">
        <v>830</v>
      </c>
      <c r="F501" s="445">
        <v>6</v>
      </c>
      <c r="G501" s="445">
        <v>1710</v>
      </c>
      <c r="H501" s="445">
        <v>0.625</v>
      </c>
      <c r="I501" s="445">
        <v>285</v>
      </c>
      <c r="J501" s="445">
        <v>9</v>
      </c>
      <c r="K501" s="445">
        <v>2736</v>
      </c>
      <c r="L501" s="445">
        <v>1</v>
      </c>
      <c r="M501" s="445">
        <v>304</v>
      </c>
      <c r="N501" s="445">
        <v>6</v>
      </c>
      <c r="O501" s="445">
        <v>1830</v>
      </c>
      <c r="P501" s="515">
        <v>0.66885964912280704</v>
      </c>
      <c r="Q501" s="446">
        <v>305</v>
      </c>
    </row>
    <row r="502" spans="1:17" ht="14.4" customHeight="1" x14ac:dyDescent="0.3">
      <c r="A502" s="440" t="s">
        <v>955</v>
      </c>
      <c r="B502" s="441" t="s">
        <v>785</v>
      </c>
      <c r="C502" s="441" t="s">
        <v>786</v>
      </c>
      <c r="D502" s="441" t="s">
        <v>831</v>
      </c>
      <c r="E502" s="441" t="s">
        <v>832</v>
      </c>
      <c r="F502" s="445"/>
      <c r="G502" s="445"/>
      <c r="H502" s="445"/>
      <c r="I502" s="445"/>
      <c r="J502" s="445">
        <v>1</v>
      </c>
      <c r="K502" s="445">
        <v>3707</v>
      </c>
      <c r="L502" s="445">
        <v>1</v>
      </c>
      <c r="M502" s="445">
        <v>3707</v>
      </c>
      <c r="N502" s="445"/>
      <c r="O502" s="445"/>
      <c r="P502" s="515"/>
      <c r="Q502" s="446"/>
    </row>
    <row r="503" spans="1:17" ht="14.4" customHeight="1" x14ac:dyDescent="0.3">
      <c r="A503" s="440" t="s">
        <v>955</v>
      </c>
      <c r="B503" s="441" t="s">
        <v>785</v>
      </c>
      <c r="C503" s="441" t="s">
        <v>786</v>
      </c>
      <c r="D503" s="441" t="s">
        <v>833</v>
      </c>
      <c r="E503" s="441" t="s">
        <v>834</v>
      </c>
      <c r="F503" s="445">
        <v>173</v>
      </c>
      <c r="G503" s="445">
        <v>79926</v>
      </c>
      <c r="H503" s="445">
        <v>0.93522267206477738</v>
      </c>
      <c r="I503" s="445">
        <v>462</v>
      </c>
      <c r="J503" s="445">
        <v>173</v>
      </c>
      <c r="K503" s="445">
        <v>85462</v>
      </c>
      <c r="L503" s="445">
        <v>1</v>
      </c>
      <c r="M503" s="445">
        <v>494</v>
      </c>
      <c r="N503" s="445">
        <v>161</v>
      </c>
      <c r="O503" s="445">
        <v>79534</v>
      </c>
      <c r="P503" s="515">
        <v>0.93063583815028905</v>
      </c>
      <c r="Q503" s="446">
        <v>494</v>
      </c>
    </row>
    <row r="504" spans="1:17" ht="14.4" customHeight="1" x14ac:dyDescent="0.3">
      <c r="A504" s="440" t="s">
        <v>955</v>
      </c>
      <c r="B504" s="441" t="s">
        <v>785</v>
      </c>
      <c r="C504" s="441" t="s">
        <v>786</v>
      </c>
      <c r="D504" s="441" t="s">
        <v>835</v>
      </c>
      <c r="E504" s="441" t="s">
        <v>836</v>
      </c>
      <c r="F504" s="445"/>
      <c r="G504" s="445"/>
      <c r="H504" s="445"/>
      <c r="I504" s="445"/>
      <c r="J504" s="445"/>
      <c r="K504" s="445"/>
      <c r="L504" s="445"/>
      <c r="M504" s="445"/>
      <c r="N504" s="445">
        <v>1</v>
      </c>
      <c r="O504" s="445">
        <v>6580</v>
      </c>
      <c r="P504" s="515"/>
      <c r="Q504" s="446">
        <v>6580</v>
      </c>
    </row>
    <row r="505" spans="1:17" ht="14.4" customHeight="1" x14ac:dyDescent="0.3">
      <c r="A505" s="440" t="s">
        <v>955</v>
      </c>
      <c r="B505" s="441" t="s">
        <v>785</v>
      </c>
      <c r="C505" s="441" t="s">
        <v>786</v>
      </c>
      <c r="D505" s="441" t="s">
        <v>837</v>
      </c>
      <c r="E505" s="441" t="s">
        <v>838</v>
      </c>
      <c r="F505" s="445">
        <v>172</v>
      </c>
      <c r="G505" s="445">
        <v>61232</v>
      </c>
      <c r="H505" s="445">
        <v>0.93498244006718578</v>
      </c>
      <c r="I505" s="445">
        <v>356</v>
      </c>
      <c r="J505" s="445">
        <v>177</v>
      </c>
      <c r="K505" s="445">
        <v>65490</v>
      </c>
      <c r="L505" s="445">
        <v>1</v>
      </c>
      <c r="M505" s="445">
        <v>370</v>
      </c>
      <c r="N505" s="445">
        <v>174</v>
      </c>
      <c r="O505" s="445">
        <v>64380</v>
      </c>
      <c r="P505" s="515">
        <v>0.98305084745762716</v>
      </c>
      <c r="Q505" s="446">
        <v>370</v>
      </c>
    </row>
    <row r="506" spans="1:17" ht="14.4" customHeight="1" x14ac:dyDescent="0.3">
      <c r="A506" s="440" t="s">
        <v>955</v>
      </c>
      <c r="B506" s="441" t="s">
        <v>785</v>
      </c>
      <c r="C506" s="441" t="s">
        <v>786</v>
      </c>
      <c r="D506" s="441" t="s">
        <v>839</v>
      </c>
      <c r="E506" s="441" t="s">
        <v>840</v>
      </c>
      <c r="F506" s="445"/>
      <c r="G506" s="445"/>
      <c r="H506" s="445"/>
      <c r="I506" s="445"/>
      <c r="J506" s="445">
        <v>1</v>
      </c>
      <c r="K506" s="445">
        <v>3105</v>
      </c>
      <c r="L506" s="445">
        <v>1</v>
      </c>
      <c r="M506" s="445">
        <v>3105</v>
      </c>
      <c r="N506" s="445">
        <v>2</v>
      </c>
      <c r="O506" s="445">
        <v>6216</v>
      </c>
      <c r="P506" s="515">
        <v>2.0019323671497586</v>
      </c>
      <c r="Q506" s="446">
        <v>3108</v>
      </c>
    </row>
    <row r="507" spans="1:17" ht="14.4" customHeight="1" x14ac:dyDescent="0.3">
      <c r="A507" s="440" t="s">
        <v>955</v>
      </c>
      <c r="B507" s="441" t="s">
        <v>785</v>
      </c>
      <c r="C507" s="441" t="s">
        <v>786</v>
      </c>
      <c r="D507" s="441" t="s">
        <v>841</v>
      </c>
      <c r="E507" s="441" t="s">
        <v>842</v>
      </c>
      <c r="F507" s="445"/>
      <c r="G507" s="445"/>
      <c r="H507" s="445"/>
      <c r="I507" s="445"/>
      <c r="J507" s="445"/>
      <c r="K507" s="445"/>
      <c r="L507" s="445"/>
      <c r="M507" s="445"/>
      <c r="N507" s="445">
        <v>1</v>
      </c>
      <c r="O507" s="445">
        <v>12794</v>
      </c>
      <c r="P507" s="515"/>
      <c r="Q507" s="446">
        <v>12794</v>
      </c>
    </row>
    <row r="508" spans="1:17" ht="14.4" customHeight="1" x14ac:dyDescent="0.3">
      <c r="A508" s="440" t="s">
        <v>955</v>
      </c>
      <c r="B508" s="441" t="s">
        <v>785</v>
      </c>
      <c r="C508" s="441" t="s">
        <v>786</v>
      </c>
      <c r="D508" s="441" t="s">
        <v>843</v>
      </c>
      <c r="E508" s="441" t="s">
        <v>844</v>
      </c>
      <c r="F508" s="445">
        <v>22</v>
      </c>
      <c r="G508" s="445">
        <v>2310</v>
      </c>
      <c r="H508" s="445">
        <v>1.4864864864864864</v>
      </c>
      <c r="I508" s="445">
        <v>105</v>
      </c>
      <c r="J508" s="445">
        <v>14</v>
      </c>
      <c r="K508" s="445">
        <v>1554</v>
      </c>
      <c r="L508" s="445">
        <v>1</v>
      </c>
      <c r="M508" s="445">
        <v>111</v>
      </c>
      <c r="N508" s="445">
        <v>16</v>
      </c>
      <c r="O508" s="445">
        <v>1776</v>
      </c>
      <c r="P508" s="515">
        <v>1.1428571428571428</v>
      </c>
      <c r="Q508" s="446">
        <v>111</v>
      </c>
    </row>
    <row r="509" spans="1:17" ht="14.4" customHeight="1" x14ac:dyDescent="0.3">
      <c r="A509" s="440" t="s">
        <v>955</v>
      </c>
      <c r="B509" s="441" t="s">
        <v>785</v>
      </c>
      <c r="C509" s="441" t="s">
        <v>786</v>
      </c>
      <c r="D509" s="441" t="s">
        <v>845</v>
      </c>
      <c r="E509" s="441" t="s">
        <v>846</v>
      </c>
      <c r="F509" s="445">
        <v>2</v>
      </c>
      <c r="G509" s="445">
        <v>234</v>
      </c>
      <c r="H509" s="445">
        <v>0.37440000000000001</v>
      </c>
      <c r="I509" s="445">
        <v>117</v>
      </c>
      <c r="J509" s="445">
        <v>5</v>
      </c>
      <c r="K509" s="445">
        <v>625</v>
      </c>
      <c r="L509" s="445">
        <v>1</v>
      </c>
      <c r="M509" s="445">
        <v>125</v>
      </c>
      <c r="N509" s="445"/>
      <c r="O509" s="445"/>
      <c r="P509" s="515"/>
      <c r="Q509" s="446"/>
    </row>
    <row r="510" spans="1:17" ht="14.4" customHeight="1" x14ac:dyDescent="0.3">
      <c r="A510" s="440" t="s">
        <v>955</v>
      </c>
      <c r="B510" s="441" t="s">
        <v>785</v>
      </c>
      <c r="C510" s="441" t="s">
        <v>786</v>
      </c>
      <c r="D510" s="441" t="s">
        <v>847</v>
      </c>
      <c r="E510" s="441" t="s">
        <v>848</v>
      </c>
      <c r="F510" s="445">
        <v>20</v>
      </c>
      <c r="G510" s="445">
        <v>9260</v>
      </c>
      <c r="H510" s="445">
        <v>0.69285447063224836</v>
      </c>
      <c r="I510" s="445">
        <v>463</v>
      </c>
      <c r="J510" s="445">
        <v>27</v>
      </c>
      <c r="K510" s="445">
        <v>13365</v>
      </c>
      <c r="L510" s="445">
        <v>1</v>
      </c>
      <c r="M510" s="445">
        <v>495</v>
      </c>
      <c r="N510" s="445">
        <v>39</v>
      </c>
      <c r="O510" s="445">
        <v>19305</v>
      </c>
      <c r="P510" s="515">
        <v>1.4444444444444444</v>
      </c>
      <c r="Q510" s="446">
        <v>495</v>
      </c>
    </row>
    <row r="511" spans="1:17" ht="14.4" customHeight="1" x14ac:dyDescent="0.3">
      <c r="A511" s="440" t="s">
        <v>955</v>
      </c>
      <c r="B511" s="441" t="s">
        <v>785</v>
      </c>
      <c r="C511" s="441" t="s">
        <v>786</v>
      </c>
      <c r="D511" s="441" t="s">
        <v>849</v>
      </c>
      <c r="E511" s="441" t="s">
        <v>850</v>
      </c>
      <c r="F511" s="445">
        <v>2</v>
      </c>
      <c r="G511" s="445">
        <v>2536</v>
      </c>
      <c r="H511" s="445">
        <v>0.98830865159781767</v>
      </c>
      <c r="I511" s="445">
        <v>1268</v>
      </c>
      <c r="J511" s="445">
        <v>2</v>
      </c>
      <c r="K511" s="445">
        <v>2566</v>
      </c>
      <c r="L511" s="445">
        <v>1</v>
      </c>
      <c r="M511" s="445">
        <v>1283</v>
      </c>
      <c r="N511" s="445">
        <v>1</v>
      </c>
      <c r="O511" s="445">
        <v>1285</v>
      </c>
      <c r="P511" s="515">
        <v>0.50077942322681213</v>
      </c>
      <c r="Q511" s="446">
        <v>1285</v>
      </c>
    </row>
    <row r="512" spans="1:17" ht="14.4" customHeight="1" x14ac:dyDescent="0.3">
      <c r="A512" s="440" t="s">
        <v>955</v>
      </c>
      <c r="B512" s="441" t="s">
        <v>785</v>
      </c>
      <c r="C512" s="441" t="s">
        <v>786</v>
      </c>
      <c r="D512" s="441" t="s">
        <v>851</v>
      </c>
      <c r="E512" s="441" t="s">
        <v>852</v>
      </c>
      <c r="F512" s="445">
        <v>69</v>
      </c>
      <c r="G512" s="445">
        <v>30153</v>
      </c>
      <c r="H512" s="445">
        <v>1.033203125</v>
      </c>
      <c r="I512" s="445">
        <v>437</v>
      </c>
      <c r="J512" s="445">
        <v>64</v>
      </c>
      <c r="K512" s="445">
        <v>29184</v>
      </c>
      <c r="L512" s="445">
        <v>1</v>
      </c>
      <c r="M512" s="445">
        <v>456</v>
      </c>
      <c r="N512" s="445">
        <v>82</v>
      </c>
      <c r="O512" s="445">
        <v>37392</v>
      </c>
      <c r="P512" s="515">
        <v>1.28125</v>
      </c>
      <c r="Q512" s="446">
        <v>456</v>
      </c>
    </row>
    <row r="513" spans="1:17" ht="14.4" customHeight="1" x14ac:dyDescent="0.3">
      <c r="A513" s="440" t="s">
        <v>955</v>
      </c>
      <c r="B513" s="441" t="s">
        <v>785</v>
      </c>
      <c r="C513" s="441" t="s">
        <v>786</v>
      </c>
      <c r="D513" s="441" t="s">
        <v>853</v>
      </c>
      <c r="E513" s="441" t="s">
        <v>854</v>
      </c>
      <c r="F513" s="445">
        <v>358</v>
      </c>
      <c r="G513" s="445">
        <v>19332</v>
      </c>
      <c r="H513" s="445">
        <v>0.86799568965517238</v>
      </c>
      <c r="I513" s="445">
        <v>54</v>
      </c>
      <c r="J513" s="445">
        <v>384</v>
      </c>
      <c r="K513" s="445">
        <v>22272</v>
      </c>
      <c r="L513" s="445">
        <v>1</v>
      </c>
      <c r="M513" s="445">
        <v>58</v>
      </c>
      <c r="N513" s="445">
        <v>210</v>
      </c>
      <c r="O513" s="445">
        <v>12180</v>
      </c>
      <c r="P513" s="515">
        <v>0.546875</v>
      </c>
      <c r="Q513" s="446">
        <v>58</v>
      </c>
    </row>
    <row r="514" spans="1:17" ht="14.4" customHeight="1" x14ac:dyDescent="0.3">
      <c r="A514" s="440" t="s">
        <v>955</v>
      </c>
      <c r="B514" s="441" t="s">
        <v>785</v>
      </c>
      <c r="C514" s="441" t="s">
        <v>786</v>
      </c>
      <c r="D514" s="441" t="s">
        <v>855</v>
      </c>
      <c r="E514" s="441" t="s">
        <v>856</v>
      </c>
      <c r="F514" s="445"/>
      <c r="G514" s="445"/>
      <c r="H514" s="445"/>
      <c r="I514" s="445"/>
      <c r="J514" s="445">
        <v>25</v>
      </c>
      <c r="K514" s="445">
        <v>54325</v>
      </c>
      <c r="L514" s="445">
        <v>1</v>
      </c>
      <c r="M514" s="445">
        <v>2173</v>
      </c>
      <c r="N514" s="445">
        <v>31</v>
      </c>
      <c r="O514" s="445">
        <v>67363</v>
      </c>
      <c r="P514" s="515">
        <v>1.24</v>
      </c>
      <c r="Q514" s="446">
        <v>2173</v>
      </c>
    </row>
    <row r="515" spans="1:17" ht="14.4" customHeight="1" x14ac:dyDescent="0.3">
      <c r="A515" s="440" t="s">
        <v>955</v>
      </c>
      <c r="B515" s="441" t="s">
        <v>785</v>
      </c>
      <c r="C515" s="441" t="s">
        <v>786</v>
      </c>
      <c r="D515" s="441" t="s">
        <v>859</v>
      </c>
      <c r="E515" s="441" t="s">
        <v>860</v>
      </c>
      <c r="F515" s="445"/>
      <c r="G515" s="445"/>
      <c r="H515" s="445"/>
      <c r="I515" s="445"/>
      <c r="J515" s="445"/>
      <c r="K515" s="445"/>
      <c r="L515" s="445"/>
      <c r="M515" s="445"/>
      <c r="N515" s="445">
        <v>1</v>
      </c>
      <c r="O515" s="445">
        <v>253</v>
      </c>
      <c r="P515" s="515"/>
      <c r="Q515" s="446">
        <v>253</v>
      </c>
    </row>
    <row r="516" spans="1:17" ht="14.4" customHeight="1" x14ac:dyDescent="0.3">
      <c r="A516" s="440" t="s">
        <v>955</v>
      </c>
      <c r="B516" s="441" t="s">
        <v>785</v>
      </c>
      <c r="C516" s="441" t="s">
        <v>786</v>
      </c>
      <c r="D516" s="441" t="s">
        <v>861</v>
      </c>
      <c r="E516" s="441" t="s">
        <v>862</v>
      </c>
      <c r="F516" s="445">
        <v>13</v>
      </c>
      <c r="G516" s="445">
        <v>2197</v>
      </c>
      <c r="H516" s="445">
        <v>0.27291925465838507</v>
      </c>
      <c r="I516" s="445">
        <v>169</v>
      </c>
      <c r="J516" s="445">
        <v>46</v>
      </c>
      <c r="K516" s="445">
        <v>8050</v>
      </c>
      <c r="L516" s="445">
        <v>1</v>
      </c>
      <c r="M516" s="445">
        <v>175</v>
      </c>
      <c r="N516" s="445">
        <v>43</v>
      </c>
      <c r="O516" s="445">
        <v>7568</v>
      </c>
      <c r="P516" s="515">
        <v>0.94012422360248449</v>
      </c>
      <c r="Q516" s="446">
        <v>176</v>
      </c>
    </row>
    <row r="517" spans="1:17" ht="14.4" customHeight="1" x14ac:dyDescent="0.3">
      <c r="A517" s="440" t="s">
        <v>955</v>
      </c>
      <c r="B517" s="441" t="s">
        <v>785</v>
      </c>
      <c r="C517" s="441" t="s">
        <v>786</v>
      </c>
      <c r="D517" s="441" t="s">
        <v>863</v>
      </c>
      <c r="E517" s="441" t="s">
        <v>864</v>
      </c>
      <c r="F517" s="445">
        <v>54</v>
      </c>
      <c r="G517" s="445">
        <v>4374</v>
      </c>
      <c r="H517" s="445">
        <v>1.1435294117647059</v>
      </c>
      <c r="I517" s="445">
        <v>81</v>
      </c>
      <c r="J517" s="445">
        <v>45</v>
      </c>
      <c r="K517" s="445">
        <v>3825</v>
      </c>
      <c r="L517" s="445">
        <v>1</v>
      </c>
      <c r="M517" s="445">
        <v>85</v>
      </c>
      <c r="N517" s="445">
        <v>27</v>
      </c>
      <c r="O517" s="445">
        <v>2295</v>
      </c>
      <c r="P517" s="515">
        <v>0.6</v>
      </c>
      <c r="Q517" s="446">
        <v>85</v>
      </c>
    </row>
    <row r="518" spans="1:17" ht="14.4" customHeight="1" x14ac:dyDescent="0.3">
      <c r="A518" s="440" t="s">
        <v>955</v>
      </c>
      <c r="B518" s="441" t="s">
        <v>785</v>
      </c>
      <c r="C518" s="441" t="s">
        <v>786</v>
      </c>
      <c r="D518" s="441" t="s">
        <v>865</v>
      </c>
      <c r="E518" s="441" t="s">
        <v>866</v>
      </c>
      <c r="F518" s="445"/>
      <c r="G518" s="445"/>
      <c r="H518" s="445"/>
      <c r="I518" s="445"/>
      <c r="J518" s="445">
        <v>1</v>
      </c>
      <c r="K518" s="445">
        <v>178</v>
      </c>
      <c r="L518" s="445">
        <v>1</v>
      </c>
      <c r="M518" s="445">
        <v>178</v>
      </c>
      <c r="N518" s="445"/>
      <c r="O518" s="445"/>
      <c r="P518" s="515"/>
      <c r="Q518" s="446"/>
    </row>
    <row r="519" spans="1:17" ht="14.4" customHeight="1" x14ac:dyDescent="0.3">
      <c r="A519" s="440" t="s">
        <v>955</v>
      </c>
      <c r="B519" s="441" t="s">
        <v>785</v>
      </c>
      <c r="C519" s="441" t="s">
        <v>786</v>
      </c>
      <c r="D519" s="441" t="s">
        <v>867</v>
      </c>
      <c r="E519" s="441" t="s">
        <v>868</v>
      </c>
      <c r="F519" s="445"/>
      <c r="G519" s="445"/>
      <c r="H519" s="445"/>
      <c r="I519" s="445"/>
      <c r="J519" s="445">
        <v>2</v>
      </c>
      <c r="K519" s="445">
        <v>338</v>
      </c>
      <c r="L519" s="445">
        <v>1</v>
      </c>
      <c r="M519" s="445">
        <v>169</v>
      </c>
      <c r="N519" s="445">
        <v>2</v>
      </c>
      <c r="O519" s="445">
        <v>340</v>
      </c>
      <c r="P519" s="515">
        <v>1.0059171597633136</v>
      </c>
      <c r="Q519" s="446">
        <v>170</v>
      </c>
    </row>
    <row r="520" spans="1:17" ht="14.4" customHeight="1" x14ac:dyDescent="0.3">
      <c r="A520" s="440" t="s">
        <v>955</v>
      </c>
      <c r="B520" s="441" t="s">
        <v>785</v>
      </c>
      <c r="C520" s="441" t="s">
        <v>786</v>
      </c>
      <c r="D520" s="441" t="s">
        <v>871</v>
      </c>
      <c r="E520" s="441" t="s">
        <v>872</v>
      </c>
      <c r="F520" s="445">
        <v>4</v>
      </c>
      <c r="G520" s="445">
        <v>4032</v>
      </c>
      <c r="H520" s="445">
        <v>0.9970326409495549</v>
      </c>
      <c r="I520" s="445">
        <v>1008</v>
      </c>
      <c r="J520" s="445">
        <v>4</v>
      </c>
      <c r="K520" s="445">
        <v>4044</v>
      </c>
      <c r="L520" s="445">
        <v>1</v>
      </c>
      <c r="M520" s="445">
        <v>1011</v>
      </c>
      <c r="N520" s="445">
        <v>8</v>
      </c>
      <c r="O520" s="445">
        <v>8096</v>
      </c>
      <c r="P520" s="515">
        <v>2.0019782393669634</v>
      </c>
      <c r="Q520" s="446">
        <v>1012</v>
      </c>
    </row>
    <row r="521" spans="1:17" ht="14.4" customHeight="1" x14ac:dyDescent="0.3">
      <c r="A521" s="440" t="s">
        <v>955</v>
      </c>
      <c r="B521" s="441" t="s">
        <v>785</v>
      </c>
      <c r="C521" s="441" t="s">
        <v>786</v>
      </c>
      <c r="D521" s="441" t="s">
        <v>873</v>
      </c>
      <c r="E521" s="441" t="s">
        <v>874</v>
      </c>
      <c r="F521" s="445">
        <v>2</v>
      </c>
      <c r="G521" s="445">
        <v>340</v>
      </c>
      <c r="H521" s="445">
        <v>0.96590909090909094</v>
      </c>
      <c r="I521" s="445">
        <v>170</v>
      </c>
      <c r="J521" s="445">
        <v>2</v>
      </c>
      <c r="K521" s="445">
        <v>352</v>
      </c>
      <c r="L521" s="445">
        <v>1</v>
      </c>
      <c r="M521" s="445">
        <v>176</v>
      </c>
      <c r="N521" s="445"/>
      <c r="O521" s="445"/>
      <c r="P521" s="515"/>
      <c r="Q521" s="446"/>
    </row>
    <row r="522" spans="1:17" ht="14.4" customHeight="1" x14ac:dyDescent="0.3">
      <c r="A522" s="440" t="s">
        <v>955</v>
      </c>
      <c r="B522" s="441" t="s">
        <v>785</v>
      </c>
      <c r="C522" s="441" t="s">
        <v>786</v>
      </c>
      <c r="D522" s="441" t="s">
        <v>875</v>
      </c>
      <c r="E522" s="441" t="s">
        <v>876</v>
      </c>
      <c r="F522" s="445">
        <v>9</v>
      </c>
      <c r="G522" s="445">
        <v>20376</v>
      </c>
      <c r="H522" s="445">
        <v>2.2205754141238012</v>
      </c>
      <c r="I522" s="445">
        <v>2264</v>
      </c>
      <c r="J522" s="445">
        <v>4</v>
      </c>
      <c r="K522" s="445">
        <v>9176</v>
      </c>
      <c r="L522" s="445">
        <v>1</v>
      </c>
      <c r="M522" s="445">
        <v>2294</v>
      </c>
      <c r="N522" s="445">
        <v>2</v>
      </c>
      <c r="O522" s="445">
        <v>4594</v>
      </c>
      <c r="P522" s="515">
        <v>0.50065387968613773</v>
      </c>
      <c r="Q522" s="446">
        <v>2297</v>
      </c>
    </row>
    <row r="523" spans="1:17" ht="14.4" customHeight="1" x14ac:dyDescent="0.3">
      <c r="A523" s="440" t="s">
        <v>955</v>
      </c>
      <c r="B523" s="441" t="s">
        <v>785</v>
      </c>
      <c r="C523" s="441" t="s">
        <v>786</v>
      </c>
      <c r="D523" s="441" t="s">
        <v>877</v>
      </c>
      <c r="E523" s="441" t="s">
        <v>878</v>
      </c>
      <c r="F523" s="445">
        <v>6</v>
      </c>
      <c r="G523" s="445">
        <v>1482</v>
      </c>
      <c r="H523" s="445">
        <v>0.2561354994815071</v>
      </c>
      <c r="I523" s="445">
        <v>247</v>
      </c>
      <c r="J523" s="445">
        <v>22</v>
      </c>
      <c r="K523" s="445">
        <v>5786</v>
      </c>
      <c r="L523" s="445">
        <v>1</v>
      </c>
      <c r="M523" s="445">
        <v>263</v>
      </c>
      <c r="N523" s="445">
        <v>24</v>
      </c>
      <c r="O523" s="445">
        <v>6336</v>
      </c>
      <c r="P523" s="515">
        <v>1.0950570342205324</v>
      </c>
      <c r="Q523" s="446">
        <v>264</v>
      </c>
    </row>
    <row r="524" spans="1:17" ht="14.4" customHeight="1" x14ac:dyDescent="0.3">
      <c r="A524" s="440" t="s">
        <v>955</v>
      </c>
      <c r="B524" s="441" t="s">
        <v>785</v>
      </c>
      <c r="C524" s="441" t="s">
        <v>786</v>
      </c>
      <c r="D524" s="441" t="s">
        <v>879</v>
      </c>
      <c r="E524" s="441" t="s">
        <v>880</v>
      </c>
      <c r="F524" s="445">
        <v>6</v>
      </c>
      <c r="G524" s="445">
        <v>12072</v>
      </c>
      <c r="H524" s="445">
        <v>0.20241448692152916</v>
      </c>
      <c r="I524" s="445">
        <v>2012</v>
      </c>
      <c r="J524" s="445">
        <v>28</v>
      </c>
      <c r="K524" s="445">
        <v>59640</v>
      </c>
      <c r="L524" s="445">
        <v>1</v>
      </c>
      <c r="M524" s="445">
        <v>2130</v>
      </c>
      <c r="N524" s="445">
        <v>46</v>
      </c>
      <c r="O524" s="445">
        <v>98026</v>
      </c>
      <c r="P524" s="515">
        <v>1.6436284372904091</v>
      </c>
      <c r="Q524" s="446">
        <v>2131</v>
      </c>
    </row>
    <row r="525" spans="1:17" ht="14.4" customHeight="1" x14ac:dyDescent="0.3">
      <c r="A525" s="440" t="s">
        <v>955</v>
      </c>
      <c r="B525" s="441" t="s">
        <v>785</v>
      </c>
      <c r="C525" s="441" t="s">
        <v>786</v>
      </c>
      <c r="D525" s="441" t="s">
        <v>881</v>
      </c>
      <c r="E525" s="441" t="s">
        <v>882</v>
      </c>
      <c r="F525" s="445"/>
      <c r="G525" s="445"/>
      <c r="H525" s="445"/>
      <c r="I525" s="445"/>
      <c r="J525" s="445">
        <v>5</v>
      </c>
      <c r="K525" s="445">
        <v>1210</v>
      </c>
      <c r="L525" s="445">
        <v>1</v>
      </c>
      <c r="M525" s="445">
        <v>242</v>
      </c>
      <c r="N525" s="445"/>
      <c r="O525" s="445"/>
      <c r="P525" s="515"/>
      <c r="Q525" s="446"/>
    </row>
    <row r="526" spans="1:17" ht="14.4" customHeight="1" x14ac:dyDescent="0.3">
      <c r="A526" s="440" t="s">
        <v>955</v>
      </c>
      <c r="B526" s="441" t="s">
        <v>785</v>
      </c>
      <c r="C526" s="441" t="s">
        <v>786</v>
      </c>
      <c r="D526" s="441" t="s">
        <v>883</v>
      </c>
      <c r="E526" s="441" t="s">
        <v>884</v>
      </c>
      <c r="F526" s="445"/>
      <c r="G526" s="445"/>
      <c r="H526" s="445"/>
      <c r="I526" s="445"/>
      <c r="J526" s="445">
        <v>1</v>
      </c>
      <c r="K526" s="445">
        <v>423</v>
      </c>
      <c r="L526" s="445">
        <v>1</v>
      </c>
      <c r="M526" s="445">
        <v>423</v>
      </c>
      <c r="N526" s="445">
        <v>1</v>
      </c>
      <c r="O526" s="445">
        <v>424</v>
      </c>
      <c r="P526" s="515">
        <v>1.0023640661938533</v>
      </c>
      <c r="Q526" s="446">
        <v>424</v>
      </c>
    </row>
    <row r="527" spans="1:17" ht="14.4" customHeight="1" x14ac:dyDescent="0.3">
      <c r="A527" s="440" t="s">
        <v>955</v>
      </c>
      <c r="B527" s="441" t="s">
        <v>785</v>
      </c>
      <c r="C527" s="441" t="s">
        <v>786</v>
      </c>
      <c r="D527" s="441" t="s">
        <v>888</v>
      </c>
      <c r="E527" s="441" t="s">
        <v>889</v>
      </c>
      <c r="F527" s="445"/>
      <c r="G527" s="445"/>
      <c r="H527" s="445"/>
      <c r="I527" s="445"/>
      <c r="J527" s="445"/>
      <c r="K527" s="445"/>
      <c r="L527" s="445"/>
      <c r="M527" s="445"/>
      <c r="N527" s="445">
        <v>1</v>
      </c>
      <c r="O527" s="445">
        <v>5220</v>
      </c>
      <c r="P527" s="515"/>
      <c r="Q527" s="446">
        <v>5220</v>
      </c>
    </row>
    <row r="528" spans="1:17" ht="14.4" customHeight="1" x14ac:dyDescent="0.3">
      <c r="A528" s="440" t="s">
        <v>955</v>
      </c>
      <c r="B528" s="441" t="s">
        <v>785</v>
      </c>
      <c r="C528" s="441" t="s">
        <v>786</v>
      </c>
      <c r="D528" s="441" t="s">
        <v>892</v>
      </c>
      <c r="E528" s="441" t="s">
        <v>893</v>
      </c>
      <c r="F528" s="445">
        <v>3</v>
      </c>
      <c r="G528" s="445">
        <v>807</v>
      </c>
      <c r="H528" s="445">
        <v>0.31134259259259262</v>
      </c>
      <c r="I528" s="445">
        <v>269</v>
      </c>
      <c r="J528" s="445">
        <v>9</v>
      </c>
      <c r="K528" s="445">
        <v>2592</v>
      </c>
      <c r="L528" s="445">
        <v>1</v>
      </c>
      <c r="M528" s="445">
        <v>288</v>
      </c>
      <c r="N528" s="445">
        <v>14</v>
      </c>
      <c r="O528" s="445">
        <v>4046</v>
      </c>
      <c r="P528" s="515">
        <v>1.5609567901234569</v>
      </c>
      <c r="Q528" s="446">
        <v>289</v>
      </c>
    </row>
    <row r="529" spans="1:17" ht="14.4" customHeight="1" x14ac:dyDescent="0.3">
      <c r="A529" s="440" t="s">
        <v>955</v>
      </c>
      <c r="B529" s="441" t="s">
        <v>785</v>
      </c>
      <c r="C529" s="441" t="s">
        <v>786</v>
      </c>
      <c r="D529" s="441" t="s">
        <v>894</v>
      </c>
      <c r="E529" s="441" t="s">
        <v>895</v>
      </c>
      <c r="F529" s="445"/>
      <c r="G529" s="445"/>
      <c r="H529" s="445"/>
      <c r="I529" s="445"/>
      <c r="J529" s="445"/>
      <c r="K529" s="445"/>
      <c r="L529" s="445"/>
      <c r="M529" s="445"/>
      <c r="N529" s="445">
        <v>1</v>
      </c>
      <c r="O529" s="445">
        <v>1098</v>
      </c>
      <c r="P529" s="515"/>
      <c r="Q529" s="446">
        <v>1098</v>
      </c>
    </row>
    <row r="530" spans="1:17" ht="14.4" customHeight="1" x14ac:dyDescent="0.3">
      <c r="A530" s="440" t="s">
        <v>955</v>
      </c>
      <c r="B530" s="441" t="s">
        <v>785</v>
      </c>
      <c r="C530" s="441" t="s">
        <v>786</v>
      </c>
      <c r="D530" s="441" t="s">
        <v>898</v>
      </c>
      <c r="E530" s="441" t="s">
        <v>899</v>
      </c>
      <c r="F530" s="445">
        <v>4</v>
      </c>
      <c r="G530" s="445">
        <v>1224</v>
      </c>
      <c r="H530" s="445"/>
      <c r="I530" s="445">
        <v>306</v>
      </c>
      <c r="J530" s="445"/>
      <c r="K530" s="445"/>
      <c r="L530" s="445"/>
      <c r="M530" s="445"/>
      <c r="N530" s="445"/>
      <c r="O530" s="445"/>
      <c r="P530" s="515"/>
      <c r="Q530" s="446"/>
    </row>
    <row r="531" spans="1:17" ht="14.4" customHeight="1" x14ac:dyDescent="0.3">
      <c r="A531" s="440" t="s">
        <v>955</v>
      </c>
      <c r="B531" s="441" t="s">
        <v>785</v>
      </c>
      <c r="C531" s="441" t="s">
        <v>786</v>
      </c>
      <c r="D531" s="441" t="s">
        <v>900</v>
      </c>
      <c r="E531" s="441" t="s">
        <v>901</v>
      </c>
      <c r="F531" s="445"/>
      <c r="G531" s="445"/>
      <c r="H531" s="445"/>
      <c r="I531" s="445"/>
      <c r="J531" s="445">
        <v>1</v>
      </c>
      <c r="K531" s="445">
        <v>0</v>
      </c>
      <c r="L531" s="445"/>
      <c r="M531" s="445">
        <v>0</v>
      </c>
      <c r="N531" s="445"/>
      <c r="O531" s="445"/>
      <c r="P531" s="515"/>
      <c r="Q531" s="446"/>
    </row>
    <row r="532" spans="1:17" ht="14.4" customHeight="1" x14ac:dyDescent="0.3">
      <c r="A532" s="440" t="s">
        <v>955</v>
      </c>
      <c r="B532" s="441" t="s">
        <v>785</v>
      </c>
      <c r="C532" s="441" t="s">
        <v>786</v>
      </c>
      <c r="D532" s="441" t="s">
        <v>902</v>
      </c>
      <c r="E532" s="441" t="s">
        <v>903</v>
      </c>
      <c r="F532" s="445"/>
      <c r="G532" s="445"/>
      <c r="H532" s="445"/>
      <c r="I532" s="445"/>
      <c r="J532" s="445"/>
      <c r="K532" s="445"/>
      <c r="L532" s="445"/>
      <c r="M532" s="445"/>
      <c r="N532" s="445">
        <v>13</v>
      </c>
      <c r="O532" s="445">
        <v>0</v>
      </c>
      <c r="P532" s="515"/>
      <c r="Q532" s="446">
        <v>0</v>
      </c>
    </row>
    <row r="533" spans="1:17" ht="14.4" customHeight="1" x14ac:dyDescent="0.3">
      <c r="A533" s="440" t="s">
        <v>956</v>
      </c>
      <c r="B533" s="441" t="s">
        <v>785</v>
      </c>
      <c r="C533" s="441" t="s">
        <v>786</v>
      </c>
      <c r="D533" s="441" t="s">
        <v>787</v>
      </c>
      <c r="E533" s="441" t="s">
        <v>788</v>
      </c>
      <c r="F533" s="445"/>
      <c r="G533" s="445"/>
      <c r="H533" s="445"/>
      <c r="I533" s="445"/>
      <c r="J533" s="445">
        <v>1</v>
      </c>
      <c r="K533" s="445">
        <v>2226</v>
      </c>
      <c r="L533" s="445">
        <v>1</v>
      </c>
      <c r="M533" s="445">
        <v>2226</v>
      </c>
      <c r="N533" s="445"/>
      <c r="O533" s="445"/>
      <c r="P533" s="515"/>
      <c r="Q533" s="446"/>
    </row>
    <row r="534" spans="1:17" ht="14.4" customHeight="1" x14ac:dyDescent="0.3">
      <c r="A534" s="440" t="s">
        <v>956</v>
      </c>
      <c r="B534" s="441" t="s">
        <v>785</v>
      </c>
      <c r="C534" s="441" t="s">
        <v>786</v>
      </c>
      <c r="D534" s="441" t="s">
        <v>789</v>
      </c>
      <c r="E534" s="441" t="s">
        <v>790</v>
      </c>
      <c r="F534" s="445">
        <v>2</v>
      </c>
      <c r="G534" s="445">
        <v>108</v>
      </c>
      <c r="H534" s="445">
        <v>0.15517241379310345</v>
      </c>
      <c r="I534" s="445">
        <v>54</v>
      </c>
      <c r="J534" s="445">
        <v>12</v>
      </c>
      <c r="K534" s="445">
        <v>696</v>
      </c>
      <c r="L534" s="445">
        <v>1</v>
      </c>
      <c r="M534" s="445">
        <v>58</v>
      </c>
      <c r="N534" s="445">
        <v>2</v>
      </c>
      <c r="O534" s="445">
        <v>116</v>
      </c>
      <c r="P534" s="515">
        <v>0.16666666666666666</v>
      </c>
      <c r="Q534" s="446">
        <v>58</v>
      </c>
    </row>
    <row r="535" spans="1:17" ht="14.4" customHeight="1" x14ac:dyDescent="0.3">
      <c r="A535" s="440" t="s">
        <v>956</v>
      </c>
      <c r="B535" s="441" t="s">
        <v>785</v>
      </c>
      <c r="C535" s="441" t="s">
        <v>786</v>
      </c>
      <c r="D535" s="441" t="s">
        <v>799</v>
      </c>
      <c r="E535" s="441" t="s">
        <v>800</v>
      </c>
      <c r="F535" s="445">
        <v>1</v>
      </c>
      <c r="G535" s="445">
        <v>172</v>
      </c>
      <c r="H535" s="445">
        <v>0.19217877094972066</v>
      </c>
      <c r="I535" s="445">
        <v>172</v>
      </c>
      <c r="J535" s="445">
        <v>5</v>
      </c>
      <c r="K535" s="445">
        <v>895</v>
      </c>
      <c r="L535" s="445">
        <v>1</v>
      </c>
      <c r="M535" s="445">
        <v>179</v>
      </c>
      <c r="N535" s="445">
        <v>2</v>
      </c>
      <c r="O535" s="445">
        <v>360</v>
      </c>
      <c r="P535" s="515">
        <v>0.4022346368715084</v>
      </c>
      <c r="Q535" s="446">
        <v>180</v>
      </c>
    </row>
    <row r="536" spans="1:17" ht="14.4" customHeight="1" x14ac:dyDescent="0.3">
      <c r="A536" s="440" t="s">
        <v>956</v>
      </c>
      <c r="B536" s="441" t="s">
        <v>785</v>
      </c>
      <c r="C536" s="441" t="s">
        <v>786</v>
      </c>
      <c r="D536" s="441" t="s">
        <v>803</v>
      </c>
      <c r="E536" s="441" t="s">
        <v>804</v>
      </c>
      <c r="F536" s="445"/>
      <c r="G536" s="445"/>
      <c r="H536" s="445"/>
      <c r="I536" s="445"/>
      <c r="J536" s="445">
        <v>2</v>
      </c>
      <c r="K536" s="445">
        <v>670</v>
      </c>
      <c r="L536" s="445">
        <v>1</v>
      </c>
      <c r="M536" s="445">
        <v>335</v>
      </c>
      <c r="N536" s="445">
        <v>3</v>
      </c>
      <c r="O536" s="445">
        <v>1008</v>
      </c>
      <c r="P536" s="515">
        <v>1.5044776119402985</v>
      </c>
      <c r="Q536" s="446">
        <v>336</v>
      </c>
    </row>
    <row r="537" spans="1:17" ht="14.4" customHeight="1" x14ac:dyDescent="0.3">
      <c r="A537" s="440" t="s">
        <v>956</v>
      </c>
      <c r="B537" s="441" t="s">
        <v>785</v>
      </c>
      <c r="C537" s="441" t="s">
        <v>786</v>
      </c>
      <c r="D537" s="441" t="s">
        <v>805</v>
      </c>
      <c r="E537" s="441" t="s">
        <v>806</v>
      </c>
      <c r="F537" s="445"/>
      <c r="G537" s="445"/>
      <c r="H537" s="445"/>
      <c r="I537" s="445"/>
      <c r="J537" s="445"/>
      <c r="K537" s="445"/>
      <c r="L537" s="445"/>
      <c r="M537" s="445"/>
      <c r="N537" s="445">
        <v>1</v>
      </c>
      <c r="O537" s="445">
        <v>459</v>
      </c>
      <c r="P537" s="515"/>
      <c r="Q537" s="446">
        <v>459</v>
      </c>
    </row>
    <row r="538" spans="1:17" ht="14.4" customHeight="1" x14ac:dyDescent="0.3">
      <c r="A538" s="440" t="s">
        <v>956</v>
      </c>
      <c r="B538" s="441" t="s">
        <v>785</v>
      </c>
      <c r="C538" s="441" t="s">
        <v>786</v>
      </c>
      <c r="D538" s="441" t="s">
        <v>807</v>
      </c>
      <c r="E538" s="441" t="s">
        <v>808</v>
      </c>
      <c r="F538" s="445">
        <v>7</v>
      </c>
      <c r="G538" s="445">
        <v>2387</v>
      </c>
      <c r="H538" s="445">
        <v>0.18485247425075504</v>
      </c>
      <c r="I538" s="445">
        <v>341</v>
      </c>
      <c r="J538" s="445">
        <v>37</v>
      </c>
      <c r="K538" s="445">
        <v>12913</v>
      </c>
      <c r="L538" s="445">
        <v>1</v>
      </c>
      <c r="M538" s="445">
        <v>349</v>
      </c>
      <c r="N538" s="445">
        <v>7</v>
      </c>
      <c r="O538" s="445">
        <v>2443</v>
      </c>
      <c r="P538" s="515">
        <v>0.1891891891891892</v>
      </c>
      <c r="Q538" s="446">
        <v>349</v>
      </c>
    </row>
    <row r="539" spans="1:17" ht="14.4" customHeight="1" x14ac:dyDescent="0.3">
      <c r="A539" s="440" t="s">
        <v>956</v>
      </c>
      <c r="B539" s="441" t="s">
        <v>785</v>
      </c>
      <c r="C539" s="441" t="s">
        <v>786</v>
      </c>
      <c r="D539" s="441" t="s">
        <v>817</v>
      </c>
      <c r="E539" s="441" t="s">
        <v>818</v>
      </c>
      <c r="F539" s="445"/>
      <c r="G539" s="445"/>
      <c r="H539" s="445"/>
      <c r="I539" s="445"/>
      <c r="J539" s="445"/>
      <c r="K539" s="445"/>
      <c r="L539" s="445"/>
      <c r="M539" s="445"/>
      <c r="N539" s="445">
        <v>1</v>
      </c>
      <c r="O539" s="445">
        <v>49</v>
      </c>
      <c r="P539" s="515"/>
      <c r="Q539" s="446">
        <v>49</v>
      </c>
    </row>
    <row r="540" spans="1:17" ht="14.4" customHeight="1" x14ac:dyDescent="0.3">
      <c r="A540" s="440" t="s">
        <v>956</v>
      </c>
      <c r="B540" s="441" t="s">
        <v>785</v>
      </c>
      <c r="C540" s="441" t="s">
        <v>786</v>
      </c>
      <c r="D540" s="441" t="s">
        <v>831</v>
      </c>
      <c r="E540" s="441" t="s">
        <v>832</v>
      </c>
      <c r="F540" s="445"/>
      <c r="G540" s="445"/>
      <c r="H540" s="445"/>
      <c r="I540" s="445"/>
      <c r="J540" s="445">
        <v>2</v>
      </c>
      <c r="K540" s="445">
        <v>7414</v>
      </c>
      <c r="L540" s="445">
        <v>1</v>
      </c>
      <c r="M540" s="445">
        <v>3707</v>
      </c>
      <c r="N540" s="445"/>
      <c r="O540" s="445"/>
      <c r="P540" s="515"/>
      <c r="Q540" s="446"/>
    </row>
    <row r="541" spans="1:17" ht="14.4" customHeight="1" x14ac:dyDescent="0.3">
      <c r="A541" s="440" t="s">
        <v>956</v>
      </c>
      <c r="B541" s="441" t="s">
        <v>785</v>
      </c>
      <c r="C541" s="441" t="s">
        <v>786</v>
      </c>
      <c r="D541" s="441" t="s">
        <v>833</v>
      </c>
      <c r="E541" s="441" t="s">
        <v>834</v>
      </c>
      <c r="F541" s="445">
        <v>3</v>
      </c>
      <c r="G541" s="445">
        <v>1386</v>
      </c>
      <c r="H541" s="445">
        <v>0.35070850202429149</v>
      </c>
      <c r="I541" s="445">
        <v>462</v>
      </c>
      <c r="J541" s="445">
        <v>8</v>
      </c>
      <c r="K541" s="445">
        <v>3952</v>
      </c>
      <c r="L541" s="445">
        <v>1</v>
      </c>
      <c r="M541" s="445">
        <v>494</v>
      </c>
      <c r="N541" s="445">
        <v>6</v>
      </c>
      <c r="O541" s="445">
        <v>2964</v>
      </c>
      <c r="P541" s="515">
        <v>0.75</v>
      </c>
      <c r="Q541" s="446">
        <v>494</v>
      </c>
    </row>
    <row r="542" spans="1:17" ht="14.4" customHeight="1" x14ac:dyDescent="0.3">
      <c r="A542" s="440" t="s">
        <v>956</v>
      </c>
      <c r="B542" s="441" t="s">
        <v>785</v>
      </c>
      <c r="C542" s="441" t="s">
        <v>786</v>
      </c>
      <c r="D542" s="441" t="s">
        <v>837</v>
      </c>
      <c r="E542" s="441" t="s">
        <v>838</v>
      </c>
      <c r="F542" s="445">
        <v>3</v>
      </c>
      <c r="G542" s="445">
        <v>1068</v>
      </c>
      <c r="H542" s="445">
        <v>0.36081081081081079</v>
      </c>
      <c r="I542" s="445">
        <v>356</v>
      </c>
      <c r="J542" s="445">
        <v>8</v>
      </c>
      <c r="K542" s="445">
        <v>2960</v>
      </c>
      <c r="L542" s="445">
        <v>1</v>
      </c>
      <c r="M542" s="445">
        <v>370</v>
      </c>
      <c r="N542" s="445">
        <v>5</v>
      </c>
      <c r="O542" s="445">
        <v>1850</v>
      </c>
      <c r="P542" s="515">
        <v>0.625</v>
      </c>
      <c r="Q542" s="446">
        <v>370</v>
      </c>
    </row>
    <row r="543" spans="1:17" ht="14.4" customHeight="1" x14ac:dyDescent="0.3">
      <c r="A543" s="440" t="s">
        <v>956</v>
      </c>
      <c r="B543" s="441" t="s">
        <v>785</v>
      </c>
      <c r="C543" s="441" t="s">
        <v>786</v>
      </c>
      <c r="D543" s="441" t="s">
        <v>843</v>
      </c>
      <c r="E543" s="441" t="s">
        <v>844</v>
      </c>
      <c r="F543" s="445"/>
      <c r="G543" s="445"/>
      <c r="H543" s="445"/>
      <c r="I543" s="445"/>
      <c r="J543" s="445"/>
      <c r="K543" s="445"/>
      <c r="L543" s="445"/>
      <c r="M543" s="445"/>
      <c r="N543" s="445">
        <v>2</v>
      </c>
      <c r="O543" s="445">
        <v>222</v>
      </c>
      <c r="P543" s="515"/>
      <c r="Q543" s="446">
        <v>111</v>
      </c>
    </row>
    <row r="544" spans="1:17" ht="14.4" customHeight="1" x14ac:dyDescent="0.3">
      <c r="A544" s="440" t="s">
        <v>956</v>
      </c>
      <c r="B544" s="441" t="s">
        <v>785</v>
      </c>
      <c r="C544" s="441" t="s">
        <v>786</v>
      </c>
      <c r="D544" s="441" t="s">
        <v>851</v>
      </c>
      <c r="E544" s="441" t="s">
        <v>852</v>
      </c>
      <c r="F544" s="445"/>
      <c r="G544" s="445"/>
      <c r="H544" s="445"/>
      <c r="I544" s="445"/>
      <c r="J544" s="445"/>
      <c r="K544" s="445"/>
      <c r="L544" s="445"/>
      <c r="M544" s="445"/>
      <c r="N544" s="445">
        <v>3</v>
      </c>
      <c r="O544" s="445">
        <v>1368</v>
      </c>
      <c r="P544" s="515"/>
      <c r="Q544" s="446">
        <v>456</v>
      </c>
    </row>
    <row r="545" spans="1:17" ht="14.4" customHeight="1" x14ac:dyDescent="0.3">
      <c r="A545" s="440" t="s">
        <v>956</v>
      </c>
      <c r="B545" s="441" t="s">
        <v>785</v>
      </c>
      <c r="C545" s="441" t="s">
        <v>786</v>
      </c>
      <c r="D545" s="441" t="s">
        <v>853</v>
      </c>
      <c r="E545" s="441" t="s">
        <v>854</v>
      </c>
      <c r="F545" s="445">
        <v>8</v>
      </c>
      <c r="G545" s="445">
        <v>432</v>
      </c>
      <c r="H545" s="445">
        <v>0.28647214854111408</v>
      </c>
      <c r="I545" s="445">
        <v>54</v>
      </c>
      <c r="J545" s="445">
        <v>26</v>
      </c>
      <c r="K545" s="445">
        <v>1508</v>
      </c>
      <c r="L545" s="445">
        <v>1</v>
      </c>
      <c r="M545" s="445">
        <v>58</v>
      </c>
      <c r="N545" s="445">
        <v>7</v>
      </c>
      <c r="O545" s="445">
        <v>406</v>
      </c>
      <c r="P545" s="515">
        <v>0.26923076923076922</v>
      </c>
      <c r="Q545" s="446">
        <v>58</v>
      </c>
    </row>
    <row r="546" spans="1:17" ht="14.4" customHeight="1" x14ac:dyDescent="0.3">
      <c r="A546" s="440" t="s">
        <v>956</v>
      </c>
      <c r="B546" s="441" t="s">
        <v>785</v>
      </c>
      <c r="C546" s="441" t="s">
        <v>786</v>
      </c>
      <c r="D546" s="441" t="s">
        <v>855</v>
      </c>
      <c r="E546" s="441" t="s">
        <v>856</v>
      </c>
      <c r="F546" s="445"/>
      <c r="G546" s="445"/>
      <c r="H546" s="445"/>
      <c r="I546" s="445"/>
      <c r="J546" s="445">
        <v>1</v>
      </c>
      <c r="K546" s="445">
        <v>2173</v>
      </c>
      <c r="L546" s="445">
        <v>1</v>
      </c>
      <c r="M546" s="445">
        <v>2173</v>
      </c>
      <c r="N546" s="445"/>
      <c r="O546" s="445"/>
      <c r="P546" s="515"/>
      <c r="Q546" s="446"/>
    </row>
    <row r="547" spans="1:17" ht="14.4" customHeight="1" x14ac:dyDescent="0.3">
      <c r="A547" s="440" t="s">
        <v>956</v>
      </c>
      <c r="B547" s="441" t="s">
        <v>785</v>
      </c>
      <c r="C547" s="441" t="s">
        <v>786</v>
      </c>
      <c r="D547" s="441" t="s">
        <v>861</v>
      </c>
      <c r="E547" s="441" t="s">
        <v>862</v>
      </c>
      <c r="F547" s="445">
        <v>1</v>
      </c>
      <c r="G547" s="445">
        <v>169</v>
      </c>
      <c r="H547" s="445">
        <v>2.4142857142857143E-2</v>
      </c>
      <c r="I547" s="445">
        <v>169</v>
      </c>
      <c r="J547" s="445">
        <v>40</v>
      </c>
      <c r="K547" s="445">
        <v>7000</v>
      </c>
      <c r="L547" s="445">
        <v>1</v>
      </c>
      <c r="M547" s="445">
        <v>175</v>
      </c>
      <c r="N547" s="445">
        <v>1</v>
      </c>
      <c r="O547" s="445">
        <v>176</v>
      </c>
      <c r="P547" s="515">
        <v>2.5142857142857144E-2</v>
      </c>
      <c r="Q547" s="446">
        <v>176</v>
      </c>
    </row>
    <row r="548" spans="1:17" ht="14.4" customHeight="1" x14ac:dyDescent="0.3">
      <c r="A548" s="440" t="s">
        <v>956</v>
      </c>
      <c r="B548" s="441" t="s">
        <v>785</v>
      </c>
      <c r="C548" s="441" t="s">
        <v>786</v>
      </c>
      <c r="D548" s="441" t="s">
        <v>867</v>
      </c>
      <c r="E548" s="441" t="s">
        <v>868</v>
      </c>
      <c r="F548" s="445"/>
      <c r="G548" s="445"/>
      <c r="H548" s="445"/>
      <c r="I548" s="445"/>
      <c r="J548" s="445"/>
      <c r="K548" s="445"/>
      <c r="L548" s="445"/>
      <c r="M548" s="445"/>
      <c r="N548" s="445">
        <v>1</v>
      </c>
      <c r="O548" s="445">
        <v>170</v>
      </c>
      <c r="P548" s="515"/>
      <c r="Q548" s="446">
        <v>170</v>
      </c>
    </row>
    <row r="549" spans="1:17" ht="14.4" customHeight="1" x14ac:dyDescent="0.3">
      <c r="A549" s="440" t="s">
        <v>956</v>
      </c>
      <c r="B549" s="441" t="s">
        <v>785</v>
      </c>
      <c r="C549" s="441" t="s">
        <v>786</v>
      </c>
      <c r="D549" s="441" t="s">
        <v>873</v>
      </c>
      <c r="E549" s="441" t="s">
        <v>874</v>
      </c>
      <c r="F549" s="445"/>
      <c r="G549" s="445"/>
      <c r="H549" s="445"/>
      <c r="I549" s="445"/>
      <c r="J549" s="445"/>
      <c r="K549" s="445"/>
      <c r="L549" s="445"/>
      <c r="M549" s="445"/>
      <c r="N549" s="445">
        <v>1</v>
      </c>
      <c r="O549" s="445">
        <v>176</v>
      </c>
      <c r="P549" s="515"/>
      <c r="Q549" s="446">
        <v>176</v>
      </c>
    </row>
    <row r="550" spans="1:17" ht="14.4" customHeight="1" x14ac:dyDescent="0.3">
      <c r="A550" s="440" t="s">
        <v>956</v>
      </c>
      <c r="B550" s="441" t="s">
        <v>785</v>
      </c>
      <c r="C550" s="441" t="s">
        <v>786</v>
      </c>
      <c r="D550" s="441" t="s">
        <v>877</v>
      </c>
      <c r="E550" s="441" t="s">
        <v>878</v>
      </c>
      <c r="F550" s="445"/>
      <c r="G550" s="445"/>
      <c r="H550" s="445"/>
      <c r="I550" s="445"/>
      <c r="J550" s="445"/>
      <c r="K550" s="445"/>
      <c r="L550" s="445"/>
      <c r="M550" s="445"/>
      <c r="N550" s="445">
        <v>1</v>
      </c>
      <c r="O550" s="445">
        <v>264</v>
      </c>
      <c r="P550" s="515"/>
      <c r="Q550" s="446">
        <v>264</v>
      </c>
    </row>
    <row r="551" spans="1:17" ht="14.4" customHeight="1" x14ac:dyDescent="0.3">
      <c r="A551" s="440" t="s">
        <v>956</v>
      </c>
      <c r="B551" s="441" t="s">
        <v>785</v>
      </c>
      <c r="C551" s="441" t="s">
        <v>786</v>
      </c>
      <c r="D551" s="441" t="s">
        <v>879</v>
      </c>
      <c r="E551" s="441" t="s">
        <v>880</v>
      </c>
      <c r="F551" s="445">
        <v>1</v>
      </c>
      <c r="G551" s="445">
        <v>2012</v>
      </c>
      <c r="H551" s="445">
        <v>7.2661610689779707E-2</v>
      </c>
      <c r="I551" s="445">
        <v>2012</v>
      </c>
      <c r="J551" s="445">
        <v>13</v>
      </c>
      <c r="K551" s="445">
        <v>27690</v>
      </c>
      <c r="L551" s="445">
        <v>1</v>
      </c>
      <c r="M551" s="445">
        <v>2130</v>
      </c>
      <c r="N551" s="445"/>
      <c r="O551" s="445"/>
      <c r="P551" s="515"/>
      <c r="Q551" s="446"/>
    </row>
    <row r="552" spans="1:17" ht="14.4" customHeight="1" x14ac:dyDescent="0.3">
      <c r="A552" s="440" t="s">
        <v>956</v>
      </c>
      <c r="B552" s="441" t="s">
        <v>785</v>
      </c>
      <c r="C552" s="441" t="s">
        <v>786</v>
      </c>
      <c r="D552" s="441" t="s">
        <v>883</v>
      </c>
      <c r="E552" s="441" t="s">
        <v>884</v>
      </c>
      <c r="F552" s="445"/>
      <c r="G552" s="445"/>
      <c r="H552" s="445"/>
      <c r="I552" s="445"/>
      <c r="J552" s="445">
        <v>2</v>
      </c>
      <c r="K552" s="445">
        <v>846</v>
      </c>
      <c r="L552" s="445">
        <v>1</v>
      </c>
      <c r="M552" s="445">
        <v>423</v>
      </c>
      <c r="N552" s="445"/>
      <c r="O552" s="445"/>
      <c r="P552" s="515"/>
      <c r="Q552" s="446"/>
    </row>
    <row r="553" spans="1:17" ht="14.4" customHeight="1" x14ac:dyDescent="0.3">
      <c r="A553" s="440" t="s">
        <v>956</v>
      </c>
      <c r="B553" s="441" t="s">
        <v>785</v>
      </c>
      <c r="C553" s="441" t="s">
        <v>786</v>
      </c>
      <c r="D553" s="441" t="s">
        <v>892</v>
      </c>
      <c r="E553" s="441" t="s">
        <v>893</v>
      </c>
      <c r="F553" s="445"/>
      <c r="G553" s="445"/>
      <c r="H553" s="445"/>
      <c r="I553" s="445"/>
      <c r="J553" s="445">
        <v>1</v>
      </c>
      <c r="K553" s="445">
        <v>288</v>
      </c>
      <c r="L553" s="445">
        <v>1</v>
      </c>
      <c r="M553" s="445">
        <v>288</v>
      </c>
      <c r="N553" s="445"/>
      <c r="O553" s="445"/>
      <c r="P553" s="515"/>
      <c r="Q553" s="446"/>
    </row>
    <row r="554" spans="1:17" ht="14.4" customHeight="1" x14ac:dyDescent="0.3">
      <c r="A554" s="440" t="s">
        <v>956</v>
      </c>
      <c r="B554" s="441" t="s">
        <v>785</v>
      </c>
      <c r="C554" s="441" t="s">
        <v>786</v>
      </c>
      <c r="D554" s="441" t="s">
        <v>894</v>
      </c>
      <c r="E554" s="441" t="s">
        <v>895</v>
      </c>
      <c r="F554" s="445"/>
      <c r="G554" s="445"/>
      <c r="H554" s="445"/>
      <c r="I554" s="445"/>
      <c r="J554" s="445">
        <v>1</v>
      </c>
      <c r="K554" s="445">
        <v>1096</v>
      </c>
      <c r="L554" s="445">
        <v>1</v>
      </c>
      <c r="M554" s="445">
        <v>1096</v>
      </c>
      <c r="N554" s="445"/>
      <c r="O554" s="445"/>
      <c r="P554" s="515"/>
      <c r="Q554" s="446"/>
    </row>
    <row r="555" spans="1:17" ht="14.4" customHeight="1" x14ac:dyDescent="0.3">
      <c r="A555" s="440" t="s">
        <v>956</v>
      </c>
      <c r="B555" s="441" t="s">
        <v>785</v>
      </c>
      <c r="C555" s="441" t="s">
        <v>786</v>
      </c>
      <c r="D555" s="441" t="s">
        <v>900</v>
      </c>
      <c r="E555" s="441" t="s">
        <v>901</v>
      </c>
      <c r="F555" s="445"/>
      <c r="G555" s="445"/>
      <c r="H555" s="445"/>
      <c r="I555" s="445"/>
      <c r="J555" s="445">
        <v>1</v>
      </c>
      <c r="K555" s="445">
        <v>0</v>
      </c>
      <c r="L555" s="445"/>
      <c r="M555" s="445">
        <v>0</v>
      </c>
      <c r="N555" s="445"/>
      <c r="O555" s="445"/>
      <c r="P555" s="515"/>
      <c r="Q555" s="446"/>
    </row>
    <row r="556" spans="1:17" ht="14.4" customHeight="1" x14ac:dyDescent="0.3">
      <c r="A556" s="440" t="s">
        <v>957</v>
      </c>
      <c r="B556" s="441" t="s">
        <v>785</v>
      </c>
      <c r="C556" s="441" t="s">
        <v>786</v>
      </c>
      <c r="D556" s="441" t="s">
        <v>789</v>
      </c>
      <c r="E556" s="441" t="s">
        <v>790</v>
      </c>
      <c r="F556" s="445">
        <v>4</v>
      </c>
      <c r="G556" s="445">
        <v>216</v>
      </c>
      <c r="H556" s="445"/>
      <c r="I556" s="445">
        <v>54</v>
      </c>
      <c r="J556" s="445"/>
      <c r="K556" s="445"/>
      <c r="L556" s="445"/>
      <c r="M556" s="445"/>
      <c r="N556" s="445"/>
      <c r="O556" s="445"/>
      <c r="P556" s="515"/>
      <c r="Q556" s="446"/>
    </row>
    <row r="557" spans="1:17" ht="14.4" customHeight="1" x14ac:dyDescent="0.3">
      <c r="A557" s="440" t="s">
        <v>957</v>
      </c>
      <c r="B557" s="441" t="s">
        <v>785</v>
      </c>
      <c r="C557" s="441" t="s">
        <v>786</v>
      </c>
      <c r="D557" s="441" t="s">
        <v>791</v>
      </c>
      <c r="E557" s="441" t="s">
        <v>792</v>
      </c>
      <c r="F557" s="445">
        <v>8</v>
      </c>
      <c r="G557" s="445">
        <v>984</v>
      </c>
      <c r="H557" s="445"/>
      <c r="I557" s="445">
        <v>123</v>
      </c>
      <c r="J557" s="445"/>
      <c r="K557" s="445"/>
      <c r="L557" s="445"/>
      <c r="M557" s="445"/>
      <c r="N557" s="445">
        <v>6</v>
      </c>
      <c r="O557" s="445">
        <v>786</v>
      </c>
      <c r="P557" s="515"/>
      <c r="Q557" s="446">
        <v>131</v>
      </c>
    </row>
    <row r="558" spans="1:17" ht="14.4" customHeight="1" x14ac:dyDescent="0.3">
      <c r="A558" s="440" t="s">
        <v>957</v>
      </c>
      <c r="B558" s="441" t="s">
        <v>785</v>
      </c>
      <c r="C558" s="441" t="s">
        <v>786</v>
      </c>
      <c r="D558" s="441" t="s">
        <v>793</v>
      </c>
      <c r="E558" s="441" t="s">
        <v>794</v>
      </c>
      <c r="F558" s="445">
        <v>2</v>
      </c>
      <c r="G558" s="445">
        <v>354</v>
      </c>
      <c r="H558" s="445"/>
      <c r="I558" s="445">
        <v>177</v>
      </c>
      <c r="J558" s="445"/>
      <c r="K558" s="445"/>
      <c r="L558" s="445"/>
      <c r="M558" s="445"/>
      <c r="N558" s="445"/>
      <c r="O558" s="445"/>
      <c r="P558" s="515"/>
      <c r="Q558" s="446"/>
    </row>
    <row r="559" spans="1:17" ht="14.4" customHeight="1" x14ac:dyDescent="0.3">
      <c r="A559" s="440" t="s">
        <v>957</v>
      </c>
      <c r="B559" s="441" t="s">
        <v>785</v>
      </c>
      <c r="C559" s="441" t="s">
        <v>786</v>
      </c>
      <c r="D559" s="441" t="s">
        <v>799</v>
      </c>
      <c r="E559" s="441" t="s">
        <v>800</v>
      </c>
      <c r="F559" s="445">
        <v>1</v>
      </c>
      <c r="G559" s="445">
        <v>172</v>
      </c>
      <c r="H559" s="445"/>
      <c r="I559" s="445">
        <v>172</v>
      </c>
      <c r="J559" s="445"/>
      <c r="K559" s="445"/>
      <c r="L559" s="445"/>
      <c r="M559" s="445"/>
      <c r="N559" s="445">
        <v>2</v>
      </c>
      <c r="O559" s="445">
        <v>360</v>
      </c>
      <c r="P559" s="515"/>
      <c r="Q559" s="446">
        <v>180</v>
      </c>
    </row>
    <row r="560" spans="1:17" ht="14.4" customHeight="1" x14ac:dyDescent="0.3">
      <c r="A560" s="440" t="s">
        <v>957</v>
      </c>
      <c r="B560" s="441" t="s">
        <v>785</v>
      </c>
      <c r="C560" s="441" t="s">
        <v>786</v>
      </c>
      <c r="D560" s="441" t="s">
        <v>807</v>
      </c>
      <c r="E560" s="441" t="s">
        <v>808</v>
      </c>
      <c r="F560" s="445">
        <v>5</v>
      </c>
      <c r="G560" s="445">
        <v>1705</v>
      </c>
      <c r="H560" s="445"/>
      <c r="I560" s="445">
        <v>341</v>
      </c>
      <c r="J560" s="445"/>
      <c r="K560" s="445"/>
      <c r="L560" s="445"/>
      <c r="M560" s="445"/>
      <c r="N560" s="445">
        <v>15</v>
      </c>
      <c r="O560" s="445">
        <v>5235</v>
      </c>
      <c r="P560" s="515"/>
      <c r="Q560" s="446">
        <v>349</v>
      </c>
    </row>
    <row r="561" spans="1:17" ht="14.4" customHeight="1" x14ac:dyDescent="0.3">
      <c r="A561" s="440" t="s">
        <v>957</v>
      </c>
      <c r="B561" s="441" t="s">
        <v>785</v>
      </c>
      <c r="C561" s="441" t="s">
        <v>786</v>
      </c>
      <c r="D561" s="441" t="s">
        <v>829</v>
      </c>
      <c r="E561" s="441" t="s">
        <v>830</v>
      </c>
      <c r="F561" s="445">
        <v>6</v>
      </c>
      <c r="G561" s="445">
        <v>1710</v>
      </c>
      <c r="H561" s="445"/>
      <c r="I561" s="445">
        <v>285</v>
      </c>
      <c r="J561" s="445"/>
      <c r="K561" s="445"/>
      <c r="L561" s="445"/>
      <c r="M561" s="445"/>
      <c r="N561" s="445">
        <v>2</v>
      </c>
      <c r="O561" s="445">
        <v>610</v>
      </c>
      <c r="P561" s="515"/>
      <c r="Q561" s="446">
        <v>305</v>
      </c>
    </row>
    <row r="562" spans="1:17" ht="14.4" customHeight="1" x14ac:dyDescent="0.3">
      <c r="A562" s="440" t="s">
        <v>957</v>
      </c>
      <c r="B562" s="441" t="s">
        <v>785</v>
      </c>
      <c r="C562" s="441" t="s">
        <v>786</v>
      </c>
      <c r="D562" s="441" t="s">
        <v>833</v>
      </c>
      <c r="E562" s="441" t="s">
        <v>834</v>
      </c>
      <c r="F562" s="445">
        <v>1</v>
      </c>
      <c r="G562" s="445">
        <v>462</v>
      </c>
      <c r="H562" s="445"/>
      <c r="I562" s="445">
        <v>462</v>
      </c>
      <c r="J562" s="445"/>
      <c r="K562" s="445"/>
      <c r="L562" s="445"/>
      <c r="M562" s="445"/>
      <c r="N562" s="445">
        <v>3</v>
      </c>
      <c r="O562" s="445">
        <v>1482</v>
      </c>
      <c r="P562" s="515"/>
      <c r="Q562" s="446">
        <v>494</v>
      </c>
    </row>
    <row r="563" spans="1:17" ht="14.4" customHeight="1" x14ac:dyDescent="0.3">
      <c r="A563" s="440" t="s">
        <v>957</v>
      </c>
      <c r="B563" s="441" t="s">
        <v>785</v>
      </c>
      <c r="C563" s="441" t="s">
        <v>786</v>
      </c>
      <c r="D563" s="441" t="s">
        <v>837</v>
      </c>
      <c r="E563" s="441" t="s">
        <v>838</v>
      </c>
      <c r="F563" s="445">
        <v>8</v>
      </c>
      <c r="G563" s="445">
        <v>2848</v>
      </c>
      <c r="H563" s="445"/>
      <c r="I563" s="445">
        <v>356</v>
      </c>
      <c r="J563" s="445"/>
      <c r="K563" s="445"/>
      <c r="L563" s="445"/>
      <c r="M563" s="445"/>
      <c r="N563" s="445">
        <v>5</v>
      </c>
      <c r="O563" s="445">
        <v>1850</v>
      </c>
      <c r="P563" s="515"/>
      <c r="Q563" s="446">
        <v>370</v>
      </c>
    </row>
    <row r="564" spans="1:17" ht="14.4" customHeight="1" x14ac:dyDescent="0.3">
      <c r="A564" s="440" t="s">
        <v>957</v>
      </c>
      <c r="B564" s="441" t="s">
        <v>785</v>
      </c>
      <c r="C564" s="441" t="s">
        <v>786</v>
      </c>
      <c r="D564" s="441" t="s">
        <v>851</v>
      </c>
      <c r="E564" s="441" t="s">
        <v>852</v>
      </c>
      <c r="F564" s="445"/>
      <c r="G564" s="445"/>
      <c r="H564" s="445"/>
      <c r="I564" s="445"/>
      <c r="J564" s="445"/>
      <c r="K564" s="445"/>
      <c r="L564" s="445"/>
      <c r="M564" s="445"/>
      <c r="N564" s="445">
        <v>1</v>
      </c>
      <c r="O564" s="445">
        <v>456</v>
      </c>
      <c r="P564" s="515"/>
      <c r="Q564" s="446">
        <v>456</v>
      </c>
    </row>
    <row r="565" spans="1:17" ht="14.4" customHeight="1" x14ac:dyDescent="0.3">
      <c r="A565" s="440" t="s">
        <v>957</v>
      </c>
      <c r="B565" s="441" t="s">
        <v>785</v>
      </c>
      <c r="C565" s="441" t="s">
        <v>786</v>
      </c>
      <c r="D565" s="441" t="s">
        <v>853</v>
      </c>
      <c r="E565" s="441" t="s">
        <v>854</v>
      </c>
      <c r="F565" s="445"/>
      <c r="G565" s="445"/>
      <c r="H565" s="445"/>
      <c r="I565" s="445"/>
      <c r="J565" s="445"/>
      <c r="K565" s="445"/>
      <c r="L565" s="445"/>
      <c r="M565" s="445"/>
      <c r="N565" s="445">
        <v>2</v>
      </c>
      <c r="O565" s="445">
        <v>116</v>
      </c>
      <c r="P565" s="515"/>
      <c r="Q565" s="446">
        <v>58</v>
      </c>
    </row>
    <row r="566" spans="1:17" ht="14.4" customHeight="1" x14ac:dyDescent="0.3">
      <c r="A566" s="440" t="s">
        <v>957</v>
      </c>
      <c r="B566" s="441" t="s">
        <v>785</v>
      </c>
      <c r="C566" s="441" t="s">
        <v>786</v>
      </c>
      <c r="D566" s="441" t="s">
        <v>861</v>
      </c>
      <c r="E566" s="441" t="s">
        <v>862</v>
      </c>
      <c r="F566" s="445">
        <v>8</v>
      </c>
      <c r="G566" s="445">
        <v>1352</v>
      </c>
      <c r="H566" s="445"/>
      <c r="I566" s="445">
        <v>169</v>
      </c>
      <c r="J566" s="445"/>
      <c r="K566" s="445"/>
      <c r="L566" s="445"/>
      <c r="M566" s="445"/>
      <c r="N566" s="445">
        <v>14</v>
      </c>
      <c r="O566" s="445">
        <v>2464</v>
      </c>
      <c r="P566" s="515"/>
      <c r="Q566" s="446">
        <v>176</v>
      </c>
    </row>
    <row r="567" spans="1:17" ht="14.4" customHeight="1" x14ac:dyDescent="0.3">
      <c r="A567" s="440" t="s">
        <v>958</v>
      </c>
      <c r="B567" s="441" t="s">
        <v>785</v>
      </c>
      <c r="C567" s="441" t="s">
        <v>786</v>
      </c>
      <c r="D567" s="441" t="s">
        <v>789</v>
      </c>
      <c r="E567" s="441" t="s">
        <v>790</v>
      </c>
      <c r="F567" s="445">
        <v>138</v>
      </c>
      <c r="G567" s="445">
        <v>7452</v>
      </c>
      <c r="H567" s="445">
        <v>1.0197044334975369</v>
      </c>
      <c r="I567" s="445">
        <v>54</v>
      </c>
      <c r="J567" s="445">
        <v>126</v>
      </c>
      <c r="K567" s="445">
        <v>7308</v>
      </c>
      <c r="L567" s="445">
        <v>1</v>
      </c>
      <c r="M567" s="445">
        <v>58</v>
      </c>
      <c r="N567" s="445">
        <v>66</v>
      </c>
      <c r="O567" s="445">
        <v>3828</v>
      </c>
      <c r="P567" s="515">
        <v>0.52380952380952384</v>
      </c>
      <c r="Q567" s="446">
        <v>58</v>
      </c>
    </row>
    <row r="568" spans="1:17" ht="14.4" customHeight="1" x14ac:dyDescent="0.3">
      <c r="A568" s="440" t="s">
        <v>958</v>
      </c>
      <c r="B568" s="441" t="s">
        <v>785</v>
      </c>
      <c r="C568" s="441" t="s">
        <v>786</v>
      </c>
      <c r="D568" s="441" t="s">
        <v>791</v>
      </c>
      <c r="E568" s="441" t="s">
        <v>792</v>
      </c>
      <c r="F568" s="445"/>
      <c r="G568" s="445"/>
      <c r="H568" s="445"/>
      <c r="I568" s="445"/>
      <c r="J568" s="445">
        <v>4</v>
      </c>
      <c r="K568" s="445">
        <v>524</v>
      </c>
      <c r="L568" s="445">
        <v>1</v>
      </c>
      <c r="M568" s="445">
        <v>131</v>
      </c>
      <c r="N568" s="445"/>
      <c r="O568" s="445"/>
      <c r="P568" s="515"/>
      <c r="Q568" s="446"/>
    </row>
    <row r="569" spans="1:17" ht="14.4" customHeight="1" x14ac:dyDescent="0.3">
      <c r="A569" s="440" t="s">
        <v>958</v>
      </c>
      <c r="B569" s="441" t="s">
        <v>785</v>
      </c>
      <c r="C569" s="441" t="s">
        <v>786</v>
      </c>
      <c r="D569" s="441" t="s">
        <v>799</v>
      </c>
      <c r="E569" s="441" t="s">
        <v>800</v>
      </c>
      <c r="F569" s="445">
        <v>71</v>
      </c>
      <c r="G569" s="445">
        <v>12212</v>
      </c>
      <c r="H569" s="445">
        <v>1.2872351639085065</v>
      </c>
      <c r="I569" s="445">
        <v>172</v>
      </c>
      <c r="J569" s="445">
        <v>53</v>
      </c>
      <c r="K569" s="445">
        <v>9487</v>
      </c>
      <c r="L569" s="445">
        <v>1</v>
      </c>
      <c r="M569" s="445">
        <v>179</v>
      </c>
      <c r="N569" s="445">
        <v>22</v>
      </c>
      <c r="O569" s="445">
        <v>3960</v>
      </c>
      <c r="P569" s="515">
        <v>0.41741330241382946</v>
      </c>
      <c r="Q569" s="446">
        <v>180</v>
      </c>
    </row>
    <row r="570" spans="1:17" ht="14.4" customHeight="1" x14ac:dyDescent="0.3">
      <c r="A570" s="440" t="s">
        <v>958</v>
      </c>
      <c r="B570" s="441" t="s">
        <v>785</v>
      </c>
      <c r="C570" s="441" t="s">
        <v>786</v>
      </c>
      <c r="D570" s="441" t="s">
        <v>801</v>
      </c>
      <c r="E570" s="441" t="s">
        <v>802</v>
      </c>
      <c r="F570" s="445">
        <v>7</v>
      </c>
      <c r="G570" s="445">
        <v>3731</v>
      </c>
      <c r="H570" s="445">
        <v>3.2785588752196837</v>
      </c>
      <c r="I570" s="445">
        <v>533</v>
      </c>
      <c r="J570" s="445">
        <v>2</v>
      </c>
      <c r="K570" s="445">
        <v>1138</v>
      </c>
      <c r="L570" s="445">
        <v>1</v>
      </c>
      <c r="M570" s="445">
        <v>569</v>
      </c>
      <c r="N570" s="445">
        <v>1</v>
      </c>
      <c r="O570" s="445">
        <v>569</v>
      </c>
      <c r="P570" s="515">
        <v>0.5</v>
      </c>
      <c r="Q570" s="446">
        <v>569</v>
      </c>
    </row>
    <row r="571" spans="1:17" ht="14.4" customHeight="1" x14ac:dyDescent="0.3">
      <c r="A571" s="440" t="s">
        <v>958</v>
      </c>
      <c r="B571" s="441" t="s">
        <v>785</v>
      </c>
      <c r="C571" s="441" t="s">
        <v>786</v>
      </c>
      <c r="D571" s="441" t="s">
        <v>803</v>
      </c>
      <c r="E571" s="441" t="s">
        <v>804</v>
      </c>
      <c r="F571" s="445">
        <v>88</v>
      </c>
      <c r="G571" s="445">
        <v>28336</v>
      </c>
      <c r="H571" s="445">
        <v>1.6585308750365817</v>
      </c>
      <c r="I571" s="445">
        <v>322</v>
      </c>
      <c r="J571" s="445">
        <v>51</v>
      </c>
      <c r="K571" s="445">
        <v>17085</v>
      </c>
      <c r="L571" s="445">
        <v>1</v>
      </c>
      <c r="M571" s="445">
        <v>335</v>
      </c>
      <c r="N571" s="445">
        <v>59</v>
      </c>
      <c r="O571" s="445">
        <v>19824</v>
      </c>
      <c r="P571" s="515">
        <v>1.1603160667251975</v>
      </c>
      <c r="Q571" s="446">
        <v>336</v>
      </c>
    </row>
    <row r="572" spans="1:17" ht="14.4" customHeight="1" x14ac:dyDescent="0.3">
      <c r="A572" s="440" t="s">
        <v>958</v>
      </c>
      <c r="B572" s="441" t="s">
        <v>785</v>
      </c>
      <c r="C572" s="441" t="s">
        <v>786</v>
      </c>
      <c r="D572" s="441" t="s">
        <v>807</v>
      </c>
      <c r="E572" s="441" t="s">
        <v>808</v>
      </c>
      <c r="F572" s="445">
        <v>74</v>
      </c>
      <c r="G572" s="445">
        <v>25234</v>
      </c>
      <c r="H572" s="445">
        <v>1.2466159470408062</v>
      </c>
      <c r="I572" s="445">
        <v>341</v>
      </c>
      <c r="J572" s="445">
        <v>58</v>
      </c>
      <c r="K572" s="445">
        <v>20242</v>
      </c>
      <c r="L572" s="445">
        <v>1</v>
      </c>
      <c r="M572" s="445">
        <v>349</v>
      </c>
      <c r="N572" s="445">
        <v>70</v>
      </c>
      <c r="O572" s="445">
        <v>24430</v>
      </c>
      <c r="P572" s="515">
        <v>1.2068965517241379</v>
      </c>
      <c r="Q572" s="446">
        <v>349</v>
      </c>
    </row>
    <row r="573" spans="1:17" ht="14.4" customHeight="1" x14ac:dyDescent="0.3">
      <c r="A573" s="440" t="s">
        <v>958</v>
      </c>
      <c r="B573" s="441" t="s">
        <v>785</v>
      </c>
      <c r="C573" s="441" t="s">
        <v>786</v>
      </c>
      <c r="D573" s="441" t="s">
        <v>809</v>
      </c>
      <c r="E573" s="441" t="s">
        <v>810</v>
      </c>
      <c r="F573" s="445">
        <v>2</v>
      </c>
      <c r="G573" s="445">
        <v>3196</v>
      </c>
      <c r="H573" s="445"/>
      <c r="I573" s="445">
        <v>1598</v>
      </c>
      <c r="J573" s="445"/>
      <c r="K573" s="445"/>
      <c r="L573" s="445"/>
      <c r="M573" s="445"/>
      <c r="N573" s="445"/>
      <c r="O573" s="445"/>
      <c r="P573" s="515"/>
      <c r="Q573" s="446"/>
    </row>
    <row r="574" spans="1:17" ht="14.4" customHeight="1" x14ac:dyDescent="0.3">
      <c r="A574" s="440" t="s">
        <v>958</v>
      </c>
      <c r="B574" s="441" t="s">
        <v>785</v>
      </c>
      <c r="C574" s="441" t="s">
        <v>786</v>
      </c>
      <c r="D574" s="441" t="s">
        <v>829</v>
      </c>
      <c r="E574" s="441" t="s">
        <v>830</v>
      </c>
      <c r="F574" s="445">
        <v>32</v>
      </c>
      <c r="G574" s="445">
        <v>9120</v>
      </c>
      <c r="H574" s="445">
        <v>0.78947368421052633</v>
      </c>
      <c r="I574" s="445">
        <v>285</v>
      </c>
      <c r="J574" s="445">
        <v>38</v>
      </c>
      <c r="K574" s="445">
        <v>11552</v>
      </c>
      <c r="L574" s="445">
        <v>1</v>
      </c>
      <c r="M574" s="445">
        <v>304</v>
      </c>
      <c r="N574" s="445">
        <v>34</v>
      </c>
      <c r="O574" s="445">
        <v>10370</v>
      </c>
      <c r="P574" s="515">
        <v>0.89768005540166207</v>
      </c>
      <c r="Q574" s="446">
        <v>305</v>
      </c>
    </row>
    <row r="575" spans="1:17" ht="14.4" customHeight="1" x14ac:dyDescent="0.3">
      <c r="A575" s="440" t="s">
        <v>958</v>
      </c>
      <c r="B575" s="441" t="s">
        <v>785</v>
      </c>
      <c r="C575" s="441" t="s">
        <v>786</v>
      </c>
      <c r="D575" s="441" t="s">
        <v>831</v>
      </c>
      <c r="E575" s="441" t="s">
        <v>832</v>
      </c>
      <c r="F575" s="445">
        <v>1</v>
      </c>
      <c r="G575" s="445">
        <v>3505</v>
      </c>
      <c r="H575" s="445"/>
      <c r="I575" s="445">
        <v>3505</v>
      </c>
      <c r="J575" s="445"/>
      <c r="K575" s="445"/>
      <c r="L575" s="445"/>
      <c r="M575" s="445"/>
      <c r="N575" s="445"/>
      <c r="O575" s="445"/>
      <c r="P575" s="515"/>
      <c r="Q575" s="446"/>
    </row>
    <row r="576" spans="1:17" ht="14.4" customHeight="1" x14ac:dyDescent="0.3">
      <c r="A576" s="440" t="s">
        <v>958</v>
      </c>
      <c r="B576" s="441" t="s">
        <v>785</v>
      </c>
      <c r="C576" s="441" t="s">
        <v>786</v>
      </c>
      <c r="D576" s="441" t="s">
        <v>833</v>
      </c>
      <c r="E576" s="441" t="s">
        <v>834</v>
      </c>
      <c r="F576" s="445">
        <v>36</v>
      </c>
      <c r="G576" s="445">
        <v>16632</v>
      </c>
      <c r="H576" s="445">
        <v>1.4638267910579124</v>
      </c>
      <c r="I576" s="445">
        <v>462</v>
      </c>
      <c r="J576" s="445">
        <v>23</v>
      </c>
      <c r="K576" s="445">
        <v>11362</v>
      </c>
      <c r="L576" s="445">
        <v>1</v>
      </c>
      <c r="M576" s="445">
        <v>494</v>
      </c>
      <c r="N576" s="445">
        <v>18</v>
      </c>
      <c r="O576" s="445">
        <v>8892</v>
      </c>
      <c r="P576" s="515">
        <v>0.78260869565217395</v>
      </c>
      <c r="Q576" s="446">
        <v>494</v>
      </c>
    </row>
    <row r="577" spans="1:17" ht="14.4" customHeight="1" x14ac:dyDescent="0.3">
      <c r="A577" s="440" t="s">
        <v>958</v>
      </c>
      <c r="B577" s="441" t="s">
        <v>785</v>
      </c>
      <c r="C577" s="441" t="s">
        <v>786</v>
      </c>
      <c r="D577" s="441" t="s">
        <v>837</v>
      </c>
      <c r="E577" s="441" t="s">
        <v>838</v>
      </c>
      <c r="F577" s="445">
        <v>62</v>
      </c>
      <c r="G577" s="445">
        <v>22072</v>
      </c>
      <c r="H577" s="445">
        <v>1.0846191646191645</v>
      </c>
      <c r="I577" s="445">
        <v>356</v>
      </c>
      <c r="J577" s="445">
        <v>55</v>
      </c>
      <c r="K577" s="445">
        <v>20350</v>
      </c>
      <c r="L577" s="445">
        <v>1</v>
      </c>
      <c r="M577" s="445">
        <v>370</v>
      </c>
      <c r="N577" s="445">
        <v>46</v>
      </c>
      <c r="O577" s="445">
        <v>17020</v>
      </c>
      <c r="P577" s="515">
        <v>0.83636363636363631</v>
      </c>
      <c r="Q577" s="446">
        <v>370</v>
      </c>
    </row>
    <row r="578" spans="1:17" ht="14.4" customHeight="1" x14ac:dyDescent="0.3">
      <c r="A578" s="440" t="s">
        <v>958</v>
      </c>
      <c r="B578" s="441" t="s">
        <v>785</v>
      </c>
      <c r="C578" s="441" t="s">
        <v>786</v>
      </c>
      <c r="D578" s="441" t="s">
        <v>843</v>
      </c>
      <c r="E578" s="441" t="s">
        <v>844</v>
      </c>
      <c r="F578" s="445">
        <v>17</v>
      </c>
      <c r="G578" s="445">
        <v>1785</v>
      </c>
      <c r="H578" s="445">
        <v>0.69917743830787304</v>
      </c>
      <c r="I578" s="445">
        <v>105</v>
      </c>
      <c r="J578" s="445">
        <v>23</v>
      </c>
      <c r="K578" s="445">
        <v>2553</v>
      </c>
      <c r="L578" s="445">
        <v>1</v>
      </c>
      <c r="M578" s="445">
        <v>111</v>
      </c>
      <c r="N578" s="445">
        <v>15</v>
      </c>
      <c r="O578" s="445">
        <v>1665</v>
      </c>
      <c r="P578" s="515">
        <v>0.65217391304347827</v>
      </c>
      <c r="Q578" s="446">
        <v>111</v>
      </c>
    </row>
    <row r="579" spans="1:17" ht="14.4" customHeight="1" x14ac:dyDescent="0.3">
      <c r="A579" s="440" t="s">
        <v>958</v>
      </c>
      <c r="B579" s="441" t="s">
        <v>785</v>
      </c>
      <c r="C579" s="441" t="s">
        <v>786</v>
      </c>
      <c r="D579" s="441" t="s">
        <v>845</v>
      </c>
      <c r="E579" s="441" t="s">
        <v>846</v>
      </c>
      <c r="F579" s="445">
        <v>1</v>
      </c>
      <c r="G579" s="445">
        <v>117</v>
      </c>
      <c r="H579" s="445">
        <v>0.93600000000000005</v>
      </c>
      <c r="I579" s="445">
        <v>117</v>
      </c>
      <c r="J579" s="445">
        <v>1</v>
      </c>
      <c r="K579" s="445">
        <v>125</v>
      </c>
      <c r="L579" s="445">
        <v>1</v>
      </c>
      <c r="M579" s="445">
        <v>125</v>
      </c>
      <c r="N579" s="445"/>
      <c r="O579" s="445"/>
      <c r="P579" s="515"/>
      <c r="Q579" s="446"/>
    </row>
    <row r="580" spans="1:17" ht="14.4" customHeight="1" x14ac:dyDescent="0.3">
      <c r="A580" s="440" t="s">
        <v>958</v>
      </c>
      <c r="B580" s="441" t="s">
        <v>785</v>
      </c>
      <c r="C580" s="441" t="s">
        <v>786</v>
      </c>
      <c r="D580" s="441" t="s">
        <v>849</v>
      </c>
      <c r="E580" s="441" t="s">
        <v>850</v>
      </c>
      <c r="F580" s="445">
        <v>3</v>
      </c>
      <c r="G580" s="445">
        <v>3804</v>
      </c>
      <c r="H580" s="445">
        <v>2.9649259547934528</v>
      </c>
      <c r="I580" s="445">
        <v>1268</v>
      </c>
      <c r="J580" s="445">
        <v>1</v>
      </c>
      <c r="K580" s="445">
        <v>1283</v>
      </c>
      <c r="L580" s="445">
        <v>1</v>
      </c>
      <c r="M580" s="445">
        <v>1283</v>
      </c>
      <c r="N580" s="445">
        <v>2</v>
      </c>
      <c r="O580" s="445">
        <v>2570</v>
      </c>
      <c r="P580" s="515">
        <v>2.0031176929072485</v>
      </c>
      <c r="Q580" s="446">
        <v>1285</v>
      </c>
    </row>
    <row r="581" spans="1:17" ht="14.4" customHeight="1" x14ac:dyDescent="0.3">
      <c r="A581" s="440" t="s">
        <v>958</v>
      </c>
      <c r="B581" s="441" t="s">
        <v>785</v>
      </c>
      <c r="C581" s="441" t="s">
        <v>786</v>
      </c>
      <c r="D581" s="441" t="s">
        <v>851</v>
      </c>
      <c r="E581" s="441" t="s">
        <v>852</v>
      </c>
      <c r="F581" s="445">
        <v>65</v>
      </c>
      <c r="G581" s="445">
        <v>28405</v>
      </c>
      <c r="H581" s="445">
        <v>1.5972222222222223</v>
      </c>
      <c r="I581" s="445">
        <v>437</v>
      </c>
      <c r="J581" s="445">
        <v>39</v>
      </c>
      <c r="K581" s="445">
        <v>17784</v>
      </c>
      <c r="L581" s="445">
        <v>1</v>
      </c>
      <c r="M581" s="445">
        <v>456</v>
      </c>
      <c r="N581" s="445">
        <v>41</v>
      </c>
      <c r="O581" s="445">
        <v>18696</v>
      </c>
      <c r="P581" s="515">
        <v>1.0512820512820513</v>
      </c>
      <c r="Q581" s="446">
        <v>456</v>
      </c>
    </row>
    <row r="582" spans="1:17" ht="14.4" customHeight="1" x14ac:dyDescent="0.3">
      <c r="A582" s="440" t="s">
        <v>958</v>
      </c>
      <c r="B582" s="441" t="s">
        <v>785</v>
      </c>
      <c r="C582" s="441" t="s">
        <v>786</v>
      </c>
      <c r="D582" s="441" t="s">
        <v>853</v>
      </c>
      <c r="E582" s="441" t="s">
        <v>854</v>
      </c>
      <c r="F582" s="445">
        <v>2</v>
      </c>
      <c r="G582" s="445">
        <v>108</v>
      </c>
      <c r="H582" s="445">
        <v>0.46551724137931033</v>
      </c>
      <c r="I582" s="445">
        <v>54</v>
      </c>
      <c r="J582" s="445">
        <v>4</v>
      </c>
      <c r="K582" s="445">
        <v>232</v>
      </c>
      <c r="L582" s="445">
        <v>1</v>
      </c>
      <c r="M582" s="445">
        <v>58</v>
      </c>
      <c r="N582" s="445"/>
      <c r="O582" s="445"/>
      <c r="P582" s="515"/>
      <c r="Q582" s="446"/>
    </row>
    <row r="583" spans="1:17" ht="14.4" customHeight="1" x14ac:dyDescent="0.3">
      <c r="A583" s="440" t="s">
        <v>958</v>
      </c>
      <c r="B583" s="441" t="s">
        <v>785</v>
      </c>
      <c r="C583" s="441" t="s">
        <v>786</v>
      </c>
      <c r="D583" s="441" t="s">
        <v>861</v>
      </c>
      <c r="E583" s="441" t="s">
        <v>862</v>
      </c>
      <c r="F583" s="445">
        <v>4</v>
      </c>
      <c r="G583" s="445">
        <v>676</v>
      </c>
      <c r="H583" s="445">
        <v>0.13795918367346938</v>
      </c>
      <c r="I583" s="445">
        <v>169</v>
      </c>
      <c r="J583" s="445">
        <v>28</v>
      </c>
      <c r="K583" s="445">
        <v>4900</v>
      </c>
      <c r="L583" s="445">
        <v>1</v>
      </c>
      <c r="M583" s="445">
        <v>175</v>
      </c>
      <c r="N583" s="445">
        <v>1</v>
      </c>
      <c r="O583" s="445">
        <v>176</v>
      </c>
      <c r="P583" s="515">
        <v>3.5918367346938776E-2</v>
      </c>
      <c r="Q583" s="446">
        <v>176</v>
      </c>
    </row>
    <row r="584" spans="1:17" ht="14.4" customHeight="1" x14ac:dyDescent="0.3">
      <c r="A584" s="440" t="s">
        <v>958</v>
      </c>
      <c r="B584" s="441" t="s">
        <v>785</v>
      </c>
      <c r="C584" s="441" t="s">
        <v>786</v>
      </c>
      <c r="D584" s="441" t="s">
        <v>871</v>
      </c>
      <c r="E584" s="441" t="s">
        <v>872</v>
      </c>
      <c r="F584" s="445">
        <v>12</v>
      </c>
      <c r="G584" s="445">
        <v>12096</v>
      </c>
      <c r="H584" s="445">
        <v>1.7091988130563798</v>
      </c>
      <c r="I584" s="445">
        <v>1008</v>
      </c>
      <c r="J584" s="445">
        <v>7</v>
      </c>
      <c r="K584" s="445">
        <v>7077</v>
      </c>
      <c r="L584" s="445">
        <v>1</v>
      </c>
      <c r="M584" s="445">
        <v>1011</v>
      </c>
      <c r="N584" s="445">
        <v>6</v>
      </c>
      <c r="O584" s="445">
        <v>6072</v>
      </c>
      <c r="P584" s="515">
        <v>0.85799067401441287</v>
      </c>
      <c r="Q584" s="446">
        <v>1012</v>
      </c>
    </row>
    <row r="585" spans="1:17" ht="14.4" customHeight="1" x14ac:dyDescent="0.3">
      <c r="A585" s="440" t="s">
        <v>958</v>
      </c>
      <c r="B585" s="441" t="s">
        <v>785</v>
      </c>
      <c r="C585" s="441" t="s">
        <v>786</v>
      </c>
      <c r="D585" s="441" t="s">
        <v>875</v>
      </c>
      <c r="E585" s="441" t="s">
        <v>876</v>
      </c>
      <c r="F585" s="445">
        <v>12</v>
      </c>
      <c r="G585" s="445">
        <v>27168</v>
      </c>
      <c r="H585" s="445">
        <v>2.9607672188317351</v>
      </c>
      <c r="I585" s="445">
        <v>2264</v>
      </c>
      <c r="J585" s="445">
        <v>4</v>
      </c>
      <c r="K585" s="445">
        <v>9176</v>
      </c>
      <c r="L585" s="445">
        <v>1</v>
      </c>
      <c r="M585" s="445">
        <v>2294</v>
      </c>
      <c r="N585" s="445">
        <v>7</v>
      </c>
      <c r="O585" s="445">
        <v>16079</v>
      </c>
      <c r="P585" s="515">
        <v>1.7522885789014822</v>
      </c>
      <c r="Q585" s="446">
        <v>2297</v>
      </c>
    </row>
    <row r="586" spans="1:17" ht="14.4" customHeight="1" x14ac:dyDescent="0.3">
      <c r="A586" s="440" t="s">
        <v>958</v>
      </c>
      <c r="B586" s="441" t="s">
        <v>785</v>
      </c>
      <c r="C586" s="441" t="s">
        <v>786</v>
      </c>
      <c r="D586" s="441" t="s">
        <v>892</v>
      </c>
      <c r="E586" s="441" t="s">
        <v>893</v>
      </c>
      <c r="F586" s="445">
        <v>4</v>
      </c>
      <c r="G586" s="445">
        <v>1076</v>
      </c>
      <c r="H586" s="445">
        <v>3.7361111111111112</v>
      </c>
      <c r="I586" s="445">
        <v>269</v>
      </c>
      <c r="J586" s="445">
        <v>1</v>
      </c>
      <c r="K586" s="445">
        <v>288</v>
      </c>
      <c r="L586" s="445">
        <v>1</v>
      </c>
      <c r="M586" s="445">
        <v>288</v>
      </c>
      <c r="N586" s="445"/>
      <c r="O586" s="445"/>
      <c r="P586" s="515"/>
      <c r="Q586" s="446"/>
    </row>
    <row r="587" spans="1:17" ht="14.4" customHeight="1" x14ac:dyDescent="0.3">
      <c r="A587" s="440" t="s">
        <v>959</v>
      </c>
      <c r="B587" s="441" t="s">
        <v>785</v>
      </c>
      <c r="C587" s="441" t="s">
        <v>786</v>
      </c>
      <c r="D587" s="441" t="s">
        <v>787</v>
      </c>
      <c r="E587" s="441" t="s">
        <v>788</v>
      </c>
      <c r="F587" s="445"/>
      <c r="G587" s="445"/>
      <c r="H587" s="445"/>
      <c r="I587" s="445"/>
      <c r="J587" s="445"/>
      <c r="K587" s="445"/>
      <c r="L587" s="445"/>
      <c r="M587" s="445"/>
      <c r="N587" s="445">
        <v>1</v>
      </c>
      <c r="O587" s="445">
        <v>2229</v>
      </c>
      <c r="P587" s="515"/>
      <c r="Q587" s="446">
        <v>2229</v>
      </c>
    </row>
    <row r="588" spans="1:17" ht="14.4" customHeight="1" x14ac:dyDescent="0.3">
      <c r="A588" s="440" t="s">
        <v>959</v>
      </c>
      <c r="B588" s="441" t="s">
        <v>785</v>
      </c>
      <c r="C588" s="441" t="s">
        <v>786</v>
      </c>
      <c r="D588" s="441" t="s">
        <v>789</v>
      </c>
      <c r="E588" s="441" t="s">
        <v>790</v>
      </c>
      <c r="F588" s="445">
        <v>28</v>
      </c>
      <c r="G588" s="445">
        <v>1512</v>
      </c>
      <c r="H588" s="445">
        <v>0.68602540834845738</v>
      </c>
      <c r="I588" s="445">
        <v>54</v>
      </c>
      <c r="J588" s="445">
        <v>38</v>
      </c>
      <c r="K588" s="445">
        <v>2204</v>
      </c>
      <c r="L588" s="445">
        <v>1</v>
      </c>
      <c r="M588" s="445">
        <v>58</v>
      </c>
      <c r="N588" s="445">
        <v>11</v>
      </c>
      <c r="O588" s="445">
        <v>638</v>
      </c>
      <c r="P588" s="515">
        <v>0.28947368421052633</v>
      </c>
      <c r="Q588" s="446">
        <v>58</v>
      </c>
    </row>
    <row r="589" spans="1:17" ht="14.4" customHeight="1" x14ac:dyDescent="0.3">
      <c r="A589" s="440" t="s">
        <v>959</v>
      </c>
      <c r="B589" s="441" t="s">
        <v>785</v>
      </c>
      <c r="C589" s="441" t="s">
        <v>786</v>
      </c>
      <c r="D589" s="441" t="s">
        <v>799</v>
      </c>
      <c r="E589" s="441" t="s">
        <v>800</v>
      </c>
      <c r="F589" s="445">
        <v>6</v>
      </c>
      <c r="G589" s="445">
        <v>1032</v>
      </c>
      <c r="H589" s="445">
        <v>0.38435754189944132</v>
      </c>
      <c r="I589" s="445">
        <v>172</v>
      </c>
      <c r="J589" s="445">
        <v>15</v>
      </c>
      <c r="K589" s="445">
        <v>2685</v>
      </c>
      <c r="L589" s="445">
        <v>1</v>
      </c>
      <c r="M589" s="445">
        <v>179</v>
      </c>
      <c r="N589" s="445">
        <v>11</v>
      </c>
      <c r="O589" s="445">
        <v>1980</v>
      </c>
      <c r="P589" s="515">
        <v>0.73743016759776536</v>
      </c>
      <c r="Q589" s="446">
        <v>180</v>
      </c>
    </row>
    <row r="590" spans="1:17" ht="14.4" customHeight="1" x14ac:dyDescent="0.3">
      <c r="A590" s="440" t="s">
        <v>959</v>
      </c>
      <c r="B590" s="441" t="s">
        <v>785</v>
      </c>
      <c r="C590" s="441" t="s">
        <v>786</v>
      </c>
      <c r="D590" s="441" t="s">
        <v>803</v>
      </c>
      <c r="E590" s="441" t="s">
        <v>804</v>
      </c>
      <c r="F590" s="445">
        <v>9</v>
      </c>
      <c r="G590" s="445">
        <v>2898</v>
      </c>
      <c r="H590" s="445">
        <v>1.7301492537313432</v>
      </c>
      <c r="I590" s="445">
        <v>322</v>
      </c>
      <c r="J590" s="445">
        <v>5</v>
      </c>
      <c r="K590" s="445">
        <v>1675</v>
      </c>
      <c r="L590" s="445">
        <v>1</v>
      </c>
      <c r="M590" s="445">
        <v>335</v>
      </c>
      <c r="N590" s="445">
        <v>13</v>
      </c>
      <c r="O590" s="445">
        <v>4368</v>
      </c>
      <c r="P590" s="515">
        <v>2.6077611940298508</v>
      </c>
      <c r="Q590" s="446">
        <v>336</v>
      </c>
    </row>
    <row r="591" spans="1:17" ht="14.4" customHeight="1" x14ac:dyDescent="0.3">
      <c r="A591" s="440" t="s">
        <v>959</v>
      </c>
      <c r="B591" s="441" t="s">
        <v>785</v>
      </c>
      <c r="C591" s="441" t="s">
        <v>786</v>
      </c>
      <c r="D591" s="441" t="s">
        <v>805</v>
      </c>
      <c r="E591" s="441" t="s">
        <v>806</v>
      </c>
      <c r="F591" s="445"/>
      <c r="G591" s="445"/>
      <c r="H591" s="445"/>
      <c r="I591" s="445"/>
      <c r="J591" s="445"/>
      <c r="K591" s="445"/>
      <c r="L591" s="445"/>
      <c r="M591" s="445"/>
      <c r="N591" s="445">
        <v>1</v>
      </c>
      <c r="O591" s="445">
        <v>459</v>
      </c>
      <c r="P591" s="515"/>
      <c r="Q591" s="446">
        <v>459</v>
      </c>
    </row>
    <row r="592" spans="1:17" ht="14.4" customHeight="1" x14ac:dyDescent="0.3">
      <c r="A592" s="440" t="s">
        <v>959</v>
      </c>
      <c r="B592" s="441" t="s">
        <v>785</v>
      </c>
      <c r="C592" s="441" t="s">
        <v>786</v>
      </c>
      <c r="D592" s="441" t="s">
        <v>807</v>
      </c>
      <c r="E592" s="441" t="s">
        <v>808</v>
      </c>
      <c r="F592" s="445">
        <v>55</v>
      </c>
      <c r="G592" s="445">
        <v>18755</v>
      </c>
      <c r="H592" s="445">
        <v>0.52174033994491886</v>
      </c>
      <c r="I592" s="445">
        <v>341</v>
      </c>
      <c r="J592" s="445">
        <v>103</v>
      </c>
      <c r="K592" s="445">
        <v>35947</v>
      </c>
      <c r="L592" s="445">
        <v>1</v>
      </c>
      <c r="M592" s="445">
        <v>349</v>
      </c>
      <c r="N592" s="445">
        <v>83</v>
      </c>
      <c r="O592" s="445">
        <v>28967</v>
      </c>
      <c r="P592" s="515">
        <v>0.80582524271844658</v>
      </c>
      <c r="Q592" s="446">
        <v>349</v>
      </c>
    </row>
    <row r="593" spans="1:17" ht="14.4" customHeight="1" x14ac:dyDescent="0.3">
      <c r="A593" s="440" t="s">
        <v>959</v>
      </c>
      <c r="B593" s="441" t="s">
        <v>785</v>
      </c>
      <c r="C593" s="441" t="s">
        <v>786</v>
      </c>
      <c r="D593" s="441" t="s">
        <v>815</v>
      </c>
      <c r="E593" s="441" t="s">
        <v>816</v>
      </c>
      <c r="F593" s="445"/>
      <c r="G593" s="445"/>
      <c r="H593" s="445"/>
      <c r="I593" s="445"/>
      <c r="J593" s="445"/>
      <c r="K593" s="445"/>
      <c r="L593" s="445"/>
      <c r="M593" s="445"/>
      <c r="N593" s="445">
        <v>2</v>
      </c>
      <c r="O593" s="445">
        <v>234</v>
      </c>
      <c r="P593" s="515"/>
      <c r="Q593" s="446">
        <v>117</v>
      </c>
    </row>
    <row r="594" spans="1:17" ht="14.4" customHeight="1" x14ac:dyDescent="0.3">
      <c r="A594" s="440" t="s">
        <v>959</v>
      </c>
      <c r="B594" s="441" t="s">
        <v>785</v>
      </c>
      <c r="C594" s="441" t="s">
        <v>786</v>
      </c>
      <c r="D594" s="441" t="s">
        <v>817</v>
      </c>
      <c r="E594" s="441" t="s">
        <v>818</v>
      </c>
      <c r="F594" s="445"/>
      <c r="G594" s="445"/>
      <c r="H594" s="445"/>
      <c r="I594" s="445"/>
      <c r="J594" s="445">
        <v>1</v>
      </c>
      <c r="K594" s="445">
        <v>49</v>
      </c>
      <c r="L594" s="445">
        <v>1</v>
      </c>
      <c r="M594" s="445">
        <v>49</v>
      </c>
      <c r="N594" s="445"/>
      <c r="O594" s="445"/>
      <c r="P594" s="515"/>
      <c r="Q594" s="446"/>
    </row>
    <row r="595" spans="1:17" ht="14.4" customHeight="1" x14ac:dyDescent="0.3">
      <c r="A595" s="440" t="s">
        <v>959</v>
      </c>
      <c r="B595" s="441" t="s">
        <v>785</v>
      </c>
      <c r="C595" s="441" t="s">
        <v>786</v>
      </c>
      <c r="D595" s="441" t="s">
        <v>819</v>
      </c>
      <c r="E595" s="441" t="s">
        <v>820</v>
      </c>
      <c r="F595" s="445"/>
      <c r="G595" s="445"/>
      <c r="H595" s="445"/>
      <c r="I595" s="445"/>
      <c r="J595" s="445">
        <v>5</v>
      </c>
      <c r="K595" s="445">
        <v>1935</v>
      </c>
      <c r="L595" s="445">
        <v>1</v>
      </c>
      <c r="M595" s="445">
        <v>387</v>
      </c>
      <c r="N595" s="445">
        <v>7</v>
      </c>
      <c r="O595" s="445">
        <v>2737</v>
      </c>
      <c r="P595" s="515">
        <v>1.4144702842377261</v>
      </c>
      <c r="Q595" s="446">
        <v>391</v>
      </c>
    </row>
    <row r="596" spans="1:17" ht="14.4" customHeight="1" x14ac:dyDescent="0.3">
      <c r="A596" s="440" t="s">
        <v>959</v>
      </c>
      <c r="B596" s="441" t="s">
        <v>785</v>
      </c>
      <c r="C596" s="441" t="s">
        <v>786</v>
      </c>
      <c r="D596" s="441" t="s">
        <v>821</v>
      </c>
      <c r="E596" s="441" t="s">
        <v>822</v>
      </c>
      <c r="F596" s="445">
        <v>2</v>
      </c>
      <c r="G596" s="445">
        <v>74</v>
      </c>
      <c r="H596" s="445">
        <v>0.64912280701754388</v>
      </c>
      <c r="I596" s="445">
        <v>37</v>
      </c>
      <c r="J596" s="445">
        <v>3</v>
      </c>
      <c r="K596" s="445">
        <v>114</v>
      </c>
      <c r="L596" s="445">
        <v>1</v>
      </c>
      <c r="M596" s="445">
        <v>38</v>
      </c>
      <c r="N596" s="445">
        <v>6</v>
      </c>
      <c r="O596" s="445">
        <v>228</v>
      </c>
      <c r="P596" s="515">
        <v>2</v>
      </c>
      <c r="Q596" s="446">
        <v>38</v>
      </c>
    </row>
    <row r="597" spans="1:17" ht="14.4" customHeight="1" x14ac:dyDescent="0.3">
      <c r="A597" s="440" t="s">
        <v>959</v>
      </c>
      <c r="B597" s="441" t="s">
        <v>785</v>
      </c>
      <c r="C597" s="441" t="s">
        <v>786</v>
      </c>
      <c r="D597" s="441" t="s">
        <v>825</v>
      </c>
      <c r="E597" s="441" t="s">
        <v>826</v>
      </c>
      <c r="F597" s="445"/>
      <c r="G597" s="445"/>
      <c r="H597" s="445"/>
      <c r="I597" s="445"/>
      <c r="J597" s="445">
        <v>4</v>
      </c>
      <c r="K597" s="445">
        <v>2816</v>
      </c>
      <c r="L597" s="445">
        <v>1</v>
      </c>
      <c r="M597" s="445">
        <v>704</v>
      </c>
      <c r="N597" s="445">
        <v>7</v>
      </c>
      <c r="O597" s="445">
        <v>4935</v>
      </c>
      <c r="P597" s="515">
        <v>1.7524857954545454</v>
      </c>
      <c r="Q597" s="446">
        <v>705</v>
      </c>
    </row>
    <row r="598" spans="1:17" ht="14.4" customHeight="1" x14ac:dyDescent="0.3">
      <c r="A598" s="440" t="s">
        <v>959</v>
      </c>
      <c r="B598" s="441" t="s">
        <v>785</v>
      </c>
      <c r="C598" s="441" t="s">
        <v>786</v>
      </c>
      <c r="D598" s="441" t="s">
        <v>827</v>
      </c>
      <c r="E598" s="441" t="s">
        <v>828</v>
      </c>
      <c r="F598" s="445"/>
      <c r="G598" s="445"/>
      <c r="H598" s="445"/>
      <c r="I598" s="445"/>
      <c r="J598" s="445">
        <v>1</v>
      </c>
      <c r="K598" s="445">
        <v>147</v>
      </c>
      <c r="L598" s="445">
        <v>1</v>
      </c>
      <c r="M598" s="445">
        <v>147</v>
      </c>
      <c r="N598" s="445"/>
      <c r="O598" s="445"/>
      <c r="P598" s="515"/>
      <c r="Q598" s="446"/>
    </row>
    <row r="599" spans="1:17" ht="14.4" customHeight="1" x14ac:dyDescent="0.3">
      <c r="A599" s="440" t="s">
        <v>959</v>
      </c>
      <c r="B599" s="441" t="s">
        <v>785</v>
      </c>
      <c r="C599" s="441" t="s">
        <v>786</v>
      </c>
      <c r="D599" s="441" t="s">
        <v>829</v>
      </c>
      <c r="E599" s="441" t="s">
        <v>830</v>
      </c>
      <c r="F599" s="445">
        <v>1</v>
      </c>
      <c r="G599" s="445">
        <v>285</v>
      </c>
      <c r="H599" s="445">
        <v>0.9375</v>
      </c>
      <c r="I599" s="445">
        <v>285</v>
      </c>
      <c r="J599" s="445">
        <v>1</v>
      </c>
      <c r="K599" s="445">
        <v>304</v>
      </c>
      <c r="L599" s="445">
        <v>1</v>
      </c>
      <c r="M599" s="445">
        <v>304</v>
      </c>
      <c r="N599" s="445">
        <v>3</v>
      </c>
      <c r="O599" s="445">
        <v>915</v>
      </c>
      <c r="P599" s="515">
        <v>3.0098684210526314</v>
      </c>
      <c r="Q599" s="446">
        <v>305</v>
      </c>
    </row>
    <row r="600" spans="1:17" ht="14.4" customHeight="1" x14ac:dyDescent="0.3">
      <c r="A600" s="440" t="s">
        <v>959</v>
      </c>
      <c r="B600" s="441" t="s">
        <v>785</v>
      </c>
      <c r="C600" s="441" t="s">
        <v>786</v>
      </c>
      <c r="D600" s="441" t="s">
        <v>831</v>
      </c>
      <c r="E600" s="441" t="s">
        <v>832</v>
      </c>
      <c r="F600" s="445">
        <v>1</v>
      </c>
      <c r="G600" s="445">
        <v>3505</v>
      </c>
      <c r="H600" s="445"/>
      <c r="I600" s="445">
        <v>3505</v>
      </c>
      <c r="J600" s="445"/>
      <c r="K600" s="445"/>
      <c r="L600" s="445"/>
      <c r="M600" s="445"/>
      <c r="N600" s="445"/>
      <c r="O600" s="445"/>
      <c r="P600" s="515"/>
      <c r="Q600" s="446"/>
    </row>
    <row r="601" spans="1:17" ht="14.4" customHeight="1" x14ac:dyDescent="0.3">
      <c r="A601" s="440" t="s">
        <v>959</v>
      </c>
      <c r="B601" s="441" t="s">
        <v>785</v>
      </c>
      <c r="C601" s="441" t="s">
        <v>786</v>
      </c>
      <c r="D601" s="441" t="s">
        <v>833</v>
      </c>
      <c r="E601" s="441" t="s">
        <v>834</v>
      </c>
      <c r="F601" s="445">
        <v>17</v>
      </c>
      <c r="G601" s="445">
        <v>7854</v>
      </c>
      <c r="H601" s="445">
        <v>0.63595141700404856</v>
      </c>
      <c r="I601" s="445">
        <v>462</v>
      </c>
      <c r="J601" s="445">
        <v>25</v>
      </c>
      <c r="K601" s="445">
        <v>12350</v>
      </c>
      <c r="L601" s="445">
        <v>1</v>
      </c>
      <c r="M601" s="445">
        <v>494</v>
      </c>
      <c r="N601" s="445">
        <v>13</v>
      </c>
      <c r="O601" s="445">
        <v>6422</v>
      </c>
      <c r="P601" s="515">
        <v>0.52</v>
      </c>
      <c r="Q601" s="446">
        <v>494</v>
      </c>
    </row>
    <row r="602" spans="1:17" ht="14.4" customHeight="1" x14ac:dyDescent="0.3">
      <c r="A602" s="440" t="s">
        <v>959</v>
      </c>
      <c r="B602" s="441" t="s">
        <v>785</v>
      </c>
      <c r="C602" s="441" t="s">
        <v>786</v>
      </c>
      <c r="D602" s="441" t="s">
        <v>835</v>
      </c>
      <c r="E602" s="441" t="s">
        <v>836</v>
      </c>
      <c r="F602" s="445"/>
      <c r="G602" s="445"/>
      <c r="H602" s="445"/>
      <c r="I602" s="445"/>
      <c r="J602" s="445">
        <v>1</v>
      </c>
      <c r="K602" s="445">
        <v>6571</v>
      </c>
      <c r="L602" s="445">
        <v>1</v>
      </c>
      <c r="M602" s="445">
        <v>6571</v>
      </c>
      <c r="N602" s="445">
        <v>1</v>
      </c>
      <c r="O602" s="445">
        <v>6580</v>
      </c>
      <c r="P602" s="515">
        <v>1.0013696545426876</v>
      </c>
      <c r="Q602" s="446">
        <v>6580</v>
      </c>
    </row>
    <row r="603" spans="1:17" ht="14.4" customHeight="1" x14ac:dyDescent="0.3">
      <c r="A603" s="440" t="s">
        <v>959</v>
      </c>
      <c r="B603" s="441" t="s">
        <v>785</v>
      </c>
      <c r="C603" s="441" t="s">
        <v>786</v>
      </c>
      <c r="D603" s="441" t="s">
        <v>837</v>
      </c>
      <c r="E603" s="441" t="s">
        <v>838</v>
      </c>
      <c r="F603" s="445">
        <v>19</v>
      </c>
      <c r="G603" s="445">
        <v>6764</v>
      </c>
      <c r="H603" s="445">
        <v>0.73124324324324319</v>
      </c>
      <c r="I603" s="445">
        <v>356</v>
      </c>
      <c r="J603" s="445">
        <v>25</v>
      </c>
      <c r="K603" s="445">
        <v>9250</v>
      </c>
      <c r="L603" s="445">
        <v>1</v>
      </c>
      <c r="M603" s="445">
        <v>370</v>
      </c>
      <c r="N603" s="445">
        <v>15</v>
      </c>
      <c r="O603" s="445">
        <v>5550</v>
      </c>
      <c r="P603" s="515">
        <v>0.6</v>
      </c>
      <c r="Q603" s="446">
        <v>370</v>
      </c>
    </row>
    <row r="604" spans="1:17" ht="14.4" customHeight="1" x14ac:dyDescent="0.3">
      <c r="A604" s="440" t="s">
        <v>959</v>
      </c>
      <c r="B604" s="441" t="s">
        <v>785</v>
      </c>
      <c r="C604" s="441" t="s">
        <v>786</v>
      </c>
      <c r="D604" s="441" t="s">
        <v>839</v>
      </c>
      <c r="E604" s="441" t="s">
        <v>840</v>
      </c>
      <c r="F604" s="445"/>
      <c r="G604" s="445"/>
      <c r="H604" s="445"/>
      <c r="I604" s="445"/>
      <c r="J604" s="445">
        <v>1</v>
      </c>
      <c r="K604" s="445">
        <v>3105</v>
      </c>
      <c r="L604" s="445">
        <v>1</v>
      </c>
      <c r="M604" s="445">
        <v>3105</v>
      </c>
      <c r="N604" s="445"/>
      <c r="O604" s="445"/>
      <c r="P604" s="515"/>
      <c r="Q604" s="446"/>
    </row>
    <row r="605" spans="1:17" ht="14.4" customHeight="1" x14ac:dyDescent="0.3">
      <c r="A605" s="440" t="s">
        <v>959</v>
      </c>
      <c r="B605" s="441" t="s">
        <v>785</v>
      </c>
      <c r="C605" s="441" t="s">
        <v>786</v>
      </c>
      <c r="D605" s="441" t="s">
        <v>841</v>
      </c>
      <c r="E605" s="441" t="s">
        <v>842</v>
      </c>
      <c r="F605" s="445"/>
      <c r="G605" s="445"/>
      <c r="H605" s="445"/>
      <c r="I605" s="445"/>
      <c r="J605" s="445">
        <v>1</v>
      </c>
      <c r="K605" s="445">
        <v>12793</v>
      </c>
      <c r="L605" s="445">
        <v>1</v>
      </c>
      <c r="M605" s="445">
        <v>12793</v>
      </c>
      <c r="N605" s="445">
        <v>1</v>
      </c>
      <c r="O605" s="445">
        <v>12794</v>
      </c>
      <c r="P605" s="515">
        <v>1.0000781677479871</v>
      </c>
      <c r="Q605" s="446">
        <v>12794</v>
      </c>
    </row>
    <row r="606" spans="1:17" ht="14.4" customHeight="1" x14ac:dyDescent="0.3">
      <c r="A606" s="440" t="s">
        <v>959</v>
      </c>
      <c r="B606" s="441" t="s">
        <v>785</v>
      </c>
      <c r="C606" s="441" t="s">
        <v>786</v>
      </c>
      <c r="D606" s="441" t="s">
        <v>843</v>
      </c>
      <c r="E606" s="441" t="s">
        <v>844</v>
      </c>
      <c r="F606" s="445"/>
      <c r="G606" s="445"/>
      <c r="H606" s="445"/>
      <c r="I606" s="445"/>
      <c r="J606" s="445">
        <v>1</v>
      </c>
      <c r="K606" s="445">
        <v>111</v>
      </c>
      <c r="L606" s="445">
        <v>1</v>
      </c>
      <c r="M606" s="445">
        <v>111</v>
      </c>
      <c r="N606" s="445"/>
      <c r="O606" s="445"/>
      <c r="P606" s="515"/>
      <c r="Q606" s="446"/>
    </row>
    <row r="607" spans="1:17" ht="14.4" customHeight="1" x14ac:dyDescent="0.3">
      <c r="A607" s="440" t="s">
        <v>959</v>
      </c>
      <c r="B607" s="441" t="s">
        <v>785</v>
      </c>
      <c r="C607" s="441" t="s">
        <v>786</v>
      </c>
      <c r="D607" s="441" t="s">
        <v>847</v>
      </c>
      <c r="E607" s="441" t="s">
        <v>848</v>
      </c>
      <c r="F607" s="445"/>
      <c r="G607" s="445"/>
      <c r="H607" s="445"/>
      <c r="I607" s="445"/>
      <c r="J607" s="445">
        <v>5</v>
      </c>
      <c r="K607" s="445">
        <v>2475</v>
      </c>
      <c r="L607" s="445">
        <v>1</v>
      </c>
      <c r="M607" s="445">
        <v>495</v>
      </c>
      <c r="N607" s="445">
        <v>4</v>
      </c>
      <c r="O607" s="445">
        <v>1980</v>
      </c>
      <c r="P607" s="515">
        <v>0.8</v>
      </c>
      <c r="Q607" s="446">
        <v>495</v>
      </c>
    </row>
    <row r="608" spans="1:17" ht="14.4" customHeight="1" x14ac:dyDescent="0.3">
      <c r="A608" s="440" t="s">
        <v>959</v>
      </c>
      <c r="B608" s="441" t="s">
        <v>785</v>
      </c>
      <c r="C608" s="441" t="s">
        <v>786</v>
      </c>
      <c r="D608" s="441" t="s">
        <v>851</v>
      </c>
      <c r="E608" s="441" t="s">
        <v>852</v>
      </c>
      <c r="F608" s="445">
        <v>3</v>
      </c>
      <c r="G608" s="445">
        <v>1311</v>
      </c>
      <c r="H608" s="445">
        <v>0.71875</v>
      </c>
      <c r="I608" s="445">
        <v>437</v>
      </c>
      <c r="J608" s="445">
        <v>4</v>
      </c>
      <c r="K608" s="445">
        <v>1824</v>
      </c>
      <c r="L608" s="445">
        <v>1</v>
      </c>
      <c r="M608" s="445">
        <v>456</v>
      </c>
      <c r="N608" s="445">
        <v>8</v>
      </c>
      <c r="O608" s="445">
        <v>3648</v>
      </c>
      <c r="P608" s="515">
        <v>2</v>
      </c>
      <c r="Q608" s="446">
        <v>456</v>
      </c>
    </row>
    <row r="609" spans="1:17" ht="14.4" customHeight="1" x14ac:dyDescent="0.3">
      <c r="A609" s="440" t="s">
        <v>959</v>
      </c>
      <c r="B609" s="441" t="s">
        <v>785</v>
      </c>
      <c r="C609" s="441" t="s">
        <v>786</v>
      </c>
      <c r="D609" s="441" t="s">
        <v>853</v>
      </c>
      <c r="E609" s="441" t="s">
        <v>854</v>
      </c>
      <c r="F609" s="445">
        <v>22</v>
      </c>
      <c r="G609" s="445">
        <v>1188</v>
      </c>
      <c r="H609" s="445">
        <v>0.78779840848806371</v>
      </c>
      <c r="I609" s="445">
        <v>54</v>
      </c>
      <c r="J609" s="445">
        <v>26</v>
      </c>
      <c r="K609" s="445">
        <v>1508</v>
      </c>
      <c r="L609" s="445">
        <v>1</v>
      </c>
      <c r="M609" s="445">
        <v>58</v>
      </c>
      <c r="N609" s="445">
        <v>12</v>
      </c>
      <c r="O609" s="445">
        <v>696</v>
      </c>
      <c r="P609" s="515">
        <v>0.46153846153846156</v>
      </c>
      <c r="Q609" s="446">
        <v>58</v>
      </c>
    </row>
    <row r="610" spans="1:17" ht="14.4" customHeight="1" x14ac:dyDescent="0.3">
      <c r="A610" s="440" t="s">
        <v>959</v>
      </c>
      <c r="B610" s="441" t="s">
        <v>785</v>
      </c>
      <c r="C610" s="441" t="s">
        <v>786</v>
      </c>
      <c r="D610" s="441" t="s">
        <v>855</v>
      </c>
      <c r="E610" s="441" t="s">
        <v>856</v>
      </c>
      <c r="F610" s="445"/>
      <c r="G610" s="445"/>
      <c r="H610" s="445"/>
      <c r="I610" s="445"/>
      <c r="J610" s="445">
        <v>2</v>
      </c>
      <c r="K610" s="445">
        <v>4346</v>
      </c>
      <c r="L610" s="445">
        <v>1</v>
      </c>
      <c r="M610" s="445">
        <v>2173</v>
      </c>
      <c r="N610" s="445">
        <v>1</v>
      </c>
      <c r="O610" s="445">
        <v>2173</v>
      </c>
      <c r="P610" s="515">
        <v>0.5</v>
      </c>
      <c r="Q610" s="446">
        <v>2173</v>
      </c>
    </row>
    <row r="611" spans="1:17" ht="14.4" customHeight="1" x14ac:dyDescent="0.3">
      <c r="A611" s="440" t="s">
        <v>959</v>
      </c>
      <c r="B611" s="441" t="s">
        <v>785</v>
      </c>
      <c r="C611" s="441" t="s">
        <v>786</v>
      </c>
      <c r="D611" s="441" t="s">
        <v>861</v>
      </c>
      <c r="E611" s="441" t="s">
        <v>862</v>
      </c>
      <c r="F611" s="445">
        <v>36</v>
      </c>
      <c r="G611" s="445">
        <v>6084</v>
      </c>
      <c r="H611" s="445">
        <v>0.79012987012987013</v>
      </c>
      <c r="I611" s="445">
        <v>169</v>
      </c>
      <c r="J611" s="445">
        <v>44</v>
      </c>
      <c r="K611" s="445">
        <v>7700</v>
      </c>
      <c r="L611" s="445">
        <v>1</v>
      </c>
      <c r="M611" s="445">
        <v>175</v>
      </c>
      <c r="N611" s="445">
        <v>20</v>
      </c>
      <c r="O611" s="445">
        <v>3520</v>
      </c>
      <c r="P611" s="515">
        <v>0.45714285714285713</v>
      </c>
      <c r="Q611" s="446">
        <v>176</v>
      </c>
    </row>
    <row r="612" spans="1:17" ht="14.4" customHeight="1" x14ac:dyDescent="0.3">
      <c r="A612" s="440" t="s">
        <v>959</v>
      </c>
      <c r="B612" s="441" t="s">
        <v>785</v>
      </c>
      <c r="C612" s="441" t="s">
        <v>786</v>
      </c>
      <c r="D612" s="441" t="s">
        <v>863</v>
      </c>
      <c r="E612" s="441" t="s">
        <v>864</v>
      </c>
      <c r="F612" s="445">
        <v>9</v>
      </c>
      <c r="G612" s="445">
        <v>729</v>
      </c>
      <c r="H612" s="445">
        <v>0.29574036511156188</v>
      </c>
      <c r="I612" s="445">
        <v>81</v>
      </c>
      <c r="J612" s="445">
        <v>29</v>
      </c>
      <c r="K612" s="445">
        <v>2465</v>
      </c>
      <c r="L612" s="445">
        <v>1</v>
      </c>
      <c r="M612" s="445">
        <v>85</v>
      </c>
      <c r="N612" s="445">
        <v>27</v>
      </c>
      <c r="O612" s="445">
        <v>2295</v>
      </c>
      <c r="P612" s="515">
        <v>0.93103448275862066</v>
      </c>
      <c r="Q612" s="446">
        <v>85</v>
      </c>
    </row>
    <row r="613" spans="1:17" ht="14.4" customHeight="1" x14ac:dyDescent="0.3">
      <c r="A613" s="440" t="s">
        <v>959</v>
      </c>
      <c r="B613" s="441" t="s">
        <v>785</v>
      </c>
      <c r="C613" s="441" t="s">
        <v>786</v>
      </c>
      <c r="D613" s="441" t="s">
        <v>867</v>
      </c>
      <c r="E613" s="441" t="s">
        <v>868</v>
      </c>
      <c r="F613" s="445">
        <v>2</v>
      </c>
      <c r="G613" s="445">
        <v>326</v>
      </c>
      <c r="H613" s="445">
        <v>1.9289940828402368</v>
      </c>
      <c r="I613" s="445">
        <v>163</v>
      </c>
      <c r="J613" s="445">
        <v>1</v>
      </c>
      <c r="K613" s="445">
        <v>169</v>
      </c>
      <c r="L613" s="445">
        <v>1</v>
      </c>
      <c r="M613" s="445">
        <v>169</v>
      </c>
      <c r="N613" s="445">
        <v>1</v>
      </c>
      <c r="O613" s="445">
        <v>170</v>
      </c>
      <c r="P613" s="515">
        <v>1.0059171597633136</v>
      </c>
      <c r="Q613" s="446">
        <v>170</v>
      </c>
    </row>
    <row r="614" spans="1:17" ht="14.4" customHeight="1" x14ac:dyDescent="0.3">
      <c r="A614" s="440" t="s">
        <v>959</v>
      </c>
      <c r="B614" s="441" t="s">
        <v>785</v>
      </c>
      <c r="C614" s="441" t="s">
        <v>786</v>
      </c>
      <c r="D614" s="441" t="s">
        <v>869</v>
      </c>
      <c r="E614" s="441" t="s">
        <v>870</v>
      </c>
      <c r="F614" s="445"/>
      <c r="G614" s="445"/>
      <c r="H614" s="445"/>
      <c r="I614" s="445"/>
      <c r="J614" s="445">
        <v>2</v>
      </c>
      <c r="K614" s="445">
        <v>58</v>
      </c>
      <c r="L614" s="445">
        <v>1</v>
      </c>
      <c r="M614" s="445">
        <v>29</v>
      </c>
      <c r="N614" s="445">
        <v>4</v>
      </c>
      <c r="O614" s="445">
        <v>116</v>
      </c>
      <c r="P614" s="515">
        <v>2</v>
      </c>
      <c r="Q614" s="446">
        <v>29</v>
      </c>
    </row>
    <row r="615" spans="1:17" ht="14.4" customHeight="1" x14ac:dyDescent="0.3">
      <c r="A615" s="440" t="s">
        <v>959</v>
      </c>
      <c r="B615" s="441" t="s">
        <v>785</v>
      </c>
      <c r="C615" s="441" t="s">
        <v>786</v>
      </c>
      <c r="D615" s="441" t="s">
        <v>873</v>
      </c>
      <c r="E615" s="441" t="s">
        <v>874</v>
      </c>
      <c r="F615" s="445">
        <v>1</v>
      </c>
      <c r="G615" s="445">
        <v>170</v>
      </c>
      <c r="H615" s="445">
        <v>0.48295454545454547</v>
      </c>
      <c r="I615" s="445">
        <v>170</v>
      </c>
      <c r="J615" s="445">
        <v>2</v>
      </c>
      <c r="K615" s="445">
        <v>352</v>
      </c>
      <c r="L615" s="445">
        <v>1</v>
      </c>
      <c r="M615" s="445">
        <v>176</v>
      </c>
      <c r="N615" s="445"/>
      <c r="O615" s="445"/>
      <c r="P615" s="515"/>
      <c r="Q615" s="446"/>
    </row>
    <row r="616" spans="1:17" ht="14.4" customHeight="1" x14ac:dyDescent="0.3">
      <c r="A616" s="440" t="s">
        <v>959</v>
      </c>
      <c r="B616" s="441" t="s">
        <v>785</v>
      </c>
      <c r="C616" s="441" t="s">
        <v>786</v>
      </c>
      <c r="D616" s="441" t="s">
        <v>877</v>
      </c>
      <c r="E616" s="441" t="s">
        <v>878</v>
      </c>
      <c r="F616" s="445">
        <v>3</v>
      </c>
      <c r="G616" s="445">
        <v>741</v>
      </c>
      <c r="H616" s="445">
        <v>0.56349809885931557</v>
      </c>
      <c r="I616" s="445">
        <v>247</v>
      </c>
      <c r="J616" s="445">
        <v>5</v>
      </c>
      <c r="K616" s="445">
        <v>1315</v>
      </c>
      <c r="L616" s="445">
        <v>1</v>
      </c>
      <c r="M616" s="445">
        <v>263</v>
      </c>
      <c r="N616" s="445">
        <v>12</v>
      </c>
      <c r="O616" s="445">
        <v>3168</v>
      </c>
      <c r="P616" s="515">
        <v>2.4091254752851712</v>
      </c>
      <c r="Q616" s="446">
        <v>264</v>
      </c>
    </row>
    <row r="617" spans="1:17" ht="14.4" customHeight="1" x14ac:dyDescent="0.3">
      <c r="A617" s="440" t="s">
        <v>959</v>
      </c>
      <c r="B617" s="441" t="s">
        <v>785</v>
      </c>
      <c r="C617" s="441" t="s">
        <v>786</v>
      </c>
      <c r="D617" s="441" t="s">
        <v>879</v>
      </c>
      <c r="E617" s="441" t="s">
        <v>880</v>
      </c>
      <c r="F617" s="445">
        <v>12</v>
      </c>
      <c r="G617" s="445">
        <v>24144</v>
      </c>
      <c r="H617" s="445">
        <v>0.59659006671608594</v>
      </c>
      <c r="I617" s="445">
        <v>2012</v>
      </c>
      <c r="J617" s="445">
        <v>19</v>
      </c>
      <c r="K617" s="445">
        <v>40470</v>
      </c>
      <c r="L617" s="445">
        <v>1</v>
      </c>
      <c r="M617" s="445">
        <v>2130</v>
      </c>
      <c r="N617" s="445">
        <v>3</v>
      </c>
      <c r="O617" s="445">
        <v>6393</v>
      </c>
      <c r="P617" s="515">
        <v>0.15796886582653819</v>
      </c>
      <c r="Q617" s="446">
        <v>2131</v>
      </c>
    </row>
    <row r="618" spans="1:17" ht="14.4" customHeight="1" x14ac:dyDescent="0.3">
      <c r="A618" s="440" t="s">
        <v>959</v>
      </c>
      <c r="B618" s="441" t="s">
        <v>785</v>
      </c>
      <c r="C618" s="441" t="s">
        <v>786</v>
      </c>
      <c r="D618" s="441" t="s">
        <v>883</v>
      </c>
      <c r="E618" s="441" t="s">
        <v>884</v>
      </c>
      <c r="F618" s="445">
        <v>1</v>
      </c>
      <c r="G618" s="445">
        <v>418</v>
      </c>
      <c r="H618" s="445">
        <v>0.98817966903073284</v>
      </c>
      <c r="I618" s="445">
        <v>418</v>
      </c>
      <c r="J618" s="445">
        <v>1</v>
      </c>
      <c r="K618" s="445">
        <v>423</v>
      </c>
      <c r="L618" s="445">
        <v>1</v>
      </c>
      <c r="M618" s="445">
        <v>423</v>
      </c>
      <c r="N618" s="445">
        <v>1</v>
      </c>
      <c r="O618" s="445">
        <v>424</v>
      </c>
      <c r="P618" s="515">
        <v>1.0023640661938533</v>
      </c>
      <c r="Q618" s="446">
        <v>424</v>
      </c>
    </row>
    <row r="619" spans="1:17" ht="14.4" customHeight="1" x14ac:dyDescent="0.3">
      <c r="A619" s="440" t="s">
        <v>959</v>
      </c>
      <c r="B619" s="441" t="s">
        <v>785</v>
      </c>
      <c r="C619" s="441" t="s">
        <v>786</v>
      </c>
      <c r="D619" s="441" t="s">
        <v>892</v>
      </c>
      <c r="E619" s="441" t="s">
        <v>893</v>
      </c>
      <c r="F619" s="445">
        <v>3</v>
      </c>
      <c r="G619" s="445">
        <v>807</v>
      </c>
      <c r="H619" s="445">
        <v>0.56041666666666667</v>
      </c>
      <c r="I619" s="445">
        <v>269</v>
      </c>
      <c r="J619" s="445">
        <v>5</v>
      </c>
      <c r="K619" s="445">
        <v>1440</v>
      </c>
      <c r="L619" s="445">
        <v>1</v>
      </c>
      <c r="M619" s="445">
        <v>288</v>
      </c>
      <c r="N619" s="445">
        <v>1</v>
      </c>
      <c r="O619" s="445">
        <v>289</v>
      </c>
      <c r="P619" s="515">
        <v>0.20069444444444445</v>
      </c>
      <c r="Q619" s="446">
        <v>289</v>
      </c>
    </row>
    <row r="620" spans="1:17" ht="14.4" customHeight="1" x14ac:dyDescent="0.3">
      <c r="A620" s="440" t="s">
        <v>959</v>
      </c>
      <c r="B620" s="441" t="s">
        <v>785</v>
      </c>
      <c r="C620" s="441" t="s">
        <v>786</v>
      </c>
      <c r="D620" s="441" t="s">
        <v>894</v>
      </c>
      <c r="E620" s="441" t="s">
        <v>895</v>
      </c>
      <c r="F620" s="445">
        <v>1</v>
      </c>
      <c r="G620" s="445">
        <v>1050</v>
      </c>
      <c r="H620" s="445"/>
      <c r="I620" s="445">
        <v>1050</v>
      </c>
      <c r="J620" s="445"/>
      <c r="K620" s="445"/>
      <c r="L620" s="445"/>
      <c r="M620" s="445"/>
      <c r="N620" s="445"/>
      <c r="O620" s="445"/>
      <c r="P620" s="515"/>
      <c r="Q620" s="446"/>
    </row>
    <row r="621" spans="1:17" ht="14.4" customHeight="1" x14ac:dyDescent="0.3">
      <c r="A621" s="440" t="s">
        <v>959</v>
      </c>
      <c r="B621" s="441" t="s">
        <v>785</v>
      </c>
      <c r="C621" s="441" t="s">
        <v>786</v>
      </c>
      <c r="D621" s="441" t="s">
        <v>900</v>
      </c>
      <c r="E621" s="441" t="s">
        <v>901</v>
      </c>
      <c r="F621" s="445"/>
      <c r="G621" s="445"/>
      <c r="H621" s="445"/>
      <c r="I621" s="445"/>
      <c r="J621" s="445">
        <v>1</v>
      </c>
      <c r="K621" s="445">
        <v>0</v>
      </c>
      <c r="L621" s="445"/>
      <c r="M621" s="445">
        <v>0</v>
      </c>
      <c r="N621" s="445"/>
      <c r="O621" s="445"/>
      <c r="P621" s="515"/>
      <c r="Q621" s="446"/>
    </row>
    <row r="622" spans="1:17" ht="14.4" customHeight="1" x14ac:dyDescent="0.3">
      <c r="A622" s="440" t="s">
        <v>960</v>
      </c>
      <c r="B622" s="441" t="s">
        <v>785</v>
      </c>
      <c r="C622" s="441" t="s">
        <v>786</v>
      </c>
      <c r="D622" s="441" t="s">
        <v>817</v>
      </c>
      <c r="E622" s="441" t="s">
        <v>818</v>
      </c>
      <c r="F622" s="445"/>
      <c r="G622" s="445"/>
      <c r="H622" s="445"/>
      <c r="I622" s="445"/>
      <c r="J622" s="445">
        <v>2</v>
      </c>
      <c r="K622" s="445">
        <v>98</v>
      </c>
      <c r="L622" s="445">
        <v>1</v>
      </c>
      <c r="M622" s="445">
        <v>49</v>
      </c>
      <c r="N622" s="445">
        <v>1</v>
      </c>
      <c r="O622" s="445">
        <v>49</v>
      </c>
      <c r="P622" s="515">
        <v>0.5</v>
      </c>
      <c r="Q622" s="446">
        <v>49</v>
      </c>
    </row>
    <row r="623" spans="1:17" ht="14.4" customHeight="1" x14ac:dyDescent="0.3">
      <c r="A623" s="440" t="s">
        <v>960</v>
      </c>
      <c r="B623" s="441" t="s">
        <v>785</v>
      </c>
      <c r="C623" s="441" t="s">
        <v>786</v>
      </c>
      <c r="D623" s="441" t="s">
        <v>863</v>
      </c>
      <c r="E623" s="441" t="s">
        <v>864</v>
      </c>
      <c r="F623" s="445"/>
      <c r="G623" s="445"/>
      <c r="H623" s="445"/>
      <c r="I623" s="445"/>
      <c r="J623" s="445">
        <v>8</v>
      </c>
      <c r="K623" s="445">
        <v>680</v>
      </c>
      <c r="L623" s="445">
        <v>1</v>
      </c>
      <c r="M623" s="445">
        <v>85</v>
      </c>
      <c r="N623" s="445">
        <v>4</v>
      </c>
      <c r="O623" s="445">
        <v>340</v>
      </c>
      <c r="P623" s="515">
        <v>0.5</v>
      </c>
      <c r="Q623" s="446">
        <v>85</v>
      </c>
    </row>
    <row r="624" spans="1:17" ht="14.4" customHeight="1" x14ac:dyDescent="0.3">
      <c r="A624" s="440" t="s">
        <v>960</v>
      </c>
      <c r="B624" s="441" t="s">
        <v>785</v>
      </c>
      <c r="C624" s="441" t="s">
        <v>786</v>
      </c>
      <c r="D624" s="441" t="s">
        <v>873</v>
      </c>
      <c r="E624" s="441" t="s">
        <v>874</v>
      </c>
      <c r="F624" s="445"/>
      <c r="G624" s="445"/>
      <c r="H624" s="445"/>
      <c r="I624" s="445"/>
      <c r="J624" s="445">
        <v>2</v>
      </c>
      <c r="K624" s="445">
        <v>352</v>
      </c>
      <c r="L624" s="445">
        <v>1</v>
      </c>
      <c r="M624" s="445">
        <v>176</v>
      </c>
      <c r="N624" s="445"/>
      <c r="O624" s="445"/>
      <c r="P624" s="515"/>
      <c r="Q624" s="446"/>
    </row>
    <row r="625" spans="1:17" ht="14.4" customHeight="1" x14ac:dyDescent="0.3">
      <c r="A625" s="440" t="s">
        <v>960</v>
      </c>
      <c r="B625" s="441" t="s">
        <v>785</v>
      </c>
      <c r="C625" s="441" t="s">
        <v>786</v>
      </c>
      <c r="D625" s="441" t="s">
        <v>877</v>
      </c>
      <c r="E625" s="441" t="s">
        <v>878</v>
      </c>
      <c r="F625" s="445"/>
      <c r="G625" s="445"/>
      <c r="H625" s="445"/>
      <c r="I625" s="445"/>
      <c r="J625" s="445">
        <v>2</v>
      </c>
      <c r="K625" s="445">
        <v>526</v>
      </c>
      <c r="L625" s="445">
        <v>1</v>
      </c>
      <c r="M625" s="445">
        <v>263</v>
      </c>
      <c r="N625" s="445">
        <v>1</v>
      </c>
      <c r="O625" s="445">
        <v>264</v>
      </c>
      <c r="P625" s="515">
        <v>0.50190114068441061</v>
      </c>
      <c r="Q625" s="446">
        <v>264</v>
      </c>
    </row>
    <row r="626" spans="1:17" ht="14.4" customHeight="1" x14ac:dyDescent="0.3">
      <c r="A626" s="440" t="s">
        <v>961</v>
      </c>
      <c r="B626" s="441" t="s">
        <v>785</v>
      </c>
      <c r="C626" s="441" t="s">
        <v>786</v>
      </c>
      <c r="D626" s="441" t="s">
        <v>787</v>
      </c>
      <c r="E626" s="441" t="s">
        <v>788</v>
      </c>
      <c r="F626" s="445"/>
      <c r="G626" s="445"/>
      <c r="H626" s="445"/>
      <c r="I626" s="445"/>
      <c r="J626" s="445"/>
      <c r="K626" s="445"/>
      <c r="L626" s="445"/>
      <c r="M626" s="445"/>
      <c r="N626" s="445">
        <v>1</v>
      </c>
      <c r="O626" s="445">
        <v>2229</v>
      </c>
      <c r="P626" s="515"/>
      <c r="Q626" s="446">
        <v>2229</v>
      </c>
    </row>
    <row r="627" spans="1:17" ht="14.4" customHeight="1" x14ac:dyDescent="0.3">
      <c r="A627" s="440" t="s">
        <v>961</v>
      </c>
      <c r="B627" s="441" t="s">
        <v>785</v>
      </c>
      <c r="C627" s="441" t="s">
        <v>786</v>
      </c>
      <c r="D627" s="441" t="s">
        <v>789</v>
      </c>
      <c r="E627" s="441" t="s">
        <v>790</v>
      </c>
      <c r="F627" s="445">
        <v>188</v>
      </c>
      <c r="G627" s="445">
        <v>10152</v>
      </c>
      <c r="H627" s="445">
        <v>0.65311374163664437</v>
      </c>
      <c r="I627" s="445">
        <v>54</v>
      </c>
      <c r="J627" s="445">
        <v>268</v>
      </c>
      <c r="K627" s="445">
        <v>15544</v>
      </c>
      <c r="L627" s="445">
        <v>1</v>
      </c>
      <c r="M627" s="445">
        <v>58</v>
      </c>
      <c r="N627" s="445">
        <v>136</v>
      </c>
      <c r="O627" s="445">
        <v>7888</v>
      </c>
      <c r="P627" s="515">
        <v>0.5074626865671642</v>
      </c>
      <c r="Q627" s="446">
        <v>58</v>
      </c>
    </row>
    <row r="628" spans="1:17" ht="14.4" customHeight="1" x14ac:dyDescent="0.3">
      <c r="A628" s="440" t="s">
        <v>961</v>
      </c>
      <c r="B628" s="441" t="s">
        <v>785</v>
      </c>
      <c r="C628" s="441" t="s">
        <v>786</v>
      </c>
      <c r="D628" s="441" t="s">
        <v>791</v>
      </c>
      <c r="E628" s="441" t="s">
        <v>792</v>
      </c>
      <c r="F628" s="445">
        <v>18</v>
      </c>
      <c r="G628" s="445">
        <v>2214</v>
      </c>
      <c r="H628" s="445">
        <v>0.24854063762909745</v>
      </c>
      <c r="I628" s="445">
        <v>123</v>
      </c>
      <c r="J628" s="445">
        <v>68</v>
      </c>
      <c r="K628" s="445">
        <v>8908</v>
      </c>
      <c r="L628" s="445">
        <v>1</v>
      </c>
      <c r="M628" s="445">
        <v>131</v>
      </c>
      <c r="N628" s="445">
        <v>48</v>
      </c>
      <c r="O628" s="445">
        <v>6288</v>
      </c>
      <c r="P628" s="515">
        <v>0.70588235294117652</v>
      </c>
      <c r="Q628" s="446">
        <v>131</v>
      </c>
    </row>
    <row r="629" spans="1:17" ht="14.4" customHeight="1" x14ac:dyDescent="0.3">
      <c r="A629" s="440" t="s">
        <v>961</v>
      </c>
      <c r="B629" s="441" t="s">
        <v>785</v>
      </c>
      <c r="C629" s="441" t="s">
        <v>786</v>
      </c>
      <c r="D629" s="441" t="s">
        <v>797</v>
      </c>
      <c r="E629" s="441" t="s">
        <v>798</v>
      </c>
      <c r="F629" s="445"/>
      <c r="G629" s="445"/>
      <c r="H629" s="445"/>
      <c r="I629" s="445"/>
      <c r="J629" s="445">
        <v>20</v>
      </c>
      <c r="K629" s="445">
        <v>8140</v>
      </c>
      <c r="L629" s="445">
        <v>1</v>
      </c>
      <c r="M629" s="445">
        <v>407</v>
      </c>
      <c r="N629" s="445">
        <v>7</v>
      </c>
      <c r="O629" s="445">
        <v>2856</v>
      </c>
      <c r="P629" s="515">
        <v>0.35085995085995086</v>
      </c>
      <c r="Q629" s="446">
        <v>408</v>
      </c>
    </row>
    <row r="630" spans="1:17" ht="14.4" customHeight="1" x14ac:dyDescent="0.3">
      <c r="A630" s="440" t="s">
        <v>961</v>
      </c>
      <c r="B630" s="441" t="s">
        <v>785</v>
      </c>
      <c r="C630" s="441" t="s">
        <v>786</v>
      </c>
      <c r="D630" s="441" t="s">
        <v>799</v>
      </c>
      <c r="E630" s="441" t="s">
        <v>800</v>
      </c>
      <c r="F630" s="445">
        <v>21</v>
      </c>
      <c r="G630" s="445">
        <v>3612</v>
      </c>
      <c r="H630" s="445">
        <v>2.522346368715084</v>
      </c>
      <c r="I630" s="445">
        <v>172</v>
      </c>
      <c r="J630" s="445">
        <v>8</v>
      </c>
      <c r="K630" s="445">
        <v>1432</v>
      </c>
      <c r="L630" s="445">
        <v>1</v>
      </c>
      <c r="M630" s="445">
        <v>179</v>
      </c>
      <c r="N630" s="445">
        <v>8</v>
      </c>
      <c r="O630" s="445">
        <v>1440</v>
      </c>
      <c r="P630" s="515">
        <v>1.005586592178771</v>
      </c>
      <c r="Q630" s="446">
        <v>180</v>
      </c>
    </row>
    <row r="631" spans="1:17" ht="14.4" customHeight="1" x14ac:dyDescent="0.3">
      <c r="A631" s="440" t="s">
        <v>961</v>
      </c>
      <c r="B631" s="441" t="s">
        <v>785</v>
      </c>
      <c r="C631" s="441" t="s">
        <v>786</v>
      </c>
      <c r="D631" s="441" t="s">
        <v>803</v>
      </c>
      <c r="E631" s="441" t="s">
        <v>804</v>
      </c>
      <c r="F631" s="445">
        <v>16</v>
      </c>
      <c r="G631" s="445">
        <v>5152</v>
      </c>
      <c r="H631" s="445">
        <v>1.0985074626865672</v>
      </c>
      <c r="I631" s="445">
        <v>322</v>
      </c>
      <c r="J631" s="445">
        <v>14</v>
      </c>
      <c r="K631" s="445">
        <v>4690</v>
      </c>
      <c r="L631" s="445">
        <v>1</v>
      </c>
      <c r="M631" s="445">
        <v>335</v>
      </c>
      <c r="N631" s="445">
        <v>15</v>
      </c>
      <c r="O631" s="445">
        <v>5040</v>
      </c>
      <c r="P631" s="515">
        <v>1.0746268656716418</v>
      </c>
      <c r="Q631" s="446">
        <v>336</v>
      </c>
    </row>
    <row r="632" spans="1:17" ht="14.4" customHeight="1" x14ac:dyDescent="0.3">
      <c r="A632" s="440" t="s">
        <v>961</v>
      </c>
      <c r="B632" s="441" t="s">
        <v>785</v>
      </c>
      <c r="C632" s="441" t="s">
        <v>786</v>
      </c>
      <c r="D632" s="441" t="s">
        <v>807</v>
      </c>
      <c r="E632" s="441" t="s">
        <v>808</v>
      </c>
      <c r="F632" s="445">
        <v>26</v>
      </c>
      <c r="G632" s="445">
        <v>8866</v>
      </c>
      <c r="H632" s="445">
        <v>0.63510028653295125</v>
      </c>
      <c r="I632" s="445">
        <v>341</v>
      </c>
      <c r="J632" s="445">
        <v>40</v>
      </c>
      <c r="K632" s="445">
        <v>13960</v>
      </c>
      <c r="L632" s="445">
        <v>1</v>
      </c>
      <c r="M632" s="445">
        <v>349</v>
      </c>
      <c r="N632" s="445">
        <v>77</v>
      </c>
      <c r="O632" s="445">
        <v>26873</v>
      </c>
      <c r="P632" s="515">
        <v>1.925</v>
      </c>
      <c r="Q632" s="446">
        <v>349</v>
      </c>
    </row>
    <row r="633" spans="1:17" ht="14.4" customHeight="1" x14ac:dyDescent="0.3">
      <c r="A633" s="440" t="s">
        <v>961</v>
      </c>
      <c r="B633" s="441" t="s">
        <v>785</v>
      </c>
      <c r="C633" s="441" t="s">
        <v>786</v>
      </c>
      <c r="D633" s="441" t="s">
        <v>813</v>
      </c>
      <c r="E633" s="441" t="s">
        <v>814</v>
      </c>
      <c r="F633" s="445"/>
      <c r="G633" s="445"/>
      <c r="H633" s="445"/>
      <c r="I633" s="445"/>
      <c r="J633" s="445">
        <v>1</v>
      </c>
      <c r="K633" s="445">
        <v>6226</v>
      </c>
      <c r="L633" s="445">
        <v>1</v>
      </c>
      <c r="M633" s="445">
        <v>6226</v>
      </c>
      <c r="N633" s="445"/>
      <c r="O633" s="445"/>
      <c r="P633" s="515"/>
      <c r="Q633" s="446"/>
    </row>
    <row r="634" spans="1:17" ht="14.4" customHeight="1" x14ac:dyDescent="0.3">
      <c r="A634" s="440" t="s">
        <v>961</v>
      </c>
      <c r="B634" s="441" t="s">
        <v>785</v>
      </c>
      <c r="C634" s="441" t="s">
        <v>786</v>
      </c>
      <c r="D634" s="441" t="s">
        <v>815</v>
      </c>
      <c r="E634" s="441" t="s">
        <v>816</v>
      </c>
      <c r="F634" s="445"/>
      <c r="G634" s="445"/>
      <c r="H634" s="445"/>
      <c r="I634" s="445"/>
      <c r="J634" s="445">
        <v>8</v>
      </c>
      <c r="K634" s="445">
        <v>936</v>
      </c>
      <c r="L634" s="445">
        <v>1</v>
      </c>
      <c r="M634" s="445">
        <v>117</v>
      </c>
      <c r="N634" s="445">
        <v>4</v>
      </c>
      <c r="O634" s="445">
        <v>468</v>
      </c>
      <c r="P634" s="515">
        <v>0.5</v>
      </c>
      <c r="Q634" s="446">
        <v>117</v>
      </c>
    </row>
    <row r="635" spans="1:17" ht="14.4" customHeight="1" x14ac:dyDescent="0.3">
      <c r="A635" s="440" t="s">
        <v>961</v>
      </c>
      <c r="B635" s="441" t="s">
        <v>785</v>
      </c>
      <c r="C635" s="441" t="s">
        <v>786</v>
      </c>
      <c r="D635" s="441" t="s">
        <v>817</v>
      </c>
      <c r="E635" s="441" t="s">
        <v>818</v>
      </c>
      <c r="F635" s="445"/>
      <c r="G635" s="445"/>
      <c r="H635" s="445"/>
      <c r="I635" s="445"/>
      <c r="J635" s="445">
        <v>2</v>
      </c>
      <c r="K635" s="445">
        <v>98</v>
      </c>
      <c r="L635" s="445">
        <v>1</v>
      </c>
      <c r="M635" s="445">
        <v>49</v>
      </c>
      <c r="N635" s="445">
        <v>1</v>
      </c>
      <c r="O635" s="445">
        <v>49</v>
      </c>
      <c r="P635" s="515">
        <v>0.5</v>
      </c>
      <c r="Q635" s="446">
        <v>49</v>
      </c>
    </row>
    <row r="636" spans="1:17" ht="14.4" customHeight="1" x14ac:dyDescent="0.3">
      <c r="A636" s="440" t="s">
        <v>961</v>
      </c>
      <c r="B636" s="441" t="s">
        <v>785</v>
      </c>
      <c r="C636" s="441" t="s">
        <v>786</v>
      </c>
      <c r="D636" s="441" t="s">
        <v>821</v>
      </c>
      <c r="E636" s="441" t="s">
        <v>822</v>
      </c>
      <c r="F636" s="445"/>
      <c r="G636" s="445"/>
      <c r="H636" s="445"/>
      <c r="I636" s="445"/>
      <c r="J636" s="445">
        <v>8</v>
      </c>
      <c r="K636" s="445">
        <v>304</v>
      </c>
      <c r="L636" s="445">
        <v>1</v>
      </c>
      <c r="M636" s="445">
        <v>38</v>
      </c>
      <c r="N636" s="445">
        <v>4</v>
      </c>
      <c r="O636" s="445">
        <v>152</v>
      </c>
      <c r="P636" s="515">
        <v>0.5</v>
      </c>
      <c r="Q636" s="446">
        <v>38</v>
      </c>
    </row>
    <row r="637" spans="1:17" ht="14.4" customHeight="1" x14ac:dyDescent="0.3">
      <c r="A637" s="440" t="s">
        <v>961</v>
      </c>
      <c r="B637" s="441" t="s">
        <v>785</v>
      </c>
      <c r="C637" s="441" t="s">
        <v>786</v>
      </c>
      <c r="D637" s="441" t="s">
        <v>825</v>
      </c>
      <c r="E637" s="441" t="s">
        <v>826</v>
      </c>
      <c r="F637" s="445"/>
      <c r="G637" s="445"/>
      <c r="H637" s="445"/>
      <c r="I637" s="445"/>
      <c r="J637" s="445">
        <v>1</v>
      </c>
      <c r="K637" s="445">
        <v>704</v>
      </c>
      <c r="L637" s="445">
        <v>1</v>
      </c>
      <c r="M637" s="445">
        <v>704</v>
      </c>
      <c r="N637" s="445">
        <v>1</v>
      </c>
      <c r="O637" s="445">
        <v>705</v>
      </c>
      <c r="P637" s="515">
        <v>1.0014204545454546</v>
      </c>
      <c r="Q637" s="446">
        <v>705</v>
      </c>
    </row>
    <row r="638" spans="1:17" ht="14.4" customHeight="1" x14ac:dyDescent="0.3">
      <c r="A638" s="440" t="s">
        <v>961</v>
      </c>
      <c r="B638" s="441" t="s">
        <v>785</v>
      </c>
      <c r="C638" s="441" t="s">
        <v>786</v>
      </c>
      <c r="D638" s="441" t="s">
        <v>829</v>
      </c>
      <c r="E638" s="441" t="s">
        <v>830</v>
      </c>
      <c r="F638" s="445">
        <v>93</v>
      </c>
      <c r="G638" s="445">
        <v>26505</v>
      </c>
      <c r="H638" s="445">
        <v>0.70884146341463417</v>
      </c>
      <c r="I638" s="445">
        <v>285</v>
      </c>
      <c r="J638" s="445">
        <v>123</v>
      </c>
      <c r="K638" s="445">
        <v>37392</v>
      </c>
      <c r="L638" s="445">
        <v>1</v>
      </c>
      <c r="M638" s="445">
        <v>304</v>
      </c>
      <c r="N638" s="445">
        <v>116</v>
      </c>
      <c r="O638" s="445">
        <v>35380</v>
      </c>
      <c r="P638" s="515">
        <v>0.94619169875909281</v>
      </c>
      <c r="Q638" s="446">
        <v>305</v>
      </c>
    </row>
    <row r="639" spans="1:17" ht="14.4" customHeight="1" x14ac:dyDescent="0.3">
      <c r="A639" s="440" t="s">
        <v>961</v>
      </c>
      <c r="B639" s="441" t="s">
        <v>785</v>
      </c>
      <c r="C639" s="441" t="s">
        <v>786</v>
      </c>
      <c r="D639" s="441" t="s">
        <v>833</v>
      </c>
      <c r="E639" s="441" t="s">
        <v>834</v>
      </c>
      <c r="F639" s="445">
        <v>25</v>
      </c>
      <c r="G639" s="445">
        <v>11550</v>
      </c>
      <c r="H639" s="445">
        <v>0.48709514170040485</v>
      </c>
      <c r="I639" s="445">
        <v>462</v>
      </c>
      <c r="J639" s="445">
        <v>48</v>
      </c>
      <c r="K639" s="445">
        <v>23712</v>
      </c>
      <c r="L639" s="445">
        <v>1</v>
      </c>
      <c r="M639" s="445">
        <v>494</v>
      </c>
      <c r="N639" s="445">
        <v>54</v>
      </c>
      <c r="O639" s="445">
        <v>26676</v>
      </c>
      <c r="P639" s="515">
        <v>1.125</v>
      </c>
      <c r="Q639" s="446">
        <v>494</v>
      </c>
    </row>
    <row r="640" spans="1:17" ht="14.4" customHeight="1" x14ac:dyDescent="0.3">
      <c r="A640" s="440" t="s">
        <v>961</v>
      </c>
      <c r="B640" s="441" t="s">
        <v>785</v>
      </c>
      <c r="C640" s="441" t="s">
        <v>786</v>
      </c>
      <c r="D640" s="441" t="s">
        <v>837</v>
      </c>
      <c r="E640" s="441" t="s">
        <v>838</v>
      </c>
      <c r="F640" s="445">
        <v>111</v>
      </c>
      <c r="G640" s="445">
        <v>39516</v>
      </c>
      <c r="H640" s="445">
        <v>0.69803921568627447</v>
      </c>
      <c r="I640" s="445">
        <v>356</v>
      </c>
      <c r="J640" s="445">
        <v>153</v>
      </c>
      <c r="K640" s="445">
        <v>56610</v>
      </c>
      <c r="L640" s="445">
        <v>1</v>
      </c>
      <c r="M640" s="445">
        <v>370</v>
      </c>
      <c r="N640" s="445">
        <v>159</v>
      </c>
      <c r="O640" s="445">
        <v>58830</v>
      </c>
      <c r="P640" s="515">
        <v>1.0392156862745099</v>
      </c>
      <c r="Q640" s="446">
        <v>370</v>
      </c>
    </row>
    <row r="641" spans="1:17" ht="14.4" customHeight="1" x14ac:dyDescent="0.3">
      <c r="A641" s="440" t="s">
        <v>961</v>
      </c>
      <c r="B641" s="441" t="s">
        <v>785</v>
      </c>
      <c r="C641" s="441" t="s">
        <v>786</v>
      </c>
      <c r="D641" s="441" t="s">
        <v>843</v>
      </c>
      <c r="E641" s="441" t="s">
        <v>844</v>
      </c>
      <c r="F641" s="445">
        <v>10</v>
      </c>
      <c r="G641" s="445">
        <v>1050</v>
      </c>
      <c r="H641" s="445"/>
      <c r="I641" s="445">
        <v>105</v>
      </c>
      <c r="J641" s="445"/>
      <c r="K641" s="445"/>
      <c r="L641" s="445"/>
      <c r="M641" s="445"/>
      <c r="N641" s="445">
        <v>9</v>
      </c>
      <c r="O641" s="445">
        <v>999</v>
      </c>
      <c r="P641" s="515"/>
      <c r="Q641" s="446">
        <v>111</v>
      </c>
    </row>
    <row r="642" spans="1:17" ht="14.4" customHeight="1" x14ac:dyDescent="0.3">
      <c r="A642" s="440" t="s">
        <v>961</v>
      </c>
      <c r="B642" s="441" t="s">
        <v>785</v>
      </c>
      <c r="C642" s="441" t="s">
        <v>786</v>
      </c>
      <c r="D642" s="441" t="s">
        <v>845</v>
      </c>
      <c r="E642" s="441" t="s">
        <v>846</v>
      </c>
      <c r="F642" s="445">
        <v>1</v>
      </c>
      <c r="G642" s="445">
        <v>117</v>
      </c>
      <c r="H642" s="445"/>
      <c r="I642" s="445">
        <v>117</v>
      </c>
      <c r="J642" s="445"/>
      <c r="K642" s="445"/>
      <c r="L642" s="445"/>
      <c r="M642" s="445"/>
      <c r="N642" s="445"/>
      <c r="O642" s="445"/>
      <c r="P642" s="515"/>
      <c r="Q642" s="446"/>
    </row>
    <row r="643" spans="1:17" ht="14.4" customHeight="1" x14ac:dyDescent="0.3">
      <c r="A643" s="440" t="s">
        <v>961</v>
      </c>
      <c r="B643" s="441" t="s">
        <v>785</v>
      </c>
      <c r="C643" s="441" t="s">
        <v>786</v>
      </c>
      <c r="D643" s="441" t="s">
        <v>847</v>
      </c>
      <c r="E643" s="441" t="s">
        <v>848</v>
      </c>
      <c r="F643" s="445"/>
      <c r="G643" s="445"/>
      <c r="H643" s="445"/>
      <c r="I643" s="445"/>
      <c r="J643" s="445">
        <v>16</v>
      </c>
      <c r="K643" s="445">
        <v>7920</v>
      </c>
      <c r="L643" s="445">
        <v>1</v>
      </c>
      <c r="M643" s="445">
        <v>495</v>
      </c>
      <c r="N643" s="445">
        <v>5</v>
      </c>
      <c r="O643" s="445">
        <v>2475</v>
      </c>
      <c r="P643" s="515">
        <v>0.3125</v>
      </c>
      <c r="Q643" s="446">
        <v>495</v>
      </c>
    </row>
    <row r="644" spans="1:17" ht="14.4" customHeight="1" x14ac:dyDescent="0.3">
      <c r="A644" s="440" t="s">
        <v>961</v>
      </c>
      <c r="B644" s="441" t="s">
        <v>785</v>
      </c>
      <c r="C644" s="441" t="s">
        <v>786</v>
      </c>
      <c r="D644" s="441" t="s">
        <v>851</v>
      </c>
      <c r="E644" s="441" t="s">
        <v>852</v>
      </c>
      <c r="F644" s="445">
        <v>10</v>
      </c>
      <c r="G644" s="445">
        <v>4370</v>
      </c>
      <c r="H644" s="445">
        <v>4.791666666666667</v>
      </c>
      <c r="I644" s="445">
        <v>437</v>
      </c>
      <c r="J644" s="445">
        <v>2</v>
      </c>
      <c r="K644" s="445">
        <v>912</v>
      </c>
      <c r="L644" s="445">
        <v>1</v>
      </c>
      <c r="M644" s="445">
        <v>456</v>
      </c>
      <c r="N644" s="445">
        <v>11</v>
      </c>
      <c r="O644" s="445">
        <v>5016</v>
      </c>
      <c r="P644" s="515">
        <v>5.5</v>
      </c>
      <c r="Q644" s="446">
        <v>456</v>
      </c>
    </row>
    <row r="645" spans="1:17" ht="14.4" customHeight="1" x14ac:dyDescent="0.3">
      <c r="A645" s="440" t="s">
        <v>961</v>
      </c>
      <c r="B645" s="441" t="s">
        <v>785</v>
      </c>
      <c r="C645" s="441" t="s">
        <v>786</v>
      </c>
      <c r="D645" s="441" t="s">
        <v>853</v>
      </c>
      <c r="E645" s="441" t="s">
        <v>854</v>
      </c>
      <c r="F645" s="445">
        <v>56</v>
      </c>
      <c r="G645" s="445">
        <v>3024</v>
      </c>
      <c r="H645" s="445">
        <v>0.84093437152391548</v>
      </c>
      <c r="I645" s="445">
        <v>54</v>
      </c>
      <c r="J645" s="445">
        <v>62</v>
      </c>
      <c r="K645" s="445">
        <v>3596</v>
      </c>
      <c r="L645" s="445">
        <v>1</v>
      </c>
      <c r="M645" s="445">
        <v>58</v>
      </c>
      <c r="N645" s="445">
        <v>32</v>
      </c>
      <c r="O645" s="445">
        <v>1856</v>
      </c>
      <c r="P645" s="515">
        <v>0.5161290322580645</v>
      </c>
      <c r="Q645" s="446">
        <v>58</v>
      </c>
    </row>
    <row r="646" spans="1:17" ht="14.4" customHeight="1" x14ac:dyDescent="0.3">
      <c r="A646" s="440" t="s">
        <v>961</v>
      </c>
      <c r="B646" s="441" t="s">
        <v>785</v>
      </c>
      <c r="C646" s="441" t="s">
        <v>786</v>
      </c>
      <c r="D646" s="441" t="s">
        <v>857</v>
      </c>
      <c r="E646" s="441" t="s">
        <v>858</v>
      </c>
      <c r="F646" s="445"/>
      <c r="G646" s="445"/>
      <c r="H646" s="445"/>
      <c r="I646" s="445"/>
      <c r="J646" s="445"/>
      <c r="K646" s="445"/>
      <c r="L646" s="445"/>
      <c r="M646" s="445"/>
      <c r="N646" s="445">
        <v>4</v>
      </c>
      <c r="O646" s="445">
        <v>39048</v>
      </c>
      <c r="P646" s="515"/>
      <c r="Q646" s="446">
        <v>9762</v>
      </c>
    </row>
    <row r="647" spans="1:17" ht="14.4" customHeight="1" x14ac:dyDescent="0.3">
      <c r="A647" s="440" t="s">
        <v>961</v>
      </c>
      <c r="B647" s="441" t="s">
        <v>785</v>
      </c>
      <c r="C647" s="441" t="s">
        <v>786</v>
      </c>
      <c r="D647" s="441" t="s">
        <v>861</v>
      </c>
      <c r="E647" s="441" t="s">
        <v>862</v>
      </c>
      <c r="F647" s="445">
        <v>136</v>
      </c>
      <c r="G647" s="445">
        <v>22984</v>
      </c>
      <c r="H647" s="445">
        <v>0.45445378151260502</v>
      </c>
      <c r="I647" s="445">
        <v>169</v>
      </c>
      <c r="J647" s="445">
        <v>289</v>
      </c>
      <c r="K647" s="445">
        <v>50575</v>
      </c>
      <c r="L647" s="445">
        <v>1</v>
      </c>
      <c r="M647" s="445">
        <v>175</v>
      </c>
      <c r="N647" s="445">
        <v>473</v>
      </c>
      <c r="O647" s="445">
        <v>83248</v>
      </c>
      <c r="P647" s="515">
        <v>1.646030647553139</v>
      </c>
      <c r="Q647" s="446">
        <v>176</v>
      </c>
    </row>
    <row r="648" spans="1:17" ht="14.4" customHeight="1" x14ac:dyDescent="0.3">
      <c r="A648" s="440" t="s">
        <v>961</v>
      </c>
      <c r="B648" s="441" t="s">
        <v>785</v>
      </c>
      <c r="C648" s="441" t="s">
        <v>786</v>
      </c>
      <c r="D648" s="441" t="s">
        <v>863</v>
      </c>
      <c r="E648" s="441" t="s">
        <v>864</v>
      </c>
      <c r="F648" s="445"/>
      <c r="G648" s="445"/>
      <c r="H648" s="445"/>
      <c r="I648" s="445"/>
      <c r="J648" s="445">
        <v>12</v>
      </c>
      <c r="K648" s="445">
        <v>1020</v>
      </c>
      <c r="L648" s="445">
        <v>1</v>
      </c>
      <c r="M648" s="445">
        <v>85</v>
      </c>
      <c r="N648" s="445">
        <v>6</v>
      </c>
      <c r="O648" s="445">
        <v>510</v>
      </c>
      <c r="P648" s="515">
        <v>0.5</v>
      </c>
      <c r="Q648" s="446">
        <v>85</v>
      </c>
    </row>
    <row r="649" spans="1:17" ht="14.4" customHeight="1" x14ac:dyDescent="0.3">
      <c r="A649" s="440" t="s">
        <v>961</v>
      </c>
      <c r="B649" s="441" t="s">
        <v>785</v>
      </c>
      <c r="C649" s="441" t="s">
        <v>786</v>
      </c>
      <c r="D649" s="441" t="s">
        <v>865</v>
      </c>
      <c r="E649" s="441" t="s">
        <v>866</v>
      </c>
      <c r="F649" s="445"/>
      <c r="G649" s="445"/>
      <c r="H649" s="445"/>
      <c r="I649" s="445"/>
      <c r="J649" s="445">
        <v>6</v>
      </c>
      <c r="K649" s="445">
        <v>1068</v>
      </c>
      <c r="L649" s="445">
        <v>1</v>
      </c>
      <c r="M649" s="445">
        <v>178</v>
      </c>
      <c r="N649" s="445"/>
      <c r="O649" s="445"/>
      <c r="P649" s="515"/>
      <c r="Q649" s="446"/>
    </row>
    <row r="650" spans="1:17" ht="14.4" customHeight="1" x14ac:dyDescent="0.3">
      <c r="A650" s="440" t="s">
        <v>961</v>
      </c>
      <c r="B650" s="441" t="s">
        <v>785</v>
      </c>
      <c r="C650" s="441" t="s">
        <v>786</v>
      </c>
      <c r="D650" s="441" t="s">
        <v>867</v>
      </c>
      <c r="E650" s="441" t="s">
        <v>868</v>
      </c>
      <c r="F650" s="445">
        <v>7</v>
      </c>
      <c r="G650" s="445">
        <v>1141</v>
      </c>
      <c r="H650" s="445">
        <v>1.3502958579881656</v>
      </c>
      <c r="I650" s="445">
        <v>163</v>
      </c>
      <c r="J650" s="445">
        <v>5</v>
      </c>
      <c r="K650" s="445">
        <v>845</v>
      </c>
      <c r="L650" s="445">
        <v>1</v>
      </c>
      <c r="M650" s="445">
        <v>169</v>
      </c>
      <c r="N650" s="445">
        <v>16</v>
      </c>
      <c r="O650" s="445">
        <v>2720</v>
      </c>
      <c r="P650" s="515">
        <v>3.2189349112426036</v>
      </c>
      <c r="Q650" s="446">
        <v>170</v>
      </c>
    </row>
    <row r="651" spans="1:17" ht="14.4" customHeight="1" x14ac:dyDescent="0.3">
      <c r="A651" s="440" t="s">
        <v>961</v>
      </c>
      <c r="B651" s="441" t="s">
        <v>785</v>
      </c>
      <c r="C651" s="441" t="s">
        <v>786</v>
      </c>
      <c r="D651" s="441" t="s">
        <v>871</v>
      </c>
      <c r="E651" s="441" t="s">
        <v>872</v>
      </c>
      <c r="F651" s="445"/>
      <c r="G651" s="445"/>
      <c r="H651" s="445"/>
      <c r="I651" s="445"/>
      <c r="J651" s="445"/>
      <c r="K651" s="445"/>
      <c r="L651" s="445"/>
      <c r="M651" s="445"/>
      <c r="N651" s="445">
        <v>3</v>
      </c>
      <c r="O651" s="445">
        <v>3036</v>
      </c>
      <c r="P651" s="515"/>
      <c r="Q651" s="446">
        <v>1012</v>
      </c>
    </row>
    <row r="652" spans="1:17" ht="14.4" customHeight="1" x14ac:dyDescent="0.3">
      <c r="A652" s="440" t="s">
        <v>961</v>
      </c>
      <c r="B652" s="441" t="s">
        <v>785</v>
      </c>
      <c r="C652" s="441" t="s">
        <v>786</v>
      </c>
      <c r="D652" s="441" t="s">
        <v>873</v>
      </c>
      <c r="E652" s="441" t="s">
        <v>874</v>
      </c>
      <c r="F652" s="445"/>
      <c r="G652" s="445"/>
      <c r="H652" s="445"/>
      <c r="I652" s="445"/>
      <c r="J652" s="445">
        <v>4</v>
      </c>
      <c r="K652" s="445">
        <v>704</v>
      </c>
      <c r="L652" s="445">
        <v>1</v>
      </c>
      <c r="M652" s="445">
        <v>176</v>
      </c>
      <c r="N652" s="445">
        <v>1</v>
      </c>
      <c r="O652" s="445">
        <v>176</v>
      </c>
      <c r="P652" s="515">
        <v>0.25</v>
      </c>
      <c r="Q652" s="446">
        <v>176</v>
      </c>
    </row>
    <row r="653" spans="1:17" ht="14.4" customHeight="1" x14ac:dyDescent="0.3">
      <c r="A653" s="440" t="s">
        <v>961</v>
      </c>
      <c r="B653" s="441" t="s">
        <v>785</v>
      </c>
      <c r="C653" s="441" t="s">
        <v>786</v>
      </c>
      <c r="D653" s="441" t="s">
        <v>877</v>
      </c>
      <c r="E653" s="441" t="s">
        <v>878</v>
      </c>
      <c r="F653" s="445"/>
      <c r="G653" s="445"/>
      <c r="H653" s="445"/>
      <c r="I653" s="445"/>
      <c r="J653" s="445">
        <v>2</v>
      </c>
      <c r="K653" s="445">
        <v>526</v>
      </c>
      <c r="L653" s="445">
        <v>1</v>
      </c>
      <c r="M653" s="445">
        <v>263</v>
      </c>
      <c r="N653" s="445"/>
      <c r="O653" s="445"/>
      <c r="P653" s="515"/>
      <c r="Q653" s="446"/>
    </row>
    <row r="654" spans="1:17" ht="14.4" customHeight="1" x14ac:dyDescent="0.3">
      <c r="A654" s="440" t="s">
        <v>961</v>
      </c>
      <c r="B654" s="441" t="s">
        <v>785</v>
      </c>
      <c r="C654" s="441" t="s">
        <v>786</v>
      </c>
      <c r="D654" s="441" t="s">
        <v>879</v>
      </c>
      <c r="E654" s="441" t="s">
        <v>880</v>
      </c>
      <c r="F654" s="445"/>
      <c r="G654" s="445"/>
      <c r="H654" s="445"/>
      <c r="I654" s="445"/>
      <c r="J654" s="445">
        <v>2</v>
      </c>
      <c r="K654" s="445">
        <v>4260</v>
      </c>
      <c r="L654" s="445">
        <v>1</v>
      </c>
      <c r="M654" s="445">
        <v>2130</v>
      </c>
      <c r="N654" s="445"/>
      <c r="O654" s="445"/>
      <c r="P654" s="515"/>
      <c r="Q654" s="446"/>
    </row>
    <row r="655" spans="1:17" ht="14.4" customHeight="1" x14ac:dyDescent="0.3">
      <c r="A655" s="440" t="s">
        <v>961</v>
      </c>
      <c r="B655" s="441" t="s">
        <v>785</v>
      </c>
      <c r="C655" s="441" t="s">
        <v>786</v>
      </c>
      <c r="D655" s="441" t="s">
        <v>881</v>
      </c>
      <c r="E655" s="441" t="s">
        <v>882</v>
      </c>
      <c r="F655" s="445"/>
      <c r="G655" s="445"/>
      <c r="H655" s="445"/>
      <c r="I655" s="445"/>
      <c r="J655" s="445">
        <v>24</v>
      </c>
      <c r="K655" s="445">
        <v>5808</v>
      </c>
      <c r="L655" s="445">
        <v>1</v>
      </c>
      <c r="M655" s="445">
        <v>242</v>
      </c>
      <c r="N655" s="445">
        <v>7</v>
      </c>
      <c r="O655" s="445">
        <v>1694</v>
      </c>
      <c r="P655" s="515">
        <v>0.29166666666666669</v>
      </c>
      <c r="Q655" s="446">
        <v>242</v>
      </c>
    </row>
    <row r="656" spans="1:17" ht="14.4" customHeight="1" x14ac:dyDescent="0.3">
      <c r="A656" s="440" t="s">
        <v>961</v>
      </c>
      <c r="B656" s="441" t="s">
        <v>785</v>
      </c>
      <c r="C656" s="441" t="s">
        <v>786</v>
      </c>
      <c r="D656" s="441" t="s">
        <v>883</v>
      </c>
      <c r="E656" s="441" t="s">
        <v>884</v>
      </c>
      <c r="F656" s="445"/>
      <c r="G656" s="445"/>
      <c r="H656" s="445"/>
      <c r="I656" s="445"/>
      <c r="J656" s="445"/>
      <c r="K656" s="445"/>
      <c r="L656" s="445"/>
      <c r="M656" s="445"/>
      <c r="N656" s="445">
        <v>1</v>
      </c>
      <c r="O656" s="445">
        <v>424</v>
      </c>
      <c r="P656" s="515"/>
      <c r="Q656" s="446">
        <v>424</v>
      </c>
    </row>
    <row r="657" spans="1:17" ht="14.4" customHeight="1" x14ac:dyDescent="0.3">
      <c r="A657" s="440" t="s">
        <v>961</v>
      </c>
      <c r="B657" s="441" t="s">
        <v>785</v>
      </c>
      <c r="C657" s="441" t="s">
        <v>786</v>
      </c>
      <c r="D657" s="441" t="s">
        <v>888</v>
      </c>
      <c r="E657" s="441" t="s">
        <v>889</v>
      </c>
      <c r="F657" s="445"/>
      <c r="G657" s="445"/>
      <c r="H657" s="445"/>
      <c r="I657" s="445"/>
      <c r="J657" s="445">
        <v>2</v>
      </c>
      <c r="K657" s="445">
        <v>10432</v>
      </c>
      <c r="L657" s="445">
        <v>1</v>
      </c>
      <c r="M657" s="445">
        <v>5216</v>
      </c>
      <c r="N657" s="445"/>
      <c r="O657" s="445"/>
      <c r="P657" s="515"/>
      <c r="Q657" s="446"/>
    </row>
    <row r="658" spans="1:17" ht="14.4" customHeight="1" x14ac:dyDescent="0.3">
      <c r="A658" s="440" t="s">
        <v>962</v>
      </c>
      <c r="B658" s="441" t="s">
        <v>785</v>
      </c>
      <c r="C658" s="441" t="s">
        <v>786</v>
      </c>
      <c r="D658" s="441" t="s">
        <v>789</v>
      </c>
      <c r="E658" s="441" t="s">
        <v>790</v>
      </c>
      <c r="F658" s="445">
        <v>2</v>
      </c>
      <c r="G658" s="445">
        <v>108</v>
      </c>
      <c r="H658" s="445"/>
      <c r="I658" s="445">
        <v>54</v>
      </c>
      <c r="J658" s="445"/>
      <c r="K658" s="445"/>
      <c r="L658" s="445"/>
      <c r="M658" s="445"/>
      <c r="N658" s="445">
        <v>12</v>
      </c>
      <c r="O658" s="445">
        <v>696</v>
      </c>
      <c r="P658" s="515"/>
      <c r="Q658" s="446">
        <v>58</v>
      </c>
    </row>
    <row r="659" spans="1:17" ht="14.4" customHeight="1" x14ac:dyDescent="0.3">
      <c r="A659" s="440" t="s">
        <v>962</v>
      </c>
      <c r="B659" s="441" t="s">
        <v>785</v>
      </c>
      <c r="C659" s="441" t="s">
        <v>786</v>
      </c>
      <c r="D659" s="441" t="s">
        <v>799</v>
      </c>
      <c r="E659" s="441" t="s">
        <v>800</v>
      </c>
      <c r="F659" s="445">
        <v>1</v>
      </c>
      <c r="G659" s="445">
        <v>172</v>
      </c>
      <c r="H659" s="445"/>
      <c r="I659" s="445">
        <v>172</v>
      </c>
      <c r="J659" s="445"/>
      <c r="K659" s="445"/>
      <c r="L659" s="445"/>
      <c r="M659" s="445"/>
      <c r="N659" s="445"/>
      <c r="O659" s="445"/>
      <c r="P659" s="515"/>
      <c r="Q659" s="446"/>
    </row>
    <row r="660" spans="1:17" ht="14.4" customHeight="1" x14ac:dyDescent="0.3">
      <c r="A660" s="440" t="s">
        <v>962</v>
      </c>
      <c r="B660" s="441" t="s">
        <v>785</v>
      </c>
      <c r="C660" s="441" t="s">
        <v>786</v>
      </c>
      <c r="D660" s="441" t="s">
        <v>803</v>
      </c>
      <c r="E660" s="441" t="s">
        <v>804</v>
      </c>
      <c r="F660" s="445">
        <v>2</v>
      </c>
      <c r="G660" s="445">
        <v>644</v>
      </c>
      <c r="H660" s="445"/>
      <c r="I660" s="445">
        <v>322</v>
      </c>
      <c r="J660" s="445"/>
      <c r="K660" s="445"/>
      <c r="L660" s="445"/>
      <c r="M660" s="445"/>
      <c r="N660" s="445"/>
      <c r="O660" s="445"/>
      <c r="P660" s="515"/>
      <c r="Q660" s="446"/>
    </row>
    <row r="661" spans="1:17" ht="14.4" customHeight="1" x14ac:dyDescent="0.3">
      <c r="A661" s="440" t="s">
        <v>962</v>
      </c>
      <c r="B661" s="441" t="s">
        <v>785</v>
      </c>
      <c r="C661" s="441" t="s">
        <v>786</v>
      </c>
      <c r="D661" s="441" t="s">
        <v>805</v>
      </c>
      <c r="E661" s="441" t="s">
        <v>806</v>
      </c>
      <c r="F661" s="445">
        <v>1</v>
      </c>
      <c r="G661" s="445">
        <v>439</v>
      </c>
      <c r="H661" s="445"/>
      <c r="I661" s="445">
        <v>439</v>
      </c>
      <c r="J661" s="445"/>
      <c r="K661" s="445"/>
      <c r="L661" s="445"/>
      <c r="M661" s="445"/>
      <c r="N661" s="445"/>
      <c r="O661" s="445"/>
      <c r="P661" s="515"/>
      <c r="Q661" s="446"/>
    </row>
    <row r="662" spans="1:17" ht="14.4" customHeight="1" x14ac:dyDescent="0.3">
      <c r="A662" s="440" t="s">
        <v>962</v>
      </c>
      <c r="B662" s="441" t="s">
        <v>785</v>
      </c>
      <c r="C662" s="441" t="s">
        <v>786</v>
      </c>
      <c r="D662" s="441" t="s">
        <v>807</v>
      </c>
      <c r="E662" s="441" t="s">
        <v>808</v>
      </c>
      <c r="F662" s="445">
        <v>3</v>
      </c>
      <c r="G662" s="445">
        <v>1023</v>
      </c>
      <c r="H662" s="445"/>
      <c r="I662" s="445">
        <v>341</v>
      </c>
      <c r="J662" s="445"/>
      <c r="K662" s="445"/>
      <c r="L662" s="445"/>
      <c r="M662" s="445"/>
      <c r="N662" s="445"/>
      <c r="O662" s="445"/>
      <c r="P662" s="515"/>
      <c r="Q662" s="446"/>
    </row>
    <row r="663" spans="1:17" ht="14.4" customHeight="1" x14ac:dyDescent="0.3">
      <c r="A663" s="440" t="s">
        <v>962</v>
      </c>
      <c r="B663" s="441" t="s">
        <v>785</v>
      </c>
      <c r="C663" s="441" t="s">
        <v>786</v>
      </c>
      <c r="D663" s="441" t="s">
        <v>833</v>
      </c>
      <c r="E663" s="441" t="s">
        <v>834</v>
      </c>
      <c r="F663" s="445">
        <v>1</v>
      </c>
      <c r="G663" s="445">
        <v>462</v>
      </c>
      <c r="H663" s="445"/>
      <c r="I663" s="445">
        <v>462</v>
      </c>
      <c r="J663" s="445"/>
      <c r="K663" s="445"/>
      <c r="L663" s="445"/>
      <c r="M663" s="445"/>
      <c r="N663" s="445">
        <v>2</v>
      </c>
      <c r="O663" s="445">
        <v>988</v>
      </c>
      <c r="P663" s="515"/>
      <c r="Q663" s="446">
        <v>494</v>
      </c>
    </row>
    <row r="664" spans="1:17" ht="14.4" customHeight="1" x14ac:dyDescent="0.3">
      <c r="A664" s="440" t="s">
        <v>962</v>
      </c>
      <c r="B664" s="441" t="s">
        <v>785</v>
      </c>
      <c r="C664" s="441" t="s">
        <v>786</v>
      </c>
      <c r="D664" s="441" t="s">
        <v>837</v>
      </c>
      <c r="E664" s="441" t="s">
        <v>838</v>
      </c>
      <c r="F664" s="445">
        <v>1</v>
      </c>
      <c r="G664" s="445">
        <v>356</v>
      </c>
      <c r="H664" s="445"/>
      <c r="I664" s="445">
        <v>356</v>
      </c>
      <c r="J664" s="445"/>
      <c r="K664" s="445"/>
      <c r="L664" s="445"/>
      <c r="M664" s="445"/>
      <c r="N664" s="445">
        <v>2</v>
      </c>
      <c r="O664" s="445">
        <v>740</v>
      </c>
      <c r="P664" s="515"/>
      <c r="Q664" s="446">
        <v>370</v>
      </c>
    </row>
    <row r="665" spans="1:17" ht="14.4" customHeight="1" x14ac:dyDescent="0.3">
      <c r="A665" s="440" t="s">
        <v>962</v>
      </c>
      <c r="B665" s="441" t="s">
        <v>785</v>
      </c>
      <c r="C665" s="441" t="s">
        <v>786</v>
      </c>
      <c r="D665" s="441" t="s">
        <v>851</v>
      </c>
      <c r="E665" s="441" t="s">
        <v>852</v>
      </c>
      <c r="F665" s="445">
        <v>2</v>
      </c>
      <c r="G665" s="445">
        <v>874</v>
      </c>
      <c r="H665" s="445"/>
      <c r="I665" s="445">
        <v>437</v>
      </c>
      <c r="J665" s="445"/>
      <c r="K665" s="445"/>
      <c r="L665" s="445"/>
      <c r="M665" s="445"/>
      <c r="N665" s="445"/>
      <c r="O665" s="445"/>
      <c r="P665" s="515"/>
      <c r="Q665" s="446"/>
    </row>
    <row r="666" spans="1:17" ht="14.4" customHeight="1" x14ac:dyDescent="0.3">
      <c r="A666" s="440" t="s">
        <v>962</v>
      </c>
      <c r="B666" s="441" t="s">
        <v>785</v>
      </c>
      <c r="C666" s="441" t="s">
        <v>786</v>
      </c>
      <c r="D666" s="441" t="s">
        <v>861</v>
      </c>
      <c r="E666" s="441" t="s">
        <v>862</v>
      </c>
      <c r="F666" s="445"/>
      <c r="G666" s="445"/>
      <c r="H666" s="445"/>
      <c r="I666" s="445"/>
      <c r="J666" s="445"/>
      <c r="K666" s="445"/>
      <c r="L666" s="445"/>
      <c r="M666" s="445"/>
      <c r="N666" s="445">
        <v>8</v>
      </c>
      <c r="O666" s="445">
        <v>1408</v>
      </c>
      <c r="P666" s="515"/>
      <c r="Q666" s="446">
        <v>176</v>
      </c>
    </row>
    <row r="667" spans="1:17" ht="14.4" customHeight="1" x14ac:dyDescent="0.3">
      <c r="A667" s="440" t="s">
        <v>962</v>
      </c>
      <c r="B667" s="441" t="s">
        <v>785</v>
      </c>
      <c r="C667" s="441" t="s">
        <v>786</v>
      </c>
      <c r="D667" s="441" t="s">
        <v>867</v>
      </c>
      <c r="E667" s="441" t="s">
        <v>868</v>
      </c>
      <c r="F667" s="445">
        <v>1</v>
      </c>
      <c r="G667" s="445">
        <v>163</v>
      </c>
      <c r="H667" s="445"/>
      <c r="I667" s="445">
        <v>163</v>
      </c>
      <c r="J667" s="445"/>
      <c r="K667" s="445"/>
      <c r="L667" s="445"/>
      <c r="M667" s="445"/>
      <c r="N667" s="445"/>
      <c r="O667" s="445"/>
      <c r="P667" s="515"/>
      <c r="Q667" s="446"/>
    </row>
    <row r="668" spans="1:17" ht="14.4" customHeight="1" x14ac:dyDescent="0.3">
      <c r="A668" s="440" t="s">
        <v>963</v>
      </c>
      <c r="B668" s="441" t="s">
        <v>785</v>
      </c>
      <c r="C668" s="441" t="s">
        <v>786</v>
      </c>
      <c r="D668" s="441" t="s">
        <v>789</v>
      </c>
      <c r="E668" s="441" t="s">
        <v>790</v>
      </c>
      <c r="F668" s="445">
        <v>8</v>
      </c>
      <c r="G668" s="445">
        <v>432</v>
      </c>
      <c r="H668" s="445"/>
      <c r="I668" s="445">
        <v>54</v>
      </c>
      <c r="J668" s="445"/>
      <c r="K668" s="445"/>
      <c r="L668" s="445"/>
      <c r="M668" s="445"/>
      <c r="N668" s="445"/>
      <c r="O668" s="445"/>
      <c r="P668" s="515"/>
      <c r="Q668" s="446"/>
    </row>
    <row r="669" spans="1:17" ht="14.4" customHeight="1" x14ac:dyDescent="0.3">
      <c r="A669" s="440" t="s">
        <v>963</v>
      </c>
      <c r="B669" s="441" t="s">
        <v>785</v>
      </c>
      <c r="C669" s="441" t="s">
        <v>786</v>
      </c>
      <c r="D669" s="441" t="s">
        <v>829</v>
      </c>
      <c r="E669" s="441" t="s">
        <v>830</v>
      </c>
      <c r="F669" s="445">
        <v>3</v>
      </c>
      <c r="G669" s="445">
        <v>855</v>
      </c>
      <c r="H669" s="445"/>
      <c r="I669" s="445">
        <v>285</v>
      </c>
      <c r="J669" s="445"/>
      <c r="K669" s="445"/>
      <c r="L669" s="445"/>
      <c r="M669" s="445"/>
      <c r="N669" s="445"/>
      <c r="O669" s="445"/>
      <c r="P669" s="515"/>
      <c r="Q669" s="446"/>
    </row>
    <row r="670" spans="1:17" ht="14.4" customHeight="1" x14ac:dyDescent="0.3">
      <c r="A670" s="440" t="s">
        <v>963</v>
      </c>
      <c r="B670" s="441" t="s">
        <v>785</v>
      </c>
      <c r="C670" s="441" t="s">
        <v>786</v>
      </c>
      <c r="D670" s="441" t="s">
        <v>833</v>
      </c>
      <c r="E670" s="441" t="s">
        <v>834</v>
      </c>
      <c r="F670" s="445">
        <v>1</v>
      </c>
      <c r="G670" s="445">
        <v>462</v>
      </c>
      <c r="H670" s="445"/>
      <c r="I670" s="445">
        <v>462</v>
      </c>
      <c r="J670" s="445"/>
      <c r="K670" s="445"/>
      <c r="L670" s="445"/>
      <c r="M670" s="445"/>
      <c r="N670" s="445"/>
      <c r="O670" s="445"/>
      <c r="P670" s="515"/>
      <c r="Q670" s="446"/>
    </row>
    <row r="671" spans="1:17" ht="14.4" customHeight="1" x14ac:dyDescent="0.3">
      <c r="A671" s="440" t="s">
        <v>963</v>
      </c>
      <c r="B671" s="441" t="s">
        <v>785</v>
      </c>
      <c r="C671" s="441" t="s">
        <v>786</v>
      </c>
      <c r="D671" s="441" t="s">
        <v>837</v>
      </c>
      <c r="E671" s="441" t="s">
        <v>838</v>
      </c>
      <c r="F671" s="445">
        <v>4</v>
      </c>
      <c r="G671" s="445">
        <v>1424</v>
      </c>
      <c r="H671" s="445"/>
      <c r="I671" s="445">
        <v>356</v>
      </c>
      <c r="J671" s="445"/>
      <c r="K671" s="445"/>
      <c r="L671" s="445"/>
      <c r="M671" s="445"/>
      <c r="N671" s="445"/>
      <c r="O671" s="445"/>
      <c r="P671" s="515"/>
      <c r="Q671" s="446"/>
    </row>
    <row r="672" spans="1:17" ht="14.4" customHeight="1" x14ac:dyDescent="0.3">
      <c r="A672" s="440" t="s">
        <v>963</v>
      </c>
      <c r="B672" s="441" t="s">
        <v>785</v>
      </c>
      <c r="C672" s="441" t="s">
        <v>786</v>
      </c>
      <c r="D672" s="441" t="s">
        <v>853</v>
      </c>
      <c r="E672" s="441" t="s">
        <v>854</v>
      </c>
      <c r="F672" s="445">
        <v>4</v>
      </c>
      <c r="G672" s="445">
        <v>216</v>
      </c>
      <c r="H672" s="445"/>
      <c r="I672" s="445">
        <v>54</v>
      </c>
      <c r="J672" s="445"/>
      <c r="K672" s="445"/>
      <c r="L672" s="445"/>
      <c r="M672" s="445"/>
      <c r="N672" s="445"/>
      <c r="O672" s="445"/>
      <c r="P672" s="515"/>
      <c r="Q672" s="446"/>
    </row>
    <row r="673" spans="1:17" ht="14.4" customHeight="1" x14ac:dyDescent="0.3">
      <c r="A673" s="440" t="s">
        <v>963</v>
      </c>
      <c r="B673" s="441" t="s">
        <v>785</v>
      </c>
      <c r="C673" s="441" t="s">
        <v>786</v>
      </c>
      <c r="D673" s="441" t="s">
        <v>861</v>
      </c>
      <c r="E673" s="441" t="s">
        <v>862</v>
      </c>
      <c r="F673" s="445">
        <v>2</v>
      </c>
      <c r="G673" s="445">
        <v>338</v>
      </c>
      <c r="H673" s="445"/>
      <c r="I673" s="445">
        <v>169</v>
      </c>
      <c r="J673" s="445"/>
      <c r="K673" s="445"/>
      <c r="L673" s="445"/>
      <c r="M673" s="445"/>
      <c r="N673" s="445"/>
      <c r="O673" s="445"/>
      <c r="P673" s="515"/>
      <c r="Q673" s="446"/>
    </row>
    <row r="674" spans="1:17" ht="14.4" customHeight="1" x14ac:dyDescent="0.3">
      <c r="A674" s="440" t="s">
        <v>964</v>
      </c>
      <c r="B674" s="441" t="s">
        <v>785</v>
      </c>
      <c r="C674" s="441" t="s">
        <v>786</v>
      </c>
      <c r="D674" s="441" t="s">
        <v>789</v>
      </c>
      <c r="E674" s="441" t="s">
        <v>790</v>
      </c>
      <c r="F674" s="445">
        <v>2</v>
      </c>
      <c r="G674" s="445">
        <v>108</v>
      </c>
      <c r="H674" s="445"/>
      <c r="I674" s="445">
        <v>54</v>
      </c>
      <c r="J674" s="445"/>
      <c r="K674" s="445"/>
      <c r="L674" s="445"/>
      <c r="M674" s="445"/>
      <c r="N674" s="445"/>
      <c r="O674" s="445"/>
      <c r="P674" s="515"/>
      <c r="Q674" s="446"/>
    </row>
    <row r="675" spans="1:17" ht="14.4" customHeight="1" x14ac:dyDescent="0.3">
      <c r="A675" s="440" t="s">
        <v>964</v>
      </c>
      <c r="B675" s="441" t="s">
        <v>785</v>
      </c>
      <c r="C675" s="441" t="s">
        <v>786</v>
      </c>
      <c r="D675" s="441" t="s">
        <v>793</v>
      </c>
      <c r="E675" s="441" t="s">
        <v>794</v>
      </c>
      <c r="F675" s="445"/>
      <c r="G675" s="445"/>
      <c r="H675" s="445"/>
      <c r="I675" s="445"/>
      <c r="J675" s="445"/>
      <c r="K675" s="445"/>
      <c r="L675" s="445"/>
      <c r="M675" s="445"/>
      <c r="N675" s="445">
        <v>1</v>
      </c>
      <c r="O675" s="445">
        <v>189</v>
      </c>
      <c r="P675" s="515"/>
      <c r="Q675" s="446">
        <v>189</v>
      </c>
    </row>
    <row r="676" spans="1:17" ht="14.4" customHeight="1" x14ac:dyDescent="0.3">
      <c r="A676" s="440" t="s">
        <v>964</v>
      </c>
      <c r="B676" s="441" t="s">
        <v>785</v>
      </c>
      <c r="C676" s="441" t="s">
        <v>786</v>
      </c>
      <c r="D676" s="441" t="s">
        <v>807</v>
      </c>
      <c r="E676" s="441" t="s">
        <v>808</v>
      </c>
      <c r="F676" s="445"/>
      <c r="G676" s="445"/>
      <c r="H676" s="445"/>
      <c r="I676" s="445"/>
      <c r="J676" s="445">
        <v>7</v>
      </c>
      <c r="K676" s="445">
        <v>2443</v>
      </c>
      <c r="L676" s="445">
        <v>1</v>
      </c>
      <c r="M676" s="445">
        <v>349</v>
      </c>
      <c r="N676" s="445"/>
      <c r="O676" s="445"/>
      <c r="P676" s="515"/>
      <c r="Q676" s="446"/>
    </row>
    <row r="677" spans="1:17" ht="14.4" customHeight="1" x14ac:dyDescent="0.3">
      <c r="A677" s="440" t="s">
        <v>964</v>
      </c>
      <c r="B677" s="441" t="s">
        <v>785</v>
      </c>
      <c r="C677" s="441" t="s">
        <v>786</v>
      </c>
      <c r="D677" s="441" t="s">
        <v>829</v>
      </c>
      <c r="E677" s="441" t="s">
        <v>830</v>
      </c>
      <c r="F677" s="445">
        <v>1</v>
      </c>
      <c r="G677" s="445">
        <v>285</v>
      </c>
      <c r="H677" s="445"/>
      <c r="I677" s="445">
        <v>285</v>
      </c>
      <c r="J677" s="445"/>
      <c r="K677" s="445"/>
      <c r="L677" s="445"/>
      <c r="M677" s="445"/>
      <c r="N677" s="445">
        <v>1</v>
      </c>
      <c r="O677" s="445">
        <v>305</v>
      </c>
      <c r="P677" s="515"/>
      <c r="Q677" s="446">
        <v>305</v>
      </c>
    </row>
    <row r="678" spans="1:17" ht="14.4" customHeight="1" x14ac:dyDescent="0.3">
      <c r="A678" s="440" t="s">
        <v>964</v>
      </c>
      <c r="B678" s="441" t="s">
        <v>785</v>
      </c>
      <c r="C678" s="441" t="s">
        <v>786</v>
      </c>
      <c r="D678" s="441" t="s">
        <v>833</v>
      </c>
      <c r="E678" s="441" t="s">
        <v>834</v>
      </c>
      <c r="F678" s="445">
        <v>2</v>
      </c>
      <c r="G678" s="445">
        <v>924</v>
      </c>
      <c r="H678" s="445">
        <v>0.46761133603238869</v>
      </c>
      <c r="I678" s="445">
        <v>462</v>
      </c>
      <c r="J678" s="445">
        <v>4</v>
      </c>
      <c r="K678" s="445">
        <v>1976</v>
      </c>
      <c r="L678" s="445">
        <v>1</v>
      </c>
      <c r="M678" s="445">
        <v>494</v>
      </c>
      <c r="N678" s="445">
        <v>1</v>
      </c>
      <c r="O678" s="445">
        <v>494</v>
      </c>
      <c r="P678" s="515">
        <v>0.25</v>
      </c>
      <c r="Q678" s="446">
        <v>494</v>
      </c>
    </row>
    <row r="679" spans="1:17" ht="14.4" customHeight="1" x14ac:dyDescent="0.3">
      <c r="A679" s="440" t="s">
        <v>964</v>
      </c>
      <c r="B679" s="441" t="s">
        <v>785</v>
      </c>
      <c r="C679" s="441" t="s">
        <v>786</v>
      </c>
      <c r="D679" s="441" t="s">
        <v>837</v>
      </c>
      <c r="E679" s="441" t="s">
        <v>838</v>
      </c>
      <c r="F679" s="445">
        <v>3</v>
      </c>
      <c r="G679" s="445">
        <v>1068</v>
      </c>
      <c r="H679" s="445">
        <v>0.72162162162162158</v>
      </c>
      <c r="I679" s="445">
        <v>356</v>
      </c>
      <c r="J679" s="445">
        <v>4</v>
      </c>
      <c r="K679" s="445">
        <v>1480</v>
      </c>
      <c r="L679" s="445">
        <v>1</v>
      </c>
      <c r="M679" s="445">
        <v>370</v>
      </c>
      <c r="N679" s="445">
        <v>2</v>
      </c>
      <c r="O679" s="445">
        <v>740</v>
      </c>
      <c r="P679" s="515">
        <v>0.5</v>
      </c>
      <c r="Q679" s="446">
        <v>370</v>
      </c>
    </row>
    <row r="680" spans="1:17" ht="14.4" customHeight="1" x14ac:dyDescent="0.3">
      <c r="A680" s="440" t="s">
        <v>964</v>
      </c>
      <c r="B680" s="441" t="s">
        <v>785</v>
      </c>
      <c r="C680" s="441" t="s">
        <v>786</v>
      </c>
      <c r="D680" s="441" t="s">
        <v>843</v>
      </c>
      <c r="E680" s="441" t="s">
        <v>844</v>
      </c>
      <c r="F680" s="445">
        <v>1</v>
      </c>
      <c r="G680" s="445">
        <v>105</v>
      </c>
      <c r="H680" s="445">
        <v>0.47297297297297297</v>
      </c>
      <c r="I680" s="445">
        <v>105</v>
      </c>
      <c r="J680" s="445">
        <v>2</v>
      </c>
      <c r="K680" s="445">
        <v>222</v>
      </c>
      <c r="L680" s="445">
        <v>1</v>
      </c>
      <c r="M680" s="445">
        <v>111</v>
      </c>
      <c r="N680" s="445"/>
      <c r="O680" s="445"/>
      <c r="P680" s="515"/>
      <c r="Q680" s="446"/>
    </row>
    <row r="681" spans="1:17" ht="14.4" customHeight="1" x14ac:dyDescent="0.3">
      <c r="A681" s="440" t="s">
        <v>964</v>
      </c>
      <c r="B681" s="441" t="s">
        <v>785</v>
      </c>
      <c r="C681" s="441" t="s">
        <v>786</v>
      </c>
      <c r="D681" s="441" t="s">
        <v>851</v>
      </c>
      <c r="E681" s="441" t="s">
        <v>852</v>
      </c>
      <c r="F681" s="445">
        <v>1</v>
      </c>
      <c r="G681" s="445">
        <v>437</v>
      </c>
      <c r="H681" s="445">
        <v>0.47916666666666669</v>
      </c>
      <c r="I681" s="445">
        <v>437</v>
      </c>
      <c r="J681" s="445">
        <v>2</v>
      </c>
      <c r="K681" s="445">
        <v>912</v>
      </c>
      <c r="L681" s="445">
        <v>1</v>
      </c>
      <c r="M681" s="445">
        <v>456</v>
      </c>
      <c r="N681" s="445"/>
      <c r="O681" s="445"/>
      <c r="P681" s="515"/>
      <c r="Q681" s="446"/>
    </row>
    <row r="682" spans="1:17" ht="14.4" customHeight="1" x14ac:dyDescent="0.3">
      <c r="A682" s="440" t="s">
        <v>964</v>
      </c>
      <c r="B682" s="441" t="s">
        <v>785</v>
      </c>
      <c r="C682" s="441" t="s">
        <v>786</v>
      </c>
      <c r="D682" s="441" t="s">
        <v>853</v>
      </c>
      <c r="E682" s="441" t="s">
        <v>854</v>
      </c>
      <c r="F682" s="445">
        <v>6</v>
      </c>
      <c r="G682" s="445">
        <v>324</v>
      </c>
      <c r="H682" s="445">
        <v>0.46551724137931033</v>
      </c>
      <c r="I682" s="445">
        <v>54</v>
      </c>
      <c r="J682" s="445">
        <v>12</v>
      </c>
      <c r="K682" s="445">
        <v>696</v>
      </c>
      <c r="L682" s="445">
        <v>1</v>
      </c>
      <c r="M682" s="445">
        <v>58</v>
      </c>
      <c r="N682" s="445">
        <v>8</v>
      </c>
      <c r="O682" s="445">
        <v>464</v>
      </c>
      <c r="P682" s="515">
        <v>0.66666666666666663</v>
      </c>
      <c r="Q682" s="446">
        <v>58</v>
      </c>
    </row>
    <row r="683" spans="1:17" ht="14.4" customHeight="1" x14ac:dyDescent="0.3">
      <c r="A683" s="440" t="s">
        <v>964</v>
      </c>
      <c r="B683" s="441" t="s">
        <v>785</v>
      </c>
      <c r="C683" s="441" t="s">
        <v>786</v>
      </c>
      <c r="D683" s="441" t="s">
        <v>861</v>
      </c>
      <c r="E683" s="441" t="s">
        <v>862</v>
      </c>
      <c r="F683" s="445"/>
      <c r="G683" s="445"/>
      <c r="H683" s="445"/>
      <c r="I683" s="445"/>
      <c r="J683" s="445"/>
      <c r="K683" s="445"/>
      <c r="L683" s="445"/>
      <c r="M683" s="445"/>
      <c r="N683" s="445">
        <v>8</v>
      </c>
      <c r="O683" s="445">
        <v>1408</v>
      </c>
      <c r="P683" s="515"/>
      <c r="Q683" s="446">
        <v>176</v>
      </c>
    </row>
    <row r="684" spans="1:17" ht="14.4" customHeight="1" x14ac:dyDescent="0.3">
      <c r="A684" s="440" t="s">
        <v>964</v>
      </c>
      <c r="B684" s="441" t="s">
        <v>785</v>
      </c>
      <c r="C684" s="441" t="s">
        <v>786</v>
      </c>
      <c r="D684" s="441" t="s">
        <v>867</v>
      </c>
      <c r="E684" s="441" t="s">
        <v>868</v>
      </c>
      <c r="F684" s="445"/>
      <c r="G684" s="445"/>
      <c r="H684" s="445"/>
      <c r="I684" s="445"/>
      <c r="J684" s="445"/>
      <c r="K684" s="445"/>
      <c r="L684" s="445"/>
      <c r="M684" s="445"/>
      <c r="N684" s="445">
        <v>1</v>
      </c>
      <c r="O684" s="445">
        <v>170</v>
      </c>
      <c r="P684" s="515"/>
      <c r="Q684" s="446">
        <v>170</v>
      </c>
    </row>
    <row r="685" spans="1:17" ht="14.4" customHeight="1" x14ac:dyDescent="0.3">
      <c r="A685" s="440" t="s">
        <v>965</v>
      </c>
      <c r="B685" s="441" t="s">
        <v>785</v>
      </c>
      <c r="C685" s="441" t="s">
        <v>786</v>
      </c>
      <c r="D685" s="441" t="s">
        <v>789</v>
      </c>
      <c r="E685" s="441" t="s">
        <v>790</v>
      </c>
      <c r="F685" s="445">
        <v>26</v>
      </c>
      <c r="G685" s="445">
        <v>1404</v>
      </c>
      <c r="H685" s="445">
        <v>2.420689655172414</v>
      </c>
      <c r="I685" s="445">
        <v>54</v>
      </c>
      <c r="J685" s="445">
        <v>10</v>
      </c>
      <c r="K685" s="445">
        <v>580</v>
      </c>
      <c r="L685" s="445">
        <v>1</v>
      </c>
      <c r="M685" s="445">
        <v>58</v>
      </c>
      <c r="N685" s="445">
        <v>13</v>
      </c>
      <c r="O685" s="445">
        <v>754</v>
      </c>
      <c r="P685" s="515">
        <v>1.3</v>
      </c>
      <c r="Q685" s="446">
        <v>58</v>
      </c>
    </row>
    <row r="686" spans="1:17" ht="14.4" customHeight="1" x14ac:dyDescent="0.3">
      <c r="A686" s="440" t="s">
        <v>965</v>
      </c>
      <c r="B686" s="441" t="s">
        <v>785</v>
      </c>
      <c r="C686" s="441" t="s">
        <v>786</v>
      </c>
      <c r="D686" s="441" t="s">
        <v>791</v>
      </c>
      <c r="E686" s="441" t="s">
        <v>792</v>
      </c>
      <c r="F686" s="445">
        <v>6</v>
      </c>
      <c r="G686" s="445">
        <v>738</v>
      </c>
      <c r="H686" s="445">
        <v>0.93893129770992367</v>
      </c>
      <c r="I686" s="445">
        <v>123</v>
      </c>
      <c r="J686" s="445">
        <v>6</v>
      </c>
      <c r="K686" s="445">
        <v>786</v>
      </c>
      <c r="L686" s="445">
        <v>1</v>
      </c>
      <c r="M686" s="445">
        <v>131</v>
      </c>
      <c r="N686" s="445">
        <v>2</v>
      </c>
      <c r="O686" s="445">
        <v>262</v>
      </c>
      <c r="P686" s="515">
        <v>0.33333333333333331</v>
      </c>
      <c r="Q686" s="446">
        <v>131</v>
      </c>
    </row>
    <row r="687" spans="1:17" ht="14.4" customHeight="1" x14ac:dyDescent="0.3">
      <c r="A687" s="440" t="s">
        <v>965</v>
      </c>
      <c r="B687" s="441" t="s">
        <v>785</v>
      </c>
      <c r="C687" s="441" t="s">
        <v>786</v>
      </c>
      <c r="D687" s="441" t="s">
        <v>793</v>
      </c>
      <c r="E687" s="441" t="s">
        <v>794</v>
      </c>
      <c r="F687" s="445"/>
      <c r="G687" s="445"/>
      <c r="H687" s="445"/>
      <c r="I687" s="445"/>
      <c r="J687" s="445">
        <v>1</v>
      </c>
      <c r="K687" s="445">
        <v>189</v>
      </c>
      <c r="L687" s="445">
        <v>1</v>
      </c>
      <c r="M687" s="445">
        <v>189</v>
      </c>
      <c r="N687" s="445">
        <v>2</v>
      </c>
      <c r="O687" s="445">
        <v>378</v>
      </c>
      <c r="P687" s="515">
        <v>2</v>
      </c>
      <c r="Q687" s="446">
        <v>189</v>
      </c>
    </row>
    <row r="688" spans="1:17" ht="14.4" customHeight="1" x14ac:dyDescent="0.3">
      <c r="A688" s="440" t="s">
        <v>965</v>
      </c>
      <c r="B688" s="441" t="s">
        <v>785</v>
      </c>
      <c r="C688" s="441" t="s">
        <v>786</v>
      </c>
      <c r="D688" s="441" t="s">
        <v>799</v>
      </c>
      <c r="E688" s="441" t="s">
        <v>800</v>
      </c>
      <c r="F688" s="445">
        <v>4</v>
      </c>
      <c r="G688" s="445">
        <v>688</v>
      </c>
      <c r="H688" s="445"/>
      <c r="I688" s="445">
        <v>172</v>
      </c>
      <c r="J688" s="445"/>
      <c r="K688" s="445"/>
      <c r="L688" s="445"/>
      <c r="M688" s="445"/>
      <c r="N688" s="445">
        <v>2</v>
      </c>
      <c r="O688" s="445">
        <v>360</v>
      </c>
      <c r="P688" s="515"/>
      <c r="Q688" s="446">
        <v>180</v>
      </c>
    </row>
    <row r="689" spans="1:17" ht="14.4" customHeight="1" x14ac:dyDescent="0.3">
      <c r="A689" s="440" t="s">
        <v>965</v>
      </c>
      <c r="B689" s="441" t="s">
        <v>785</v>
      </c>
      <c r="C689" s="441" t="s">
        <v>786</v>
      </c>
      <c r="D689" s="441" t="s">
        <v>803</v>
      </c>
      <c r="E689" s="441" t="s">
        <v>804</v>
      </c>
      <c r="F689" s="445">
        <v>2</v>
      </c>
      <c r="G689" s="445">
        <v>644</v>
      </c>
      <c r="H689" s="445"/>
      <c r="I689" s="445">
        <v>322</v>
      </c>
      <c r="J689" s="445"/>
      <c r="K689" s="445"/>
      <c r="L689" s="445"/>
      <c r="M689" s="445"/>
      <c r="N689" s="445"/>
      <c r="O689" s="445"/>
      <c r="P689" s="515"/>
      <c r="Q689" s="446"/>
    </row>
    <row r="690" spans="1:17" ht="14.4" customHeight="1" x14ac:dyDescent="0.3">
      <c r="A690" s="440" t="s">
        <v>965</v>
      </c>
      <c r="B690" s="441" t="s">
        <v>785</v>
      </c>
      <c r="C690" s="441" t="s">
        <v>786</v>
      </c>
      <c r="D690" s="441" t="s">
        <v>805</v>
      </c>
      <c r="E690" s="441" t="s">
        <v>806</v>
      </c>
      <c r="F690" s="445">
        <v>1</v>
      </c>
      <c r="G690" s="445">
        <v>439</v>
      </c>
      <c r="H690" s="445"/>
      <c r="I690" s="445">
        <v>439</v>
      </c>
      <c r="J690" s="445"/>
      <c r="K690" s="445"/>
      <c r="L690" s="445"/>
      <c r="M690" s="445"/>
      <c r="N690" s="445"/>
      <c r="O690" s="445"/>
      <c r="P690" s="515"/>
      <c r="Q690" s="446"/>
    </row>
    <row r="691" spans="1:17" ht="14.4" customHeight="1" x14ac:dyDescent="0.3">
      <c r="A691" s="440" t="s">
        <v>965</v>
      </c>
      <c r="B691" s="441" t="s">
        <v>785</v>
      </c>
      <c r="C691" s="441" t="s">
        <v>786</v>
      </c>
      <c r="D691" s="441" t="s">
        <v>807</v>
      </c>
      <c r="E691" s="441" t="s">
        <v>808</v>
      </c>
      <c r="F691" s="445">
        <v>11</v>
      </c>
      <c r="G691" s="445">
        <v>3751</v>
      </c>
      <c r="H691" s="445">
        <v>1.5354072861236185</v>
      </c>
      <c r="I691" s="445">
        <v>341</v>
      </c>
      <c r="J691" s="445">
        <v>7</v>
      </c>
      <c r="K691" s="445">
        <v>2443</v>
      </c>
      <c r="L691" s="445">
        <v>1</v>
      </c>
      <c r="M691" s="445">
        <v>349</v>
      </c>
      <c r="N691" s="445">
        <v>17</v>
      </c>
      <c r="O691" s="445">
        <v>5933</v>
      </c>
      <c r="P691" s="515">
        <v>2.4285714285714284</v>
      </c>
      <c r="Q691" s="446">
        <v>349</v>
      </c>
    </row>
    <row r="692" spans="1:17" ht="14.4" customHeight="1" x14ac:dyDescent="0.3">
      <c r="A692" s="440" t="s">
        <v>965</v>
      </c>
      <c r="B692" s="441" t="s">
        <v>785</v>
      </c>
      <c r="C692" s="441" t="s">
        <v>786</v>
      </c>
      <c r="D692" s="441" t="s">
        <v>819</v>
      </c>
      <c r="E692" s="441" t="s">
        <v>820</v>
      </c>
      <c r="F692" s="445"/>
      <c r="G692" s="445"/>
      <c r="H692" s="445"/>
      <c r="I692" s="445"/>
      <c r="J692" s="445">
        <v>1</v>
      </c>
      <c r="K692" s="445">
        <v>387</v>
      </c>
      <c r="L692" s="445">
        <v>1</v>
      </c>
      <c r="M692" s="445">
        <v>387</v>
      </c>
      <c r="N692" s="445"/>
      <c r="O692" s="445"/>
      <c r="P692" s="515"/>
      <c r="Q692" s="446"/>
    </row>
    <row r="693" spans="1:17" ht="14.4" customHeight="1" x14ac:dyDescent="0.3">
      <c r="A693" s="440" t="s">
        <v>965</v>
      </c>
      <c r="B693" s="441" t="s">
        <v>785</v>
      </c>
      <c r="C693" s="441" t="s">
        <v>786</v>
      </c>
      <c r="D693" s="441" t="s">
        <v>825</v>
      </c>
      <c r="E693" s="441" t="s">
        <v>826</v>
      </c>
      <c r="F693" s="445"/>
      <c r="G693" s="445"/>
      <c r="H693" s="445"/>
      <c r="I693" s="445"/>
      <c r="J693" s="445">
        <v>1</v>
      </c>
      <c r="K693" s="445">
        <v>704</v>
      </c>
      <c r="L693" s="445">
        <v>1</v>
      </c>
      <c r="M693" s="445">
        <v>704</v>
      </c>
      <c r="N693" s="445"/>
      <c r="O693" s="445"/>
      <c r="P693" s="515"/>
      <c r="Q693" s="446"/>
    </row>
    <row r="694" spans="1:17" ht="14.4" customHeight="1" x14ac:dyDescent="0.3">
      <c r="A694" s="440" t="s">
        <v>965</v>
      </c>
      <c r="B694" s="441" t="s">
        <v>785</v>
      </c>
      <c r="C694" s="441" t="s">
        <v>786</v>
      </c>
      <c r="D694" s="441" t="s">
        <v>829</v>
      </c>
      <c r="E694" s="441" t="s">
        <v>830</v>
      </c>
      <c r="F694" s="445">
        <v>15</v>
      </c>
      <c r="G694" s="445">
        <v>4275</v>
      </c>
      <c r="H694" s="445">
        <v>1.5625</v>
      </c>
      <c r="I694" s="445">
        <v>285</v>
      </c>
      <c r="J694" s="445">
        <v>9</v>
      </c>
      <c r="K694" s="445">
        <v>2736</v>
      </c>
      <c r="L694" s="445">
        <v>1</v>
      </c>
      <c r="M694" s="445">
        <v>304</v>
      </c>
      <c r="N694" s="445">
        <v>13</v>
      </c>
      <c r="O694" s="445">
        <v>3965</v>
      </c>
      <c r="P694" s="515">
        <v>1.4491959064327486</v>
      </c>
      <c r="Q694" s="446">
        <v>305</v>
      </c>
    </row>
    <row r="695" spans="1:17" ht="14.4" customHeight="1" x14ac:dyDescent="0.3">
      <c r="A695" s="440" t="s">
        <v>965</v>
      </c>
      <c r="B695" s="441" t="s">
        <v>785</v>
      </c>
      <c r="C695" s="441" t="s">
        <v>786</v>
      </c>
      <c r="D695" s="441" t="s">
        <v>833</v>
      </c>
      <c r="E695" s="441" t="s">
        <v>834</v>
      </c>
      <c r="F695" s="445">
        <v>2</v>
      </c>
      <c r="G695" s="445">
        <v>924</v>
      </c>
      <c r="H695" s="445">
        <v>1.8704453441295548</v>
      </c>
      <c r="I695" s="445">
        <v>462</v>
      </c>
      <c r="J695" s="445">
        <v>1</v>
      </c>
      <c r="K695" s="445">
        <v>494</v>
      </c>
      <c r="L695" s="445">
        <v>1</v>
      </c>
      <c r="M695" s="445">
        <v>494</v>
      </c>
      <c r="N695" s="445">
        <v>1</v>
      </c>
      <c r="O695" s="445">
        <v>494</v>
      </c>
      <c r="P695" s="515">
        <v>1</v>
      </c>
      <c r="Q695" s="446">
        <v>494</v>
      </c>
    </row>
    <row r="696" spans="1:17" ht="14.4" customHeight="1" x14ac:dyDescent="0.3">
      <c r="A696" s="440" t="s">
        <v>965</v>
      </c>
      <c r="B696" s="441" t="s">
        <v>785</v>
      </c>
      <c r="C696" s="441" t="s">
        <v>786</v>
      </c>
      <c r="D696" s="441" t="s">
        <v>837</v>
      </c>
      <c r="E696" s="441" t="s">
        <v>838</v>
      </c>
      <c r="F696" s="445">
        <v>17</v>
      </c>
      <c r="G696" s="445">
        <v>6052</v>
      </c>
      <c r="H696" s="445">
        <v>1.3630630630630631</v>
      </c>
      <c r="I696" s="445">
        <v>356</v>
      </c>
      <c r="J696" s="445">
        <v>12</v>
      </c>
      <c r="K696" s="445">
        <v>4440</v>
      </c>
      <c r="L696" s="445">
        <v>1</v>
      </c>
      <c r="M696" s="445">
        <v>370</v>
      </c>
      <c r="N696" s="445">
        <v>18</v>
      </c>
      <c r="O696" s="445">
        <v>6660</v>
      </c>
      <c r="P696" s="515">
        <v>1.5</v>
      </c>
      <c r="Q696" s="446">
        <v>370</v>
      </c>
    </row>
    <row r="697" spans="1:17" ht="14.4" customHeight="1" x14ac:dyDescent="0.3">
      <c r="A697" s="440" t="s">
        <v>965</v>
      </c>
      <c r="B697" s="441" t="s">
        <v>785</v>
      </c>
      <c r="C697" s="441" t="s">
        <v>786</v>
      </c>
      <c r="D697" s="441" t="s">
        <v>845</v>
      </c>
      <c r="E697" s="441" t="s">
        <v>846</v>
      </c>
      <c r="F697" s="445"/>
      <c r="G697" s="445"/>
      <c r="H697" s="445"/>
      <c r="I697" s="445"/>
      <c r="J697" s="445">
        <v>1</v>
      </c>
      <c r="K697" s="445">
        <v>125</v>
      </c>
      <c r="L697" s="445">
        <v>1</v>
      </c>
      <c r="M697" s="445">
        <v>125</v>
      </c>
      <c r="N697" s="445">
        <v>3</v>
      </c>
      <c r="O697" s="445">
        <v>375</v>
      </c>
      <c r="P697" s="515">
        <v>3</v>
      </c>
      <c r="Q697" s="446">
        <v>125</v>
      </c>
    </row>
    <row r="698" spans="1:17" ht="14.4" customHeight="1" x14ac:dyDescent="0.3">
      <c r="A698" s="440" t="s">
        <v>965</v>
      </c>
      <c r="B698" s="441" t="s">
        <v>785</v>
      </c>
      <c r="C698" s="441" t="s">
        <v>786</v>
      </c>
      <c r="D698" s="441" t="s">
        <v>851</v>
      </c>
      <c r="E698" s="441" t="s">
        <v>852</v>
      </c>
      <c r="F698" s="445">
        <v>2</v>
      </c>
      <c r="G698" s="445">
        <v>874</v>
      </c>
      <c r="H698" s="445"/>
      <c r="I698" s="445">
        <v>437</v>
      </c>
      <c r="J698" s="445"/>
      <c r="K698" s="445"/>
      <c r="L698" s="445"/>
      <c r="M698" s="445"/>
      <c r="N698" s="445"/>
      <c r="O698" s="445"/>
      <c r="P698" s="515"/>
      <c r="Q698" s="446"/>
    </row>
    <row r="699" spans="1:17" ht="14.4" customHeight="1" x14ac:dyDescent="0.3">
      <c r="A699" s="440" t="s">
        <v>965</v>
      </c>
      <c r="B699" s="441" t="s">
        <v>785</v>
      </c>
      <c r="C699" s="441" t="s">
        <v>786</v>
      </c>
      <c r="D699" s="441" t="s">
        <v>853</v>
      </c>
      <c r="E699" s="441" t="s">
        <v>854</v>
      </c>
      <c r="F699" s="445">
        <v>6</v>
      </c>
      <c r="G699" s="445">
        <v>324</v>
      </c>
      <c r="H699" s="445">
        <v>0.46551724137931033</v>
      </c>
      <c r="I699" s="445">
        <v>54</v>
      </c>
      <c r="J699" s="445">
        <v>12</v>
      </c>
      <c r="K699" s="445">
        <v>696</v>
      </c>
      <c r="L699" s="445">
        <v>1</v>
      </c>
      <c r="M699" s="445">
        <v>58</v>
      </c>
      <c r="N699" s="445"/>
      <c r="O699" s="445"/>
      <c r="P699" s="515"/>
      <c r="Q699" s="446"/>
    </row>
    <row r="700" spans="1:17" ht="14.4" customHeight="1" x14ac:dyDescent="0.3">
      <c r="A700" s="440" t="s">
        <v>965</v>
      </c>
      <c r="B700" s="441" t="s">
        <v>785</v>
      </c>
      <c r="C700" s="441" t="s">
        <v>786</v>
      </c>
      <c r="D700" s="441" t="s">
        <v>861</v>
      </c>
      <c r="E700" s="441" t="s">
        <v>862</v>
      </c>
      <c r="F700" s="445">
        <v>11</v>
      </c>
      <c r="G700" s="445">
        <v>1859</v>
      </c>
      <c r="H700" s="445">
        <v>0.5901587301587301</v>
      </c>
      <c r="I700" s="445">
        <v>169</v>
      </c>
      <c r="J700" s="445">
        <v>18</v>
      </c>
      <c r="K700" s="445">
        <v>3150</v>
      </c>
      <c r="L700" s="445">
        <v>1</v>
      </c>
      <c r="M700" s="445">
        <v>175</v>
      </c>
      <c r="N700" s="445">
        <v>18</v>
      </c>
      <c r="O700" s="445">
        <v>3168</v>
      </c>
      <c r="P700" s="515">
        <v>1.0057142857142858</v>
      </c>
      <c r="Q700" s="446">
        <v>176</v>
      </c>
    </row>
    <row r="701" spans="1:17" ht="14.4" customHeight="1" x14ac:dyDescent="0.3">
      <c r="A701" s="440" t="s">
        <v>965</v>
      </c>
      <c r="B701" s="441" t="s">
        <v>785</v>
      </c>
      <c r="C701" s="441" t="s">
        <v>786</v>
      </c>
      <c r="D701" s="441" t="s">
        <v>863</v>
      </c>
      <c r="E701" s="441" t="s">
        <v>864</v>
      </c>
      <c r="F701" s="445"/>
      <c r="G701" s="445"/>
      <c r="H701" s="445"/>
      <c r="I701" s="445"/>
      <c r="J701" s="445">
        <v>2</v>
      </c>
      <c r="K701" s="445">
        <v>170</v>
      </c>
      <c r="L701" s="445">
        <v>1</v>
      </c>
      <c r="M701" s="445">
        <v>85</v>
      </c>
      <c r="N701" s="445"/>
      <c r="O701" s="445"/>
      <c r="P701" s="515"/>
      <c r="Q701" s="446"/>
    </row>
    <row r="702" spans="1:17" ht="14.4" customHeight="1" x14ac:dyDescent="0.3">
      <c r="A702" s="440" t="s">
        <v>965</v>
      </c>
      <c r="B702" s="441" t="s">
        <v>785</v>
      </c>
      <c r="C702" s="441" t="s">
        <v>786</v>
      </c>
      <c r="D702" s="441" t="s">
        <v>867</v>
      </c>
      <c r="E702" s="441" t="s">
        <v>868</v>
      </c>
      <c r="F702" s="445">
        <v>6</v>
      </c>
      <c r="G702" s="445">
        <v>978</v>
      </c>
      <c r="H702" s="445">
        <v>0.8267117497886729</v>
      </c>
      <c r="I702" s="445">
        <v>163</v>
      </c>
      <c r="J702" s="445">
        <v>7</v>
      </c>
      <c r="K702" s="445">
        <v>1183</v>
      </c>
      <c r="L702" s="445">
        <v>1</v>
      </c>
      <c r="M702" s="445">
        <v>169</v>
      </c>
      <c r="N702" s="445">
        <v>3</v>
      </c>
      <c r="O702" s="445">
        <v>510</v>
      </c>
      <c r="P702" s="515">
        <v>0.43110735418427726</v>
      </c>
      <c r="Q702" s="446">
        <v>170</v>
      </c>
    </row>
    <row r="703" spans="1:17" ht="14.4" customHeight="1" x14ac:dyDescent="0.3">
      <c r="A703" s="440" t="s">
        <v>965</v>
      </c>
      <c r="B703" s="441" t="s">
        <v>785</v>
      </c>
      <c r="C703" s="441" t="s">
        <v>786</v>
      </c>
      <c r="D703" s="441" t="s">
        <v>877</v>
      </c>
      <c r="E703" s="441" t="s">
        <v>878</v>
      </c>
      <c r="F703" s="445"/>
      <c r="G703" s="445"/>
      <c r="H703" s="445"/>
      <c r="I703" s="445"/>
      <c r="J703" s="445">
        <v>1</v>
      </c>
      <c r="K703" s="445">
        <v>263</v>
      </c>
      <c r="L703" s="445">
        <v>1</v>
      </c>
      <c r="M703" s="445">
        <v>263</v>
      </c>
      <c r="N703" s="445"/>
      <c r="O703" s="445"/>
      <c r="P703" s="515"/>
      <c r="Q703" s="446"/>
    </row>
    <row r="704" spans="1:17" ht="14.4" customHeight="1" x14ac:dyDescent="0.3">
      <c r="A704" s="440" t="s">
        <v>965</v>
      </c>
      <c r="B704" s="441" t="s">
        <v>785</v>
      </c>
      <c r="C704" s="441" t="s">
        <v>786</v>
      </c>
      <c r="D704" s="441" t="s">
        <v>879</v>
      </c>
      <c r="E704" s="441" t="s">
        <v>880</v>
      </c>
      <c r="F704" s="445">
        <v>1</v>
      </c>
      <c r="G704" s="445">
        <v>2012</v>
      </c>
      <c r="H704" s="445"/>
      <c r="I704" s="445">
        <v>2012</v>
      </c>
      <c r="J704" s="445"/>
      <c r="K704" s="445"/>
      <c r="L704" s="445"/>
      <c r="M704" s="445"/>
      <c r="N704" s="445"/>
      <c r="O704" s="445"/>
      <c r="P704" s="515"/>
      <c r="Q704" s="446"/>
    </row>
    <row r="705" spans="1:17" ht="14.4" customHeight="1" x14ac:dyDescent="0.3">
      <c r="A705" s="440" t="s">
        <v>966</v>
      </c>
      <c r="B705" s="441" t="s">
        <v>785</v>
      </c>
      <c r="C705" s="441" t="s">
        <v>786</v>
      </c>
      <c r="D705" s="441" t="s">
        <v>942</v>
      </c>
      <c r="E705" s="441" t="s">
        <v>943</v>
      </c>
      <c r="F705" s="445">
        <v>1</v>
      </c>
      <c r="G705" s="445">
        <v>215</v>
      </c>
      <c r="H705" s="445"/>
      <c r="I705" s="445">
        <v>215</v>
      </c>
      <c r="J705" s="445"/>
      <c r="K705" s="445"/>
      <c r="L705" s="445"/>
      <c r="M705" s="445"/>
      <c r="N705" s="445"/>
      <c r="O705" s="445"/>
      <c r="P705" s="515"/>
      <c r="Q705" s="446"/>
    </row>
    <row r="706" spans="1:17" ht="14.4" customHeight="1" x14ac:dyDescent="0.3">
      <c r="A706" s="440" t="s">
        <v>966</v>
      </c>
      <c r="B706" s="441" t="s">
        <v>785</v>
      </c>
      <c r="C706" s="441" t="s">
        <v>786</v>
      </c>
      <c r="D706" s="441" t="s">
        <v>789</v>
      </c>
      <c r="E706" s="441" t="s">
        <v>790</v>
      </c>
      <c r="F706" s="445">
        <v>104</v>
      </c>
      <c r="G706" s="445">
        <v>5616</v>
      </c>
      <c r="H706" s="445">
        <v>0.93103448275862066</v>
      </c>
      <c r="I706" s="445">
        <v>54</v>
      </c>
      <c r="J706" s="445">
        <v>104</v>
      </c>
      <c r="K706" s="445">
        <v>6032</v>
      </c>
      <c r="L706" s="445">
        <v>1</v>
      </c>
      <c r="M706" s="445">
        <v>58</v>
      </c>
      <c r="N706" s="445">
        <v>42</v>
      </c>
      <c r="O706" s="445">
        <v>2436</v>
      </c>
      <c r="P706" s="515">
        <v>0.40384615384615385</v>
      </c>
      <c r="Q706" s="446">
        <v>58</v>
      </c>
    </row>
    <row r="707" spans="1:17" ht="14.4" customHeight="1" x14ac:dyDescent="0.3">
      <c r="A707" s="440" t="s">
        <v>966</v>
      </c>
      <c r="B707" s="441" t="s">
        <v>785</v>
      </c>
      <c r="C707" s="441" t="s">
        <v>786</v>
      </c>
      <c r="D707" s="441" t="s">
        <v>791</v>
      </c>
      <c r="E707" s="441" t="s">
        <v>792</v>
      </c>
      <c r="F707" s="445">
        <v>2</v>
      </c>
      <c r="G707" s="445">
        <v>246</v>
      </c>
      <c r="H707" s="445"/>
      <c r="I707" s="445">
        <v>123</v>
      </c>
      <c r="J707" s="445"/>
      <c r="K707" s="445"/>
      <c r="L707" s="445"/>
      <c r="M707" s="445"/>
      <c r="N707" s="445"/>
      <c r="O707" s="445"/>
      <c r="P707" s="515"/>
      <c r="Q707" s="446"/>
    </row>
    <row r="708" spans="1:17" ht="14.4" customHeight="1" x14ac:dyDescent="0.3">
      <c r="A708" s="440" t="s">
        <v>966</v>
      </c>
      <c r="B708" s="441" t="s">
        <v>785</v>
      </c>
      <c r="C708" s="441" t="s">
        <v>786</v>
      </c>
      <c r="D708" s="441" t="s">
        <v>799</v>
      </c>
      <c r="E708" s="441" t="s">
        <v>800</v>
      </c>
      <c r="F708" s="445">
        <v>43</v>
      </c>
      <c r="G708" s="445">
        <v>7396</v>
      </c>
      <c r="H708" s="445">
        <v>0.89822686422152054</v>
      </c>
      <c r="I708" s="445">
        <v>172</v>
      </c>
      <c r="J708" s="445">
        <v>46</v>
      </c>
      <c r="K708" s="445">
        <v>8234</v>
      </c>
      <c r="L708" s="445">
        <v>1</v>
      </c>
      <c r="M708" s="445">
        <v>179</v>
      </c>
      <c r="N708" s="445">
        <v>36</v>
      </c>
      <c r="O708" s="445">
        <v>6480</v>
      </c>
      <c r="P708" s="515">
        <v>0.78698081127034247</v>
      </c>
      <c r="Q708" s="446">
        <v>180</v>
      </c>
    </row>
    <row r="709" spans="1:17" ht="14.4" customHeight="1" x14ac:dyDescent="0.3">
      <c r="A709" s="440" t="s">
        <v>966</v>
      </c>
      <c r="B709" s="441" t="s">
        <v>785</v>
      </c>
      <c r="C709" s="441" t="s">
        <v>786</v>
      </c>
      <c r="D709" s="441" t="s">
        <v>803</v>
      </c>
      <c r="E709" s="441" t="s">
        <v>804</v>
      </c>
      <c r="F709" s="445">
        <v>114</v>
      </c>
      <c r="G709" s="445">
        <v>36708</v>
      </c>
      <c r="H709" s="445">
        <v>1.3527915975677169</v>
      </c>
      <c r="I709" s="445">
        <v>322</v>
      </c>
      <c r="J709" s="445">
        <v>81</v>
      </c>
      <c r="K709" s="445">
        <v>27135</v>
      </c>
      <c r="L709" s="445">
        <v>1</v>
      </c>
      <c r="M709" s="445">
        <v>335</v>
      </c>
      <c r="N709" s="445">
        <v>74</v>
      </c>
      <c r="O709" s="445">
        <v>24864</v>
      </c>
      <c r="P709" s="515">
        <v>0.91630735212824765</v>
      </c>
      <c r="Q709" s="446">
        <v>336</v>
      </c>
    </row>
    <row r="710" spans="1:17" ht="14.4" customHeight="1" x14ac:dyDescent="0.3">
      <c r="A710" s="440" t="s">
        <v>966</v>
      </c>
      <c r="B710" s="441" t="s">
        <v>785</v>
      </c>
      <c r="C710" s="441" t="s">
        <v>786</v>
      </c>
      <c r="D710" s="441" t="s">
        <v>805</v>
      </c>
      <c r="E710" s="441" t="s">
        <v>806</v>
      </c>
      <c r="F710" s="445">
        <v>46</v>
      </c>
      <c r="G710" s="445">
        <v>20194</v>
      </c>
      <c r="H710" s="445">
        <v>1.2597629444791016</v>
      </c>
      <c r="I710" s="445">
        <v>439</v>
      </c>
      <c r="J710" s="445">
        <v>35</v>
      </c>
      <c r="K710" s="445">
        <v>16030</v>
      </c>
      <c r="L710" s="445">
        <v>1</v>
      </c>
      <c r="M710" s="445">
        <v>458</v>
      </c>
      <c r="N710" s="445">
        <v>30</v>
      </c>
      <c r="O710" s="445">
        <v>13770</v>
      </c>
      <c r="P710" s="515">
        <v>0.85901434809731758</v>
      </c>
      <c r="Q710" s="446">
        <v>459</v>
      </c>
    </row>
    <row r="711" spans="1:17" ht="14.4" customHeight="1" x14ac:dyDescent="0.3">
      <c r="A711" s="440" t="s">
        <v>966</v>
      </c>
      <c r="B711" s="441" t="s">
        <v>785</v>
      </c>
      <c r="C711" s="441" t="s">
        <v>786</v>
      </c>
      <c r="D711" s="441" t="s">
        <v>807</v>
      </c>
      <c r="E711" s="441" t="s">
        <v>808</v>
      </c>
      <c r="F711" s="445">
        <v>382</v>
      </c>
      <c r="G711" s="445">
        <v>130262</v>
      </c>
      <c r="H711" s="445">
        <v>0.89292716030764585</v>
      </c>
      <c r="I711" s="445">
        <v>341</v>
      </c>
      <c r="J711" s="445">
        <v>418</v>
      </c>
      <c r="K711" s="445">
        <v>145882</v>
      </c>
      <c r="L711" s="445">
        <v>1</v>
      </c>
      <c r="M711" s="445">
        <v>349</v>
      </c>
      <c r="N711" s="445">
        <v>458</v>
      </c>
      <c r="O711" s="445">
        <v>159842</v>
      </c>
      <c r="P711" s="515">
        <v>1.0956937799043063</v>
      </c>
      <c r="Q711" s="446">
        <v>349</v>
      </c>
    </row>
    <row r="712" spans="1:17" ht="14.4" customHeight="1" x14ac:dyDescent="0.3">
      <c r="A712" s="440" t="s">
        <v>966</v>
      </c>
      <c r="B712" s="441" t="s">
        <v>785</v>
      </c>
      <c r="C712" s="441" t="s">
        <v>786</v>
      </c>
      <c r="D712" s="441" t="s">
        <v>817</v>
      </c>
      <c r="E712" s="441" t="s">
        <v>818</v>
      </c>
      <c r="F712" s="445"/>
      <c r="G712" s="445"/>
      <c r="H712" s="445"/>
      <c r="I712" s="445"/>
      <c r="J712" s="445">
        <v>1</v>
      </c>
      <c r="K712" s="445">
        <v>49</v>
      </c>
      <c r="L712" s="445">
        <v>1</v>
      </c>
      <c r="M712" s="445">
        <v>49</v>
      </c>
      <c r="N712" s="445"/>
      <c r="O712" s="445"/>
      <c r="P712" s="515"/>
      <c r="Q712" s="446"/>
    </row>
    <row r="713" spans="1:17" ht="14.4" customHeight="1" x14ac:dyDescent="0.3">
      <c r="A713" s="440" t="s">
        <v>966</v>
      </c>
      <c r="B713" s="441" t="s">
        <v>785</v>
      </c>
      <c r="C713" s="441" t="s">
        <v>786</v>
      </c>
      <c r="D713" s="441" t="s">
        <v>819</v>
      </c>
      <c r="E713" s="441" t="s">
        <v>820</v>
      </c>
      <c r="F713" s="445">
        <v>1</v>
      </c>
      <c r="G713" s="445">
        <v>376</v>
      </c>
      <c r="H713" s="445"/>
      <c r="I713" s="445">
        <v>376</v>
      </c>
      <c r="J713" s="445"/>
      <c r="K713" s="445"/>
      <c r="L713" s="445"/>
      <c r="M713" s="445"/>
      <c r="N713" s="445">
        <v>7</v>
      </c>
      <c r="O713" s="445">
        <v>2737</v>
      </c>
      <c r="P713" s="515"/>
      <c r="Q713" s="446">
        <v>391</v>
      </c>
    </row>
    <row r="714" spans="1:17" ht="14.4" customHeight="1" x14ac:dyDescent="0.3">
      <c r="A714" s="440" t="s">
        <v>966</v>
      </c>
      <c r="B714" s="441" t="s">
        <v>785</v>
      </c>
      <c r="C714" s="441" t="s">
        <v>786</v>
      </c>
      <c r="D714" s="441" t="s">
        <v>821</v>
      </c>
      <c r="E714" s="441" t="s">
        <v>822</v>
      </c>
      <c r="F714" s="445">
        <v>3</v>
      </c>
      <c r="G714" s="445">
        <v>111</v>
      </c>
      <c r="H714" s="445"/>
      <c r="I714" s="445">
        <v>37</v>
      </c>
      <c r="J714" s="445"/>
      <c r="K714" s="445"/>
      <c r="L714" s="445"/>
      <c r="M714" s="445"/>
      <c r="N714" s="445"/>
      <c r="O714" s="445"/>
      <c r="P714" s="515"/>
      <c r="Q714" s="446"/>
    </row>
    <row r="715" spans="1:17" ht="14.4" customHeight="1" x14ac:dyDescent="0.3">
      <c r="A715" s="440" t="s">
        <v>966</v>
      </c>
      <c r="B715" s="441" t="s">
        <v>785</v>
      </c>
      <c r="C715" s="441" t="s">
        <v>786</v>
      </c>
      <c r="D715" s="441" t="s">
        <v>825</v>
      </c>
      <c r="E715" s="441" t="s">
        <v>826</v>
      </c>
      <c r="F715" s="445">
        <v>3</v>
      </c>
      <c r="G715" s="445">
        <v>2028</v>
      </c>
      <c r="H715" s="445">
        <v>0.57613636363636367</v>
      </c>
      <c r="I715" s="445">
        <v>676</v>
      </c>
      <c r="J715" s="445">
        <v>5</v>
      </c>
      <c r="K715" s="445">
        <v>3520</v>
      </c>
      <c r="L715" s="445">
        <v>1</v>
      </c>
      <c r="M715" s="445">
        <v>704</v>
      </c>
      <c r="N715" s="445">
        <v>15</v>
      </c>
      <c r="O715" s="445">
        <v>10575</v>
      </c>
      <c r="P715" s="515">
        <v>3.0042613636363638</v>
      </c>
      <c r="Q715" s="446">
        <v>705</v>
      </c>
    </row>
    <row r="716" spans="1:17" ht="14.4" customHeight="1" x14ac:dyDescent="0.3">
      <c r="A716" s="440" t="s">
        <v>966</v>
      </c>
      <c r="B716" s="441" t="s">
        <v>785</v>
      </c>
      <c r="C716" s="441" t="s">
        <v>786</v>
      </c>
      <c r="D716" s="441" t="s">
        <v>827</v>
      </c>
      <c r="E716" s="441" t="s">
        <v>828</v>
      </c>
      <c r="F716" s="445">
        <v>2</v>
      </c>
      <c r="G716" s="445">
        <v>276</v>
      </c>
      <c r="H716" s="445">
        <v>1.8775510204081634</v>
      </c>
      <c r="I716" s="445">
        <v>138</v>
      </c>
      <c r="J716" s="445">
        <v>1</v>
      </c>
      <c r="K716" s="445">
        <v>147</v>
      </c>
      <c r="L716" s="445">
        <v>1</v>
      </c>
      <c r="M716" s="445">
        <v>147</v>
      </c>
      <c r="N716" s="445"/>
      <c r="O716" s="445"/>
      <c r="P716" s="515"/>
      <c r="Q716" s="446"/>
    </row>
    <row r="717" spans="1:17" ht="14.4" customHeight="1" x14ac:dyDescent="0.3">
      <c r="A717" s="440" t="s">
        <v>966</v>
      </c>
      <c r="B717" s="441" t="s">
        <v>785</v>
      </c>
      <c r="C717" s="441" t="s">
        <v>786</v>
      </c>
      <c r="D717" s="441" t="s">
        <v>829</v>
      </c>
      <c r="E717" s="441" t="s">
        <v>830</v>
      </c>
      <c r="F717" s="445">
        <v>1</v>
      </c>
      <c r="G717" s="445">
        <v>285</v>
      </c>
      <c r="H717" s="445">
        <v>0.234375</v>
      </c>
      <c r="I717" s="445">
        <v>285</v>
      </c>
      <c r="J717" s="445">
        <v>4</v>
      </c>
      <c r="K717" s="445">
        <v>1216</v>
      </c>
      <c r="L717" s="445">
        <v>1</v>
      </c>
      <c r="M717" s="445">
        <v>304</v>
      </c>
      <c r="N717" s="445">
        <v>5</v>
      </c>
      <c r="O717" s="445">
        <v>1525</v>
      </c>
      <c r="P717" s="515">
        <v>1.2541118421052631</v>
      </c>
      <c r="Q717" s="446">
        <v>305</v>
      </c>
    </row>
    <row r="718" spans="1:17" ht="14.4" customHeight="1" x14ac:dyDescent="0.3">
      <c r="A718" s="440" t="s">
        <v>966</v>
      </c>
      <c r="B718" s="441" t="s">
        <v>785</v>
      </c>
      <c r="C718" s="441" t="s">
        <v>786</v>
      </c>
      <c r="D718" s="441" t="s">
        <v>831</v>
      </c>
      <c r="E718" s="441" t="s">
        <v>832</v>
      </c>
      <c r="F718" s="445"/>
      <c r="G718" s="445"/>
      <c r="H718" s="445"/>
      <c r="I718" s="445"/>
      <c r="J718" s="445"/>
      <c r="K718" s="445"/>
      <c r="L718" s="445"/>
      <c r="M718" s="445"/>
      <c r="N718" s="445">
        <v>1</v>
      </c>
      <c r="O718" s="445">
        <v>3712</v>
      </c>
      <c r="P718" s="515"/>
      <c r="Q718" s="446">
        <v>3712</v>
      </c>
    </row>
    <row r="719" spans="1:17" ht="14.4" customHeight="1" x14ac:dyDescent="0.3">
      <c r="A719" s="440" t="s">
        <v>966</v>
      </c>
      <c r="B719" s="441" t="s">
        <v>785</v>
      </c>
      <c r="C719" s="441" t="s">
        <v>786</v>
      </c>
      <c r="D719" s="441" t="s">
        <v>833</v>
      </c>
      <c r="E719" s="441" t="s">
        <v>834</v>
      </c>
      <c r="F719" s="445">
        <v>72</v>
      </c>
      <c r="G719" s="445">
        <v>33264</v>
      </c>
      <c r="H719" s="445">
        <v>1.1813339015555082</v>
      </c>
      <c r="I719" s="445">
        <v>462</v>
      </c>
      <c r="J719" s="445">
        <v>57</v>
      </c>
      <c r="K719" s="445">
        <v>28158</v>
      </c>
      <c r="L719" s="445">
        <v>1</v>
      </c>
      <c r="M719" s="445">
        <v>494</v>
      </c>
      <c r="N719" s="445">
        <v>51</v>
      </c>
      <c r="O719" s="445">
        <v>25194</v>
      </c>
      <c r="P719" s="515">
        <v>0.89473684210526316</v>
      </c>
      <c r="Q719" s="446">
        <v>494</v>
      </c>
    </row>
    <row r="720" spans="1:17" ht="14.4" customHeight="1" x14ac:dyDescent="0.3">
      <c r="A720" s="440" t="s">
        <v>966</v>
      </c>
      <c r="B720" s="441" t="s">
        <v>785</v>
      </c>
      <c r="C720" s="441" t="s">
        <v>786</v>
      </c>
      <c r="D720" s="441" t="s">
        <v>837</v>
      </c>
      <c r="E720" s="441" t="s">
        <v>838</v>
      </c>
      <c r="F720" s="445">
        <v>71</v>
      </c>
      <c r="G720" s="445">
        <v>25276</v>
      </c>
      <c r="H720" s="445">
        <v>1.1018308631211857</v>
      </c>
      <c r="I720" s="445">
        <v>356</v>
      </c>
      <c r="J720" s="445">
        <v>62</v>
      </c>
      <c r="K720" s="445">
        <v>22940</v>
      </c>
      <c r="L720" s="445">
        <v>1</v>
      </c>
      <c r="M720" s="445">
        <v>370</v>
      </c>
      <c r="N720" s="445">
        <v>62</v>
      </c>
      <c r="O720" s="445">
        <v>22940</v>
      </c>
      <c r="P720" s="515">
        <v>1</v>
      </c>
      <c r="Q720" s="446">
        <v>370</v>
      </c>
    </row>
    <row r="721" spans="1:17" ht="14.4" customHeight="1" x14ac:dyDescent="0.3">
      <c r="A721" s="440" t="s">
        <v>966</v>
      </c>
      <c r="B721" s="441" t="s">
        <v>785</v>
      </c>
      <c r="C721" s="441" t="s">
        <v>786</v>
      </c>
      <c r="D721" s="441" t="s">
        <v>839</v>
      </c>
      <c r="E721" s="441" t="s">
        <v>840</v>
      </c>
      <c r="F721" s="445">
        <v>2</v>
      </c>
      <c r="G721" s="445">
        <v>5834</v>
      </c>
      <c r="H721" s="445"/>
      <c r="I721" s="445">
        <v>2917</v>
      </c>
      <c r="J721" s="445"/>
      <c r="K721" s="445"/>
      <c r="L721" s="445"/>
      <c r="M721" s="445"/>
      <c r="N721" s="445"/>
      <c r="O721" s="445"/>
      <c r="P721" s="515"/>
      <c r="Q721" s="446"/>
    </row>
    <row r="722" spans="1:17" ht="14.4" customHeight="1" x14ac:dyDescent="0.3">
      <c r="A722" s="440" t="s">
        <v>966</v>
      </c>
      <c r="B722" s="441" t="s">
        <v>785</v>
      </c>
      <c r="C722" s="441" t="s">
        <v>786</v>
      </c>
      <c r="D722" s="441" t="s">
        <v>843</v>
      </c>
      <c r="E722" s="441" t="s">
        <v>844</v>
      </c>
      <c r="F722" s="445">
        <v>4</v>
      </c>
      <c r="G722" s="445">
        <v>420</v>
      </c>
      <c r="H722" s="445">
        <v>1.2612612612612613</v>
      </c>
      <c r="I722" s="445">
        <v>105</v>
      </c>
      <c r="J722" s="445">
        <v>3</v>
      </c>
      <c r="K722" s="445">
        <v>333</v>
      </c>
      <c r="L722" s="445">
        <v>1</v>
      </c>
      <c r="M722" s="445">
        <v>111</v>
      </c>
      <c r="N722" s="445"/>
      <c r="O722" s="445"/>
      <c r="P722" s="515"/>
      <c r="Q722" s="446"/>
    </row>
    <row r="723" spans="1:17" ht="14.4" customHeight="1" x14ac:dyDescent="0.3">
      <c r="A723" s="440" t="s">
        <v>966</v>
      </c>
      <c r="B723" s="441" t="s">
        <v>785</v>
      </c>
      <c r="C723" s="441" t="s">
        <v>786</v>
      </c>
      <c r="D723" s="441" t="s">
        <v>845</v>
      </c>
      <c r="E723" s="441" t="s">
        <v>846</v>
      </c>
      <c r="F723" s="445">
        <v>1</v>
      </c>
      <c r="G723" s="445">
        <v>117</v>
      </c>
      <c r="H723" s="445"/>
      <c r="I723" s="445">
        <v>117</v>
      </c>
      <c r="J723" s="445"/>
      <c r="K723" s="445"/>
      <c r="L723" s="445"/>
      <c r="M723" s="445"/>
      <c r="N723" s="445">
        <v>1</v>
      </c>
      <c r="O723" s="445">
        <v>125</v>
      </c>
      <c r="P723" s="515"/>
      <c r="Q723" s="446">
        <v>125</v>
      </c>
    </row>
    <row r="724" spans="1:17" ht="14.4" customHeight="1" x14ac:dyDescent="0.3">
      <c r="A724" s="440" t="s">
        <v>966</v>
      </c>
      <c r="B724" s="441" t="s">
        <v>785</v>
      </c>
      <c r="C724" s="441" t="s">
        <v>786</v>
      </c>
      <c r="D724" s="441" t="s">
        <v>847</v>
      </c>
      <c r="E724" s="441" t="s">
        <v>848</v>
      </c>
      <c r="F724" s="445"/>
      <c r="G724" s="445"/>
      <c r="H724" s="445"/>
      <c r="I724" s="445"/>
      <c r="J724" s="445">
        <v>1</v>
      </c>
      <c r="K724" s="445">
        <v>495</v>
      </c>
      <c r="L724" s="445">
        <v>1</v>
      </c>
      <c r="M724" s="445">
        <v>495</v>
      </c>
      <c r="N724" s="445">
        <v>4</v>
      </c>
      <c r="O724" s="445">
        <v>1980</v>
      </c>
      <c r="P724" s="515">
        <v>4</v>
      </c>
      <c r="Q724" s="446">
        <v>495</v>
      </c>
    </row>
    <row r="725" spans="1:17" ht="14.4" customHeight="1" x14ac:dyDescent="0.3">
      <c r="A725" s="440" t="s">
        <v>966</v>
      </c>
      <c r="B725" s="441" t="s">
        <v>785</v>
      </c>
      <c r="C725" s="441" t="s">
        <v>786</v>
      </c>
      <c r="D725" s="441" t="s">
        <v>849</v>
      </c>
      <c r="E725" s="441" t="s">
        <v>850</v>
      </c>
      <c r="F725" s="445">
        <v>1</v>
      </c>
      <c r="G725" s="445">
        <v>1268</v>
      </c>
      <c r="H725" s="445">
        <v>0.32943621719927252</v>
      </c>
      <c r="I725" s="445">
        <v>1268</v>
      </c>
      <c r="J725" s="445">
        <v>3</v>
      </c>
      <c r="K725" s="445">
        <v>3849</v>
      </c>
      <c r="L725" s="445">
        <v>1</v>
      </c>
      <c r="M725" s="445">
        <v>1283</v>
      </c>
      <c r="N725" s="445">
        <v>3</v>
      </c>
      <c r="O725" s="445">
        <v>3855</v>
      </c>
      <c r="P725" s="515">
        <v>1.0015588464536243</v>
      </c>
      <c r="Q725" s="446">
        <v>1285</v>
      </c>
    </row>
    <row r="726" spans="1:17" ht="14.4" customHeight="1" x14ac:dyDescent="0.3">
      <c r="A726" s="440" t="s">
        <v>966</v>
      </c>
      <c r="B726" s="441" t="s">
        <v>785</v>
      </c>
      <c r="C726" s="441" t="s">
        <v>786</v>
      </c>
      <c r="D726" s="441" t="s">
        <v>851</v>
      </c>
      <c r="E726" s="441" t="s">
        <v>852</v>
      </c>
      <c r="F726" s="445">
        <v>109</v>
      </c>
      <c r="G726" s="445">
        <v>47633</v>
      </c>
      <c r="H726" s="445">
        <v>1.3744517543859649</v>
      </c>
      <c r="I726" s="445">
        <v>437</v>
      </c>
      <c r="J726" s="445">
        <v>76</v>
      </c>
      <c r="K726" s="445">
        <v>34656</v>
      </c>
      <c r="L726" s="445">
        <v>1</v>
      </c>
      <c r="M726" s="445">
        <v>456</v>
      </c>
      <c r="N726" s="445">
        <v>74</v>
      </c>
      <c r="O726" s="445">
        <v>33744</v>
      </c>
      <c r="P726" s="515">
        <v>0.97368421052631582</v>
      </c>
      <c r="Q726" s="446">
        <v>456</v>
      </c>
    </row>
    <row r="727" spans="1:17" ht="14.4" customHeight="1" x14ac:dyDescent="0.3">
      <c r="A727" s="440" t="s">
        <v>966</v>
      </c>
      <c r="B727" s="441" t="s">
        <v>785</v>
      </c>
      <c r="C727" s="441" t="s">
        <v>786</v>
      </c>
      <c r="D727" s="441" t="s">
        <v>853</v>
      </c>
      <c r="E727" s="441" t="s">
        <v>854</v>
      </c>
      <c r="F727" s="445">
        <v>54</v>
      </c>
      <c r="G727" s="445">
        <v>2916</v>
      </c>
      <c r="H727" s="445">
        <v>2.5137931034482759</v>
      </c>
      <c r="I727" s="445">
        <v>54</v>
      </c>
      <c r="J727" s="445">
        <v>20</v>
      </c>
      <c r="K727" s="445">
        <v>1160</v>
      </c>
      <c r="L727" s="445">
        <v>1</v>
      </c>
      <c r="M727" s="445">
        <v>58</v>
      </c>
      <c r="N727" s="445">
        <v>14</v>
      </c>
      <c r="O727" s="445">
        <v>812</v>
      </c>
      <c r="P727" s="515">
        <v>0.7</v>
      </c>
      <c r="Q727" s="446">
        <v>58</v>
      </c>
    </row>
    <row r="728" spans="1:17" ht="14.4" customHeight="1" x14ac:dyDescent="0.3">
      <c r="A728" s="440" t="s">
        <v>966</v>
      </c>
      <c r="B728" s="441" t="s">
        <v>785</v>
      </c>
      <c r="C728" s="441" t="s">
        <v>786</v>
      </c>
      <c r="D728" s="441" t="s">
        <v>855</v>
      </c>
      <c r="E728" s="441" t="s">
        <v>856</v>
      </c>
      <c r="F728" s="445"/>
      <c r="G728" s="445"/>
      <c r="H728" s="445"/>
      <c r="I728" s="445"/>
      <c r="J728" s="445"/>
      <c r="K728" s="445"/>
      <c r="L728" s="445"/>
      <c r="M728" s="445"/>
      <c r="N728" s="445">
        <v>1</v>
      </c>
      <c r="O728" s="445">
        <v>2173</v>
      </c>
      <c r="P728" s="515"/>
      <c r="Q728" s="446">
        <v>2173</v>
      </c>
    </row>
    <row r="729" spans="1:17" ht="14.4" customHeight="1" x14ac:dyDescent="0.3">
      <c r="A729" s="440" t="s">
        <v>966</v>
      </c>
      <c r="B729" s="441" t="s">
        <v>785</v>
      </c>
      <c r="C729" s="441" t="s">
        <v>786</v>
      </c>
      <c r="D729" s="441" t="s">
        <v>857</v>
      </c>
      <c r="E729" s="441" t="s">
        <v>858</v>
      </c>
      <c r="F729" s="445">
        <v>4</v>
      </c>
      <c r="G729" s="445">
        <v>37784</v>
      </c>
      <c r="H729" s="445"/>
      <c r="I729" s="445">
        <v>9446</v>
      </c>
      <c r="J729" s="445"/>
      <c r="K729" s="445"/>
      <c r="L729" s="445"/>
      <c r="M729" s="445"/>
      <c r="N729" s="445">
        <v>4</v>
      </c>
      <c r="O729" s="445">
        <v>39048</v>
      </c>
      <c r="P729" s="515"/>
      <c r="Q729" s="446">
        <v>9762</v>
      </c>
    </row>
    <row r="730" spans="1:17" ht="14.4" customHeight="1" x14ac:dyDescent="0.3">
      <c r="A730" s="440" t="s">
        <v>966</v>
      </c>
      <c r="B730" s="441" t="s">
        <v>785</v>
      </c>
      <c r="C730" s="441" t="s">
        <v>786</v>
      </c>
      <c r="D730" s="441" t="s">
        <v>861</v>
      </c>
      <c r="E730" s="441" t="s">
        <v>862</v>
      </c>
      <c r="F730" s="445">
        <v>10</v>
      </c>
      <c r="G730" s="445">
        <v>1690</v>
      </c>
      <c r="H730" s="445">
        <v>2.4142857142857141</v>
      </c>
      <c r="I730" s="445">
        <v>169</v>
      </c>
      <c r="J730" s="445">
        <v>4</v>
      </c>
      <c r="K730" s="445">
        <v>700</v>
      </c>
      <c r="L730" s="445">
        <v>1</v>
      </c>
      <c r="M730" s="445">
        <v>175</v>
      </c>
      <c r="N730" s="445">
        <v>28</v>
      </c>
      <c r="O730" s="445">
        <v>4928</v>
      </c>
      <c r="P730" s="515">
        <v>7.04</v>
      </c>
      <c r="Q730" s="446">
        <v>176</v>
      </c>
    </row>
    <row r="731" spans="1:17" ht="14.4" customHeight="1" x14ac:dyDescent="0.3">
      <c r="A731" s="440" t="s">
        <v>966</v>
      </c>
      <c r="B731" s="441" t="s">
        <v>785</v>
      </c>
      <c r="C731" s="441" t="s">
        <v>786</v>
      </c>
      <c r="D731" s="441" t="s">
        <v>863</v>
      </c>
      <c r="E731" s="441" t="s">
        <v>864</v>
      </c>
      <c r="F731" s="445">
        <v>13</v>
      </c>
      <c r="G731" s="445">
        <v>1053</v>
      </c>
      <c r="H731" s="445">
        <v>0.77426470588235297</v>
      </c>
      <c r="I731" s="445">
        <v>81</v>
      </c>
      <c r="J731" s="445">
        <v>16</v>
      </c>
      <c r="K731" s="445">
        <v>1360</v>
      </c>
      <c r="L731" s="445">
        <v>1</v>
      </c>
      <c r="M731" s="445">
        <v>85</v>
      </c>
      <c r="N731" s="445">
        <v>33</v>
      </c>
      <c r="O731" s="445">
        <v>2805</v>
      </c>
      <c r="P731" s="515">
        <v>2.0625</v>
      </c>
      <c r="Q731" s="446">
        <v>85</v>
      </c>
    </row>
    <row r="732" spans="1:17" ht="14.4" customHeight="1" x14ac:dyDescent="0.3">
      <c r="A732" s="440" t="s">
        <v>966</v>
      </c>
      <c r="B732" s="441" t="s">
        <v>785</v>
      </c>
      <c r="C732" s="441" t="s">
        <v>786</v>
      </c>
      <c r="D732" s="441" t="s">
        <v>867</v>
      </c>
      <c r="E732" s="441" t="s">
        <v>868</v>
      </c>
      <c r="F732" s="445">
        <v>40</v>
      </c>
      <c r="G732" s="445">
        <v>6520</v>
      </c>
      <c r="H732" s="445">
        <v>1.2445123115098302</v>
      </c>
      <c r="I732" s="445">
        <v>163</v>
      </c>
      <c r="J732" s="445">
        <v>31</v>
      </c>
      <c r="K732" s="445">
        <v>5239</v>
      </c>
      <c r="L732" s="445">
        <v>1</v>
      </c>
      <c r="M732" s="445">
        <v>169</v>
      </c>
      <c r="N732" s="445">
        <v>21</v>
      </c>
      <c r="O732" s="445">
        <v>3570</v>
      </c>
      <c r="P732" s="515">
        <v>0.68142775338805117</v>
      </c>
      <c r="Q732" s="446">
        <v>170</v>
      </c>
    </row>
    <row r="733" spans="1:17" ht="14.4" customHeight="1" x14ac:dyDescent="0.3">
      <c r="A733" s="440" t="s">
        <v>966</v>
      </c>
      <c r="B733" s="441" t="s">
        <v>785</v>
      </c>
      <c r="C733" s="441" t="s">
        <v>786</v>
      </c>
      <c r="D733" s="441" t="s">
        <v>869</v>
      </c>
      <c r="E733" s="441" t="s">
        <v>870</v>
      </c>
      <c r="F733" s="445">
        <v>1</v>
      </c>
      <c r="G733" s="445">
        <v>28</v>
      </c>
      <c r="H733" s="445"/>
      <c r="I733" s="445">
        <v>28</v>
      </c>
      <c r="J733" s="445"/>
      <c r="K733" s="445"/>
      <c r="L733" s="445"/>
      <c r="M733" s="445"/>
      <c r="N733" s="445"/>
      <c r="O733" s="445"/>
      <c r="P733" s="515"/>
      <c r="Q733" s="446"/>
    </row>
    <row r="734" spans="1:17" ht="14.4" customHeight="1" x14ac:dyDescent="0.3">
      <c r="A734" s="440" t="s">
        <v>966</v>
      </c>
      <c r="B734" s="441" t="s">
        <v>785</v>
      </c>
      <c r="C734" s="441" t="s">
        <v>786</v>
      </c>
      <c r="D734" s="441" t="s">
        <v>871</v>
      </c>
      <c r="E734" s="441" t="s">
        <v>872</v>
      </c>
      <c r="F734" s="445">
        <v>25</v>
      </c>
      <c r="G734" s="445">
        <v>25200</v>
      </c>
      <c r="H734" s="445">
        <v>1.3847675568743818</v>
      </c>
      <c r="I734" s="445">
        <v>1008</v>
      </c>
      <c r="J734" s="445">
        <v>18</v>
      </c>
      <c r="K734" s="445">
        <v>18198</v>
      </c>
      <c r="L734" s="445">
        <v>1</v>
      </c>
      <c r="M734" s="445">
        <v>1011</v>
      </c>
      <c r="N734" s="445">
        <v>28</v>
      </c>
      <c r="O734" s="445">
        <v>28336</v>
      </c>
      <c r="P734" s="515">
        <v>1.5570941861743048</v>
      </c>
      <c r="Q734" s="446">
        <v>1012</v>
      </c>
    </row>
    <row r="735" spans="1:17" ht="14.4" customHeight="1" x14ac:dyDescent="0.3">
      <c r="A735" s="440" t="s">
        <v>966</v>
      </c>
      <c r="B735" s="441" t="s">
        <v>785</v>
      </c>
      <c r="C735" s="441" t="s">
        <v>786</v>
      </c>
      <c r="D735" s="441" t="s">
        <v>873</v>
      </c>
      <c r="E735" s="441" t="s">
        <v>874</v>
      </c>
      <c r="F735" s="445"/>
      <c r="G735" s="445"/>
      <c r="H735" s="445"/>
      <c r="I735" s="445"/>
      <c r="J735" s="445">
        <v>1</v>
      </c>
      <c r="K735" s="445">
        <v>176</v>
      </c>
      <c r="L735" s="445">
        <v>1</v>
      </c>
      <c r="M735" s="445">
        <v>176</v>
      </c>
      <c r="N735" s="445"/>
      <c r="O735" s="445"/>
      <c r="P735" s="515"/>
      <c r="Q735" s="446"/>
    </row>
    <row r="736" spans="1:17" ht="14.4" customHeight="1" x14ac:dyDescent="0.3">
      <c r="A736" s="440" t="s">
        <v>966</v>
      </c>
      <c r="B736" s="441" t="s">
        <v>785</v>
      </c>
      <c r="C736" s="441" t="s">
        <v>786</v>
      </c>
      <c r="D736" s="441" t="s">
        <v>875</v>
      </c>
      <c r="E736" s="441" t="s">
        <v>876</v>
      </c>
      <c r="F736" s="445">
        <v>4</v>
      </c>
      <c r="G736" s="445">
        <v>9056</v>
      </c>
      <c r="H736" s="445">
        <v>0.26317930834059866</v>
      </c>
      <c r="I736" s="445">
        <v>2264</v>
      </c>
      <c r="J736" s="445">
        <v>15</v>
      </c>
      <c r="K736" s="445">
        <v>34410</v>
      </c>
      <c r="L736" s="445">
        <v>1</v>
      </c>
      <c r="M736" s="445">
        <v>2294</v>
      </c>
      <c r="N736" s="445">
        <v>10</v>
      </c>
      <c r="O736" s="445">
        <v>22970</v>
      </c>
      <c r="P736" s="515">
        <v>0.66753850624818367</v>
      </c>
      <c r="Q736" s="446">
        <v>2297</v>
      </c>
    </row>
    <row r="737" spans="1:17" ht="14.4" customHeight="1" x14ac:dyDescent="0.3">
      <c r="A737" s="440" t="s">
        <v>966</v>
      </c>
      <c r="B737" s="441" t="s">
        <v>785</v>
      </c>
      <c r="C737" s="441" t="s">
        <v>786</v>
      </c>
      <c r="D737" s="441" t="s">
        <v>877</v>
      </c>
      <c r="E737" s="441" t="s">
        <v>878</v>
      </c>
      <c r="F737" s="445">
        <v>4</v>
      </c>
      <c r="G737" s="445">
        <v>988</v>
      </c>
      <c r="H737" s="445">
        <v>0.93916349809885935</v>
      </c>
      <c r="I737" s="445">
        <v>247</v>
      </c>
      <c r="J737" s="445">
        <v>4</v>
      </c>
      <c r="K737" s="445">
        <v>1052</v>
      </c>
      <c r="L737" s="445">
        <v>1</v>
      </c>
      <c r="M737" s="445">
        <v>263</v>
      </c>
      <c r="N737" s="445">
        <v>13</v>
      </c>
      <c r="O737" s="445">
        <v>3432</v>
      </c>
      <c r="P737" s="515">
        <v>3.2623574144486693</v>
      </c>
      <c r="Q737" s="446">
        <v>264</v>
      </c>
    </row>
    <row r="738" spans="1:17" ht="14.4" customHeight="1" x14ac:dyDescent="0.3">
      <c r="A738" s="440" t="s">
        <v>966</v>
      </c>
      <c r="B738" s="441" t="s">
        <v>785</v>
      </c>
      <c r="C738" s="441" t="s">
        <v>786</v>
      </c>
      <c r="D738" s="441" t="s">
        <v>879</v>
      </c>
      <c r="E738" s="441" t="s">
        <v>880</v>
      </c>
      <c r="F738" s="445">
        <v>24</v>
      </c>
      <c r="G738" s="445">
        <v>48288</v>
      </c>
      <c r="H738" s="445">
        <v>1.1931801334321719</v>
      </c>
      <c r="I738" s="445">
        <v>2012</v>
      </c>
      <c r="J738" s="445">
        <v>19</v>
      </c>
      <c r="K738" s="445">
        <v>40470</v>
      </c>
      <c r="L738" s="445">
        <v>1</v>
      </c>
      <c r="M738" s="445">
        <v>2130</v>
      </c>
      <c r="N738" s="445">
        <v>17</v>
      </c>
      <c r="O738" s="445">
        <v>36227</v>
      </c>
      <c r="P738" s="515">
        <v>0.89515690635038303</v>
      </c>
      <c r="Q738" s="446">
        <v>2131</v>
      </c>
    </row>
    <row r="739" spans="1:17" ht="14.4" customHeight="1" x14ac:dyDescent="0.3">
      <c r="A739" s="440" t="s">
        <v>966</v>
      </c>
      <c r="B739" s="441" t="s">
        <v>785</v>
      </c>
      <c r="C739" s="441" t="s">
        <v>786</v>
      </c>
      <c r="D739" s="441" t="s">
        <v>883</v>
      </c>
      <c r="E739" s="441" t="s">
        <v>884</v>
      </c>
      <c r="F739" s="445"/>
      <c r="G739" s="445"/>
      <c r="H739" s="445"/>
      <c r="I739" s="445"/>
      <c r="J739" s="445">
        <v>1</v>
      </c>
      <c r="K739" s="445">
        <v>423</v>
      </c>
      <c r="L739" s="445">
        <v>1</v>
      </c>
      <c r="M739" s="445">
        <v>423</v>
      </c>
      <c r="N739" s="445">
        <v>1</v>
      </c>
      <c r="O739" s="445">
        <v>424</v>
      </c>
      <c r="P739" s="515">
        <v>1.0023640661938533</v>
      </c>
      <c r="Q739" s="446">
        <v>424</v>
      </c>
    </row>
    <row r="740" spans="1:17" ht="14.4" customHeight="1" x14ac:dyDescent="0.3">
      <c r="A740" s="440" t="s">
        <v>966</v>
      </c>
      <c r="B740" s="441" t="s">
        <v>785</v>
      </c>
      <c r="C740" s="441" t="s">
        <v>786</v>
      </c>
      <c r="D740" s="441" t="s">
        <v>888</v>
      </c>
      <c r="E740" s="441" t="s">
        <v>889</v>
      </c>
      <c r="F740" s="445"/>
      <c r="G740" s="445"/>
      <c r="H740" s="445"/>
      <c r="I740" s="445"/>
      <c r="J740" s="445">
        <v>1</v>
      </c>
      <c r="K740" s="445">
        <v>5216</v>
      </c>
      <c r="L740" s="445">
        <v>1</v>
      </c>
      <c r="M740" s="445">
        <v>5216</v>
      </c>
      <c r="N740" s="445"/>
      <c r="O740" s="445"/>
      <c r="P740" s="515"/>
      <c r="Q740" s="446"/>
    </row>
    <row r="741" spans="1:17" ht="14.4" customHeight="1" x14ac:dyDescent="0.3">
      <c r="A741" s="440" t="s">
        <v>966</v>
      </c>
      <c r="B741" s="441" t="s">
        <v>785</v>
      </c>
      <c r="C741" s="441" t="s">
        <v>786</v>
      </c>
      <c r="D741" s="441" t="s">
        <v>892</v>
      </c>
      <c r="E741" s="441" t="s">
        <v>893</v>
      </c>
      <c r="F741" s="445">
        <v>3</v>
      </c>
      <c r="G741" s="445">
        <v>807</v>
      </c>
      <c r="H741" s="445">
        <v>1.4010416666666667</v>
      </c>
      <c r="I741" s="445">
        <v>269</v>
      </c>
      <c r="J741" s="445">
        <v>2</v>
      </c>
      <c r="K741" s="445">
        <v>576</v>
      </c>
      <c r="L741" s="445">
        <v>1</v>
      </c>
      <c r="M741" s="445">
        <v>288</v>
      </c>
      <c r="N741" s="445">
        <v>1</v>
      </c>
      <c r="O741" s="445">
        <v>289</v>
      </c>
      <c r="P741" s="515">
        <v>0.50173611111111116</v>
      </c>
      <c r="Q741" s="446">
        <v>289</v>
      </c>
    </row>
    <row r="742" spans="1:17" ht="14.4" customHeight="1" x14ac:dyDescent="0.3">
      <c r="A742" s="440" t="s">
        <v>966</v>
      </c>
      <c r="B742" s="441" t="s">
        <v>785</v>
      </c>
      <c r="C742" s="441" t="s">
        <v>786</v>
      </c>
      <c r="D742" s="441" t="s">
        <v>894</v>
      </c>
      <c r="E742" s="441" t="s">
        <v>895</v>
      </c>
      <c r="F742" s="445"/>
      <c r="G742" s="445"/>
      <c r="H742" s="445"/>
      <c r="I742" s="445"/>
      <c r="J742" s="445"/>
      <c r="K742" s="445"/>
      <c r="L742" s="445"/>
      <c r="M742" s="445"/>
      <c r="N742" s="445">
        <v>1</v>
      </c>
      <c r="O742" s="445">
        <v>1098</v>
      </c>
      <c r="P742" s="515"/>
      <c r="Q742" s="446">
        <v>1098</v>
      </c>
    </row>
    <row r="743" spans="1:17" ht="14.4" customHeight="1" x14ac:dyDescent="0.3">
      <c r="A743" s="440" t="s">
        <v>966</v>
      </c>
      <c r="B743" s="441" t="s">
        <v>785</v>
      </c>
      <c r="C743" s="441" t="s">
        <v>786</v>
      </c>
      <c r="D743" s="441" t="s">
        <v>898</v>
      </c>
      <c r="E743" s="441" t="s">
        <v>899</v>
      </c>
      <c r="F743" s="445"/>
      <c r="G743" s="445"/>
      <c r="H743" s="445"/>
      <c r="I743" s="445"/>
      <c r="J743" s="445">
        <v>1</v>
      </c>
      <c r="K743" s="445">
        <v>314</v>
      </c>
      <c r="L743" s="445">
        <v>1</v>
      </c>
      <c r="M743" s="445">
        <v>314</v>
      </c>
      <c r="N743" s="445">
        <v>2</v>
      </c>
      <c r="O743" s="445">
        <v>628</v>
      </c>
      <c r="P743" s="515">
        <v>2</v>
      </c>
      <c r="Q743" s="446">
        <v>314</v>
      </c>
    </row>
    <row r="744" spans="1:17" ht="14.4" customHeight="1" x14ac:dyDescent="0.3">
      <c r="A744" s="440" t="s">
        <v>966</v>
      </c>
      <c r="B744" s="441" t="s">
        <v>785</v>
      </c>
      <c r="C744" s="441" t="s">
        <v>786</v>
      </c>
      <c r="D744" s="441" t="s">
        <v>967</v>
      </c>
      <c r="E744" s="441" t="s">
        <v>968</v>
      </c>
      <c r="F744" s="445">
        <v>1</v>
      </c>
      <c r="G744" s="445">
        <v>656</v>
      </c>
      <c r="H744" s="445"/>
      <c r="I744" s="445">
        <v>656</v>
      </c>
      <c r="J744" s="445"/>
      <c r="K744" s="445"/>
      <c r="L744" s="445"/>
      <c r="M744" s="445"/>
      <c r="N744" s="445"/>
      <c r="O744" s="445"/>
      <c r="P744" s="515"/>
      <c r="Q744" s="446"/>
    </row>
    <row r="745" spans="1:17" ht="14.4" customHeight="1" x14ac:dyDescent="0.3">
      <c r="A745" s="440" t="s">
        <v>966</v>
      </c>
      <c r="B745" s="441" t="s">
        <v>785</v>
      </c>
      <c r="C745" s="441" t="s">
        <v>786</v>
      </c>
      <c r="D745" s="441" t="s">
        <v>900</v>
      </c>
      <c r="E745" s="441" t="s">
        <v>901</v>
      </c>
      <c r="F745" s="445"/>
      <c r="G745" s="445"/>
      <c r="H745" s="445"/>
      <c r="I745" s="445"/>
      <c r="J745" s="445"/>
      <c r="K745" s="445"/>
      <c r="L745" s="445"/>
      <c r="M745" s="445"/>
      <c r="N745" s="445">
        <v>1</v>
      </c>
      <c r="O745" s="445">
        <v>0</v>
      </c>
      <c r="P745" s="515"/>
      <c r="Q745" s="446">
        <v>0</v>
      </c>
    </row>
    <row r="746" spans="1:17" ht="14.4" customHeight="1" x14ac:dyDescent="0.3">
      <c r="A746" s="440" t="s">
        <v>969</v>
      </c>
      <c r="B746" s="441" t="s">
        <v>785</v>
      </c>
      <c r="C746" s="441" t="s">
        <v>786</v>
      </c>
      <c r="D746" s="441" t="s">
        <v>787</v>
      </c>
      <c r="E746" s="441" t="s">
        <v>788</v>
      </c>
      <c r="F746" s="445"/>
      <c r="G746" s="445"/>
      <c r="H746" s="445"/>
      <c r="I746" s="445"/>
      <c r="J746" s="445">
        <v>2</v>
      </c>
      <c r="K746" s="445">
        <v>4452</v>
      </c>
      <c r="L746" s="445">
        <v>1</v>
      </c>
      <c r="M746" s="445">
        <v>2226</v>
      </c>
      <c r="N746" s="445">
        <v>2</v>
      </c>
      <c r="O746" s="445">
        <v>4458</v>
      </c>
      <c r="P746" s="515">
        <v>1.0013477088948788</v>
      </c>
      <c r="Q746" s="446">
        <v>2229</v>
      </c>
    </row>
    <row r="747" spans="1:17" ht="14.4" customHeight="1" x14ac:dyDescent="0.3">
      <c r="A747" s="440" t="s">
        <v>969</v>
      </c>
      <c r="B747" s="441" t="s">
        <v>785</v>
      </c>
      <c r="C747" s="441" t="s">
        <v>786</v>
      </c>
      <c r="D747" s="441" t="s">
        <v>789</v>
      </c>
      <c r="E747" s="441" t="s">
        <v>790</v>
      </c>
      <c r="F747" s="445">
        <v>38</v>
      </c>
      <c r="G747" s="445">
        <v>2052</v>
      </c>
      <c r="H747" s="445">
        <v>0.8040752351097179</v>
      </c>
      <c r="I747" s="445">
        <v>54</v>
      </c>
      <c r="J747" s="445">
        <v>44</v>
      </c>
      <c r="K747" s="445">
        <v>2552</v>
      </c>
      <c r="L747" s="445">
        <v>1</v>
      </c>
      <c r="M747" s="445">
        <v>58</v>
      </c>
      <c r="N747" s="445">
        <v>22</v>
      </c>
      <c r="O747" s="445">
        <v>1276</v>
      </c>
      <c r="P747" s="515">
        <v>0.5</v>
      </c>
      <c r="Q747" s="446">
        <v>58</v>
      </c>
    </row>
    <row r="748" spans="1:17" ht="14.4" customHeight="1" x14ac:dyDescent="0.3">
      <c r="A748" s="440" t="s">
        <v>969</v>
      </c>
      <c r="B748" s="441" t="s">
        <v>785</v>
      </c>
      <c r="C748" s="441" t="s">
        <v>786</v>
      </c>
      <c r="D748" s="441" t="s">
        <v>791</v>
      </c>
      <c r="E748" s="441" t="s">
        <v>792</v>
      </c>
      <c r="F748" s="445">
        <v>8</v>
      </c>
      <c r="G748" s="445">
        <v>984</v>
      </c>
      <c r="H748" s="445">
        <v>0.46946564885496184</v>
      </c>
      <c r="I748" s="445">
        <v>123</v>
      </c>
      <c r="J748" s="445">
        <v>16</v>
      </c>
      <c r="K748" s="445">
        <v>2096</v>
      </c>
      <c r="L748" s="445">
        <v>1</v>
      </c>
      <c r="M748" s="445">
        <v>131</v>
      </c>
      <c r="N748" s="445">
        <v>2</v>
      </c>
      <c r="O748" s="445">
        <v>262</v>
      </c>
      <c r="P748" s="515">
        <v>0.125</v>
      </c>
      <c r="Q748" s="446">
        <v>131</v>
      </c>
    </row>
    <row r="749" spans="1:17" ht="14.4" customHeight="1" x14ac:dyDescent="0.3">
      <c r="A749" s="440" t="s">
        <v>969</v>
      </c>
      <c r="B749" s="441" t="s">
        <v>785</v>
      </c>
      <c r="C749" s="441" t="s">
        <v>786</v>
      </c>
      <c r="D749" s="441" t="s">
        <v>793</v>
      </c>
      <c r="E749" s="441" t="s">
        <v>794</v>
      </c>
      <c r="F749" s="445">
        <v>1</v>
      </c>
      <c r="G749" s="445">
        <v>177</v>
      </c>
      <c r="H749" s="445"/>
      <c r="I749" s="445">
        <v>177</v>
      </c>
      <c r="J749" s="445"/>
      <c r="K749" s="445"/>
      <c r="L749" s="445"/>
      <c r="M749" s="445"/>
      <c r="N749" s="445">
        <v>3</v>
      </c>
      <c r="O749" s="445">
        <v>567</v>
      </c>
      <c r="P749" s="515"/>
      <c r="Q749" s="446">
        <v>189</v>
      </c>
    </row>
    <row r="750" spans="1:17" ht="14.4" customHeight="1" x14ac:dyDescent="0.3">
      <c r="A750" s="440" t="s">
        <v>969</v>
      </c>
      <c r="B750" s="441" t="s">
        <v>785</v>
      </c>
      <c r="C750" s="441" t="s">
        <v>786</v>
      </c>
      <c r="D750" s="441" t="s">
        <v>799</v>
      </c>
      <c r="E750" s="441" t="s">
        <v>800</v>
      </c>
      <c r="F750" s="445">
        <v>11</v>
      </c>
      <c r="G750" s="445">
        <v>1892</v>
      </c>
      <c r="H750" s="445">
        <v>5.2849162011173183</v>
      </c>
      <c r="I750" s="445">
        <v>172</v>
      </c>
      <c r="J750" s="445">
        <v>2</v>
      </c>
      <c r="K750" s="445">
        <v>358</v>
      </c>
      <c r="L750" s="445">
        <v>1</v>
      </c>
      <c r="M750" s="445">
        <v>179</v>
      </c>
      <c r="N750" s="445">
        <v>2</v>
      </c>
      <c r="O750" s="445">
        <v>360</v>
      </c>
      <c r="P750" s="515">
        <v>1.005586592178771</v>
      </c>
      <c r="Q750" s="446">
        <v>180</v>
      </c>
    </row>
    <row r="751" spans="1:17" ht="14.4" customHeight="1" x14ac:dyDescent="0.3">
      <c r="A751" s="440" t="s">
        <v>969</v>
      </c>
      <c r="B751" s="441" t="s">
        <v>785</v>
      </c>
      <c r="C751" s="441" t="s">
        <v>786</v>
      </c>
      <c r="D751" s="441" t="s">
        <v>803</v>
      </c>
      <c r="E751" s="441" t="s">
        <v>804</v>
      </c>
      <c r="F751" s="445">
        <v>40</v>
      </c>
      <c r="G751" s="445">
        <v>12880</v>
      </c>
      <c r="H751" s="445">
        <v>0.93775027302511826</v>
      </c>
      <c r="I751" s="445">
        <v>322</v>
      </c>
      <c r="J751" s="445">
        <v>41</v>
      </c>
      <c r="K751" s="445">
        <v>13735</v>
      </c>
      <c r="L751" s="445">
        <v>1</v>
      </c>
      <c r="M751" s="445">
        <v>335</v>
      </c>
      <c r="N751" s="445">
        <v>31</v>
      </c>
      <c r="O751" s="445">
        <v>10416</v>
      </c>
      <c r="P751" s="515">
        <v>0.75835456862031303</v>
      </c>
      <c r="Q751" s="446">
        <v>336</v>
      </c>
    </row>
    <row r="752" spans="1:17" ht="14.4" customHeight="1" x14ac:dyDescent="0.3">
      <c r="A752" s="440" t="s">
        <v>969</v>
      </c>
      <c r="B752" s="441" t="s">
        <v>785</v>
      </c>
      <c r="C752" s="441" t="s">
        <v>786</v>
      </c>
      <c r="D752" s="441" t="s">
        <v>807</v>
      </c>
      <c r="E752" s="441" t="s">
        <v>808</v>
      </c>
      <c r="F752" s="445">
        <v>33</v>
      </c>
      <c r="G752" s="445">
        <v>11253</v>
      </c>
      <c r="H752" s="445">
        <v>2.9312320916905446</v>
      </c>
      <c r="I752" s="445">
        <v>341</v>
      </c>
      <c r="J752" s="445">
        <v>11</v>
      </c>
      <c r="K752" s="445">
        <v>3839</v>
      </c>
      <c r="L752" s="445">
        <v>1</v>
      </c>
      <c r="M752" s="445">
        <v>349</v>
      </c>
      <c r="N752" s="445">
        <v>18</v>
      </c>
      <c r="O752" s="445">
        <v>6282</v>
      </c>
      <c r="P752" s="515">
        <v>1.6363636363636365</v>
      </c>
      <c r="Q752" s="446">
        <v>349</v>
      </c>
    </row>
    <row r="753" spans="1:17" ht="14.4" customHeight="1" x14ac:dyDescent="0.3">
      <c r="A753" s="440" t="s">
        <v>969</v>
      </c>
      <c r="B753" s="441" t="s">
        <v>785</v>
      </c>
      <c r="C753" s="441" t="s">
        <v>786</v>
      </c>
      <c r="D753" s="441" t="s">
        <v>829</v>
      </c>
      <c r="E753" s="441" t="s">
        <v>830</v>
      </c>
      <c r="F753" s="445">
        <v>22</v>
      </c>
      <c r="G753" s="445">
        <v>6270</v>
      </c>
      <c r="H753" s="445">
        <v>0.859375</v>
      </c>
      <c r="I753" s="445">
        <v>285</v>
      </c>
      <c r="J753" s="445">
        <v>24</v>
      </c>
      <c r="K753" s="445">
        <v>7296</v>
      </c>
      <c r="L753" s="445">
        <v>1</v>
      </c>
      <c r="M753" s="445">
        <v>304</v>
      </c>
      <c r="N753" s="445">
        <v>14</v>
      </c>
      <c r="O753" s="445">
        <v>4270</v>
      </c>
      <c r="P753" s="515">
        <v>0.58525219298245612</v>
      </c>
      <c r="Q753" s="446">
        <v>305</v>
      </c>
    </row>
    <row r="754" spans="1:17" ht="14.4" customHeight="1" x14ac:dyDescent="0.3">
      <c r="A754" s="440" t="s">
        <v>969</v>
      </c>
      <c r="B754" s="441" t="s">
        <v>785</v>
      </c>
      <c r="C754" s="441" t="s">
        <v>786</v>
      </c>
      <c r="D754" s="441" t="s">
        <v>831</v>
      </c>
      <c r="E754" s="441" t="s">
        <v>832</v>
      </c>
      <c r="F754" s="445"/>
      <c r="G754" s="445"/>
      <c r="H754" s="445"/>
      <c r="I754" s="445"/>
      <c r="J754" s="445">
        <v>3</v>
      </c>
      <c r="K754" s="445">
        <v>11121</v>
      </c>
      <c r="L754" s="445">
        <v>1</v>
      </c>
      <c r="M754" s="445">
        <v>3707</v>
      </c>
      <c r="N754" s="445">
        <v>1</v>
      </c>
      <c r="O754" s="445">
        <v>3712</v>
      </c>
      <c r="P754" s="515">
        <v>0.33378293318946139</v>
      </c>
      <c r="Q754" s="446">
        <v>3712</v>
      </c>
    </row>
    <row r="755" spans="1:17" ht="14.4" customHeight="1" x14ac:dyDescent="0.3">
      <c r="A755" s="440" t="s">
        <v>969</v>
      </c>
      <c r="B755" s="441" t="s">
        <v>785</v>
      </c>
      <c r="C755" s="441" t="s">
        <v>786</v>
      </c>
      <c r="D755" s="441" t="s">
        <v>833</v>
      </c>
      <c r="E755" s="441" t="s">
        <v>834</v>
      </c>
      <c r="F755" s="445">
        <v>3</v>
      </c>
      <c r="G755" s="445">
        <v>1386</v>
      </c>
      <c r="H755" s="445">
        <v>0.70141700404858298</v>
      </c>
      <c r="I755" s="445">
        <v>462</v>
      </c>
      <c r="J755" s="445">
        <v>4</v>
      </c>
      <c r="K755" s="445">
        <v>1976</v>
      </c>
      <c r="L755" s="445">
        <v>1</v>
      </c>
      <c r="M755" s="445">
        <v>494</v>
      </c>
      <c r="N755" s="445">
        <v>14</v>
      </c>
      <c r="O755" s="445">
        <v>6916</v>
      </c>
      <c r="P755" s="515">
        <v>3.5</v>
      </c>
      <c r="Q755" s="446">
        <v>494</v>
      </c>
    </row>
    <row r="756" spans="1:17" ht="14.4" customHeight="1" x14ac:dyDescent="0.3">
      <c r="A756" s="440" t="s">
        <v>969</v>
      </c>
      <c r="B756" s="441" t="s">
        <v>785</v>
      </c>
      <c r="C756" s="441" t="s">
        <v>786</v>
      </c>
      <c r="D756" s="441" t="s">
        <v>835</v>
      </c>
      <c r="E756" s="441" t="s">
        <v>836</v>
      </c>
      <c r="F756" s="445"/>
      <c r="G756" s="445"/>
      <c r="H756" s="445"/>
      <c r="I756" s="445"/>
      <c r="J756" s="445">
        <v>1</v>
      </c>
      <c r="K756" s="445">
        <v>6571</v>
      </c>
      <c r="L756" s="445">
        <v>1</v>
      </c>
      <c r="M756" s="445">
        <v>6571</v>
      </c>
      <c r="N756" s="445"/>
      <c r="O756" s="445"/>
      <c r="P756" s="515"/>
      <c r="Q756" s="446"/>
    </row>
    <row r="757" spans="1:17" ht="14.4" customHeight="1" x14ac:dyDescent="0.3">
      <c r="A757" s="440" t="s">
        <v>969</v>
      </c>
      <c r="B757" s="441" t="s">
        <v>785</v>
      </c>
      <c r="C757" s="441" t="s">
        <v>786</v>
      </c>
      <c r="D757" s="441" t="s">
        <v>837</v>
      </c>
      <c r="E757" s="441" t="s">
        <v>838</v>
      </c>
      <c r="F757" s="445">
        <v>26</v>
      </c>
      <c r="G757" s="445">
        <v>9256</v>
      </c>
      <c r="H757" s="445">
        <v>0.89343629343629338</v>
      </c>
      <c r="I757" s="445">
        <v>356</v>
      </c>
      <c r="J757" s="445">
        <v>28</v>
      </c>
      <c r="K757" s="445">
        <v>10360</v>
      </c>
      <c r="L757" s="445">
        <v>1</v>
      </c>
      <c r="M757" s="445">
        <v>370</v>
      </c>
      <c r="N757" s="445">
        <v>28</v>
      </c>
      <c r="O757" s="445">
        <v>10360</v>
      </c>
      <c r="P757" s="515">
        <v>1</v>
      </c>
      <c r="Q757" s="446">
        <v>370</v>
      </c>
    </row>
    <row r="758" spans="1:17" ht="14.4" customHeight="1" x14ac:dyDescent="0.3">
      <c r="A758" s="440" t="s">
        <v>969</v>
      </c>
      <c r="B758" s="441" t="s">
        <v>785</v>
      </c>
      <c r="C758" s="441" t="s">
        <v>786</v>
      </c>
      <c r="D758" s="441" t="s">
        <v>843</v>
      </c>
      <c r="E758" s="441" t="s">
        <v>844</v>
      </c>
      <c r="F758" s="445">
        <v>4</v>
      </c>
      <c r="G758" s="445">
        <v>420</v>
      </c>
      <c r="H758" s="445">
        <v>1.8918918918918919</v>
      </c>
      <c r="I758" s="445">
        <v>105</v>
      </c>
      <c r="J758" s="445">
        <v>2</v>
      </c>
      <c r="K758" s="445">
        <v>222</v>
      </c>
      <c r="L758" s="445">
        <v>1</v>
      </c>
      <c r="M758" s="445">
        <v>111</v>
      </c>
      <c r="N758" s="445">
        <v>1</v>
      </c>
      <c r="O758" s="445">
        <v>111</v>
      </c>
      <c r="P758" s="515">
        <v>0.5</v>
      </c>
      <c r="Q758" s="446">
        <v>111</v>
      </c>
    </row>
    <row r="759" spans="1:17" ht="14.4" customHeight="1" x14ac:dyDescent="0.3">
      <c r="A759" s="440" t="s">
        <v>969</v>
      </c>
      <c r="B759" s="441" t="s">
        <v>785</v>
      </c>
      <c r="C759" s="441" t="s">
        <v>786</v>
      </c>
      <c r="D759" s="441" t="s">
        <v>845</v>
      </c>
      <c r="E759" s="441" t="s">
        <v>846</v>
      </c>
      <c r="F759" s="445">
        <v>1</v>
      </c>
      <c r="G759" s="445">
        <v>117</v>
      </c>
      <c r="H759" s="445">
        <v>0.93600000000000005</v>
      </c>
      <c r="I759" s="445">
        <v>117</v>
      </c>
      <c r="J759" s="445">
        <v>1</v>
      </c>
      <c r="K759" s="445">
        <v>125</v>
      </c>
      <c r="L759" s="445">
        <v>1</v>
      </c>
      <c r="M759" s="445">
        <v>125</v>
      </c>
      <c r="N759" s="445"/>
      <c r="O759" s="445"/>
      <c r="P759" s="515"/>
      <c r="Q759" s="446"/>
    </row>
    <row r="760" spans="1:17" ht="14.4" customHeight="1" x14ac:dyDescent="0.3">
      <c r="A760" s="440" t="s">
        <v>969</v>
      </c>
      <c r="B760" s="441" t="s">
        <v>785</v>
      </c>
      <c r="C760" s="441" t="s">
        <v>786</v>
      </c>
      <c r="D760" s="441" t="s">
        <v>851</v>
      </c>
      <c r="E760" s="441" t="s">
        <v>852</v>
      </c>
      <c r="F760" s="445">
        <v>16</v>
      </c>
      <c r="G760" s="445">
        <v>6992</v>
      </c>
      <c r="H760" s="445">
        <v>1.2777777777777777</v>
      </c>
      <c r="I760" s="445">
        <v>437</v>
      </c>
      <c r="J760" s="445">
        <v>12</v>
      </c>
      <c r="K760" s="445">
        <v>5472</v>
      </c>
      <c r="L760" s="445">
        <v>1</v>
      </c>
      <c r="M760" s="445">
        <v>456</v>
      </c>
      <c r="N760" s="445">
        <v>7</v>
      </c>
      <c r="O760" s="445">
        <v>3192</v>
      </c>
      <c r="P760" s="515">
        <v>0.58333333333333337</v>
      </c>
      <c r="Q760" s="446">
        <v>456</v>
      </c>
    </row>
    <row r="761" spans="1:17" ht="14.4" customHeight="1" x14ac:dyDescent="0.3">
      <c r="A761" s="440" t="s">
        <v>969</v>
      </c>
      <c r="B761" s="441" t="s">
        <v>785</v>
      </c>
      <c r="C761" s="441" t="s">
        <v>786</v>
      </c>
      <c r="D761" s="441" t="s">
        <v>853</v>
      </c>
      <c r="E761" s="441" t="s">
        <v>854</v>
      </c>
      <c r="F761" s="445">
        <v>4</v>
      </c>
      <c r="G761" s="445">
        <v>216</v>
      </c>
      <c r="H761" s="445">
        <v>0.23275862068965517</v>
      </c>
      <c r="I761" s="445">
        <v>54</v>
      </c>
      <c r="J761" s="445">
        <v>16</v>
      </c>
      <c r="K761" s="445">
        <v>928</v>
      </c>
      <c r="L761" s="445">
        <v>1</v>
      </c>
      <c r="M761" s="445">
        <v>58</v>
      </c>
      <c r="N761" s="445">
        <v>6</v>
      </c>
      <c r="O761" s="445">
        <v>348</v>
      </c>
      <c r="P761" s="515">
        <v>0.375</v>
      </c>
      <c r="Q761" s="446">
        <v>58</v>
      </c>
    </row>
    <row r="762" spans="1:17" ht="14.4" customHeight="1" x14ac:dyDescent="0.3">
      <c r="A762" s="440" t="s">
        <v>969</v>
      </c>
      <c r="B762" s="441" t="s">
        <v>785</v>
      </c>
      <c r="C762" s="441" t="s">
        <v>786</v>
      </c>
      <c r="D762" s="441" t="s">
        <v>861</v>
      </c>
      <c r="E762" s="441" t="s">
        <v>862</v>
      </c>
      <c r="F762" s="445">
        <v>31</v>
      </c>
      <c r="G762" s="445">
        <v>5239</v>
      </c>
      <c r="H762" s="445">
        <v>0.29065187239944523</v>
      </c>
      <c r="I762" s="445">
        <v>169</v>
      </c>
      <c r="J762" s="445">
        <v>103</v>
      </c>
      <c r="K762" s="445">
        <v>18025</v>
      </c>
      <c r="L762" s="445">
        <v>1</v>
      </c>
      <c r="M762" s="445">
        <v>175</v>
      </c>
      <c r="N762" s="445">
        <v>65</v>
      </c>
      <c r="O762" s="445">
        <v>11440</v>
      </c>
      <c r="P762" s="515">
        <v>0.63467406380027735</v>
      </c>
      <c r="Q762" s="446">
        <v>176</v>
      </c>
    </row>
    <row r="763" spans="1:17" ht="14.4" customHeight="1" x14ac:dyDescent="0.3">
      <c r="A763" s="440" t="s">
        <v>969</v>
      </c>
      <c r="B763" s="441" t="s">
        <v>785</v>
      </c>
      <c r="C763" s="441" t="s">
        <v>786</v>
      </c>
      <c r="D763" s="441" t="s">
        <v>867</v>
      </c>
      <c r="E763" s="441" t="s">
        <v>868</v>
      </c>
      <c r="F763" s="445"/>
      <c r="G763" s="445"/>
      <c r="H763" s="445"/>
      <c r="I763" s="445"/>
      <c r="J763" s="445">
        <v>1</v>
      </c>
      <c r="K763" s="445">
        <v>169</v>
      </c>
      <c r="L763" s="445">
        <v>1</v>
      </c>
      <c r="M763" s="445">
        <v>169</v>
      </c>
      <c r="N763" s="445">
        <v>1</v>
      </c>
      <c r="O763" s="445">
        <v>170</v>
      </c>
      <c r="P763" s="515">
        <v>1.0059171597633136</v>
      </c>
      <c r="Q763" s="446">
        <v>170</v>
      </c>
    </row>
    <row r="764" spans="1:17" ht="14.4" customHeight="1" x14ac:dyDescent="0.3">
      <c r="A764" s="440" t="s">
        <v>969</v>
      </c>
      <c r="B764" s="441" t="s">
        <v>785</v>
      </c>
      <c r="C764" s="441" t="s">
        <v>786</v>
      </c>
      <c r="D764" s="441" t="s">
        <v>883</v>
      </c>
      <c r="E764" s="441" t="s">
        <v>884</v>
      </c>
      <c r="F764" s="445"/>
      <c r="G764" s="445"/>
      <c r="H764" s="445"/>
      <c r="I764" s="445"/>
      <c r="J764" s="445">
        <v>4</v>
      </c>
      <c r="K764" s="445">
        <v>1692</v>
      </c>
      <c r="L764" s="445">
        <v>1</v>
      </c>
      <c r="M764" s="445">
        <v>423</v>
      </c>
      <c r="N764" s="445">
        <v>2</v>
      </c>
      <c r="O764" s="445">
        <v>848</v>
      </c>
      <c r="P764" s="515">
        <v>0.50118203309692666</v>
      </c>
      <c r="Q764" s="446">
        <v>424</v>
      </c>
    </row>
    <row r="765" spans="1:17" ht="14.4" customHeight="1" x14ac:dyDescent="0.3">
      <c r="A765" s="440" t="s">
        <v>969</v>
      </c>
      <c r="B765" s="441" t="s">
        <v>785</v>
      </c>
      <c r="C765" s="441" t="s">
        <v>786</v>
      </c>
      <c r="D765" s="441" t="s">
        <v>894</v>
      </c>
      <c r="E765" s="441" t="s">
        <v>895</v>
      </c>
      <c r="F765" s="445"/>
      <c r="G765" s="445"/>
      <c r="H765" s="445"/>
      <c r="I765" s="445"/>
      <c r="J765" s="445">
        <v>2</v>
      </c>
      <c r="K765" s="445">
        <v>2192</v>
      </c>
      <c r="L765" s="445">
        <v>1</v>
      </c>
      <c r="M765" s="445">
        <v>1096</v>
      </c>
      <c r="N765" s="445"/>
      <c r="O765" s="445"/>
      <c r="P765" s="515"/>
      <c r="Q765" s="446"/>
    </row>
    <row r="766" spans="1:17" ht="14.4" customHeight="1" x14ac:dyDescent="0.3">
      <c r="A766" s="440" t="s">
        <v>970</v>
      </c>
      <c r="B766" s="441" t="s">
        <v>785</v>
      </c>
      <c r="C766" s="441" t="s">
        <v>786</v>
      </c>
      <c r="D766" s="441" t="s">
        <v>787</v>
      </c>
      <c r="E766" s="441" t="s">
        <v>788</v>
      </c>
      <c r="F766" s="445"/>
      <c r="G766" s="445"/>
      <c r="H766" s="445"/>
      <c r="I766" s="445"/>
      <c r="J766" s="445">
        <v>1</v>
      </c>
      <c r="K766" s="445">
        <v>2226</v>
      </c>
      <c r="L766" s="445">
        <v>1</v>
      </c>
      <c r="M766" s="445">
        <v>2226</v>
      </c>
      <c r="N766" s="445">
        <v>1</v>
      </c>
      <c r="O766" s="445">
        <v>2229</v>
      </c>
      <c r="P766" s="515">
        <v>1.0013477088948788</v>
      </c>
      <c r="Q766" s="446">
        <v>2229</v>
      </c>
    </row>
    <row r="767" spans="1:17" ht="14.4" customHeight="1" x14ac:dyDescent="0.3">
      <c r="A767" s="440" t="s">
        <v>970</v>
      </c>
      <c r="B767" s="441" t="s">
        <v>785</v>
      </c>
      <c r="C767" s="441" t="s">
        <v>786</v>
      </c>
      <c r="D767" s="441" t="s">
        <v>789</v>
      </c>
      <c r="E767" s="441" t="s">
        <v>790</v>
      </c>
      <c r="F767" s="445">
        <v>318</v>
      </c>
      <c r="G767" s="445">
        <v>17172</v>
      </c>
      <c r="H767" s="445">
        <v>0.93692710606721952</v>
      </c>
      <c r="I767" s="445">
        <v>54</v>
      </c>
      <c r="J767" s="445">
        <v>316</v>
      </c>
      <c r="K767" s="445">
        <v>18328</v>
      </c>
      <c r="L767" s="445">
        <v>1</v>
      </c>
      <c r="M767" s="445">
        <v>58</v>
      </c>
      <c r="N767" s="445">
        <v>263</v>
      </c>
      <c r="O767" s="445">
        <v>15254</v>
      </c>
      <c r="P767" s="515">
        <v>0.83227848101265822</v>
      </c>
      <c r="Q767" s="446">
        <v>58</v>
      </c>
    </row>
    <row r="768" spans="1:17" ht="14.4" customHeight="1" x14ac:dyDescent="0.3">
      <c r="A768" s="440" t="s">
        <v>970</v>
      </c>
      <c r="B768" s="441" t="s">
        <v>785</v>
      </c>
      <c r="C768" s="441" t="s">
        <v>786</v>
      </c>
      <c r="D768" s="441" t="s">
        <v>791</v>
      </c>
      <c r="E768" s="441" t="s">
        <v>792</v>
      </c>
      <c r="F768" s="445">
        <v>517</v>
      </c>
      <c r="G768" s="445">
        <v>63591</v>
      </c>
      <c r="H768" s="445">
        <v>0.863749966042759</v>
      </c>
      <c r="I768" s="445">
        <v>123</v>
      </c>
      <c r="J768" s="445">
        <v>562</v>
      </c>
      <c r="K768" s="445">
        <v>73622</v>
      </c>
      <c r="L768" s="445">
        <v>1</v>
      </c>
      <c r="M768" s="445">
        <v>131</v>
      </c>
      <c r="N768" s="445">
        <v>176</v>
      </c>
      <c r="O768" s="445">
        <v>23056</v>
      </c>
      <c r="P768" s="515">
        <v>0.31316725978647686</v>
      </c>
      <c r="Q768" s="446">
        <v>131</v>
      </c>
    </row>
    <row r="769" spans="1:17" ht="14.4" customHeight="1" x14ac:dyDescent="0.3">
      <c r="A769" s="440" t="s">
        <v>970</v>
      </c>
      <c r="B769" s="441" t="s">
        <v>785</v>
      </c>
      <c r="C769" s="441" t="s">
        <v>786</v>
      </c>
      <c r="D769" s="441" t="s">
        <v>793</v>
      </c>
      <c r="E769" s="441" t="s">
        <v>794</v>
      </c>
      <c r="F769" s="445">
        <v>21</v>
      </c>
      <c r="G769" s="445">
        <v>3717</v>
      </c>
      <c r="H769" s="445">
        <v>0.59595959595959591</v>
      </c>
      <c r="I769" s="445">
        <v>177</v>
      </c>
      <c r="J769" s="445">
        <v>33</v>
      </c>
      <c r="K769" s="445">
        <v>6237</v>
      </c>
      <c r="L769" s="445">
        <v>1</v>
      </c>
      <c r="M769" s="445">
        <v>189</v>
      </c>
      <c r="N769" s="445">
        <v>19</v>
      </c>
      <c r="O769" s="445">
        <v>3591</v>
      </c>
      <c r="P769" s="515">
        <v>0.5757575757575758</v>
      </c>
      <c r="Q769" s="446">
        <v>189</v>
      </c>
    </row>
    <row r="770" spans="1:17" ht="14.4" customHeight="1" x14ac:dyDescent="0.3">
      <c r="A770" s="440" t="s">
        <v>970</v>
      </c>
      <c r="B770" s="441" t="s">
        <v>785</v>
      </c>
      <c r="C770" s="441" t="s">
        <v>786</v>
      </c>
      <c r="D770" s="441" t="s">
        <v>797</v>
      </c>
      <c r="E770" s="441" t="s">
        <v>798</v>
      </c>
      <c r="F770" s="445">
        <v>67</v>
      </c>
      <c r="G770" s="445">
        <v>25728</v>
      </c>
      <c r="H770" s="445">
        <v>0.90305370305370303</v>
      </c>
      <c r="I770" s="445">
        <v>384</v>
      </c>
      <c r="J770" s="445">
        <v>70</v>
      </c>
      <c r="K770" s="445">
        <v>28490</v>
      </c>
      <c r="L770" s="445">
        <v>1</v>
      </c>
      <c r="M770" s="445">
        <v>407</v>
      </c>
      <c r="N770" s="445">
        <v>128</v>
      </c>
      <c r="O770" s="445">
        <v>52224</v>
      </c>
      <c r="P770" s="515">
        <v>1.8330642330642331</v>
      </c>
      <c r="Q770" s="446">
        <v>408</v>
      </c>
    </row>
    <row r="771" spans="1:17" ht="14.4" customHeight="1" x14ac:dyDescent="0.3">
      <c r="A771" s="440" t="s">
        <v>970</v>
      </c>
      <c r="B771" s="441" t="s">
        <v>785</v>
      </c>
      <c r="C771" s="441" t="s">
        <v>786</v>
      </c>
      <c r="D771" s="441" t="s">
        <v>799</v>
      </c>
      <c r="E771" s="441" t="s">
        <v>800</v>
      </c>
      <c r="F771" s="445">
        <v>47</v>
      </c>
      <c r="G771" s="445">
        <v>8084</v>
      </c>
      <c r="H771" s="445">
        <v>1.3282944462701283</v>
      </c>
      <c r="I771" s="445">
        <v>172</v>
      </c>
      <c r="J771" s="445">
        <v>34</v>
      </c>
      <c r="K771" s="445">
        <v>6086</v>
      </c>
      <c r="L771" s="445">
        <v>1</v>
      </c>
      <c r="M771" s="445">
        <v>179</v>
      </c>
      <c r="N771" s="445">
        <v>19</v>
      </c>
      <c r="O771" s="445">
        <v>3420</v>
      </c>
      <c r="P771" s="515">
        <v>0.56194544857048967</v>
      </c>
      <c r="Q771" s="446">
        <v>180</v>
      </c>
    </row>
    <row r="772" spans="1:17" ht="14.4" customHeight="1" x14ac:dyDescent="0.3">
      <c r="A772" s="440" t="s">
        <v>970</v>
      </c>
      <c r="B772" s="441" t="s">
        <v>785</v>
      </c>
      <c r="C772" s="441" t="s">
        <v>786</v>
      </c>
      <c r="D772" s="441" t="s">
        <v>803</v>
      </c>
      <c r="E772" s="441" t="s">
        <v>804</v>
      </c>
      <c r="F772" s="445">
        <v>46</v>
      </c>
      <c r="G772" s="445">
        <v>14812</v>
      </c>
      <c r="H772" s="445">
        <v>2.6008779631255488</v>
      </c>
      <c r="I772" s="445">
        <v>322</v>
      </c>
      <c r="J772" s="445">
        <v>17</v>
      </c>
      <c r="K772" s="445">
        <v>5695</v>
      </c>
      <c r="L772" s="445">
        <v>1</v>
      </c>
      <c r="M772" s="445">
        <v>335</v>
      </c>
      <c r="N772" s="445">
        <v>19</v>
      </c>
      <c r="O772" s="445">
        <v>6384</v>
      </c>
      <c r="P772" s="515">
        <v>1.1209833187006146</v>
      </c>
      <c r="Q772" s="446">
        <v>336</v>
      </c>
    </row>
    <row r="773" spans="1:17" ht="14.4" customHeight="1" x14ac:dyDescent="0.3">
      <c r="A773" s="440" t="s">
        <v>970</v>
      </c>
      <c r="B773" s="441" t="s">
        <v>785</v>
      </c>
      <c r="C773" s="441" t="s">
        <v>786</v>
      </c>
      <c r="D773" s="441" t="s">
        <v>805</v>
      </c>
      <c r="E773" s="441" t="s">
        <v>806</v>
      </c>
      <c r="F773" s="445">
        <v>1</v>
      </c>
      <c r="G773" s="445">
        <v>439</v>
      </c>
      <c r="H773" s="445"/>
      <c r="I773" s="445">
        <v>439</v>
      </c>
      <c r="J773" s="445"/>
      <c r="K773" s="445"/>
      <c r="L773" s="445"/>
      <c r="M773" s="445"/>
      <c r="N773" s="445">
        <v>1</v>
      </c>
      <c r="O773" s="445">
        <v>459</v>
      </c>
      <c r="P773" s="515"/>
      <c r="Q773" s="446">
        <v>459</v>
      </c>
    </row>
    <row r="774" spans="1:17" ht="14.4" customHeight="1" x14ac:dyDescent="0.3">
      <c r="A774" s="440" t="s">
        <v>970</v>
      </c>
      <c r="B774" s="441" t="s">
        <v>785</v>
      </c>
      <c r="C774" s="441" t="s">
        <v>786</v>
      </c>
      <c r="D774" s="441" t="s">
        <v>807</v>
      </c>
      <c r="E774" s="441" t="s">
        <v>808</v>
      </c>
      <c r="F774" s="445">
        <v>210</v>
      </c>
      <c r="G774" s="445">
        <v>71610</v>
      </c>
      <c r="H774" s="445">
        <v>0.97707736389684818</v>
      </c>
      <c r="I774" s="445">
        <v>341</v>
      </c>
      <c r="J774" s="445">
        <v>210</v>
      </c>
      <c r="K774" s="445">
        <v>73290</v>
      </c>
      <c r="L774" s="445">
        <v>1</v>
      </c>
      <c r="M774" s="445">
        <v>349</v>
      </c>
      <c r="N774" s="445">
        <v>100</v>
      </c>
      <c r="O774" s="445">
        <v>34900</v>
      </c>
      <c r="P774" s="515">
        <v>0.47619047619047616</v>
      </c>
      <c r="Q774" s="446">
        <v>349</v>
      </c>
    </row>
    <row r="775" spans="1:17" ht="14.4" customHeight="1" x14ac:dyDescent="0.3">
      <c r="A775" s="440" t="s">
        <v>970</v>
      </c>
      <c r="B775" s="441" t="s">
        <v>785</v>
      </c>
      <c r="C775" s="441" t="s">
        <v>786</v>
      </c>
      <c r="D775" s="441" t="s">
        <v>809</v>
      </c>
      <c r="E775" s="441" t="s">
        <v>810</v>
      </c>
      <c r="F775" s="445">
        <v>1</v>
      </c>
      <c r="G775" s="445">
        <v>1598</v>
      </c>
      <c r="H775" s="445"/>
      <c r="I775" s="445">
        <v>1598</v>
      </c>
      <c r="J775" s="445"/>
      <c r="K775" s="445"/>
      <c r="L775" s="445"/>
      <c r="M775" s="445"/>
      <c r="N775" s="445">
        <v>1</v>
      </c>
      <c r="O775" s="445">
        <v>1653</v>
      </c>
      <c r="P775" s="515"/>
      <c r="Q775" s="446">
        <v>1653</v>
      </c>
    </row>
    <row r="776" spans="1:17" ht="14.4" customHeight="1" x14ac:dyDescent="0.3">
      <c r="A776" s="440" t="s">
        <v>970</v>
      </c>
      <c r="B776" s="441" t="s">
        <v>785</v>
      </c>
      <c r="C776" s="441" t="s">
        <v>786</v>
      </c>
      <c r="D776" s="441" t="s">
        <v>815</v>
      </c>
      <c r="E776" s="441" t="s">
        <v>816</v>
      </c>
      <c r="F776" s="445">
        <v>30</v>
      </c>
      <c r="G776" s="445">
        <v>3270</v>
      </c>
      <c r="H776" s="445">
        <v>1.3308913308913308</v>
      </c>
      <c r="I776" s="445">
        <v>109</v>
      </c>
      <c r="J776" s="445">
        <v>21</v>
      </c>
      <c r="K776" s="445">
        <v>2457</v>
      </c>
      <c r="L776" s="445">
        <v>1</v>
      </c>
      <c r="M776" s="445">
        <v>117</v>
      </c>
      <c r="N776" s="445">
        <v>69</v>
      </c>
      <c r="O776" s="445">
        <v>8073</v>
      </c>
      <c r="P776" s="515">
        <v>3.2857142857142856</v>
      </c>
      <c r="Q776" s="446">
        <v>117</v>
      </c>
    </row>
    <row r="777" spans="1:17" ht="14.4" customHeight="1" x14ac:dyDescent="0.3">
      <c r="A777" s="440" t="s">
        <v>970</v>
      </c>
      <c r="B777" s="441" t="s">
        <v>785</v>
      </c>
      <c r="C777" s="441" t="s">
        <v>786</v>
      </c>
      <c r="D777" s="441" t="s">
        <v>819</v>
      </c>
      <c r="E777" s="441" t="s">
        <v>820</v>
      </c>
      <c r="F777" s="445">
        <v>3</v>
      </c>
      <c r="G777" s="445">
        <v>1128</v>
      </c>
      <c r="H777" s="445">
        <v>2.9147286821705425</v>
      </c>
      <c r="I777" s="445">
        <v>376</v>
      </c>
      <c r="J777" s="445">
        <v>1</v>
      </c>
      <c r="K777" s="445">
        <v>387</v>
      </c>
      <c r="L777" s="445">
        <v>1</v>
      </c>
      <c r="M777" s="445">
        <v>387</v>
      </c>
      <c r="N777" s="445">
        <v>4</v>
      </c>
      <c r="O777" s="445">
        <v>1564</v>
      </c>
      <c r="P777" s="515">
        <v>4.0413436692506464</v>
      </c>
      <c r="Q777" s="446">
        <v>391</v>
      </c>
    </row>
    <row r="778" spans="1:17" ht="14.4" customHeight="1" x14ac:dyDescent="0.3">
      <c r="A778" s="440" t="s">
        <v>970</v>
      </c>
      <c r="B778" s="441" t="s">
        <v>785</v>
      </c>
      <c r="C778" s="441" t="s">
        <v>786</v>
      </c>
      <c r="D778" s="441" t="s">
        <v>821</v>
      </c>
      <c r="E778" s="441" t="s">
        <v>822</v>
      </c>
      <c r="F778" s="445">
        <v>21</v>
      </c>
      <c r="G778" s="445">
        <v>777</v>
      </c>
      <c r="H778" s="445">
        <v>1.2779605263157894</v>
      </c>
      <c r="I778" s="445">
        <v>37</v>
      </c>
      <c r="J778" s="445">
        <v>16</v>
      </c>
      <c r="K778" s="445">
        <v>608</v>
      </c>
      <c r="L778" s="445">
        <v>1</v>
      </c>
      <c r="M778" s="445">
        <v>38</v>
      </c>
      <c r="N778" s="445">
        <v>44</v>
      </c>
      <c r="O778" s="445">
        <v>1672</v>
      </c>
      <c r="P778" s="515">
        <v>2.75</v>
      </c>
      <c r="Q778" s="446">
        <v>38</v>
      </c>
    </row>
    <row r="779" spans="1:17" ht="14.4" customHeight="1" x14ac:dyDescent="0.3">
      <c r="A779" s="440" t="s">
        <v>970</v>
      </c>
      <c r="B779" s="441" t="s">
        <v>785</v>
      </c>
      <c r="C779" s="441" t="s">
        <v>786</v>
      </c>
      <c r="D779" s="441" t="s">
        <v>825</v>
      </c>
      <c r="E779" s="441" t="s">
        <v>826</v>
      </c>
      <c r="F779" s="445">
        <v>4</v>
      </c>
      <c r="G779" s="445">
        <v>2704</v>
      </c>
      <c r="H779" s="445">
        <v>1.9204545454545454</v>
      </c>
      <c r="I779" s="445">
        <v>676</v>
      </c>
      <c r="J779" s="445">
        <v>2</v>
      </c>
      <c r="K779" s="445">
        <v>1408</v>
      </c>
      <c r="L779" s="445">
        <v>1</v>
      </c>
      <c r="M779" s="445">
        <v>704</v>
      </c>
      <c r="N779" s="445">
        <v>6</v>
      </c>
      <c r="O779" s="445">
        <v>4230</v>
      </c>
      <c r="P779" s="515">
        <v>3.0042613636363638</v>
      </c>
      <c r="Q779" s="446">
        <v>705</v>
      </c>
    </row>
    <row r="780" spans="1:17" ht="14.4" customHeight="1" x14ac:dyDescent="0.3">
      <c r="A780" s="440" t="s">
        <v>970</v>
      </c>
      <c r="B780" s="441" t="s">
        <v>785</v>
      </c>
      <c r="C780" s="441" t="s">
        <v>786</v>
      </c>
      <c r="D780" s="441" t="s">
        <v>827</v>
      </c>
      <c r="E780" s="441" t="s">
        <v>828</v>
      </c>
      <c r="F780" s="445">
        <v>1</v>
      </c>
      <c r="G780" s="445">
        <v>138</v>
      </c>
      <c r="H780" s="445"/>
      <c r="I780" s="445">
        <v>138</v>
      </c>
      <c r="J780" s="445"/>
      <c r="K780" s="445"/>
      <c r="L780" s="445"/>
      <c r="M780" s="445"/>
      <c r="N780" s="445"/>
      <c r="O780" s="445"/>
      <c r="P780" s="515"/>
      <c r="Q780" s="446"/>
    </row>
    <row r="781" spans="1:17" ht="14.4" customHeight="1" x14ac:dyDescent="0.3">
      <c r="A781" s="440" t="s">
        <v>970</v>
      </c>
      <c r="B781" s="441" t="s">
        <v>785</v>
      </c>
      <c r="C781" s="441" t="s">
        <v>786</v>
      </c>
      <c r="D781" s="441" t="s">
        <v>829</v>
      </c>
      <c r="E781" s="441" t="s">
        <v>830</v>
      </c>
      <c r="F781" s="445">
        <v>248</v>
      </c>
      <c r="G781" s="445">
        <v>70680</v>
      </c>
      <c r="H781" s="445">
        <v>0.78020134228187921</v>
      </c>
      <c r="I781" s="445">
        <v>285</v>
      </c>
      <c r="J781" s="445">
        <v>298</v>
      </c>
      <c r="K781" s="445">
        <v>90592</v>
      </c>
      <c r="L781" s="445">
        <v>1</v>
      </c>
      <c r="M781" s="445">
        <v>304</v>
      </c>
      <c r="N781" s="445">
        <v>178</v>
      </c>
      <c r="O781" s="445">
        <v>54290</v>
      </c>
      <c r="P781" s="515">
        <v>0.59928028965030022</v>
      </c>
      <c r="Q781" s="446">
        <v>305</v>
      </c>
    </row>
    <row r="782" spans="1:17" ht="14.4" customHeight="1" x14ac:dyDescent="0.3">
      <c r="A782" s="440" t="s">
        <v>970</v>
      </c>
      <c r="B782" s="441" t="s">
        <v>785</v>
      </c>
      <c r="C782" s="441" t="s">
        <v>786</v>
      </c>
      <c r="D782" s="441" t="s">
        <v>831</v>
      </c>
      <c r="E782" s="441" t="s">
        <v>832</v>
      </c>
      <c r="F782" s="445">
        <v>2</v>
      </c>
      <c r="G782" s="445">
        <v>7010</v>
      </c>
      <c r="H782" s="445">
        <v>0.63033899829152051</v>
      </c>
      <c r="I782" s="445">
        <v>3505</v>
      </c>
      <c r="J782" s="445">
        <v>3</v>
      </c>
      <c r="K782" s="445">
        <v>11121</v>
      </c>
      <c r="L782" s="445">
        <v>1</v>
      </c>
      <c r="M782" s="445">
        <v>3707</v>
      </c>
      <c r="N782" s="445">
        <v>3</v>
      </c>
      <c r="O782" s="445">
        <v>11136</v>
      </c>
      <c r="P782" s="515">
        <v>1.0013487995683841</v>
      </c>
      <c r="Q782" s="446">
        <v>3712</v>
      </c>
    </row>
    <row r="783" spans="1:17" ht="14.4" customHeight="1" x14ac:dyDescent="0.3">
      <c r="A783" s="440" t="s">
        <v>970</v>
      </c>
      <c r="B783" s="441" t="s">
        <v>785</v>
      </c>
      <c r="C783" s="441" t="s">
        <v>786</v>
      </c>
      <c r="D783" s="441" t="s">
        <v>833</v>
      </c>
      <c r="E783" s="441" t="s">
        <v>834</v>
      </c>
      <c r="F783" s="445">
        <v>156</v>
      </c>
      <c r="G783" s="445">
        <v>72072</v>
      </c>
      <c r="H783" s="445">
        <v>0.87362117869524114</v>
      </c>
      <c r="I783" s="445">
        <v>462</v>
      </c>
      <c r="J783" s="445">
        <v>167</v>
      </c>
      <c r="K783" s="445">
        <v>82498</v>
      </c>
      <c r="L783" s="445">
        <v>1</v>
      </c>
      <c r="M783" s="445">
        <v>494</v>
      </c>
      <c r="N783" s="445">
        <v>195</v>
      </c>
      <c r="O783" s="445">
        <v>96330</v>
      </c>
      <c r="P783" s="515">
        <v>1.1676646706586826</v>
      </c>
      <c r="Q783" s="446">
        <v>494</v>
      </c>
    </row>
    <row r="784" spans="1:17" ht="14.4" customHeight="1" x14ac:dyDescent="0.3">
      <c r="A784" s="440" t="s">
        <v>970</v>
      </c>
      <c r="B784" s="441" t="s">
        <v>785</v>
      </c>
      <c r="C784" s="441" t="s">
        <v>786</v>
      </c>
      <c r="D784" s="441" t="s">
        <v>835</v>
      </c>
      <c r="E784" s="441" t="s">
        <v>836</v>
      </c>
      <c r="F784" s="445"/>
      <c r="G784" s="445"/>
      <c r="H784" s="445"/>
      <c r="I784" s="445"/>
      <c r="J784" s="445">
        <v>1</v>
      </c>
      <c r="K784" s="445">
        <v>6571</v>
      </c>
      <c r="L784" s="445">
        <v>1</v>
      </c>
      <c r="M784" s="445">
        <v>6571</v>
      </c>
      <c r="N784" s="445"/>
      <c r="O784" s="445"/>
      <c r="P784" s="515"/>
      <c r="Q784" s="446"/>
    </row>
    <row r="785" spans="1:17" ht="14.4" customHeight="1" x14ac:dyDescent="0.3">
      <c r="A785" s="440" t="s">
        <v>970</v>
      </c>
      <c r="B785" s="441" t="s">
        <v>785</v>
      </c>
      <c r="C785" s="441" t="s">
        <v>786</v>
      </c>
      <c r="D785" s="441" t="s">
        <v>837</v>
      </c>
      <c r="E785" s="441" t="s">
        <v>838</v>
      </c>
      <c r="F785" s="445">
        <v>362</v>
      </c>
      <c r="G785" s="445">
        <v>128872</v>
      </c>
      <c r="H785" s="445">
        <v>0.88401701193579363</v>
      </c>
      <c r="I785" s="445">
        <v>356</v>
      </c>
      <c r="J785" s="445">
        <v>394</v>
      </c>
      <c r="K785" s="445">
        <v>145780</v>
      </c>
      <c r="L785" s="445">
        <v>1</v>
      </c>
      <c r="M785" s="445">
        <v>370</v>
      </c>
      <c r="N785" s="445">
        <v>267</v>
      </c>
      <c r="O785" s="445">
        <v>98790</v>
      </c>
      <c r="P785" s="515">
        <v>0.67766497461928932</v>
      </c>
      <c r="Q785" s="446">
        <v>370</v>
      </c>
    </row>
    <row r="786" spans="1:17" ht="14.4" customHeight="1" x14ac:dyDescent="0.3">
      <c r="A786" s="440" t="s">
        <v>970</v>
      </c>
      <c r="B786" s="441" t="s">
        <v>785</v>
      </c>
      <c r="C786" s="441" t="s">
        <v>786</v>
      </c>
      <c r="D786" s="441" t="s">
        <v>841</v>
      </c>
      <c r="E786" s="441" t="s">
        <v>842</v>
      </c>
      <c r="F786" s="445"/>
      <c r="G786" s="445"/>
      <c r="H786" s="445"/>
      <c r="I786" s="445"/>
      <c r="J786" s="445">
        <v>1</v>
      </c>
      <c r="K786" s="445">
        <v>12793</v>
      </c>
      <c r="L786" s="445">
        <v>1</v>
      </c>
      <c r="M786" s="445">
        <v>12793</v>
      </c>
      <c r="N786" s="445">
        <v>1</v>
      </c>
      <c r="O786" s="445">
        <v>12794</v>
      </c>
      <c r="P786" s="515">
        <v>1.0000781677479871</v>
      </c>
      <c r="Q786" s="446">
        <v>12794</v>
      </c>
    </row>
    <row r="787" spans="1:17" ht="14.4" customHeight="1" x14ac:dyDescent="0.3">
      <c r="A787" s="440" t="s">
        <v>970</v>
      </c>
      <c r="B787" s="441" t="s">
        <v>785</v>
      </c>
      <c r="C787" s="441" t="s">
        <v>786</v>
      </c>
      <c r="D787" s="441" t="s">
        <v>843</v>
      </c>
      <c r="E787" s="441" t="s">
        <v>844</v>
      </c>
      <c r="F787" s="445">
        <v>4</v>
      </c>
      <c r="G787" s="445">
        <v>420</v>
      </c>
      <c r="H787" s="445"/>
      <c r="I787" s="445">
        <v>105</v>
      </c>
      <c r="J787" s="445"/>
      <c r="K787" s="445"/>
      <c r="L787" s="445"/>
      <c r="M787" s="445"/>
      <c r="N787" s="445">
        <v>2</v>
      </c>
      <c r="O787" s="445">
        <v>222</v>
      </c>
      <c r="P787" s="515"/>
      <c r="Q787" s="446">
        <v>111</v>
      </c>
    </row>
    <row r="788" spans="1:17" ht="14.4" customHeight="1" x14ac:dyDescent="0.3">
      <c r="A788" s="440" t="s">
        <v>970</v>
      </c>
      <c r="B788" s="441" t="s">
        <v>785</v>
      </c>
      <c r="C788" s="441" t="s">
        <v>786</v>
      </c>
      <c r="D788" s="441" t="s">
        <v>845</v>
      </c>
      <c r="E788" s="441" t="s">
        <v>846</v>
      </c>
      <c r="F788" s="445">
        <v>8</v>
      </c>
      <c r="G788" s="445">
        <v>936</v>
      </c>
      <c r="H788" s="445">
        <v>0.34036363636363637</v>
      </c>
      <c r="I788" s="445">
        <v>117</v>
      </c>
      <c r="J788" s="445">
        <v>22</v>
      </c>
      <c r="K788" s="445">
        <v>2750</v>
      </c>
      <c r="L788" s="445">
        <v>1</v>
      </c>
      <c r="M788" s="445">
        <v>125</v>
      </c>
      <c r="N788" s="445">
        <v>3</v>
      </c>
      <c r="O788" s="445">
        <v>375</v>
      </c>
      <c r="P788" s="515">
        <v>0.13636363636363635</v>
      </c>
      <c r="Q788" s="446">
        <v>125</v>
      </c>
    </row>
    <row r="789" spans="1:17" ht="14.4" customHeight="1" x14ac:dyDescent="0.3">
      <c r="A789" s="440" t="s">
        <v>970</v>
      </c>
      <c r="B789" s="441" t="s">
        <v>785</v>
      </c>
      <c r="C789" s="441" t="s">
        <v>786</v>
      </c>
      <c r="D789" s="441" t="s">
        <v>847</v>
      </c>
      <c r="E789" s="441" t="s">
        <v>848</v>
      </c>
      <c r="F789" s="445">
        <v>36</v>
      </c>
      <c r="G789" s="445">
        <v>16668</v>
      </c>
      <c r="H789" s="445">
        <v>1.4030303030303031</v>
      </c>
      <c r="I789" s="445">
        <v>463</v>
      </c>
      <c r="J789" s="445">
        <v>24</v>
      </c>
      <c r="K789" s="445">
        <v>11880</v>
      </c>
      <c r="L789" s="445">
        <v>1</v>
      </c>
      <c r="M789" s="445">
        <v>495</v>
      </c>
      <c r="N789" s="445">
        <v>81</v>
      </c>
      <c r="O789" s="445">
        <v>40095</v>
      </c>
      <c r="P789" s="515">
        <v>3.375</v>
      </c>
      <c r="Q789" s="446">
        <v>495</v>
      </c>
    </row>
    <row r="790" spans="1:17" ht="14.4" customHeight="1" x14ac:dyDescent="0.3">
      <c r="A790" s="440" t="s">
        <v>970</v>
      </c>
      <c r="B790" s="441" t="s">
        <v>785</v>
      </c>
      <c r="C790" s="441" t="s">
        <v>786</v>
      </c>
      <c r="D790" s="441" t="s">
        <v>849</v>
      </c>
      <c r="E790" s="441" t="s">
        <v>850</v>
      </c>
      <c r="F790" s="445">
        <v>3</v>
      </c>
      <c r="G790" s="445">
        <v>3804</v>
      </c>
      <c r="H790" s="445"/>
      <c r="I790" s="445">
        <v>1268</v>
      </c>
      <c r="J790" s="445"/>
      <c r="K790" s="445"/>
      <c r="L790" s="445"/>
      <c r="M790" s="445"/>
      <c r="N790" s="445"/>
      <c r="O790" s="445"/>
      <c r="P790" s="515"/>
      <c r="Q790" s="446"/>
    </row>
    <row r="791" spans="1:17" ht="14.4" customHeight="1" x14ac:dyDescent="0.3">
      <c r="A791" s="440" t="s">
        <v>970</v>
      </c>
      <c r="B791" s="441" t="s">
        <v>785</v>
      </c>
      <c r="C791" s="441" t="s">
        <v>786</v>
      </c>
      <c r="D791" s="441" t="s">
        <v>851</v>
      </c>
      <c r="E791" s="441" t="s">
        <v>852</v>
      </c>
      <c r="F791" s="445">
        <v>8</v>
      </c>
      <c r="G791" s="445">
        <v>3496</v>
      </c>
      <c r="H791" s="445">
        <v>7.666666666666667</v>
      </c>
      <c r="I791" s="445">
        <v>437</v>
      </c>
      <c r="J791" s="445">
        <v>1</v>
      </c>
      <c r="K791" s="445">
        <v>456</v>
      </c>
      <c r="L791" s="445">
        <v>1</v>
      </c>
      <c r="M791" s="445">
        <v>456</v>
      </c>
      <c r="N791" s="445">
        <v>2</v>
      </c>
      <c r="O791" s="445">
        <v>912</v>
      </c>
      <c r="P791" s="515">
        <v>2</v>
      </c>
      <c r="Q791" s="446">
        <v>456</v>
      </c>
    </row>
    <row r="792" spans="1:17" ht="14.4" customHeight="1" x14ac:dyDescent="0.3">
      <c r="A792" s="440" t="s">
        <v>970</v>
      </c>
      <c r="B792" s="441" t="s">
        <v>785</v>
      </c>
      <c r="C792" s="441" t="s">
        <v>786</v>
      </c>
      <c r="D792" s="441" t="s">
        <v>853</v>
      </c>
      <c r="E792" s="441" t="s">
        <v>854</v>
      </c>
      <c r="F792" s="445">
        <v>4</v>
      </c>
      <c r="G792" s="445">
        <v>216</v>
      </c>
      <c r="H792" s="445">
        <v>0.10344827586206896</v>
      </c>
      <c r="I792" s="445">
        <v>54</v>
      </c>
      <c r="J792" s="445">
        <v>36</v>
      </c>
      <c r="K792" s="445">
        <v>2088</v>
      </c>
      <c r="L792" s="445">
        <v>1</v>
      </c>
      <c r="M792" s="445">
        <v>58</v>
      </c>
      <c r="N792" s="445">
        <v>5</v>
      </c>
      <c r="O792" s="445">
        <v>290</v>
      </c>
      <c r="P792" s="515">
        <v>0.1388888888888889</v>
      </c>
      <c r="Q792" s="446">
        <v>58</v>
      </c>
    </row>
    <row r="793" spans="1:17" ht="14.4" customHeight="1" x14ac:dyDescent="0.3">
      <c r="A793" s="440" t="s">
        <v>970</v>
      </c>
      <c r="B793" s="441" t="s">
        <v>785</v>
      </c>
      <c r="C793" s="441" t="s">
        <v>786</v>
      </c>
      <c r="D793" s="441" t="s">
        <v>855</v>
      </c>
      <c r="E793" s="441" t="s">
        <v>856</v>
      </c>
      <c r="F793" s="445"/>
      <c r="G793" s="445"/>
      <c r="H793" s="445"/>
      <c r="I793" s="445"/>
      <c r="J793" s="445">
        <v>1</v>
      </c>
      <c r="K793" s="445">
        <v>2173</v>
      </c>
      <c r="L793" s="445">
        <v>1</v>
      </c>
      <c r="M793" s="445">
        <v>2173</v>
      </c>
      <c r="N793" s="445">
        <v>1</v>
      </c>
      <c r="O793" s="445">
        <v>2173</v>
      </c>
      <c r="P793" s="515">
        <v>1</v>
      </c>
      <c r="Q793" s="446">
        <v>2173</v>
      </c>
    </row>
    <row r="794" spans="1:17" ht="14.4" customHeight="1" x14ac:dyDescent="0.3">
      <c r="A794" s="440" t="s">
        <v>970</v>
      </c>
      <c r="B794" s="441" t="s">
        <v>785</v>
      </c>
      <c r="C794" s="441" t="s">
        <v>786</v>
      </c>
      <c r="D794" s="441" t="s">
        <v>861</v>
      </c>
      <c r="E794" s="441" t="s">
        <v>862</v>
      </c>
      <c r="F794" s="445">
        <v>1879</v>
      </c>
      <c r="G794" s="445">
        <v>317551</v>
      </c>
      <c r="H794" s="445">
        <v>0.93150777354062775</v>
      </c>
      <c r="I794" s="445">
        <v>169</v>
      </c>
      <c r="J794" s="445">
        <v>1948</v>
      </c>
      <c r="K794" s="445">
        <v>340900</v>
      </c>
      <c r="L794" s="445">
        <v>1</v>
      </c>
      <c r="M794" s="445">
        <v>175</v>
      </c>
      <c r="N794" s="445">
        <v>948</v>
      </c>
      <c r="O794" s="445">
        <v>166848</v>
      </c>
      <c r="P794" s="515">
        <v>0.48943385156937519</v>
      </c>
      <c r="Q794" s="446">
        <v>176</v>
      </c>
    </row>
    <row r="795" spans="1:17" ht="14.4" customHeight="1" x14ac:dyDescent="0.3">
      <c r="A795" s="440" t="s">
        <v>970</v>
      </c>
      <c r="B795" s="441" t="s">
        <v>785</v>
      </c>
      <c r="C795" s="441" t="s">
        <v>786</v>
      </c>
      <c r="D795" s="441" t="s">
        <v>863</v>
      </c>
      <c r="E795" s="441" t="s">
        <v>864</v>
      </c>
      <c r="F795" s="445">
        <v>17</v>
      </c>
      <c r="G795" s="445">
        <v>1377</v>
      </c>
      <c r="H795" s="445">
        <v>4.05</v>
      </c>
      <c r="I795" s="445">
        <v>81</v>
      </c>
      <c r="J795" s="445">
        <v>4</v>
      </c>
      <c r="K795" s="445">
        <v>340</v>
      </c>
      <c r="L795" s="445">
        <v>1</v>
      </c>
      <c r="M795" s="445">
        <v>85</v>
      </c>
      <c r="N795" s="445">
        <v>14</v>
      </c>
      <c r="O795" s="445">
        <v>1190</v>
      </c>
      <c r="P795" s="515">
        <v>3.5</v>
      </c>
      <c r="Q795" s="446">
        <v>85</v>
      </c>
    </row>
    <row r="796" spans="1:17" ht="14.4" customHeight="1" x14ac:dyDescent="0.3">
      <c r="A796" s="440" t="s">
        <v>970</v>
      </c>
      <c r="B796" s="441" t="s">
        <v>785</v>
      </c>
      <c r="C796" s="441" t="s">
        <v>786</v>
      </c>
      <c r="D796" s="441" t="s">
        <v>865</v>
      </c>
      <c r="E796" s="441" t="s">
        <v>866</v>
      </c>
      <c r="F796" s="445">
        <v>1</v>
      </c>
      <c r="G796" s="445">
        <v>166</v>
      </c>
      <c r="H796" s="445"/>
      <c r="I796" s="445">
        <v>166</v>
      </c>
      <c r="J796" s="445"/>
      <c r="K796" s="445"/>
      <c r="L796" s="445"/>
      <c r="M796" s="445"/>
      <c r="N796" s="445">
        <v>2</v>
      </c>
      <c r="O796" s="445">
        <v>356</v>
      </c>
      <c r="P796" s="515"/>
      <c r="Q796" s="446">
        <v>178</v>
      </c>
    </row>
    <row r="797" spans="1:17" ht="14.4" customHeight="1" x14ac:dyDescent="0.3">
      <c r="A797" s="440" t="s">
        <v>970</v>
      </c>
      <c r="B797" s="441" t="s">
        <v>785</v>
      </c>
      <c r="C797" s="441" t="s">
        <v>786</v>
      </c>
      <c r="D797" s="441" t="s">
        <v>867</v>
      </c>
      <c r="E797" s="441" t="s">
        <v>868</v>
      </c>
      <c r="F797" s="445">
        <v>4</v>
      </c>
      <c r="G797" s="445">
        <v>652</v>
      </c>
      <c r="H797" s="445">
        <v>0.64299802761341218</v>
      </c>
      <c r="I797" s="445">
        <v>163</v>
      </c>
      <c r="J797" s="445">
        <v>6</v>
      </c>
      <c r="K797" s="445">
        <v>1014</v>
      </c>
      <c r="L797" s="445">
        <v>1</v>
      </c>
      <c r="M797" s="445">
        <v>169</v>
      </c>
      <c r="N797" s="445">
        <v>7</v>
      </c>
      <c r="O797" s="445">
        <v>1190</v>
      </c>
      <c r="P797" s="515">
        <v>1.1735700197238659</v>
      </c>
      <c r="Q797" s="446">
        <v>170</v>
      </c>
    </row>
    <row r="798" spans="1:17" ht="14.4" customHeight="1" x14ac:dyDescent="0.3">
      <c r="A798" s="440" t="s">
        <v>970</v>
      </c>
      <c r="B798" s="441" t="s">
        <v>785</v>
      </c>
      <c r="C798" s="441" t="s">
        <v>786</v>
      </c>
      <c r="D798" s="441" t="s">
        <v>871</v>
      </c>
      <c r="E798" s="441" t="s">
        <v>872</v>
      </c>
      <c r="F798" s="445">
        <v>4</v>
      </c>
      <c r="G798" s="445">
        <v>4032</v>
      </c>
      <c r="H798" s="445">
        <v>3.9881305637982196</v>
      </c>
      <c r="I798" s="445">
        <v>1008</v>
      </c>
      <c r="J798" s="445">
        <v>1</v>
      </c>
      <c r="K798" s="445">
        <v>1011</v>
      </c>
      <c r="L798" s="445">
        <v>1</v>
      </c>
      <c r="M798" s="445">
        <v>1011</v>
      </c>
      <c r="N798" s="445"/>
      <c r="O798" s="445"/>
      <c r="P798" s="515"/>
      <c r="Q798" s="446"/>
    </row>
    <row r="799" spans="1:17" ht="14.4" customHeight="1" x14ac:dyDescent="0.3">
      <c r="A799" s="440" t="s">
        <v>970</v>
      </c>
      <c r="B799" s="441" t="s">
        <v>785</v>
      </c>
      <c r="C799" s="441" t="s">
        <v>786</v>
      </c>
      <c r="D799" s="441" t="s">
        <v>873</v>
      </c>
      <c r="E799" s="441" t="s">
        <v>874</v>
      </c>
      <c r="F799" s="445">
        <v>3</v>
      </c>
      <c r="G799" s="445">
        <v>510</v>
      </c>
      <c r="H799" s="445"/>
      <c r="I799" s="445">
        <v>170</v>
      </c>
      <c r="J799" s="445"/>
      <c r="K799" s="445"/>
      <c r="L799" s="445"/>
      <c r="M799" s="445"/>
      <c r="N799" s="445">
        <v>2</v>
      </c>
      <c r="O799" s="445">
        <v>352</v>
      </c>
      <c r="P799" s="515"/>
      <c r="Q799" s="446">
        <v>176</v>
      </c>
    </row>
    <row r="800" spans="1:17" ht="14.4" customHeight="1" x14ac:dyDescent="0.3">
      <c r="A800" s="440" t="s">
        <v>970</v>
      </c>
      <c r="B800" s="441" t="s">
        <v>785</v>
      </c>
      <c r="C800" s="441" t="s">
        <v>786</v>
      </c>
      <c r="D800" s="441" t="s">
        <v>875</v>
      </c>
      <c r="E800" s="441" t="s">
        <v>876</v>
      </c>
      <c r="F800" s="445">
        <v>10</v>
      </c>
      <c r="G800" s="445">
        <v>22640</v>
      </c>
      <c r="H800" s="445"/>
      <c r="I800" s="445">
        <v>2264</v>
      </c>
      <c r="J800" s="445"/>
      <c r="K800" s="445"/>
      <c r="L800" s="445"/>
      <c r="M800" s="445"/>
      <c r="N800" s="445"/>
      <c r="O800" s="445"/>
      <c r="P800" s="515"/>
      <c r="Q800" s="446"/>
    </row>
    <row r="801" spans="1:17" ht="14.4" customHeight="1" x14ac:dyDescent="0.3">
      <c r="A801" s="440" t="s">
        <v>970</v>
      </c>
      <c r="B801" s="441" t="s">
        <v>785</v>
      </c>
      <c r="C801" s="441" t="s">
        <v>786</v>
      </c>
      <c r="D801" s="441" t="s">
        <v>877</v>
      </c>
      <c r="E801" s="441" t="s">
        <v>878</v>
      </c>
      <c r="F801" s="445">
        <v>3</v>
      </c>
      <c r="G801" s="445">
        <v>741</v>
      </c>
      <c r="H801" s="445">
        <v>2.8174904942965782</v>
      </c>
      <c r="I801" s="445">
        <v>247</v>
      </c>
      <c r="J801" s="445">
        <v>1</v>
      </c>
      <c r="K801" s="445">
        <v>263</v>
      </c>
      <c r="L801" s="445">
        <v>1</v>
      </c>
      <c r="M801" s="445">
        <v>263</v>
      </c>
      <c r="N801" s="445">
        <v>5</v>
      </c>
      <c r="O801" s="445">
        <v>1320</v>
      </c>
      <c r="P801" s="515">
        <v>5.0190114068441067</v>
      </c>
      <c r="Q801" s="446">
        <v>264</v>
      </c>
    </row>
    <row r="802" spans="1:17" ht="14.4" customHeight="1" x14ac:dyDescent="0.3">
      <c r="A802" s="440" t="s">
        <v>970</v>
      </c>
      <c r="B802" s="441" t="s">
        <v>785</v>
      </c>
      <c r="C802" s="441" t="s">
        <v>786</v>
      </c>
      <c r="D802" s="441" t="s">
        <v>879</v>
      </c>
      <c r="E802" s="441" t="s">
        <v>880</v>
      </c>
      <c r="F802" s="445">
        <v>5</v>
      </c>
      <c r="G802" s="445">
        <v>10060</v>
      </c>
      <c r="H802" s="445">
        <v>0.78716744913928016</v>
      </c>
      <c r="I802" s="445">
        <v>2012</v>
      </c>
      <c r="J802" s="445">
        <v>6</v>
      </c>
      <c r="K802" s="445">
        <v>12780</v>
      </c>
      <c r="L802" s="445">
        <v>1</v>
      </c>
      <c r="M802" s="445">
        <v>2130</v>
      </c>
      <c r="N802" s="445">
        <v>3</v>
      </c>
      <c r="O802" s="445">
        <v>6393</v>
      </c>
      <c r="P802" s="515">
        <v>0.5002347417840376</v>
      </c>
      <c r="Q802" s="446">
        <v>2131</v>
      </c>
    </row>
    <row r="803" spans="1:17" ht="14.4" customHeight="1" x14ac:dyDescent="0.3">
      <c r="A803" s="440" t="s">
        <v>970</v>
      </c>
      <c r="B803" s="441" t="s">
        <v>785</v>
      </c>
      <c r="C803" s="441" t="s">
        <v>786</v>
      </c>
      <c r="D803" s="441" t="s">
        <v>881</v>
      </c>
      <c r="E803" s="441" t="s">
        <v>882</v>
      </c>
      <c r="F803" s="445">
        <v>44</v>
      </c>
      <c r="G803" s="445">
        <v>9944</v>
      </c>
      <c r="H803" s="445">
        <v>1.4169278996865204</v>
      </c>
      <c r="I803" s="445">
        <v>226</v>
      </c>
      <c r="J803" s="445">
        <v>29</v>
      </c>
      <c r="K803" s="445">
        <v>7018</v>
      </c>
      <c r="L803" s="445">
        <v>1</v>
      </c>
      <c r="M803" s="445">
        <v>242</v>
      </c>
      <c r="N803" s="445">
        <v>89</v>
      </c>
      <c r="O803" s="445">
        <v>21538</v>
      </c>
      <c r="P803" s="515">
        <v>3.0689655172413794</v>
      </c>
      <c r="Q803" s="446">
        <v>242</v>
      </c>
    </row>
    <row r="804" spans="1:17" ht="14.4" customHeight="1" x14ac:dyDescent="0.3">
      <c r="A804" s="440" t="s">
        <v>970</v>
      </c>
      <c r="B804" s="441" t="s">
        <v>785</v>
      </c>
      <c r="C804" s="441" t="s">
        <v>786</v>
      </c>
      <c r="D804" s="441" t="s">
        <v>883</v>
      </c>
      <c r="E804" s="441" t="s">
        <v>884</v>
      </c>
      <c r="F804" s="445">
        <v>1</v>
      </c>
      <c r="G804" s="445">
        <v>418</v>
      </c>
      <c r="H804" s="445">
        <v>0.24704491725768321</v>
      </c>
      <c r="I804" s="445">
        <v>418</v>
      </c>
      <c r="J804" s="445">
        <v>4</v>
      </c>
      <c r="K804" s="445">
        <v>1692</v>
      </c>
      <c r="L804" s="445">
        <v>1</v>
      </c>
      <c r="M804" s="445">
        <v>423</v>
      </c>
      <c r="N804" s="445">
        <v>3</v>
      </c>
      <c r="O804" s="445">
        <v>1272</v>
      </c>
      <c r="P804" s="515">
        <v>0.75177304964539005</v>
      </c>
      <c r="Q804" s="446">
        <v>424</v>
      </c>
    </row>
    <row r="805" spans="1:17" ht="14.4" customHeight="1" x14ac:dyDescent="0.3">
      <c r="A805" s="440" t="s">
        <v>970</v>
      </c>
      <c r="B805" s="441" t="s">
        <v>785</v>
      </c>
      <c r="C805" s="441" t="s">
        <v>786</v>
      </c>
      <c r="D805" s="441" t="s">
        <v>890</v>
      </c>
      <c r="E805" s="441" t="s">
        <v>891</v>
      </c>
      <c r="F805" s="445">
        <v>61</v>
      </c>
      <c r="G805" s="445">
        <v>63745</v>
      </c>
      <c r="H805" s="445">
        <v>0.71930715414127733</v>
      </c>
      <c r="I805" s="445">
        <v>1045</v>
      </c>
      <c r="J805" s="445">
        <v>84</v>
      </c>
      <c r="K805" s="445">
        <v>88620</v>
      </c>
      <c r="L805" s="445">
        <v>1</v>
      </c>
      <c r="M805" s="445">
        <v>1055</v>
      </c>
      <c r="N805" s="445">
        <v>35</v>
      </c>
      <c r="O805" s="445">
        <v>36995</v>
      </c>
      <c r="P805" s="515">
        <v>0.41745655608214849</v>
      </c>
      <c r="Q805" s="446">
        <v>1057</v>
      </c>
    </row>
    <row r="806" spans="1:17" ht="14.4" customHeight="1" x14ac:dyDescent="0.3">
      <c r="A806" s="440" t="s">
        <v>970</v>
      </c>
      <c r="B806" s="441" t="s">
        <v>785</v>
      </c>
      <c r="C806" s="441" t="s">
        <v>786</v>
      </c>
      <c r="D806" s="441" t="s">
        <v>892</v>
      </c>
      <c r="E806" s="441" t="s">
        <v>893</v>
      </c>
      <c r="F806" s="445"/>
      <c r="G806" s="445"/>
      <c r="H806" s="445"/>
      <c r="I806" s="445"/>
      <c r="J806" s="445">
        <v>1</v>
      </c>
      <c r="K806" s="445">
        <v>288</v>
      </c>
      <c r="L806" s="445">
        <v>1</v>
      </c>
      <c r="M806" s="445">
        <v>288</v>
      </c>
      <c r="N806" s="445"/>
      <c r="O806" s="445"/>
      <c r="P806" s="515"/>
      <c r="Q806" s="446"/>
    </row>
    <row r="807" spans="1:17" ht="14.4" customHeight="1" thickBot="1" x14ac:dyDescent="0.35">
      <c r="A807" s="447" t="s">
        <v>970</v>
      </c>
      <c r="B807" s="448" t="s">
        <v>785</v>
      </c>
      <c r="C807" s="448" t="s">
        <v>786</v>
      </c>
      <c r="D807" s="448" t="s">
        <v>894</v>
      </c>
      <c r="E807" s="448" t="s">
        <v>895</v>
      </c>
      <c r="F807" s="452">
        <v>1</v>
      </c>
      <c r="G807" s="452">
        <v>1050</v>
      </c>
      <c r="H807" s="452">
        <v>0.31934306569343068</v>
      </c>
      <c r="I807" s="452">
        <v>1050</v>
      </c>
      <c r="J807" s="452">
        <v>3</v>
      </c>
      <c r="K807" s="452">
        <v>3288</v>
      </c>
      <c r="L807" s="452">
        <v>1</v>
      </c>
      <c r="M807" s="452">
        <v>1096</v>
      </c>
      <c r="N807" s="452">
        <v>2</v>
      </c>
      <c r="O807" s="452">
        <v>2196</v>
      </c>
      <c r="P807" s="463">
        <v>0.66788321167883213</v>
      </c>
      <c r="Q807" s="453">
        <v>1098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14756.320118629454</v>
      </c>
      <c r="D4" s="133">
        <f ca="1">IF(ISERROR(VLOOKUP("Náklady celkem",INDIRECT("HI!$A:$G"),5,0)),0,VLOOKUP("Náklady celkem",INDIRECT("HI!$A:$G"),5,0))</f>
        <v>15709.550280000003</v>
      </c>
      <c r="E4" s="134">
        <f ca="1">IF(C4=0,0,D4/C4)</f>
        <v>1.0645980944915341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41.666664062499997</v>
      </c>
      <c r="D7" s="141">
        <f>IF(ISERROR(HI!E5),"",HI!E5)</f>
        <v>54.04413000000001</v>
      </c>
      <c r="E7" s="138">
        <f t="shared" ref="E7:E12" si="0">IF(C7=0,0,D7/C7)</f>
        <v>1.2970592010662003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2058.5315026245116</v>
      </c>
      <c r="D12" s="141">
        <f>IF(ISERROR(HI!E6),"",HI!E6)</f>
        <v>2465.4669800000001</v>
      </c>
      <c r="E12" s="138">
        <f t="shared" si="0"/>
        <v>1.197682414311692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11966.249996093749</v>
      </c>
      <c r="D13" s="137">
        <f ca="1">IF(ISERROR(VLOOKUP("Osobní náklady (Kč) *",INDIRECT("HI!$A:$G"),5,0)),0,VLOOKUP("Osobní náklady (Kč) *",INDIRECT("HI!$A:$G"),5,0))</f>
        <v>12328.560160000001</v>
      </c>
      <c r="E13" s="138">
        <f ca="1">IF(C13=0,0,D13/C13)</f>
        <v>1.0302776696145011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14611.867</v>
      </c>
      <c r="D15" s="156">
        <f ca="1">IF(ISERROR(VLOOKUP("Výnosy celkem",INDIRECT("HI!$A:$G"),5,0)),0,VLOOKUP("Výnosy celkem",INDIRECT("HI!$A:$G"),5,0))</f>
        <v>16673.682000000001</v>
      </c>
      <c r="E15" s="157">
        <f t="shared" ref="E15:E20" ca="1" si="1">IF(C15=0,0,D15/C15)</f>
        <v>1.1411055137580981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14611.867</v>
      </c>
      <c r="D16" s="137">
        <f ca="1">IF(ISERROR(VLOOKUP("Ambulance *",INDIRECT("HI!$A:$G"),5,0)),0,VLOOKUP("Ambulance *",INDIRECT("HI!$A:$G"),5,0))</f>
        <v>16673.682000000001</v>
      </c>
      <c r="E16" s="138">
        <f t="shared" ca="1" si="1"/>
        <v>1.1411055137580981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1.1411055137580981</v>
      </c>
      <c r="E17" s="138">
        <f t="shared" si="1"/>
        <v>1.1411055137580981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1.1411055137580981</v>
      </c>
      <c r="E19" s="138">
        <f>IF(OR(C19=0,D19=""),0,IF(C19="","",D19/C19))</f>
        <v>1.1411055137580981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0.94765028333976087</v>
      </c>
      <c r="E20" s="138">
        <f t="shared" si="1"/>
        <v>1.1148826862820715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56.288940000000004</v>
      </c>
      <c r="C5" s="29">
        <v>27.266040000000004</v>
      </c>
      <c r="D5" s="8"/>
      <c r="E5" s="92">
        <v>54.04413000000001</v>
      </c>
      <c r="F5" s="28">
        <v>41.666664062499997</v>
      </c>
      <c r="G5" s="91">
        <f>E5-F5</f>
        <v>12.377465937500013</v>
      </c>
      <c r="H5" s="97">
        <f>IF(F5&lt;0.00000001,"",E5/F5)</f>
        <v>1.2970592010662003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1766.5178699999997</v>
      </c>
      <c r="C6" s="31">
        <v>1842.3220300000007</v>
      </c>
      <c r="D6" s="8"/>
      <c r="E6" s="93">
        <v>2465.4669800000001</v>
      </c>
      <c r="F6" s="30">
        <v>2058.5315026245116</v>
      </c>
      <c r="G6" s="94">
        <f>E6-F6</f>
        <v>406.93547737548852</v>
      </c>
      <c r="H6" s="98">
        <f>IF(F6&lt;0.00000001,"",E6/F6)</f>
        <v>1.197682414311692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10768.528320000001</v>
      </c>
      <c r="C7" s="31">
        <v>11100.676879999999</v>
      </c>
      <c r="D7" s="8"/>
      <c r="E7" s="93">
        <v>12328.560160000001</v>
      </c>
      <c r="F7" s="30">
        <v>11966.249996093749</v>
      </c>
      <c r="G7" s="94">
        <f>E7-F7</f>
        <v>362.31016390625155</v>
      </c>
      <c r="H7" s="98">
        <f>IF(F7&lt;0.00000001,"",E7/F7)</f>
        <v>1.0302776696145011</v>
      </c>
    </row>
    <row r="8" spans="1:10" ht="14.4" customHeight="1" thickBot="1" x14ac:dyDescent="0.35">
      <c r="A8" s="1" t="s">
        <v>62</v>
      </c>
      <c r="B8" s="11">
        <v>807.67647999999872</v>
      </c>
      <c r="C8" s="33">
        <v>739.13727000000017</v>
      </c>
      <c r="D8" s="8"/>
      <c r="E8" s="95">
        <v>861.47901000000184</v>
      </c>
      <c r="F8" s="32">
        <v>689.87195584869278</v>
      </c>
      <c r="G8" s="96">
        <f>E8-F8</f>
        <v>171.60705415130906</v>
      </c>
      <c r="H8" s="99">
        <f>IF(F8&lt;0.00000001,"",E8/F8)</f>
        <v>1.2487520368039819</v>
      </c>
    </row>
    <row r="9" spans="1:10" ht="14.4" customHeight="1" thickBot="1" x14ac:dyDescent="0.35">
      <c r="A9" s="2" t="s">
        <v>63</v>
      </c>
      <c r="B9" s="3">
        <v>13399.01161</v>
      </c>
      <c r="C9" s="35">
        <v>13709.40222</v>
      </c>
      <c r="D9" s="8"/>
      <c r="E9" s="3">
        <v>15709.550280000003</v>
      </c>
      <c r="F9" s="34">
        <v>14756.320118629454</v>
      </c>
      <c r="G9" s="34">
        <f>E9-F9</f>
        <v>953.23016137054947</v>
      </c>
      <c r="H9" s="100">
        <f>IF(F9&lt;0.00000001,"",E9/F9)</f>
        <v>1.0645980944915341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14253.118</v>
      </c>
      <c r="C11" s="29">
        <f>IF(ISERROR(VLOOKUP("Celkem:",'ZV Vykáz.-A'!A:H,5,0)),0,VLOOKUP("Celkem:",'ZV Vykáz.-A'!A:H,5,0)/1000)</f>
        <v>14611.867</v>
      </c>
      <c r="D11" s="8"/>
      <c r="E11" s="92">
        <f>IF(ISERROR(VLOOKUP("Celkem:",'ZV Vykáz.-A'!A:H,8,0)),0,VLOOKUP("Celkem:",'ZV Vykáz.-A'!A:H,8,0)/1000)</f>
        <v>16673.682000000001</v>
      </c>
      <c r="F11" s="28">
        <f>C11</f>
        <v>14611.867</v>
      </c>
      <c r="G11" s="91">
        <f>E11-F11</f>
        <v>2061.8150000000005</v>
      </c>
      <c r="H11" s="97">
        <f>IF(F11&lt;0.00000001,"",E11/F11)</f>
        <v>1.1411055137580981</v>
      </c>
      <c r="I11" s="91">
        <f>E11-B11</f>
        <v>2420.5640000000003</v>
      </c>
      <c r="J11" s="97">
        <f>IF(B11&lt;0.00000001,"",E11/B11)</f>
        <v>1.1698269810156627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14253.118</v>
      </c>
      <c r="C13" s="37">
        <f>SUM(C11:C12)</f>
        <v>14611.867</v>
      </c>
      <c r="D13" s="8"/>
      <c r="E13" s="5">
        <f>SUM(E11:E12)</f>
        <v>16673.682000000001</v>
      </c>
      <c r="F13" s="36">
        <f>SUM(F11:F12)</f>
        <v>14611.867</v>
      </c>
      <c r="G13" s="36">
        <f>E13-F13</f>
        <v>2061.8150000000005</v>
      </c>
      <c r="H13" s="101">
        <f>IF(F13&lt;0.00000001,"",E13/F13)</f>
        <v>1.1411055137580981</v>
      </c>
      <c r="I13" s="36">
        <f>SUM(I11:I12)</f>
        <v>2420.5640000000003</v>
      </c>
      <c r="J13" s="101">
        <f>IF(B13&lt;0.00000001,"",E13/B13)</f>
        <v>1.1698269810156627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1.0637439846206687</v>
      </c>
      <c r="C15" s="39">
        <f>IF(C9=0,"",C13/C9)</f>
        <v>1.065828164169218</v>
      </c>
      <c r="D15" s="8"/>
      <c r="E15" s="6">
        <f>IF(E9=0,"",E13/E9)</f>
        <v>1.0613723310225782</v>
      </c>
      <c r="F15" s="38">
        <f>IF(F9=0,"",F13/F9)</f>
        <v>0.99021076274652753</v>
      </c>
      <c r="G15" s="38">
        <f>IF(ISERROR(F15-E15),"",E15-F15)</f>
        <v>7.1161568276050691E-2</v>
      </c>
      <c r="H15" s="102">
        <f>IF(ISERROR(F15-E15),"",IF(F15&lt;0.00000001,"",E15/F15))</f>
        <v>1.0718650725211987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0.90562756820803014</v>
      </c>
      <c r="C4" s="174">
        <f t="shared" ref="C4:M4" si="0">(C10+C8)/C6</f>
        <v>1.0562323186300908</v>
      </c>
      <c r="D4" s="174">
        <f t="shared" si="0"/>
        <v>1.1350812169325324</v>
      </c>
      <c r="E4" s="174">
        <f t="shared" si="0"/>
        <v>1.1007009524210776</v>
      </c>
      <c r="F4" s="174">
        <f t="shared" si="0"/>
        <v>1.0613723310225778</v>
      </c>
      <c r="G4" s="174">
        <f t="shared" si="0"/>
        <v>1.0613723310225778</v>
      </c>
      <c r="H4" s="174">
        <f t="shared" si="0"/>
        <v>1.0613723310225778</v>
      </c>
      <c r="I4" s="174">
        <f t="shared" si="0"/>
        <v>1.0613723310225778</v>
      </c>
      <c r="J4" s="174">
        <f t="shared" si="0"/>
        <v>1.0613723310225778</v>
      </c>
      <c r="K4" s="174">
        <f t="shared" si="0"/>
        <v>1.0613723310225778</v>
      </c>
      <c r="L4" s="174">
        <f t="shared" si="0"/>
        <v>1.0613723310225778</v>
      </c>
      <c r="M4" s="174">
        <f t="shared" si="0"/>
        <v>1.0613723310225778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15709.55028000001</v>
      </c>
      <c r="H6" s="176">
        <f t="shared" si="1"/>
        <v>15709.55028000001</v>
      </c>
      <c r="I6" s="176">
        <f t="shared" si="1"/>
        <v>15709.55028000001</v>
      </c>
      <c r="J6" s="176">
        <f t="shared" si="1"/>
        <v>15709.55028000001</v>
      </c>
      <c r="K6" s="176">
        <f t="shared" si="1"/>
        <v>15709.55028000001</v>
      </c>
      <c r="L6" s="176">
        <f t="shared" si="1"/>
        <v>15709.55028000001</v>
      </c>
      <c r="M6" s="176">
        <f t="shared" si="1"/>
        <v>15709.55028000001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2954364</v>
      </c>
      <c r="C9" s="175">
        <v>3588318</v>
      </c>
      <c r="D9" s="175">
        <v>3942945</v>
      </c>
      <c r="E9" s="175">
        <v>3285276</v>
      </c>
      <c r="F9" s="175">
        <v>2902779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2954.364</v>
      </c>
      <c r="C10" s="176">
        <f t="shared" ref="C10:M10" si="3">C9/1000+B10</f>
        <v>6542.6820000000007</v>
      </c>
      <c r="D10" s="176">
        <f t="shared" si="3"/>
        <v>10485.627</v>
      </c>
      <c r="E10" s="176">
        <f t="shared" si="3"/>
        <v>13770.903</v>
      </c>
      <c r="F10" s="176">
        <f t="shared" si="3"/>
        <v>16673.682000000001</v>
      </c>
      <c r="G10" s="176">
        <f t="shared" si="3"/>
        <v>16673.682000000001</v>
      </c>
      <c r="H10" s="176">
        <f t="shared" si="3"/>
        <v>16673.682000000001</v>
      </c>
      <c r="I10" s="176">
        <f t="shared" si="3"/>
        <v>16673.682000000001</v>
      </c>
      <c r="J10" s="176">
        <f t="shared" si="3"/>
        <v>16673.682000000001</v>
      </c>
      <c r="K10" s="176">
        <f t="shared" si="3"/>
        <v>16673.682000000001</v>
      </c>
      <c r="L10" s="176">
        <f t="shared" si="3"/>
        <v>16673.682000000001</v>
      </c>
      <c r="M10" s="176">
        <f t="shared" si="3"/>
        <v>16673.682000000001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0.99021076274652753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0.99021076274652753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54.044130000000003</v>
      </c>
      <c r="Q7" s="71">
        <v>1.2970591199999999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2465.4669800000001</v>
      </c>
      <c r="Q9" s="71">
        <v>1.1976823996070001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288.65276</v>
      </c>
      <c r="Q11" s="71">
        <v>0.89530145662399996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3.26071</v>
      </c>
      <c r="Q12" s="71">
        <v>0.41269693718799999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6.3838900000000001</v>
      </c>
      <c r="Q13" s="71">
        <v>0.49423664516100002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1.9670000000000001</v>
      </c>
      <c r="Q14" s="71">
        <v>0.94416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148.62299999999999</v>
      </c>
      <c r="Q17" s="71">
        <v>7.2335271916100004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42.055999999999997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135.14569</v>
      </c>
      <c r="Q19" s="71">
        <v>0.83243699890800005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12328.560160000001</v>
      </c>
      <c r="Q20" s="71">
        <v>1.030277669278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182.45599999999999</v>
      </c>
      <c r="Q21" s="71">
        <v>1.128593814432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52.933959999998002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15709.550279999999</v>
      </c>
      <c r="Q25" s="72">
        <v>1.064598091833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1624.5735</v>
      </c>
      <c r="Q26" s="71">
        <v>0.97503406962799999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17334.123780000002</v>
      </c>
      <c r="Q27" s="72">
        <v>1.0555112257920001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6.1455299999999999</v>
      </c>
      <c r="Q28" s="71">
        <v>0.12714889655100001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206</v>
      </c>
      <c r="G4" s="348" t="s">
        <v>50</v>
      </c>
      <c r="H4" s="115" t="s">
        <v>118</v>
      </c>
      <c r="I4" s="346" t="s">
        <v>51</v>
      </c>
      <c r="J4" s="348" t="s">
        <v>213</v>
      </c>
      <c r="K4" s="349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7"/>
      <c r="G5" s="347"/>
      <c r="H5" s="25" t="s">
        <v>208</v>
      </c>
      <c r="I5" s="347"/>
      <c r="J5" s="347"/>
      <c r="K5" s="350"/>
    </row>
    <row r="6" spans="1:11" ht="14.4" customHeight="1" thickBot="1" x14ac:dyDescent="0.35">
      <c r="A6" s="411" t="s">
        <v>230</v>
      </c>
      <c r="B6" s="393">
        <v>35530.486876206502</v>
      </c>
      <c r="C6" s="393">
        <v>35504.925900000002</v>
      </c>
      <c r="D6" s="394">
        <v>-25.560976206498999</v>
      </c>
      <c r="E6" s="395">
        <v>0.99928059031899996</v>
      </c>
      <c r="F6" s="393">
        <v>35415.168373117202</v>
      </c>
      <c r="G6" s="394">
        <v>14756.320155465501</v>
      </c>
      <c r="H6" s="396">
        <v>3198.5199499999999</v>
      </c>
      <c r="I6" s="393">
        <v>15709.550279999999</v>
      </c>
      <c r="J6" s="394">
        <v>953.23012453449201</v>
      </c>
      <c r="K6" s="397">
        <v>0.44358253826400001</v>
      </c>
    </row>
    <row r="7" spans="1:11" ht="14.4" customHeight="1" thickBot="1" x14ac:dyDescent="0.35">
      <c r="A7" s="412" t="s">
        <v>231</v>
      </c>
      <c r="B7" s="393">
        <v>5784.5539584650496</v>
      </c>
      <c r="C7" s="393">
        <v>5175.6575800000001</v>
      </c>
      <c r="D7" s="394">
        <v>-608.89637846505002</v>
      </c>
      <c r="E7" s="395">
        <v>0.894737540208</v>
      </c>
      <c r="F7" s="393">
        <v>5869.2183111572404</v>
      </c>
      <c r="G7" s="394">
        <v>2445.5076296488501</v>
      </c>
      <c r="H7" s="396">
        <v>486.40870000000001</v>
      </c>
      <c r="I7" s="393">
        <v>2819.7754300000001</v>
      </c>
      <c r="J7" s="394">
        <v>374.26780035114899</v>
      </c>
      <c r="K7" s="397">
        <v>0.48043457927599997</v>
      </c>
    </row>
    <row r="8" spans="1:11" ht="14.4" customHeight="1" thickBot="1" x14ac:dyDescent="0.35">
      <c r="A8" s="413" t="s">
        <v>232</v>
      </c>
      <c r="B8" s="393">
        <v>5779.4731032043701</v>
      </c>
      <c r="C8" s="393">
        <v>5171.0405799999999</v>
      </c>
      <c r="D8" s="394">
        <v>-608.43252320437</v>
      </c>
      <c r="E8" s="395">
        <v>0.89472526087699999</v>
      </c>
      <c r="F8" s="393">
        <v>5864.2183111572404</v>
      </c>
      <c r="G8" s="394">
        <v>2443.4242963155202</v>
      </c>
      <c r="H8" s="396">
        <v>485.99270000000001</v>
      </c>
      <c r="I8" s="393">
        <v>2817.80843</v>
      </c>
      <c r="J8" s="394">
        <v>374.38413368448198</v>
      </c>
      <c r="K8" s="397">
        <v>0.48050878744300002</v>
      </c>
    </row>
    <row r="9" spans="1:11" ht="14.4" customHeight="1" thickBot="1" x14ac:dyDescent="0.35">
      <c r="A9" s="414" t="s">
        <v>233</v>
      </c>
      <c r="B9" s="398">
        <v>0</v>
      </c>
      <c r="C9" s="398">
        <v>-3.0000000000000201E-5</v>
      </c>
      <c r="D9" s="399">
        <v>-3.0000000000000201E-5</v>
      </c>
      <c r="E9" s="400" t="s">
        <v>228</v>
      </c>
      <c r="F9" s="398">
        <v>0</v>
      </c>
      <c r="G9" s="399">
        <v>0</v>
      </c>
      <c r="H9" s="401">
        <v>-1.7000000000000001E-4</v>
      </c>
      <c r="I9" s="398">
        <v>-4.0000000000000803E-5</v>
      </c>
      <c r="J9" s="399">
        <v>-4.0000000000000803E-5</v>
      </c>
      <c r="K9" s="402" t="s">
        <v>228</v>
      </c>
    </row>
    <row r="10" spans="1:11" ht="14.4" customHeight="1" thickBot="1" x14ac:dyDescent="0.35">
      <c r="A10" s="415" t="s">
        <v>234</v>
      </c>
      <c r="B10" s="393">
        <v>0</v>
      </c>
      <c r="C10" s="393">
        <v>-3.0000000000000201E-5</v>
      </c>
      <c r="D10" s="394">
        <v>-3.0000000000000201E-5</v>
      </c>
      <c r="E10" s="403" t="s">
        <v>228</v>
      </c>
      <c r="F10" s="393">
        <v>0</v>
      </c>
      <c r="G10" s="394">
        <v>0</v>
      </c>
      <c r="H10" s="396">
        <v>-1.7000000000000001E-4</v>
      </c>
      <c r="I10" s="393">
        <v>-4.0000000000000803E-5</v>
      </c>
      <c r="J10" s="394">
        <v>-4.0000000000000803E-5</v>
      </c>
      <c r="K10" s="404" t="s">
        <v>228</v>
      </c>
    </row>
    <row r="11" spans="1:11" ht="14.4" customHeight="1" thickBot="1" x14ac:dyDescent="0.35">
      <c r="A11" s="414" t="s">
        <v>235</v>
      </c>
      <c r="B11" s="398">
        <v>195.00001760449899</v>
      </c>
      <c r="C11" s="398">
        <v>100.26845</v>
      </c>
      <c r="D11" s="399">
        <v>-94.731567604499006</v>
      </c>
      <c r="E11" s="405">
        <v>0.51419713306500003</v>
      </c>
      <c r="F11" s="398">
        <v>100</v>
      </c>
      <c r="G11" s="399">
        <v>41.666666666666003</v>
      </c>
      <c r="H11" s="401">
        <v>9.8464399999999994</v>
      </c>
      <c r="I11" s="398">
        <v>54.044130000000003</v>
      </c>
      <c r="J11" s="399">
        <v>12.377463333333001</v>
      </c>
      <c r="K11" s="406">
        <v>0.54044130000000001</v>
      </c>
    </row>
    <row r="12" spans="1:11" ht="14.4" customHeight="1" thickBot="1" x14ac:dyDescent="0.35">
      <c r="A12" s="415" t="s">
        <v>236</v>
      </c>
      <c r="B12" s="393">
        <v>195.00001760449899</v>
      </c>
      <c r="C12" s="393">
        <v>99.695480000000003</v>
      </c>
      <c r="D12" s="394">
        <v>-95.304537604499004</v>
      </c>
      <c r="E12" s="395">
        <v>0.51125882563799996</v>
      </c>
      <c r="F12" s="393">
        <v>100</v>
      </c>
      <c r="G12" s="394">
        <v>41.666666666666003</v>
      </c>
      <c r="H12" s="396">
        <v>9.8464399999999994</v>
      </c>
      <c r="I12" s="393">
        <v>54.044130000000003</v>
      </c>
      <c r="J12" s="394">
        <v>12.377463333333001</v>
      </c>
      <c r="K12" s="397">
        <v>0.54044130000000001</v>
      </c>
    </row>
    <row r="13" spans="1:11" ht="14.4" customHeight="1" thickBot="1" x14ac:dyDescent="0.35">
      <c r="A13" s="415" t="s">
        <v>237</v>
      </c>
      <c r="B13" s="393">
        <v>0</v>
      </c>
      <c r="C13" s="393">
        <v>0.57296999999999998</v>
      </c>
      <c r="D13" s="394">
        <v>0.57296999999999998</v>
      </c>
      <c r="E13" s="403" t="s">
        <v>238</v>
      </c>
      <c r="F13" s="393">
        <v>0</v>
      </c>
      <c r="G13" s="394">
        <v>0</v>
      </c>
      <c r="H13" s="396">
        <v>0</v>
      </c>
      <c r="I13" s="393">
        <v>0</v>
      </c>
      <c r="J13" s="394">
        <v>0</v>
      </c>
      <c r="K13" s="404" t="s">
        <v>228</v>
      </c>
    </row>
    <row r="14" spans="1:11" ht="14.4" customHeight="1" thickBot="1" x14ac:dyDescent="0.35">
      <c r="A14" s="414" t="s">
        <v>239</v>
      </c>
      <c r="B14" s="398">
        <v>4648.7193038968398</v>
      </c>
      <c r="C14" s="398">
        <v>4459.1007099999997</v>
      </c>
      <c r="D14" s="399">
        <v>-189.61859389683701</v>
      </c>
      <c r="E14" s="405">
        <v>0.95921057359999995</v>
      </c>
      <c r="F14" s="398">
        <v>4940.4756669561102</v>
      </c>
      <c r="G14" s="399">
        <v>2058.5315278983799</v>
      </c>
      <c r="H14" s="401">
        <v>397.33717999999999</v>
      </c>
      <c r="I14" s="398">
        <v>2465.4669800000001</v>
      </c>
      <c r="J14" s="399">
        <v>406.93545210162199</v>
      </c>
      <c r="K14" s="406">
        <v>0.49903433316899998</v>
      </c>
    </row>
    <row r="15" spans="1:11" ht="14.4" customHeight="1" thickBot="1" x14ac:dyDescent="0.35">
      <c r="A15" s="415" t="s">
        <v>240</v>
      </c>
      <c r="B15" s="393">
        <v>3645.18855105797</v>
      </c>
      <c r="C15" s="393">
        <v>3565.02916</v>
      </c>
      <c r="D15" s="394">
        <v>-80.159391057964996</v>
      </c>
      <c r="E15" s="395">
        <v>0.97800953505199995</v>
      </c>
      <c r="F15" s="393">
        <v>3980.4756669561102</v>
      </c>
      <c r="G15" s="394">
        <v>1658.5315278983801</v>
      </c>
      <c r="H15" s="396">
        <v>318.93526000000003</v>
      </c>
      <c r="I15" s="393">
        <v>2082.2032399999998</v>
      </c>
      <c r="J15" s="394">
        <v>423.67171210162201</v>
      </c>
      <c r="K15" s="397">
        <v>0.52310412478699997</v>
      </c>
    </row>
    <row r="16" spans="1:11" ht="14.4" customHeight="1" thickBot="1" x14ac:dyDescent="0.35">
      <c r="A16" s="415" t="s">
        <v>241</v>
      </c>
      <c r="B16" s="393">
        <v>630.43035307366097</v>
      </c>
      <c r="C16" s="393">
        <v>602.56609000000003</v>
      </c>
      <c r="D16" s="394">
        <v>-27.864263073659998</v>
      </c>
      <c r="E16" s="395">
        <v>0.95580120319700002</v>
      </c>
      <c r="F16" s="393">
        <v>630</v>
      </c>
      <c r="G16" s="394">
        <v>262.5</v>
      </c>
      <c r="H16" s="396">
        <v>55.864789999999999</v>
      </c>
      <c r="I16" s="393">
        <v>258.16424000000001</v>
      </c>
      <c r="J16" s="394">
        <v>-4.3357599999990004</v>
      </c>
      <c r="K16" s="397">
        <v>0.40978450793600002</v>
      </c>
    </row>
    <row r="17" spans="1:11" ht="14.4" customHeight="1" thickBot="1" x14ac:dyDescent="0.35">
      <c r="A17" s="415" t="s">
        <v>242</v>
      </c>
      <c r="B17" s="393">
        <v>37.261245962045002</v>
      </c>
      <c r="C17" s="393">
        <v>20.525860000000002</v>
      </c>
      <c r="D17" s="394">
        <v>-16.735385962045001</v>
      </c>
      <c r="E17" s="395">
        <v>0.55086349020299996</v>
      </c>
      <c r="F17" s="393">
        <v>30</v>
      </c>
      <c r="G17" s="394">
        <v>12.5</v>
      </c>
      <c r="H17" s="396">
        <v>2.9935200000000002</v>
      </c>
      <c r="I17" s="393">
        <v>8.98766</v>
      </c>
      <c r="J17" s="394">
        <v>-3.51234</v>
      </c>
      <c r="K17" s="397">
        <v>0.29958866666599998</v>
      </c>
    </row>
    <row r="18" spans="1:11" ht="14.4" customHeight="1" thickBot="1" x14ac:dyDescent="0.35">
      <c r="A18" s="415" t="s">
        <v>243</v>
      </c>
      <c r="B18" s="393">
        <v>296.000026722727</v>
      </c>
      <c r="C18" s="393">
        <v>246.55350000000001</v>
      </c>
      <c r="D18" s="394">
        <v>-49.446526722727</v>
      </c>
      <c r="E18" s="395">
        <v>0.832950938315</v>
      </c>
      <c r="F18" s="393">
        <v>260</v>
      </c>
      <c r="G18" s="394">
        <v>108.333333333333</v>
      </c>
      <c r="H18" s="396">
        <v>17.288060000000002</v>
      </c>
      <c r="I18" s="393">
        <v>101.19739</v>
      </c>
      <c r="J18" s="394">
        <v>-7.1359433333329996</v>
      </c>
      <c r="K18" s="397">
        <v>0.38922073076899999</v>
      </c>
    </row>
    <row r="19" spans="1:11" ht="14.4" customHeight="1" thickBot="1" x14ac:dyDescent="0.35">
      <c r="A19" s="415" t="s">
        <v>244</v>
      </c>
      <c r="B19" s="393">
        <v>4.8000004333000001E-2</v>
      </c>
      <c r="C19" s="393">
        <v>0</v>
      </c>
      <c r="D19" s="394">
        <v>-4.8000004333000001E-2</v>
      </c>
      <c r="E19" s="395">
        <v>0</v>
      </c>
      <c r="F19" s="393">
        <v>0</v>
      </c>
      <c r="G19" s="394">
        <v>0</v>
      </c>
      <c r="H19" s="396">
        <v>0.216</v>
      </c>
      <c r="I19" s="393">
        <v>0.216</v>
      </c>
      <c r="J19" s="394">
        <v>0.216</v>
      </c>
      <c r="K19" s="404" t="s">
        <v>238</v>
      </c>
    </row>
    <row r="20" spans="1:11" ht="14.4" customHeight="1" thickBot="1" x14ac:dyDescent="0.35">
      <c r="A20" s="415" t="s">
        <v>245</v>
      </c>
      <c r="B20" s="393">
        <v>39.791127076103002</v>
      </c>
      <c r="C20" s="393">
        <v>24.426100000000002</v>
      </c>
      <c r="D20" s="394">
        <v>-15.365027076103001</v>
      </c>
      <c r="E20" s="395">
        <v>0.61385795766100004</v>
      </c>
      <c r="F20" s="393">
        <v>40</v>
      </c>
      <c r="G20" s="394">
        <v>16.666666666666</v>
      </c>
      <c r="H20" s="396">
        <v>2.0395500000000002</v>
      </c>
      <c r="I20" s="393">
        <v>14.698449999999999</v>
      </c>
      <c r="J20" s="394">
        <v>-1.9682166666659999</v>
      </c>
      <c r="K20" s="397">
        <v>0.36746125000000002</v>
      </c>
    </row>
    <row r="21" spans="1:11" ht="14.4" customHeight="1" thickBot="1" x14ac:dyDescent="0.35">
      <c r="A21" s="414" t="s">
        <v>246</v>
      </c>
      <c r="B21" s="398">
        <v>665.974576342874</v>
      </c>
      <c r="C21" s="398">
        <v>560.72460000000001</v>
      </c>
      <c r="D21" s="399">
        <v>-105.249976342873</v>
      </c>
      <c r="E21" s="405">
        <v>0.84196096955999999</v>
      </c>
      <c r="F21" s="398">
        <v>773.78029363632697</v>
      </c>
      <c r="G21" s="399">
        <v>322.40845568180299</v>
      </c>
      <c r="H21" s="401">
        <v>77.212159999999997</v>
      </c>
      <c r="I21" s="398">
        <v>288.65276</v>
      </c>
      <c r="J21" s="399">
        <v>-33.755695681802003</v>
      </c>
      <c r="K21" s="406">
        <v>0.37304227359300002</v>
      </c>
    </row>
    <row r="22" spans="1:11" ht="14.4" customHeight="1" thickBot="1" x14ac:dyDescent="0.35">
      <c r="A22" s="415" t="s">
        <v>247</v>
      </c>
      <c r="B22" s="393">
        <v>0</v>
      </c>
      <c r="C22" s="393">
        <v>0.39200000000000002</v>
      </c>
      <c r="D22" s="394">
        <v>0.39200000000000002</v>
      </c>
      <c r="E22" s="403" t="s">
        <v>238</v>
      </c>
      <c r="F22" s="393">
        <v>0</v>
      </c>
      <c r="G22" s="394">
        <v>0</v>
      </c>
      <c r="H22" s="396">
        <v>0</v>
      </c>
      <c r="I22" s="393">
        <v>0</v>
      </c>
      <c r="J22" s="394">
        <v>0</v>
      </c>
      <c r="K22" s="404" t="s">
        <v>228</v>
      </c>
    </row>
    <row r="23" spans="1:11" ht="14.4" customHeight="1" thickBot="1" x14ac:dyDescent="0.35">
      <c r="A23" s="415" t="s">
        <v>248</v>
      </c>
      <c r="B23" s="393">
        <v>9.4116551553290009</v>
      </c>
      <c r="C23" s="393">
        <v>8.7382299999999997</v>
      </c>
      <c r="D23" s="394">
        <v>-0.67342515532900005</v>
      </c>
      <c r="E23" s="395">
        <v>0.92844774439599997</v>
      </c>
      <c r="F23" s="393">
        <v>14</v>
      </c>
      <c r="G23" s="394">
        <v>5.833333333333</v>
      </c>
      <c r="H23" s="396">
        <v>0.69142999999999999</v>
      </c>
      <c r="I23" s="393">
        <v>2.9037799999999998</v>
      </c>
      <c r="J23" s="394">
        <v>-2.9295533333330002</v>
      </c>
      <c r="K23" s="397">
        <v>0.207412857142</v>
      </c>
    </row>
    <row r="24" spans="1:11" ht="14.4" customHeight="1" thickBot="1" x14ac:dyDescent="0.35">
      <c r="A24" s="415" t="s">
        <v>249</v>
      </c>
      <c r="B24" s="393">
        <v>17.970814323603999</v>
      </c>
      <c r="C24" s="393">
        <v>17.342580000000002</v>
      </c>
      <c r="D24" s="394">
        <v>-0.628234323604</v>
      </c>
      <c r="E24" s="395">
        <v>0.96504141035000002</v>
      </c>
      <c r="F24" s="393">
        <v>14.165446794837999</v>
      </c>
      <c r="G24" s="394">
        <v>5.9022694978489998</v>
      </c>
      <c r="H24" s="396">
        <v>2.1391</v>
      </c>
      <c r="I24" s="393">
        <v>6.2517699999999996</v>
      </c>
      <c r="J24" s="394">
        <v>0.34950050215</v>
      </c>
      <c r="K24" s="397">
        <v>0.44133941488299999</v>
      </c>
    </row>
    <row r="25" spans="1:11" ht="14.4" customHeight="1" thickBot="1" x14ac:dyDescent="0.35">
      <c r="A25" s="415" t="s">
        <v>250</v>
      </c>
      <c r="B25" s="393">
        <v>109.221130781767</v>
      </c>
      <c r="C25" s="393">
        <v>109.39252999999999</v>
      </c>
      <c r="D25" s="394">
        <v>0.171399218233</v>
      </c>
      <c r="E25" s="395">
        <v>1.0015692862450001</v>
      </c>
      <c r="F25" s="393">
        <v>110</v>
      </c>
      <c r="G25" s="394">
        <v>45.833333333333002</v>
      </c>
      <c r="H25" s="396">
        <v>6.6864600000000003</v>
      </c>
      <c r="I25" s="393">
        <v>44.69276</v>
      </c>
      <c r="J25" s="394">
        <v>-1.1405733333329999</v>
      </c>
      <c r="K25" s="397">
        <v>0.40629781818100003</v>
      </c>
    </row>
    <row r="26" spans="1:11" ht="14.4" customHeight="1" thickBot="1" x14ac:dyDescent="0.35">
      <c r="A26" s="415" t="s">
        <v>251</v>
      </c>
      <c r="B26" s="393">
        <v>0.25647725661699999</v>
      </c>
      <c r="C26" s="393">
        <v>0.13600000000000001</v>
      </c>
      <c r="D26" s="394">
        <v>-0.120477256617</v>
      </c>
      <c r="E26" s="395">
        <v>0.530261442257</v>
      </c>
      <c r="F26" s="393">
        <v>0.14696493315100001</v>
      </c>
      <c r="G26" s="394">
        <v>6.1235388811999997E-2</v>
      </c>
      <c r="H26" s="396">
        <v>0</v>
      </c>
      <c r="I26" s="393">
        <v>0</v>
      </c>
      <c r="J26" s="394">
        <v>-6.1235388811999997E-2</v>
      </c>
      <c r="K26" s="397">
        <v>0</v>
      </c>
    </row>
    <row r="27" spans="1:11" ht="14.4" customHeight="1" thickBot="1" x14ac:dyDescent="0.35">
      <c r="A27" s="415" t="s">
        <v>252</v>
      </c>
      <c r="B27" s="393">
        <v>81.482433390959002</v>
      </c>
      <c r="C27" s="393">
        <v>91.871629999999996</v>
      </c>
      <c r="D27" s="394">
        <v>10.389196609040001</v>
      </c>
      <c r="E27" s="395">
        <v>1.1275022870160001</v>
      </c>
      <c r="F27" s="393">
        <v>115.091108059665</v>
      </c>
      <c r="G27" s="394">
        <v>47.954628358192998</v>
      </c>
      <c r="H27" s="396">
        <v>39.722720000000002</v>
      </c>
      <c r="I27" s="393">
        <v>90.393429999999995</v>
      </c>
      <c r="J27" s="394">
        <v>42.438801641806002</v>
      </c>
      <c r="K27" s="397">
        <v>0.78540759163700002</v>
      </c>
    </row>
    <row r="28" spans="1:11" ht="14.4" customHeight="1" thickBot="1" x14ac:dyDescent="0.35">
      <c r="A28" s="415" t="s">
        <v>253</v>
      </c>
      <c r="B28" s="393">
        <v>0</v>
      </c>
      <c r="C28" s="393">
        <v>3.8067600000000001</v>
      </c>
      <c r="D28" s="394">
        <v>3.8067600000000001</v>
      </c>
      <c r="E28" s="403" t="s">
        <v>228</v>
      </c>
      <c r="F28" s="393">
        <v>0</v>
      </c>
      <c r="G28" s="394">
        <v>0</v>
      </c>
      <c r="H28" s="396">
        <v>0</v>
      </c>
      <c r="I28" s="393">
        <v>-2.65</v>
      </c>
      <c r="J28" s="394">
        <v>-2.65</v>
      </c>
      <c r="K28" s="404" t="s">
        <v>228</v>
      </c>
    </row>
    <row r="29" spans="1:11" ht="14.4" customHeight="1" thickBot="1" x14ac:dyDescent="0.35">
      <c r="A29" s="415" t="s">
        <v>254</v>
      </c>
      <c r="B29" s="393">
        <v>143.172476158655</v>
      </c>
      <c r="C29" s="393">
        <v>106.74972</v>
      </c>
      <c r="D29" s="394">
        <v>-36.422756158654003</v>
      </c>
      <c r="E29" s="395">
        <v>0.74560224747100001</v>
      </c>
      <c r="F29" s="393">
        <v>170.37677384867101</v>
      </c>
      <c r="G29" s="394">
        <v>70.990322436946002</v>
      </c>
      <c r="H29" s="396">
        <v>5.3744899999999998</v>
      </c>
      <c r="I29" s="393">
        <v>46.843980000000002</v>
      </c>
      <c r="J29" s="394">
        <v>-24.146342436946</v>
      </c>
      <c r="K29" s="397">
        <v>0.27494346172700002</v>
      </c>
    </row>
    <row r="30" spans="1:11" ht="14.4" customHeight="1" thickBot="1" x14ac:dyDescent="0.35">
      <c r="A30" s="415" t="s">
        <v>255</v>
      </c>
      <c r="B30" s="393">
        <v>304.45958927594103</v>
      </c>
      <c r="C30" s="393">
        <v>222.29515000000001</v>
      </c>
      <c r="D30" s="394">
        <v>-82.164439275941007</v>
      </c>
      <c r="E30" s="395">
        <v>0.73013023018400003</v>
      </c>
      <c r="F30" s="393">
        <v>350.00000000000102</v>
      </c>
      <c r="G30" s="394">
        <v>145.833333333334</v>
      </c>
      <c r="H30" s="396">
        <v>22.59796</v>
      </c>
      <c r="I30" s="393">
        <v>100.21704</v>
      </c>
      <c r="J30" s="394">
        <v>-45.616293333332997</v>
      </c>
      <c r="K30" s="397">
        <v>0.28633439999999999</v>
      </c>
    </row>
    <row r="31" spans="1:11" ht="14.4" customHeight="1" thickBot="1" x14ac:dyDescent="0.35">
      <c r="A31" s="414" t="s">
        <v>256</v>
      </c>
      <c r="B31" s="398">
        <v>267.69739846959902</v>
      </c>
      <c r="C31" s="398">
        <v>26.103680000000001</v>
      </c>
      <c r="D31" s="399">
        <v>-241.593718469599</v>
      </c>
      <c r="E31" s="405">
        <v>9.7511892715999998E-2</v>
      </c>
      <c r="F31" s="398">
        <v>18.962350564809999</v>
      </c>
      <c r="G31" s="399">
        <v>7.9009794020040003</v>
      </c>
      <c r="H31" s="401">
        <v>0</v>
      </c>
      <c r="I31" s="398">
        <v>3.26071</v>
      </c>
      <c r="J31" s="399">
        <v>-4.6402694020039998</v>
      </c>
      <c r="K31" s="406">
        <v>0.17195705716199999</v>
      </c>
    </row>
    <row r="32" spans="1:11" ht="14.4" customHeight="1" thickBot="1" x14ac:dyDescent="0.35">
      <c r="A32" s="415" t="s">
        <v>257</v>
      </c>
      <c r="B32" s="393">
        <v>10.968365696668</v>
      </c>
      <c r="C32" s="393">
        <v>5.2497600000000002</v>
      </c>
      <c r="D32" s="394">
        <v>-5.7186056966679999</v>
      </c>
      <c r="E32" s="395">
        <v>0.47862736757500002</v>
      </c>
      <c r="F32" s="393">
        <v>0</v>
      </c>
      <c r="G32" s="394">
        <v>0</v>
      </c>
      <c r="H32" s="396">
        <v>0</v>
      </c>
      <c r="I32" s="393">
        <v>2.2288199999999998</v>
      </c>
      <c r="J32" s="394">
        <v>2.2288199999999998</v>
      </c>
      <c r="K32" s="404" t="s">
        <v>228</v>
      </c>
    </row>
    <row r="33" spans="1:11" ht="14.4" customHeight="1" thickBot="1" x14ac:dyDescent="0.35">
      <c r="A33" s="415" t="s">
        <v>258</v>
      </c>
      <c r="B33" s="393">
        <v>0.63924659476000001</v>
      </c>
      <c r="C33" s="393">
        <v>0</v>
      </c>
      <c r="D33" s="394">
        <v>-0.63924659476000001</v>
      </c>
      <c r="E33" s="395">
        <v>0</v>
      </c>
      <c r="F33" s="393">
        <v>0</v>
      </c>
      <c r="G33" s="394">
        <v>0</v>
      </c>
      <c r="H33" s="396">
        <v>0</v>
      </c>
      <c r="I33" s="393">
        <v>0</v>
      </c>
      <c r="J33" s="394">
        <v>0</v>
      </c>
      <c r="K33" s="397">
        <v>0</v>
      </c>
    </row>
    <row r="34" spans="1:11" ht="14.4" customHeight="1" thickBot="1" x14ac:dyDescent="0.35">
      <c r="A34" s="415" t="s">
        <v>259</v>
      </c>
      <c r="B34" s="393">
        <v>254.94943267404901</v>
      </c>
      <c r="C34" s="393">
        <v>20.454920000000001</v>
      </c>
      <c r="D34" s="394">
        <v>-234.49451267404899</v>
      </c>
      <c r="E34" s="395">
        <v>8.0231282671999998E-2</v>
      </c>
      <c r="F34" s="393">
        <v>18.962350564809999</v>
      </c>
      <c r="G34" s="394">
        <v>7.9009794020040003</v>
      </c>
      <c r="H34" s="396">
        <v>0</v>
      </c>
      <c r="I34" s="393">
        <v>1.03189</v>
      </c>
      <c r="J34" s="394">
        <v>-6.8690894020039996</v>
      </c>
      <c r="K34" s="397">
        <v>5.4417831611E-2</v>
      </c>
    </row>
    <row r="35" spans="1:11" ht="14.4" customHeight="1" thickBot="1" x14ac:dyDescent="0.35">
      <c r="A35" s="415" t="s">
        <v>260</v>
      </c>
      <c r="B35" s="393">
        <v>0</v>
      </c>
      <c r="C35" s="393">
        <v>0.39900000000000002</v>
      </c>
      <c r="D35" s="394">
        <v>0.39900000000000002</v>
      </c>
      <c r="E35" s="403" t="s">
        <v>238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397">
        <v>0</v>
      </c>
    </row>
    <row r="36" spans="1:11" ht="14.4" customHeight="1" thickBot="1" x14ac:dyDescent="0.35">
      <c r="A36" s="415" t="s">
        <v>261</v>
      </c>
      <c r="B36" s="393">
        <v>1.1403535041199999</v>
      </c>
      <c r="C36" s="393">
        <v>0</v>
      </c>
      <c r="D36" s="394">
        <v>-1.1403535041199999</v>
      </c>
      <c r="E36" s="395">
        <v>0</v>
      </c>
      <c r="F36" s="393">
        <v>0</v>
      </c>
      <c r="G36" s="394">
        <v>0</v>
      </c>
      <c r="H36" s="396">
        <v>0</v>
      </c>
      <c r="I36" s="393">
        <v>0</v>
      </c>
      <c r="J36" s="394">
        <v>0</v>
      </c>
      <c r="K36" s="397">
        <v>0</v>
      </c>
    </row>
    <row r="37" spans="1:11" ht="14.4" customHeight="1" thickBot="1" x14ac:dyDescent="0.35">
      <c r="A37" s="414" t="s">
        <v>262</v>
      </c>
      <c r="B37" s="398">
        <v>2.0818068905609999</v>
      </c>
      <c r="C37" s="398">
        <v>24.843170000000001</v>
      </c>
      <c r="D37" s="399">
        <v>22.761363109438001</v>
      </c>
      <c r="E37" s="405">
        <v>11.933465160786</v>
      </c>
      <c r="F37" s="398">
        <v>31</v>
      </c>
      <c r="G37" s="399">
        <v>12.916666666666</v>
      </c>
      <c r="H37" s="401">
        <v>1.5970899999999999</v>
      </c>
      <c r="I37" s="398">
        <v>6.3838900000000001</v>
      </c>
      <c r="J37" s="399">
        <v>-6.5327766666659999</v>
      </c>
      <c r="K37" s="406">
        <v>0.20593193548300001</v>
      </c>
    </row>
    <row r="38" spans="1:11" ht="14.4" customHeight="1" thickBot="1" x14ac:dyDescent="0.35">
      <c r="A38" s="415" t="s">
        <v>263</v>
      </c>
      <c r="B38" s="393">
        <v>0</v>
      </c>
      <c r="C38" s="393">
        <v>0</v>
      </c>
      <c r="D38" s="394">
        <v>0</v>
      </c>
      <c r="E38" s="395">
        <v>1</v>
      </c>
      <c r="F38" s="393">
        <v>2</v>
      </c>
      <c r="G38" s="394">
        <v>0.83333333333299997</v>
      </c>
      <c r="H38" s="396">
        <v>0</v>
      </c>
      <c r="I38" s="393">
        <v>0</v>
      </c>
      <c r="J38" s="394">
        <v>-0.83333333333299997</v>
      </c>
      <c r="K38" s="397">
        <v>0</v>
      </c>
    </row>
    <row r="39" spans="1:11" ht="14.4" customHeight="1" thickBot="1" x14ac:dyDescent="0.35">
      <c r="A39" s="415" t="s">
        <v>264</v>
      </c>
      <c r="B39" s="393">
        <v>0</v>
      </c>
      <c r="C39" s="393">
        <v>23.37181</v>
      </c>
      <c r="D39" s="394">
        <v>23.37181</v>
      </c>
      <c r="E39" s="403" t="s">
        <v>228</v>
      </c>
      <c r="F39" s="393">
        <v>27</v>
      </c>
      <c r="G39" s="394">
        <v>11.25</v>
      </c>
      <c r="H39" s="396">
        <v>1.2444900000000001</v>
      </c>
      <c r="I39" s="393">
        <v>6.0312900000000003</v>
      </c>
      <c r="J39" s="394">
        <v>-5.2187099999999997</v>
      </c>
      <c r="K39" s="397">
        <v>0.22338111111100001</v>
      </c>
    </row>
    <row r="40" spans="1:11" ht="14.4" customHeight="1" thickBot="1" x14ac:dyDescent="0.35">
      <c r="A40" s="415" t="s">
        <v>265</v>
      </c>
      <c r="B40" s="393">
        <v>2.0818068905609999</v>
      </c>
      <c r="C40" s="393">
        <v>1.47136</v>
      </c>
      <c r="D40" s="394">
        <v>-0.61044689056099999</v>
      </c>
      <c r="E40" s="395">
        <v>0.70677064557199998</v>
      </c>
      <c r="F40" s="393">
        <v>2</v>
      </c>
      <c r="G40" s="394">
        <v>0.83333333333299997</v>
      </c>
      <c r="H40" s="396">
        <v>0.35260000000000002</v>
      </c>
      <c r="I40" s="393">
        <v>0.35260000000000002</v>
      </c>
      <c r="J40" s="394">
        <v>-0.480733333333</v>
      </c>
      <c r="K40" s="397">
        <v>0.17630000000000001</v>
      </c>
    </row>
    <row r="41" spans="1:11" ht="14.4" customHeight="1" thickBot="1" x14ac:dyDescent="0.35">
      <c r="A41" s="413" t="s">
        <v>28</v>
      </c>
      <c r="B41" s="393">
        <v>5.0808552606799999</v>
      </c>
      <c r="C41" s="393">
        <v>4.617</v>
      </c>
      <c r="D41" s="394">
        <v>-0.46385526067999999</v>
      </c>
      <c r="E41" s="395">
        <v>0.90870527954799996</v>
      </c>
      <c r="F41" s="393">
        <v>4.9999999999989999</v>
      </c>
      <c r="G41" s="394">
        <v>2.083333333333</v>
      </c>
      <c r="H41" s="396">
        <v>0.41599999999999998</v>
      </c>
      <c r="I41" s="393">
        <v>1.9670000000000001</v>
      </c>
      <c r="J41" s="394">
        <v>-0.116333333333</v>
      </c>
      <c r="K41" s="397">
        <v>0.39340000000000003</v>
      </c>
    </row>
    <row r="42" spans="1:11" ht="14.4" customHeight="1" thickBot="1" x14ac:dyDescent="0.35">
      <c r="A42" s="414" t="s">
        <v>266</v>
      </c>
      <c r="B42" s="398">
        <v>5.0808552606799999</v>
      </c>
      <c r="C42" s="398">
        <v>4.617</v>
      </c>
      <c r="D42" s="399">
        <v>-0.46385526067999999</v>
      </c>
      <c r="E42" s="405">
        <v>0.90870527954799996</v>
      </c>
      <c r="F42" s="398">
        <v>4.9999999999989999</v>
      </c>
      <c r="G42" s="399">
        <v>2.083333333333</v>
      </c>
      <c r="H42" s="401">
        <v>0.41599999999999998</v>
      </c>
      <c r="I42" s="398">
        <v>1.9670000000000001</v>
      </c>
      <c r="J42" s="399">
        <v>-0.116333333333</v>
      </c>
      <c r="K42" s="406">
        <v>0.39340000000000003</v>
      </c>
    </row>
    <row r="43" spans="1:11" ht="14.4" customHeight="1" thickBot="1" x14ac:dyDescent="0.35">
      <c r="A43" s="415" t="s">
        <v>267</v>
      </c>
      <c r="B43" s="393">
        <v>5.0808552606799999</v>
      </c>
      <c r="C43" s="393">
        <v>4.617</v>
      </c>
      <c r="D43" s="394">
        <v>-0.46385526067999999</v>
      </c>
      <c r="E43" s="395">
        <v>0.90870527954799996</v>
      </c>
      <c r="F43" s="393">
        <v>4.9999999999989999</v>
      </c>
      <c r="G43" s="394">
        <v>2.083333333333</v>
      </c>
      <c r="H43" s="396">
        <v>0.41599999999999998</v>
      </c>
      <c r="I43" s="393">
        <v>1.9670000000000001</v>
      </c>
      <c r="J43" s="394">
        <v>-0.116333333333</v>
      </c>
      <c r="K43" s="397">
        <v>0.39340000000000003</v>
      </c>
    </row>
    <row r="44" spans="1:11" ht="14.4" customHeight="1" thickBot="1" x14ac:dyDescent="0.35">
      <c r="A44" s="416" t="s">
        <v>268</v>
      </c>
      <c r="B44" s="398">
        <v>677.92897986087996</v>
      </c>
      <c r="C44" s="398">
        <v>624.25182000000098</v>
      </c>
      <c r="D44" s="399">
        <v>-53.677159860879001</v>
      </c>
      <c r="E44" s="405">
        <v>0.92082185382899995</v>
      </c>
      <c r="F44" s="398">
        <v>438.95006195997701</v>
      </c>
      <c r="G44" s="399">
        <v>182.89585914999</v>
      </c>
      <c r="H44" s="401">
        <v>153.90441999999999</v>
      </c>
      <c r="I44" s="398">
        <v>325.82468999999998</v>
      </c>
      <c r="J44" s="399">
        <v>142.92883085001</v>
      </c>
      <c r="K44" s="406">
        <v>0.74228190912000003</v>
      </c>
    </row>
    <row r="45" spans="1:11" ht="14.4" customHeight="1" thickBot="1" x14ac:dyDescent="0.35">
      <c r="A45" s="413" t="s">
        <v>31</v>
      </c>
      <c r="B45" s="393">
        <v>346.16380051628198</v>
      </c>
      <c r="C45" s="393">
        <v>240.958910000001</v>
      </c>
      <c r="D45" s="394">
        <v>-105.204890516281</v>
      </c>
      <c r="E45" s="395">
        <v>0.69608350047099998</v>
      </c>
      <c r="F45" s="393">
        <v>49.311378882174999</v>
      </c>
      <c r="G45" s="394">
        <v>20.546407867572999</v>
      </c>
      <c r="H45" s="396">
        <v>113.872</v>
      </c>
      <c r="I45" s="393">
        <v>148.62299999999999</v>
      </c>
      <c r="J45" s="394">
        <v>128.07659213242701</v>
      </c>
      <c r="K45" s="397">
        <v>3.0139696631700001</v>
      </c>
    </row>
    <row r="46" spans="1:11" ht="14.4" customHeight="1" thickBot="1" x14ac:dyDescent="0.35">
      <c r="A46" s="417" t="s">
        <v>269</v>
      </c>
      <c r="B46" s="393">
        <v>346.16380051628198</v>
      </c>
      <c r="C46" s="393">
        <v>240.958910000001</v>
      </c>
      <c r="D46" s="394">
        <v>-105.204890516281</v>
      </c>
      <c r="E46" s="395">
        <v>0.69608350047099998</v>
      </c>
      <c r="F46" s="393">
        <v>49.311378882174999</v>
      </c>
      <c r="G46" s="394">
        <v>20.546407867572999</v>
      </c>
      <c r="H46" s="396">
        <v>113.872</v>
      </c>
      <c r="I46" s="393">
        <v>148.62299999999999</v>
      </c>
      <c r="J46" s="394">
        <v>128.07659213242701</v>
      </c>
      <c r="K46" s="397">
        <v>3.0139696631700001</v>
      </c>
    </row>
    <row r="47" spans="1:11" ht="14.4" customHeight="1" thickBot="1" x14ac:dyDescent="0.35">
      <c r="A47" s="415" t="s">
        <v>270</v>
      </c>
      <c r="B47" s="393">
        <v>142.68943368813299</v>
      </c>
      <c r="C47" s="393">
        <v>223.370000000001</v>
      </c>
      <c r="D47" s="394">
        <v>80.680566311866997</v>
      </c>
      <c r="E47" s="395">
        <v>1.5654277561159999</v>
      </c>
      <c r="F47" s="393">
        <v>26.555506787317999</v>
      </c>
      <c r="G47" s="394">
        <v>11.064794494715001</v>
      </c>
      <c r="H47" s="396">
        <v>113.872</v>
      </c>
      <c r="I47" s="393">
        <v>146.6781</v>
      </c>
      <c r="J47" s="394">
        <v>135.61330550528399</v>
      </c>
      <c r="K47" s="397">
        <v>5.5234532398390002</v>
      </c>
    </row>
    <row r="48" spans="1:11" ht="14.4" customHeight="1" thickBot="1" x14ac:dyDescent="0.35">
      <c r="A48" s="415" t="s">
        <v>271</v>
      </c>
      <c r="B48" s="393">
        <v>11.353768576388999</v>
      </c>
      <c r="C48" s="393">
        <v>0</v>
      </c>
      <c r="D48" s="394">
        <v>-11.353768576388999</v>
      </c>
      <c r="E48" s="395">
        <v>0</v>
      </c>
      <c r="F48" s="393">
        <v>0</v>
      </c>
      <c r="G48" s="394">
        <v>0</v>
      </c>
      <c r="H48" s="396">
        <v>0</v>
      </c>
      <c r="I48" s="393">
        <v>1.8089999999999999</v>
      </c>
      <c r="J48" s="394">
        <v>1.8089999999999999</v>
      </c>
      <c r="K48" s="404" t="s">
        <v>238</v>
      </c>
    </row>
    <row r="49" spans="1:11" ht="14.4" customHeight="1" thickBot="1" x14ac:dyDescent="0.35">
      <c r="A49" s="415" t="s">
        <v>272</v>
      </c>
      <c r="B49" s="393">
        <v>188.26038786012799</v>
      </c>
      <c r="C49" s="393">
        <v>10.75483</v>
      </c>
      <c r="D49" s="394">
        <v>-177.50555786012799</v>
      </c>
      <c r="E49" s="395">
        <v>5.7127418689000002E-2</v>
      </c>
      <c r="F49" s="393">
        <v>9.7558720948570006</v>
      </c>
      <c r="G49" s="394">
        <v>4.0649467061899998</v>
      </c>
      <c r="H49" s="396">
        <v>0</v>
      </c>
      <c r="I49" s="393">
        <v>0.13589999999999999</v>
      </c>
      <c r="J49" s="394">
        <v>-3.9290467061899998</v>
      </c>
      <c r="K49" s="397">
        <v>1.3930071927E-2</v>
      </c>
    </row>
    <row r="50" spans="1:11" ht="14.4" customHeight="1" thickBot="1" x14ac:dyDescent="0.35">
      <c r="A50" s="415" t="s">
        <v>273</v>
      </c>
      <c r="B50" s="393">
        <v>3.860210391631</v>
      </c>
      <c r="C50" s="393">
        <v>6.8340799999990001</v>
      </c>
      <c r="D50" s="394">
        <v>2.9738696083680001</v>
      </c>
      <c r="E50" s="395">
        <v>1.7703905504249999</v>
      </c>
      <c r="F50" s="393">
        <v>13</v>
      </c>
      <c r="G50" s="394">
        <v>5.4166666666659999</v>
      </c>
      <c r="H50" s="396">
        <v>0</v>
      </c>
      <c r="I50" s="393">
        <v>0</v>
      </c>
      <c r="J50" s="394">
        <v>-5.4166666666659999</v>
      </c>
      <c r="K50" s="397">
        <v>0</v>
      </c>
    </row>
    <row r="51" spans="1:11" ht="14.4" customHeight="1" thickBot="1" x14ac:dyDescent="0.35">
      <c r="A51" s="418" t="s">
        <v>32</v>
      </c>
      <c r="B51" s="398">
        <v>0</v>
      </c>
      <c r="C51" s="398">
        <v>63.533000000000001</v>
      </c>
      <c r="D51" s="399">
        <v>63.533000000000001</v>
      </c>
      <c r="E51" s="400" t="s">
        <v>228</v>
      </c>
      <c r="F51" s="398">
        <v>0</v>
      </c>
      <c r="G51" s="399">
        <v>0</v>
      </c>
      <c r="H51" s="401">
        <v>8.8160000000000007</v>
      </c>
      <c r="I51" s="398">
        <v>42.055999999999997</v>
      </c>
      <c r="J51" s="399">
        <v>42.055999999999997</v>
      </c>
      <c r="K51" s="402" t="s">
        <v>228</v>
      </c>
    </row>
    <row r="52" spans="1:11" ht="14.4" customHeight="1" thickBot="1" x14ac:dyDescent="0.35">
      <c r="A52" s="414" t="s">
        <v>274</v>
      </c>
      <c r="B52" s="398">
        <v>0</v>
      </c>
      <c r="C52" s="398">
        <v>63.533000000000001</v>
      </c>
      <c r="D52" s="399">
        <v>63.533000000000001</v>
      </c>
      <c r="E52" s="400" t="s">
        <v>228</v>
      </c>
      <c r="F52" s="398">
        <v>0</v>
      </c>
      <c r="G52" s="399">
        <v>0</v>
      </c>
      <c r="H52" s="401">
        <v>8.8160000000000007</v>
      </c>
      <c r="I52" s="398">
        <v>40.238999999999997</v>
      </c>
      <c r="J52" s="399">
        <v>40.238999999999997</v>
      </c>
      <c r="K52" s="402" t="s">
        <v>228</v>
      </c>
    </row>
    <row r="53" spans="1:11" ht="14.4" customHeight="1" thickBot="1" x14ac:dyDescent="0.35">
      <c r="A53" s="415" t="s">
        <v>275</v>
      </c>
      <c r="B53" s="393">
        <v>0</v>
      </c>
      <c r="C53" s="393">
        <v>62.093000000000004</v>
      </c>
      <c r="D53" s="394">
        <v>62.093000000000004</v>
      </c>
      <c r="E53" s="403" t="s">
        <v>228</v>
      </c>
      <c r="F53" s="393">
        <v>0</v>
      </c>
      <c r="G53" s="394">
        <v>0</v>
      </c>
      <c r="H53" s="396">
        <v>7.3159999999999998</v>
      </c>
      <c r="I53" s="393">
        <v>32.569000000000003</v>
      </c>
      <c r="J53" s="394">
        <v>32.569000000000003</v>
      </c>
      <c r="K53" s="404" t="s">
        <v>228</v>
      </c>
    </row>
    <row r="54" spans="1:11" ht="14.4" customHeight="1" thickBot="1" x14ac:dyDescent="0.35">
      <c r="A54" s="415" t="s">
        <v>276</v>
      </c>
      <c r="B54" s="393">
        <v>0</v>
      </c>
      <c r="C54" s="393">
        <v>1.44</v>
      </c>
      <c r="D54" s="394">
        <v>1.44</v>
      </c>
      <c r="E54" s="403" t="s">
        <v>228</v>
      </c>
      <c r="F54" s="393">
        <v>0</v>
      </c>
      <c r="G54" s="394">
        <v>0</v>
      </c>
      <c r="H54" s="396">
        <v>1.5</v>
      </c>
      <c r="I54" s="393">
        <v>7.67</v>
      </c>
      <c r="J54" s="394">
        <v>7.67</v>
      </c>
      <c r="K54" s="404" t="s">
        <v>228</v>
      </c>
    </row>
    <row r="55" spans="1:11" ht="14.4" customHeight="1" thickBot="1" x14ac:dyDescent="0.35">
      <c r="A55" s="414" t="s">
        <v>277</v>
      </c>
      <c r="B55" s="398">
        <v>0</v>
      </c>
      <c r="C55" s="398">
        <v>0</v>
      </c>
      <c r="D55" s="399">
        <v>0</v>
      </c>
      <c r="E55" s="405">
        <v>1</v>
      </c>
      <c r="F55" s="398">
        <v>0</v>
      </c>
      <c r="G55" s="399">
        <v>0</v>
      </c>
      <c r="H55" s="401">
        <v>0</v>
      </c>
      <c r="I55" s="398">
        <v>1.8169999999999999</v>
      </c>
      <c r="J55" s="399">
        <v>1.8169999999999999</v>
      </c>
      <c r="K55" s="402" t="s">
        <v>238</v>
      </c>
    </row>
    <row r="56" spans="1:11" ht="14.4" customHeight="1" thickBot="1" x14ac:dyDescent="0.35">
      <c r="A56" s="415" t="s">
        <v>278</v>
      </c>
      <c r="B56" s="393">
        <v>0</v>
      </c>
      <c r="C56" s="393">
        <v>0</v>
      </c>
      <c r="D56" s="394">
        <v>0</v>
      </c>
      <c r="E56" s="395">
        <v>1</v>
      </c>
      <c r="F56" s="393">
        <v>0</v>
      </c>
      <c r="G56" s="394">
        <v>0</v>
      </c>
      <c r="H56" s="396">
        <v>0</v>
      </c>
      <c r="I56" s="393">
        <v>1.8169999999999999</v>
      </c>
      <c r="J56" s="394">
        <v>1.8169999999999999</v>
      </c>
      <c r="K56" s="404" t="s">
        <v>238</v>
      </c>
    </row>
    <row r="57" spans="1:11" ht="14.4" customHeight="1" thickBot="1" x14ac:dyDescent="0.35">
      <c r="A57" s="413" t="s">
        <v>33</v>
      </c>
      <c r="B57" s="393">
        <v>331.76517934459798</v>
      </c>
      <c r="C57" s="393">
        <v>319.75990999999999</v>
      </c>
      <c r="D57" s="394">
        <v>-12.005269344598</v>
      </c>
      <c r="E57" s="395">
        <v>0.96381395609800002</v>
      </c>
      <c r="F57" s="393">
        <v>389.63868307780098</v>
      </c>
      <c r="G57" s="394">
        <v>162.34945128241699</v>
      </c>
      <c r="H57" s="396">
        <v>31.216419999999999</v>
      </c>
      <c r="I57" s="393">
        <v>135.14569</v>
      </c>
      <c r="J57" s="394">
        <v>-27.203761282416998</v>
      </c>
      <c r="K57" s="397">
        <v>0.346848749545</v>
      </c>
    </row>
    <row r="58" spans="1:11" ht="14.4" customHeight="1" thickBot="1" x14ac:dyDescent="0.35">
      <c r="A58" s="414" t="s">
        <v>279</v>
      </c>
      <c r="B58" s="398">
        <v>9.4937374480999995E-2</v>
      </c>
      <c r="C58" s="398">
        <v>0</v>
      </c>
      <c r="D58" s="399">
        <v>-9.4937374480999995E-2</v>
      </c>
      <c r="E58" s="405">
        <v>0</v>
      </c>
      <c r="F58" s="398">
        <v>0</v>
      </c>
      <c r="G58" s="399">
        <v>0</v>
      </c>
      <c r="H58" s="401">
        <v>0</v>
      </c>
      <c r="I58" s="398">
        <v>0</v>
      </c>
      <c r="J58" s="399">
        <v>0</v>
      </c>
      <c r="K58" s="406">
        <v>0</v>
      </c>
    </row>
    <row r="59" spans="1:11" ht="14.4" customHeight="1" thickBot="1" x14ac:dyDescent="0.35">
      <c r="A59" s="415" t="s">
        <v>280</v>
      </c>
      <c r="B59" s="393">
        <v>9.4937374480999995E-2</v>
      </c>
      <c r="C59" s="393">
        <v>0</v>
      </c>
      <c r="D59" s="394">
        <v>-9.4937374480999995E-2</v>
      </c>
      <c r="E59" s="395">
        <v>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397">
        <v>0</v>
      </c>
    </row>
    <row r="60" spans="1:11" ht="14.4" customHeight="1" thickBot="1" x14ac:dyDescent="0.35">
      <c r="A60" s="414" t="s">
        <v>281</v>
      </c>
      <c r="B60" s="398">
        <v>12.282109086714</v>
      </c>
      <c r="C60" s="398">
        <v>15.40536</v>
      </c>
      <c r="D60" s="399">
        <v>3.1232509132850002</v>
      </c>
      <c r="E60" s="405">
        <v>1.254292718883</v>
      </c>
      <c r="F60" s="398">
        <v>14.452743488148</v>
      </c>
      <c r="G60" s="399">
        <v>6.0219764533950002</v>
      </c>
      <c r="H60" s="401">
        <v>1.14391</v>
      </c>
      <c r="I60" s="398">
        <v>6.5600500000000004</v>
      </c>
      <c r="J60" s="399">
        <v>0.53807354660399997</v>
      </c>
      <c r="K60" s="406">
        <v>0.453896521818</v>
      </c>
    </row>
    <row r="61" spans="1:11" ht="14.4" customHeight="1" thickBot="1" x14ac:dyDescent="0.35">
      <c r="A61" s="415" t="s">
        <v>282</v>
      </c>
      <c r="B61" s="393">
        <v>8.1934183452520006</v>
      </c>
      <c r="C61" s="393">
        <v>13.589600000000001</v>
      </c>
      <c r="D61" s="394">
        <v>5.3961816547470001</v>
      </c>
      <c r="E61" s="395">
        <v>1.6585995523920001</v>
      </c>
      <c r="F61" s="393">
        <v>12.382069378673</v>
      </c>
      <c r="G61" s="394">
        <v>5.1591955744469997</v>
      </c>
      <c r="H61" s="396">
        <v>0.99750000000000005</v>
      </c>
      <c r="I61" s="393">
        <v>5.8280000000000003</v>
      </c>
      <c r="J61" s="394">
        <v>0.66880442555200004</v>
      </c>
      <c r="K61" s="397">
        <v>0.47068061256600002</v>
      </c>
    </row>
    <row r="62" spans="1:11" ht="14.4" customHeight="1" thickBot="1" x14ac:dyDescent="0.35">
      <c r="A62" s="415" t="s">
        <v>283</v>
      </c>
      <c r="B62" s="393">
        <v>4.088690741462</v>
      </c>
      <c r="C62" s="393">
        <v>1.81576</v>
      </c>
      <c r="D62" s="394">
        <v>-2.2729307414619999</v>
      </c>
      <c r="E62" s="395">
        <v>0.44409325987499998</v>
      </c>
      <c r="F62" s="393">
        <v>2.0706741094750001</v>
      </c>
      <c r="G62" s="394">
        <v>0.86278087894800004</v>
      </c>
      <c r="H62" s="396">
        <v>0.14641000000000001</v>
      </c>
      <c r="I62" s="393">
        <v>0.73204999999999998</v>
      </c>
      <c r="J62" s="394">
        <v>-0.13073087894800001</v>
      </c>
      <c r="K62" s="397">
        <v>0.35353221284300002</v>
      </c>
    </row>
    <row r="63" spans="1:11" ht="14.4" customHeight="1" thickBot="1" x14ac:dyDescent="0.35">
      <c r="A63" s="414" t="s">
        <v>284</v>
      </c>
      <c r="B63" s="398">
        <v>36.584829316586998</v>
      </c>
      <c r="C63" s="398">
        <v>28.891629999999999</v>
      </c>
      <c r="D63" s="399">
        <v>-7.6931993165870001</v>
      </c>
      <c r="E63" s="405">
        <v>0.78971613479400005</v>
      </c>
      <c r="F63" s="398">
        <v>39</v>
      </c>
      <c r="G63" s="399">
        <v>16.25</v>
      </c>
      <c r="H63" s="401">
        <v>1.65089</v>
      </c>
      <c r="I63" s="398">
        <v>17.035229999999999</v>
      </c>
      <c r="J63" s="399">
        <v>0.78522999999999998</v>
      </c>
      <c r="K63" s="406">
        <v>0.43680076923</v>
      </c>
    </row>
    <row r="64" spans="1:11" ht="14.4" customHeight="1" thickBot="1" x14ac:dyDescent="0.35">
      <c r="A64" s="415" t="s">
        <v>285</v>
      </c>
      <c r="B64" s="393">
        <v>0.99999840846400001</v>
      </c>
      <c r="C64" s="393">
        <v>1.08</v>
      </c>
      <c r="D64" s="394">
        <v>8.0001591535E-2</v>
      </c>
      <c r="E64" s="395">
        <v>1.080001718861</v>
      </c>
      <c r="F64" s="393">
        <v>1</v>
      </c>
      <c r="G64" s="394">
        <v>0.416666666666</v>
      </c>
      <c r="H64" s="396">
        <v>0</v>
      </c>
      <c r="I64" s="393">
        <v>0.54</v>
      </c>
      <c r="J64" s="394">
        <v>0.12333333333300001</v>
      </c>
      <c r="K64" s="397">
        <v>0.53999999999899995</v>
      </c>
    </row>
    <row r="65" spans="1:11" ht="14.4" customHeight="1" thickBot="1" x14ac:dyDescent="0.35">
      <c r="A65" s="415" t="s">
        <v>286</v>
      </c>
      <c r="B65" s="393">
        <v>35.584830908122001</v>
      </c>
      <c r="C65" s="393">
        <v>27.811630000000001</v>
      </c>
      <c r="D65" s="394">
        <v>-7.7732009081219999</v>
      </c>
      <c r="E65" s="395">
        <v>0.781558582414</v>
      </c>
      <c r="F65" s="393">
        <v>38</v>
      </c>
      <c r="G65" s="394">
        <v>15.833333333333</v>
      </c>
      <c r="H65" s="396">
        <v>1.65089</v>
      </c>
      <c r="I65" s="393">
        <v>16.495229999999999</v>
      </c>
      <c r="J65" s="394">
        <v>0.661896666666</v>
      </c>
      <c r="K65" s="397">
        <v>0.434085</v>
      </c>
    </row>
    <row r="66" spans="1:11" ht="14.4" customHeight="1" thickBot="1" x14ac:dyDescent="0.35">
      <c r="A66" s="414" t="s">
        <v>287</v>
      </c>
      <c r="B66" s="398">
        <v>7.5567680396829999</v>
      </c>
      <c r="C66" s="398">
        <v>2.8426300000000002</v>
      </c>
      <c r="D66" s="399">
        <v>-4.7141380396830002</v>
      </c>
      <c r="E66" s="405">
        <v>0.376170074967</v>
      </c>
      <c r="F66" s="398">
        <v>3.5455323664980001</v>
      </c>
      <c r="G66" s="399">
        <v>1.477305152707</v>
      </c>
      <c r="H66" s="401">
        <v>0.24221999999999999</v>
      </c>
      <c r="I66" s="398">
        <v>1.1938</v>
      </c>
      <c r="J66" s="399">
        <v>-0.283505152707</v>
      </c>
      <c r="K66" s="406">
        <v>0.33670542998800002</v>
      </c>
    </row>
    <row r="67" spans="1:11" ht="14.4" customHeight="1" thickBot="1" x14ac:dyDescent="0.35">
      <c r="A67" s="415" t="s">
        <v>288</v>
      </c>
      <c r="B67" s="393">
        <v>4.296243803966</v>
      </c>
      <c r="C67" s="393">
        <v>0</v>
      </c>
      <c r="D67" s="394">
        <v>-4.296243803966</v>
      </c>
      <c r="E67" s="395">
        <v>0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5" t="s">
        <v>289</v>
      </c>
      <c r="B68" s="393">
        <v>0.41070779633799998</v>
      </c>
      <c r="C68" s="393">
        <v>0</v>
      </c>
      <c r="D68" s="394">
        <v>-0.41070779633799998</v>
      </c>
      <c r="E68" s="395">
        <v>0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397">
        <v>0</v>
      </c>
    </row>
    <row r="69" spans="1:11" ht="14.4" customHeight="1" thickBot="1" x14ac:dyDescent="0.35">
      <c r="A69" s="415" t="s">
        <v>290</v>
      </c>
      <c r="B69" s="393">
        <v>2.8498164393779999</v>
      </c>
      <c r="C69" s="393">
        <v>2.8426300000000002</v>
      </c>
      <c r="D69" s="394">
        <v>-7.1864393780000004E-3</v>
      </c>
      <c r="E69" s="395">
        <v>0.99747827990600002</v>
      </c>
      <c r="F69" s="393">
        <v>3.5455323664980001</v>
      </c>
      <c r="G69" s="394">
        <v>1.477305152707</v>
      </c>
      <c r="H69" s="396">
        <v>0.24221999999999999</v>
      </c>
      <c r="I69" s="393">
        <v>1.1938</v>
      </c>
      <c r="J69" s="394">
        <v>-0.283505152707</v>
      </c>
      <c r="K69" s="397">
        <v>0.33670542998800002</v>
      </c>
    </row>
    <row r="70" spans="1:11" ht="14.4" customHeight="1" thickBot="1" x14ac:dyDescent="0.35">
      <c r="A70" s="414" t="s">
        <v>291</v>
      </c>
      <c r="B70" s="398">
        <v>229.34568515184301</v>
      </c>
      <c r="C70" s="398">
        <v>230.91959</v>
      </c>
      <c r="D70" s="399">
        <v>1.5739048481560001</v>
      </c>
      <c r="E70" s="405">
        <v>1.0068625875699999</v>
      </c>
      <c r="F70" s="398">
        <v>317.640407223154</v>
      </c>
      <c r="G70" s="399">
        <v>132.35016967631401</v>
      </c>
      <c r="H70" s="401">
        <v>27.807400000000001</v>
      </c>
      <c r="I70" s="398">
        <v>108.49661</v>
      </c>
      <c r="J70" s="399">
        <v>-23.853559676313999</v>
      </c>
      <c r="K70" s="406">
        <v>0.34157055441500001</v>
      </c>
    </row>
    <row r="71" spans="1:11" ht="14.4" customHeight="1" thickBot="1" x14ac:dyDescent="0.35">
      <c r="A71" s="415" t="s">
        <v>292</v>
      </c>
      <c r="B71" s="393">
        <v>165.608341722115</v>
      </c>
      <c r="C71" s="393">
        <v>132.11865</v>
      </c>
      <c r="D71" s="394">
        <v>-33.489691722114998</v>
      </c>
      <c r="E71" s="395">
        <v>0.79777774854799999</v>
      </c>
      <c r="F71" s="393">
        <v>141.83830426322601</v>
      </c>
      <c r="G71" s="394">
        <v>59.099293443009998</v>
      </c>
      <c r="H71" s="396">
        <v>20.5474</v>
      </c>
      <c r="I71" s="393">
        <v>96.104039999999998</v>
      </c>
      <c r="J71" s="394">
        <v>37.004746556988998</v>
      </c>
      <c r="K71" s="397">
        <v>0.67756055389400005</v>
      </c>
    </row>
    <row r="72" spans="1:11" ht="14.4" customHeight="1" thickBot="1" x14ac:dyDescent="0.35">
      <c r="A72" s="415" t="s">
        <v>293</v>
      </c>
      <c r="B72" s="393">
        <v>63.737343429726998</v>
      </c>
      <c r="C72" s="393">
        <v>98.800939999999997</v>
      </c>
      <c r="D72" s="394">
        <v>35.063596570271997</v>
      </c>
      <c r="E72" s="395">
        <v>1.55012642014</v>
      </c>
      <c r="F72" s="393">
        <v>175.80210295992799</v>
      </c>
      <c r="G72" s="394">
        <v>73.250876233303003</v>
      </c>
      <c r="H72" s="396">
        <v>7.26</v>
      </c>
      <c r="I72" s="393">
        <v>12.392569999999999</v>
      </c>
      <c r="J72" s="394">
        <v>-60.858306233302997</v>
      </c>
      <c r="K72" s="397">
        <v>7.0491591347999996E-2</v>
      </c>
    </row>
    <row r="73" spans="1:11" ht="14.4" customHeight="1" thickBot="1" x14ac:dyDescent="0.35">
      <c r="A73" s="414" t="s">
        <v>294</v>
      </c>
      <c r="B73" s="398">
        <v>45.900850375288002</v>
      </c>
      <c r="C73" s="398">
        <v>41.700699999999998</v>
      </c>
      <c r="D73" s="399">
        <v>-4.2001503752879996</v>
      </c>
      <c r="E73" s="405">
        <v>0.90849515115799995</v>
      </c>
      <c r="F73" s="398">
        <v>15</v>
      </c>
      <c r="G73" s="399">
        <v>6.25</v>
      </c>
      <c r="H73" s="401">
        <v>0.372</v>
      </c>
      <c r="I73" s="398">
        <v>1.86</v>
      </c>
      <c r="J73" s="399">
        <v>-4.3899999999999997</v>
      </c>
      <c r="K73" s="406">
        <v>0.124</v>
      </c>
    </row>
    <row r="74" spans="1:11" ht="14.4" customHeight="1" thickBot="1" x14ac:dyDescent="0.35">
      <c r="A74" s="415" t="s">
        <v>295</v>
      </c>
      <c r="B74" s="393">
        <v>5.9009140367089996</v>
      </c>
      <c r="C74" s="393">
        <v>12.0557</v>
      </c>
      <c r="D74" s="394">
        <v>6.1547859632900002</v>
      </c>
      <c r="E74" s="395">
        <v>2.0430224749930002</v>
      </c>
      <c r="F74" s="393">
        <v>10</v>
      </c>
      <c r="G74" s="394">
        <v>4.1666666666659999</v>
      </c>
      <c r="H74" s="396">
        <v>0.372</v>
      </c>
      <c r="I74" s="393">
        <v>1.86</v>
      </c>
      <c r="J74" s="394">
        <v>-2.3066666666660001</v>
      </c>
      <c r="K74" s="397">
        <v>0.186</v>
      </c>
    </row>
    <row r="75" spans="1:11" ht="14.4" customHeight="1" thickBot="1" x14ac:dyDescent="0.35">
      <c r="A75" s="415" t="s">
        <v>296</v>
      </c>
      <c r="B75" s="393">
        <v>39.999936338578998</v>
      </c>
      <c r="C75" s="393">
        <v>29.645</v>
      </c>
      <c r="D75" s="394">
        <v>-10.354936338579</v>
      </c>
      <c r="E75" s="395">
        <v>0.74112617952799997</v>
      </c>
      <c r="F75" s="393">
        <v>5</v>
      </c>
      <c r="G75" s="394">
        <v>2.083333333333</v>
      </c>
      <c r="H75" s="396">
        <v>0</v>
      </c>
      <c r="I75" s="393">
        <v>0</v>
      </c>
      <c r="J75" s="394">
        <v>-2.083333333333</v>
      </c>
      <c r="K75" s="397">
        <v>0</v>
      </c>
    </row>
    <row r="76" spans="1:11" ht="14.4" customHeight="1" thickBot="1" x14ac:dyDescent="0.35">
      <c r="A76" s="412" t="s">
        <v>34</v>
      </c>
      <c r="B76" s="393">
        <v>28476.002570798901</v>
      </c>
      <c r="C76" s="393">
        <v>28964.79091</v>
      </c>
      <c r="D76" s="394">
        <v>488.78833920115397</v>
      </c>
      <c r="E76" s="395">
        <v>1.0171649211639999</v>
      </c>
      <c r="F76" s="393">
        <v>28719</v>
      </c>
      <c r="G76" s="394">
        <v>11966.25</v>
      </c>
      <c r="H76" s="396">
        <v>2507.0208299999999</v>
      </c>
      <c r="I76" s="393">
        <v>12328.560160000001</v>
      </c>
      <c r="J76" s="394">
        <v>362.31016000000301</v>
      </c>
      <c r="K76" s="397">
        <v>0.42928236219900001</v>
      </c>
    </row>
    <row r="77" spans="1:11" ht="14.4" customHeight="1" thickBot="1" x14ac:dyDescent="0.35">
      <c r="A77" s="418" t="s">
        <v>297</v>
      </c>
      <c r="B77" s="398">
        <v>21060.001901286101</v>
      </c>
      <c r="C77" s="398">
        <v>21400.223000000002</v>
      </c>
      <c r="D77" s="399">
        <v>340.22109871387499</v>
      </c>
      <c r="E77" s="405">
        <v>1.0161548465329999</v>
      </c>
      <c r="F77" s="398">
        <v>21159</v>
      </c>
      <c r="G77" s="399">
        <v>8816.2500000000091</v>
      </c>
      <c r="H77" s="401">
        <v>1845.5909999999999</v>
      </c>
      <c r="I77" s="398">
        <v>9076.125</v>
      </c>
      <c r="J77" s="399">
        <v>259.87499999999602</v>
      </c>
      <c r="K77" s="406">
        <v>0.42894867432200001</v>
      </c>
    </row>
    <row r="78" spans="1:11" ht="14.4" customHeight="1" thickBot="1" x14ac:dyDescent="0.35">
      <c r="A78" s="414" t="s">
        <v>298</v>
      </c>
      <c r="B78" s="398">
        <v>20890.0018859386</v>
      </c>
      <c r="C78" s="398">
        <v>21271.813999999998</v>
      </c>
      <c r="D78" s="399">
        <v>381.812114061388</v>
      </c>
      <c r="E78" s="405">
        <v>1.0182772656570001</v>
      </c>
      <c r="F78" s="398">
        <v>21000</v>
      </c>
      <c r="G78" s="399">
        <v>8750.0000000000091</v>
      </c>
      <c r="H78" s="401">
        <v>1836.875</v>
      </c>
      <c r="I78" s="398">
        <v>9023.3950000000004</v>
      </c>
      <c r="J78" s="399">
        <v>273.39499999999703</v>
      </c>
      <c r="K78" s="406">
        <v>0.42968547619000003</v>
      </c>
    </row>
    <row r="79" spans="1:11" ht="14.4" customHeight="1" thickBot="1" x14ac:dyDescent="0.35">
      <c r="A79" s="415" t="s">
        <v>299</v>
      </c>
      <c r="B79" s="393">
        <v>20890.0018859386</v>
      </c>
      <c r="C79" s="393">
        <v>21271.813999999998</v>
      </c>
      <c r="D79" s="394">
        <v>381.812114061388</v>
      </c>
      <c r="E79" s="395">
        <v>1.0182772656570001</v>
      </c>
      <c r="F79" s="393">
        <v>21000</v>
      </c>
      <c r="G79" s="394">
        <v>8750.0000000000091</v>
      </c>
      <c r="H79" s="396">
        <v>1836.875</v>
      </c>
      <c r="I79" s="393">
        <v>9023.3950000000004</v>
      </c>
      <c r="J79" s="394">
        <v>273.39499999999703</v>
      </c>
      <c r="K79" s="397">
        <v>0.42968547619000003</v>
      </c>
    </row>
    <row r="80" spans="1:11" ht="14.4" customHeight="1" thickBot="1" x14ac:dyDescent="0.35">
      <c r="A80" s="414" t="s">
        <v>300</v>
      </c>
      <c r="B80" s="398">
        <v>110.000009930744</v>
      </c>
      <c r="C80" s="398">
        <v>91.12</v>
      </c>
      <c r="D80" s="399">
        <v>-18.880009930743999</v>
      </c>
      <c r="E80" s="405">
        <v>0.82836356157900004</v>
      </c>
      <c r="F80" s="398">
        <v>99.999999999999005</v>
      </c>
      <c r="G80" s="399">
        <v>41.666666666666003</v>
      </c>
      <c r="H80" s="401">
        <v>1.21</v>
      </c>
      <c r="I80" s="398">
        <v>15.65</v>
      </c>
      <c r="J80" s="399">
        <v>-26.016666666666001</v>
      </c>
      <c r="K80" s="406">
        <v>0.1565</v>
      </c>
    </row>
    <row r="81" spans="1:11" ht="14.4" customHeight="1" thickBot="1" x14ac:dyDescent="0.35">
      <c r="A81" s="415" t="s">
        <v>301</v>
      </c>
      <c r="B81" s="393">
        <v>110.000009930744</v>
      </c>
      <c r="C81" s="393">
        <v>91.12</v>
      </c>
      <c r="D81" s="394">
        <v>-18.880009930743999</v>
      </c>
      <c r="E81" s="395">
        <v>0.82836356157900004</v>
      </c>
      <c r="F81" s="393">
        <v>99.999999999999005</v>
      </c>
      <c r="G81" s="394">
        <v>41.666666666666003</v>
      </c>
      <c r="H81" s="396">
        <v>1.21</v>
      </c>
      <c r="I81" s="393">
        <v>15.65</v>
      </c>
      <c r="J81" s="394">
        <v>-26.016666666666001</v>
      </c>
      <c r="K81" s="397">
        <v>0.1565</v>
      </c>
    </row>
    <row r="82" spans="1:11" ht="14.4" customHeight="1" thickBot="1" x14ac:dyDescent="0.35">
      <c r="A82" s="414" t="s">
        <v>302</v>
      </c>
      <c r="B82" s="398">
        <v>60.000005416769</v>
      </c>
      <c r="C82" s="398">
        <v>37.289000000000001</v>
      </c>
      <c r="D82" s="399">
        <v>-22.711005416769002</v>
      </c>
      <c r="E82" s="405">
        <v>0.62148327722600005</v>
      </c>
      <c r="F82" s="398">
        <v>59</v>
      </c>
      <c r="G82" s="399">
        <v>24.583333333333002</v>
      </c>
      <c r="H82" s="401">
        <v>7.5060000000000002</v>
      </c>
      <c r="I82" s="398">
        <v>37.08</v>
      </c>
      <c r="J82" s="399">
        <v>12.496666666666</v>
      </c>
      <c r="K82" s="406">
        <v>0.62847457627100001</v>
      </c>
    </row>
    <row r="83" spans="1:11" ht="14.4" customHeight="1" thickBot="1" x14ac:dyDescent="0.35">
      <c r="A83" s="415" t="s">
        <v>303</v>
      </c>
      <c r="B83" s="393">
        <v>60.000005416769</v>
      </c>
      <c r="C83" s="393">
        <v>37.289000000000001</v>
      </c>
      <c r="D83" s="394">
        <v>-22.711005416769002</v>
      </c>
      <c r="E83" s="395">
        <v>0.62148327722600005</v>
      </c>
      <c r="F83" s="393">
        <v>59</v>
      </c>
      <c r="G83" s="394">
        <v>24.583333333333002</v>
      </c>
      <c r="H83" s="396">
        <v>7.5060000000000002</v>
      </c>
      <c r="I83" s="393">
        <v>37.08</v>
      </c>
      <c r="J83" s="394">
        <v>12.496666666666</v>
      </c>
      <c r="K83" s="397">
        <v>0.62847457627100001</v>
      </c>
    </row>
    <row r="84" spans="1:11" ht="14.4" customHeight="1" thickBot="1" x14ac:dyDescent="0.35">
      <c r="A84" s="413" t="s">
        <v>304</v>
      </c>
      <c r="B84" s="393">
        <v>7103.0006412552402</v>
      </c>
      <c r="C84" s="393">
        <v>7244.9318400000002</v>
      </c>
      <c r="D84" s="394">
        <v>141.93119874476201</v>
      </c>
      <c r="E84" s="395">
        <v>1.019981864836</v>
      </c>
      <c r="F84" s="393">
        <v>7139.99999999999</v>
      </c>
      <c r="G84" s="394">
        <v>2975</v>
      </c>
      <c r="H84" s="396">
        <v>624.54103999999995</v>
      </c>
      <c r="I84" s="393">
        <v>3071.2243800000001</v>
      </c>
      <c r="J84" s="394">
        <v>96.224380000004999</v>
      </c>
      <c r="K84" s="397">
        <v>0.43014347058800001</v>
      </c>
    </row>
    <row r="85" spans="1:11" ht="14.4" customHeight="1" thickBot="1" x14ac:dyDescent="0.35">
      <c r="A85" s="414" t="s">
        <v>305</v>
      </c>
      <c r="B85" s="398">
        <v>1880.00016972545</v>
      </c>
      <c r="C85" s="398">
        <v>1917.7783400000001</v>
      </c>
      <c r="D85" s="399">
        <v>37.778170274551996</v>
      </c>
      <c r="E85" s="405">
        <v>1.0200947696080001</v>
      </c>
      <c r="F85" s="398">
        <v>1889.99999999999</v>
      </c>
      <c r="G85" s="399">
        <v>787.49999999999704</v>
      </c>
      <c r="H85" s="401">
        <v>165.32230999999999</v>
      </c>
      <c r="I85" s="398">
        <v>812.97564999999997</v>
      </c>
      <c r="J85" s="399">
        <v>25.475650000003</v>
      </c>
      <c r="K85" s="406">
        <v>0.43014584655999999</v>
      </c>
    </row>
    <row r="86" spans="1:11" ht="14.4" customHeight="1" thickBot="1" x14ac:dyDescent="0.35">
      <c r="A86" s="415" t="s">
        <v>306</v>
      </c>
      <c r="B86" s="393">
        <v>1880.00016972545</v>
      </c>
      <c r="C86" s="393">
        <v>1917.7783400000001</v>
      </c>
      <c r="D86" s="394">
        <v>37.778170274551996</v>
      </c>
      <c r="E86" s="395">
        <v>1.0200947696080001</v>
      </c>
      <c r="F86" s="393">
        <v>1889.99999999999</v>
      </c>
      <c r="G86" s="394">
        <v>787.49999999999704</v>
      </c>
      <c r="H86" s="396">
        <v>165.32230999999999</v>
      </c>
      <c r="I86" s="393">
        <v>812.97564999999997</v>
      </c>
      <c r="J86" s="394">
        <v>25.475650000003</v>
      </c>
      <c r="K86" s="397">
        <v>0.43014584655999999</v>
      </c>
    </row>
    <row r="87" spans="1:11" ht="14.4" customHeight="1" thickBot="1" x14ac:dyDescent="0.35">
      <c r="A87" s="414" t="s">
        <v>307</v>
      </c>
      <c r="B87" s="398">
        <v>5223.00047152979</v>
      </c>
      <c r="C87" s="398">
        <v>5327.1535000000003</v>
      </c>
      <c r="D87" s="399">
        <v>104.153028470208</v>
      </c>
      <c r="E87" s="405">
        <v>1.01994122517</v>
      </c>
      <c r="F87" s="398">
        <v>5250</v>
      </c>
      <c r="G87" s="399">
        <v>2187.5</v>
      </c>
      <c r="H87" s="401">
        <v>459.21872999999999</v>
      </c>
      <c r="I87" s="398">
        <v>2258.2487299999998</v>
      </c>
      <c r="J87" s="399">
        <v>70.748730000001004</v>
      </c>
      <c r="K87" s="406">
        <v>0.43014261523800001</v>
      </c>
    </row>
    <row r="88" spans="1:11" ht="14.4" customHeight="1" thickBot="1" x14ac:dyDescent="0.35">
      <c r="A88" s="415" t="s">
        <v>308</v>
      </c>
      <c r="B88" s="393">
        <v>5223.00047152979</v>
      </c>
      <c r="C88" s="393">
        <v>5327.1535000000003</v>
      </c>
      <c r="D88" s="394">
        <v>104.153028470208</v>
      </c>
      <c r="E88" s="395">
        <v>1.01994122517</v>
      </c>
      <c r="F88" s="393">
        <v>5250</v>
      </c>
      <c r="G88" s="394">
        <v>2187.5</v>
      </c>
      <c r="H88" s="396">
        <v>459.21872999999999</v>
      </c>
      <c r="I88" s="393">
        <v>2258.2487299999998</v>
      </c>
      <c r="J88" s="394">
        <v>70.748730000001004</v>
      </c>
      <c r="K88" s="397">
        <v>0.43014261523800001</v>
      </c>
    </row>
    <row r="89" spans="1:11" ht="14.4" customHeight="1" thickBot="1" x14ac:dyDescent="0.35">
      <c r="A89" s="413" t="s">
        <v>309</v>
      </c>
      <c r="B89" s="393">
        <v>313.00002825748101</v>
      </c>
      <c r="C89" s="393">
        <v>319.63607000000002</v>
      </c>
      <c r="D89" s="394">
        <v>6.6360417425179996</v>
      </c>
      <c r="E89" s="395">
        <v>1.021201409403</v>
      </c>
      <c r="F89" s="393">
        <v>420</v>
      </c>
      <c r="G89" s="394">
        <v>175</v>
      </c>
      <c r="H89" s="396">
        <v>36.88879</v>
      </c>
      <c r="I89" s="393">
        <v>181.21078</v>
      </c>
      <c r="J89" s="394">
        <v>6.2107799999989997</v>
      </c>
      <c r="K89" s="397">
        <v>0.431454238095</v>
      </c>
    </row>
    <row r="90" spans="1:11" ht="14.4" customHeight="1" thickBot="1" x14ac:dyDescent="0.35">
      <c r="A90" s="414" t="s">
        <v>310</v>
      </c>
      <c r="B90" s="398">
        <v>313.00002825748101</v>
      </c>
      <c r="C90" s="398">
        <v>319.63607000000002</v>
      </c>
      <c r="D90" s="399">
        <v>6.6360417425179996</v>
      </c>
      <c r="E90" s="405">
        <v>1.021201409403</v>
      </c>
      <c r="F90" s="398">
        <v>420</v>
      </c>
      <c r="G90" s="399">
        <v>175</v>
      </c>
      <c r="H90" s="401">
        <v>36.88879</v>
      </c>
      <c r="I90" s="398">
        <v>181.21078</v>
      </c>
      <c r="J90" s="399">
        <v>6.2107799999989997</v>
      </c>
      <c r="K90" s="406">
        <v>0.431454238095</v>
      </c>
    </row>
    <row r="91" spans="1:11" ht="14.4" customHeight="1" thickBot="1" x14ac:dyDescent="0.35">
      <c r="A91" s="415" t="s">
        <v>311</v>
      </c>
      <c r="B91" s="393">
        <v>313.00002825748101</v>
      </c>
      <c r="C91" s="393">
        <v>319.63607000000002</v>
      </c>
      <c r="D91" s="394">
        <v>6.6360417425179996</v>
      </c>
      <c r="E91" s="395">
        <v>1.021201409403</v>
      </c>
      <c r="F91" s="393">
        <v>420</v>
      </c>
      <c r="G91" s="394">
        <v>175</v>
      </c>
      <c r="H91" s="396">
        <v>36.88879</v>
      </c>
      <c r="I91" s="393">
        <v>181.21078</v>
      </c>
      <c r="J91" s="394">
        <v>6.2107799999989997</v>
      </c>
      <c r="K91" s="397">
        <v>0.431454238095</v>
      </c>
    </row>
    <row r="92" spans="1:11" ht="14.4" customHeight="1" thickBot="1" x14ac:dyDescent="0.35">
      <c r="A92" s="412" t="s">
        <v>312</v>
      </c>
      <c r="B92" s="393">
        <v>0</v>
      </c>
      <c r="C92" s="393">
        <v>82.146000000000001</v>
      </c>
      <c r="D92" s="394">
        <v>82.146000000000001</v>
      </c>
      <c r="E92" s="403" t="s">
        <v>228</v>
      </c>
      <c r="F92" s="393">
        <v>0</v>
      </c>
      <c r="G92" s="394">
        <v>0</v>
      </c>
      <c r="H92" s="396">
        <v>9.5</v>
      </c>
      <c r="I92" s="393">
        <v>52.933999999999997</v>
      </c>
      <c r="J92" s="394">
        <v>52.933999999999997</v>
      </c>
      <c r="K92" s="404" t="s">
        <v>228</v>
      </c>
    </row>
    <row r="93" spans="1:11" ht="14.4" customHeight="1" thickBot="1" x14ac:dyDescent="0.35">
      <c r="A93" s="413" t="s">
        <v>313</v>
      </c>
      <c r="B93" s="393">
        <v>0</v>
      </c>
      <c r="C93" s="393">
        <v>82.146000000000001</v>
      </c>
      <c r="D93" s="394">
        <v>82.146000000000001</v>
      </c>
      <c r="E93" s="403" t="s">
        <v>228</v>
      </c>
      <c r="F93" s="393">
        <v>0</v>
      </c>
      <c r="G93" s="394">
        <v>0</v>
      </c>
      <c r="H93" s="396">
        <v>9.5</v>
      </c>
      <c r="I93" s="393">
        <v>52.933999999999997</v>
      </c>
      <c r="J93" s="394">
        <v>52.933999999999997</v>
      </c>
      <c r="K93" s="404" t="s">
        <v>228</v>
      </c>
    </row>
    <row r="94" spans="1:11" ht="14.4" customHeight="1" thickBot="1" x14ac:dyDescent="0.35">
      <c r="A94" s="414" t="s">
        <v>314</v>
      </c>
      <c r="B94" s="398">
        <v>0</v>
      </c>
      <c r="C94" s="398">
        <v>63.445999999999998</v>
      </c>
      <c r="D94" s="399">
        <v>63.445999999999998</v>
      </c>
      <c r="E94" s="400" t="s">
        <v>228</v>
      </c>
      <c r="F94" s="398">
        <v>0</v>
      </c>
      <c r="G94" s="399">
        <v>0</v>
      </c>
      <c r="H94" s="401">
        <v>9.5</v>
      </c>
      <c r="I94" s="398">
        <v>44.134</v>
      </c>
      <c r="J94" s="399">
        <v>44.134</v>
      </c>
      <c r="K94" s="402" t="s">
        <v>228</v>
      </c>
    </row>
    <row r="95" spans="1:11" ht="14.4" customHeight="1" thickBot="1" x14ac:dyDescent="0.35">
      <c r="A95" s="415" t="s">
        <v>315</v>
      </c>
      <c r="B95" s="393">
        <v>0</v>
      </c>
      <c r="C95" s="393">
        <v>1.29</v>
      </c>
      <c r="D95" s="394">
        <v>1.29</v>
      </c>
      <c r="E95" s="403" t="s">
        <v>228</v>
      </c>
      <c r="F95" s="393">
        <v>0</v>
      </c>
      <c r="G95" s="394">
        <v>0</v>
      </c>
      <c r="H95" s="396">
        <v>0</v>
      </c>
      <c r="I95" s="393">
        <v>6</v>
      </c>
      <c r="J95" s="394">
        <v>6</v>
      </c>
      <c r="K95" s="404" t="s">
        <v>228</v>
      </c>
    </row>
    <row r="96" spans="1:11" ht="14.4" customHeight="1" thickBot="1" x14ac:dyDescent="0.35">
      <c r="A96" s="415" t="s">
        <v>316</v>
      </c>
      <c r="B96" s="393">
        <v>0</v>
      </c>
      <c r="C96" s="393">
        <v>61.441000000000003</v>
      </c>
      <c r="D96" s="394">
        <v>61.441000000000003</v>
      </c>
      <c r="E96" s="403" t="s">
        <v>228</v>
      </c>
      <c r="F96" s="393">
        <v>0</v>
      </c>
      <c r="G96" s="394">
        <v>0</v>
      </c>
      <c r="H96" s="396">
        <v>9.5</v>
      </c>
      <c r="I96" s="393">
        <v>38.134</v>
      </c>
      <c r="J96" s="394">
        <v>38.134</v>
      </c>
      <c r="K96" s="404" t="s">
        <v>228</v>
      </c>
    </row>
    <row r="97" spans="1:11" ht="14.4" customHeight="1" thickBot="1" x14ac:dyDescent="0.35">
      <c r="A97" s="415" t="s">
        <v>317</v>
      </c>
      <c r="B97" s="393">
        <v>0</v>
      </c>
      <c r="C97" s="393">
        <v>0.71499999999999997</v>
      </c>
      <c r="D97" s="394">
        <v>0.71499999999999997</v>
      </c>
      <c r="E97" s="403" t="s">
        <v>228</v>
      </c>
      <c r="F97" s="393">
        <v>0</v>
      </c>
      <c r="G97" s="394">
        <v>0</v>
      </c>
      <c r="H97" s="396">
        <v>0</v>
      </c>
      <c r="I97" s="393">
        <v>0</v>
      </c>
      <c r="J97" s="394">
        <v>0</v>
      </c>
      <c r="K97" s="404" t="s">
        <v>228</v>
      </c>
    </row>
    <row r="98" spans="1:11" ht="14.4" customHeight="1" thickBot="1" x14ac:dyDescent="0.35">
      <c r="A98" s="417" t="s">
        <v>318</v>
      </c>
      <c r="B98" s="393">
        <v>0</v>
      </c>
      <c r="C98" s="393">
        <v>16.7</v>
      </c>
      <c r="D98" s="394">
        <v>16.7</v>
      </c>
      <c r="E98" s="403" t="s">
        <v>228</v>
      </c>
      <c r="F98" s="393">
        <v>0</v>
      </c>
      <c r="G98" s="394">
        <v>0</v>
      </c>
      <c r="H98" s="396">
        <v>0</v>
      </c>
      <c r="I98" s="393">
        <v>8.8000000000000007</v>
      </c>
      <c r="J98" s="394">
        <v>8.8000000000000007</v>
      </c>
      <c r="K98" s="404" t="s">
        <v>228</v>
      </c>
    </row>
    <row r="99" spans="1:11" ht="14.4" customHeight="1" thickBot="1" x14ac:dyDescent="0.35">
      <c r="A99" s="415" t="s">
        <v>319</v>
      </c>
      <c r="B99" s="393">
        <v>0</v>
      </c>
      <c r="C99" s="393">
        <v>16.7</v>
      </c>
      <c r="D99" s="394">
        <v>16.7</v>
      </c>
      <c r="E99" s="403" t="s">
        <v>228</v>
      </c>
      <c r="F99" s="393">
        <v>0</v>
      </c>
      <c r="G99" s="394">
        <v>0</v>
      </c>
      <c r="H99" s="396">
        <v>0</v>
      </c>
      <c r="I99" s="393">
        <v>8.8000000000000007</v>
      </c>
      <c r="J99" s="394">
        <v>8.8000000000000007</v>
      </c>
      <c r="K99" s="404" t="s">
        <v>228</v>
      </c>
    </row>
    <row r="100" spans="1:11" ht="14.4" customHeight="1" thickBot="1" x14ac:dyDescent="0.35">
      <c r="A100" s="417" t="s">
        <v>320</v>
      </c>
      <c r="B100" s="393">
        <v>0</v>
      </c>
      <c r="C100" s="393">
        <v>2</v>
      </c>
      <c r="D100" s="394">
        <v>2</v>
      </c>
      <c r="E100" s="403" t="s">
        <v>238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404" t="s">
        <v>228</v>
      </c>
    </row>
    <row r="101" spans="1:11" ht="14.4" customHeight="1" thickBot="1" x14ac:dyDescent="0.35">
      <c r="A101" s="415" t="s">
        <v>321</v>
      </c>
      <c r="B101" s="393">
        <v>0</v>
      </c>
      <c r="C101" s="393">
        <v>2</v>
      </c>
      <c r="D101" s="394">
        <v>2</v>
      </c>
      <c r="E101" s="403" t="s">
        <v>238</v>
      </c>
      <c r="F101" s="393">
        <v>0</v>
      </c>
      <c r="G101" s="394">
        <v>0</v>
      </c>
      <c r="H101" s="396">
        <v>0</v>
      </c>
      <c r="I101" s="393">
        <v>0</v>
      </c>
      <c r="J101" s="394">
        <v>0</v>
      </c>
      <c r="K101" s="404" t="s">
        <v>228</v>
      </c>
    </row>
    <row r="102" spans="1:11" ht="14.4" customHeight="1" thickBot="1" x14ac:dyDescent="0.35">
      <c r="A102" s="412" t="s">
        <v>322</v>
      </c>
      <c r="B102" s="393">
        <v>592.00136708171499</v>
      </c>
      <c r="C102" s="393">
        <v>658.07959000000096</v>
      </c>
      <c r="D102" s="394">
        <v>66.078222918284993</v>
      </c>
      <c r="E102" s="395">
        <v>1.111618362038</v>
      </c>
      <c r="F102" s="393">
        <v>388.00000000000102</v>
      </c>
      <c r="G102" s="394">
        <v>161.666666666667</v>
      </c>
      <c r="H102" s="396">
        <v>41.686</v>
      </c>
      <c r="I102" s="393">
        <v>182.45599999999999</v>
      </c>
      <c r="J102" s="394">
        <v>20.789333333333001</v>
      </c>
      <c r="K102" s="397">
        <v>0.47024742268000003</v>
      </c>
    </row>
    <row r="103" spans="1:11" ht="14.4" customHeight="1" thickBot="1" x14ac:dyDescent="0.35">
      <c r="A103" s="413" t="s">
        <v>323</v>
      </c>
      <c r="B103" s="393">
        <v>592.00136708171499</v>
      </c>
      <c r="C103" s="393">
        <v>605.89</v>
      </c>
      <c r="D103" s="394">
        <v>13.888632918284999</v>
      </c>
      <c r="E103" s="395">
        <v>1.0234604744010001</v>
      </c>
      <c r="F103" s="393">
        <v>388.00000000000102</v>
      </c>
      <c r="G103" s="394">
        <v>161.666666666667</v>
      </c>
      <c r="H103" s="396">
        <v>41.686</v>
      </c>
      <c r="I103" s="393">
        <v>182.45599999999999</v>
      </c>
      <c r="J103" s="394">
        <v>20.789333333333001</v>
      </c>
      <c r="K103" s="397">
        <v>0.47024742268000003</v>
      </c>
    </row>
    <row r="104" spans="1:11" ht="14.4" customHeight="1" thickBot="1" x14ac:dyDescent="0.35">
      <c r="A104" s="414" t="s">
        <v>324</v>
      </c>
      <c r="B104" s="398">
        <v>592.00136708171499</v>
      </c>
      <c r="C104" s="398">
        <v>605.89</v>
      </c>
      <c r="D104" s="399">
        <v>13.888632918284999</v>
      </c>
      <c r="E104" s="405">
        <v>1.0234604744010001</v>
      </c>
      <c r="F104" s="398">
        <v>388.00000000000102</v>
      </c>
      <c r="G104" s="399">
        <v>161.666666666667</v>
      </c>
      <c r="H104" s="401">
        <v>41.686</v>
      </c>
      <c r="I104" s="398">
        <v>182.45599999999999</v>
      </c>
      <c r="J104" s="399">
        <v>20.789333333333001</v>
      </c>
      <c r="K104" s="406">
        <v>0.47024742268000003</v>
      </c>
    </row>
    <row r="105" spans="1:11" ht="14.4" customHeight="1" thickBot="1" x14ac:dyDescent="0.35">
      <c r="A105" s="415" t="s">
        <v>325</v>
      </c>
      <c r="B105" s="393">
        <v>3.0000069277780002</v>
      </c>
      <c r="C105" s="393">
        <v>2.6920000000000002</v>
      </c>
      <c r="D105" s="394">
        <v>-0.30800692777799998</v>
      </c>
      <c r="E105" s="395">
        <v>0.89733126116200002</v>
      </c>
      <c r="F105" s="393">
        <v>3</v>
      </c>
      <c r="G105" s="394">
        <v>1.25</v>
      </c>
      <c r="H105" s="396">
        <v>0.23100000000000001</v>
      </c>
      <c r="I105" s="393">
        <v>1.155</v>
      </c>
      <c r="J105" s="394">
        <v>-9.5000000000000001E-2</v>
      </c>
      <c r="K105" s="397">
        <v>0.38500000000000001</v>
      </c>
    </row>
    <row r="106" spans="1:11" ht="14.4" customHeight="1" thickBot="1" x14ac:dyDescent="0.35">
      <c r="A106" s="415" t="s">
        <v>326</v>
      </c>
      <c r="B106" s="393">
        <v>558.00128856688696</v>
      </c>
      <c r="C106" s="393">
        <v>572.92600000000004</v>
      </c>
      <c r="D106" s="394">
        <v>14.924711433113</v>
      </c>
      <c r="E106" s="395">
        <v>1.0267467329169999</v>
      </c>
      <c r="F106" s="393">
        <v>354.00000000000102</v>
      </c>
      <c r="G106" s="394">
        <v>147.5</v>
      </c>
      <c r="H106" s="396">
        <v>30.274000000000001</v>
      </c>
      <c r="I106" s="393">
        <v>151.37</v>
      </c>
      <c r="J106" s="394">
        <v>3.869999999999</v>
      </c>
      <c r="K106" s="397">
        <v>0.427598870056</v>
      </c>
    </row>
    <row r="107" spans="1:11" ht="14.4" customHeight="1" thickBot="1" x14ac:dyDescent="0.35">
      <c r="A107" s="415" t="s">
        <v>327</v>
      </c>
      <c r="B107" s="393">
        <v>9.0000207833359998</v>
      </c>
      <c r="C107" s="393">
        <v>8.7119999999999997</v>
      </c>
      <c r="D107" s="394">
        <v>-0.28802078333600001</v>
      </c>
      <c r="E107" s="395">
        <v>0.96799776464099996</v>
      </c>
      <c r="F107" s="393">
        <v>9</v>
      </c>
      <c r="G107" s="394">
        <v>3.75</v>
      </c>
      <c r="H107" s="396">
        <v>9.3829999999999991</v>
      </c>
      <c r="I107" s="393">
        <v>20.940999999999999</v>
      </c>
      <c r="J107" s="394">
        <v>17.190999999999999</v>
      </c>
      <c r="K107" s="397">
        <v>2.326777777777</v>
      </c>
    </row>
    <row r="108" spans="1:11" ht="14.4" customHeight="1" thickBot="1" x14ac:dyDescent="0.35">
      <c r="A108" s="415" t="s">
        <v>328</v>
      </c>
      <c r="B108" s="393">
        <v>22.000050803712</v>
      </c>
      <c r="C108" s="393">
        <v>21.56</v>
      </c>
      <c r="D108" s="394">
        <v>-0.440050803712</v>
      </c>
      <c r="E108" s="395">
        <v>0.97999773693000003</v>
      </c>
      <c r="F108" s="393">
        <v>22</v>
      </c>
      <c r="G108" s="394">
        <v>9.1666666666659999</v>
      </c>
      <c r="H108" s="396">
        <v>1.798</v>
      </c>
      <c r="I108" s="393">
        <v>8.99</v>
      </c>
      <c r="J108" s="394">
        <v>-0.17666666666600001</v>
      </c>
      <c r="K108" s="397">
        <v>0.40863636363599998</v>
      </c>
    </row>
    <row r="109" spans="1:11" ht="14.4" customHeight="1" thickBot="1" x14ac:dyDescent="0.35">
      <c r="A109" s="413" t="s">
        <v>329</v>
      </c>
      <c r="B109" s="393">
        <v>0</v>
      </c>
      <c r="C109" s="393">
        <v>52.189590000000003</v>
      </c>
      <c r="D109" s="394">
        <v>52.189590000000003</v>
      </c>
      <c r="E109" s="403" t="s">
        <v>228</v>
      </c>
      <c r="F109" s="393">
        <v>0</v>
      </c>
      <c r="G109" s="394">
        <v>0</v>
      </c>
      <c r="H109" s="396">
        <v>0</v>
      </c>
      <c r="I109" s="393">
        <v>0</v>
      </c>
      <c r="J109" s="394">
        <v>0</v>
      </c>
      <c r="K109" s="404" t="s">
        <v>228</v>
      </c>
    </row>
    <row r="110" spans="1:11" ht="14.4" customHeight="1" thickBot="1" x14ac:dyDescent="0.35">
      <c r="A110" s="414" t="s">
        <v>330</v>
      </c>
      <c r="B110" s="398">
        <v>0</v>
      </c>
      <c r="C110" s="398">
        <v>48.737589999999997</v>
      </c>
      <c r="D110" s="399">
        <v>48.737589999999997</v>
      </c>
      <c r="E110" s="400" t="s">
        <v>228</v>
      </c>
      <c r="F110" s="398">
        <v>0</v>
      </c>
      <c r="G110" s="399">
        <v>0</v>
      </c>
      <c r="H110" s="401">
        <v>0</v>
      </c>
      <c r="I110" s="398">
        <v>0</v>
      </c>
      <c r="J110" s="399">
        <v>0</v>
      </c>
      <c r="K110" s="406">
        <v>0</v>
      </c>
    </row>
    <row r="111" spans="1:11" ht="14.4" customHeight="1" thickBot="1" x14ac:dyDescent="0.35">
      <c r="A111" s="415" t="s">
        <v>331</v>
      </c>
      <c r="B111" s="393">
        <v>0</v>
      </c>
      <c r="C111" s="393">
        <v>48.737589999999997</v>
      </c>
      <c r="D111" s="394">
        <v>48.737589999999997</v>
      </c>
      <c r="E111" s="403" t="s">
        <v>228</v>
      </c>
      <c r="F111" s="393">
        <v>0</v>
      </c>
      <c r="G111" s="394">
        <v>0</v>
      </c>
      <c r="H111" s="396">
        <v>0</v>
      </c>
      <c r="I111" s="393">
        <v>0</v>
      </c>
      <c r="J111" s="394">
        <v>0</v>
      </c>
      <c r="K111" s="397">
        <v>0</v>
      </c>
    </row>
    <row r="112" spans="1:11" ht="14.4" customHeight="1" thickBot="1" x14ac:dyDescent="0.35">
      <c r="A112" s="414" t="s">
        <v>332</v>
      </c>
      <c r="B112" s="398">
        <v>0</v>
      </c>
      <c r="C112" s="398">
        <v>3.452</v>
      </c>
      <c r="D112" s="399">
        <v>3.452</v>
      </c>
      <c r="E112" s="400" t="s">
        <v>238</v>
      </c>
      <c r="F112" s="398">
        <v>0</v>
      </c>
      <c r="G112" s="399">
        <v>0</v>
      </c>
      <c r="H112" s="401">
        <v>0</v>
      </c>
      <c r="I112" s="398">
        <v>0</v>
      </c>
      <c r="J112" s="399">
        <v>0</v>
      </c>
      <c r="K112" s="402" t="s">
        <v>228</v>
      </c>
    </row>
    <row r="113" spans="1:11" ht="14.4" customHeight="1" thickBot="1" x14ac:dyDescent="0.35">
      <c r="A113" s="415" t="s">
        <v>333</v>
      </c>
      <c r="B113" s="393">
        <v>0</v>
      </c>
      <c r="C113" s="393">
        <v>3.452</v>
      </c>
      <c r="D113" s="394">
        <v>3.452</v>
      </c>
      <c r="E113" s="403" t="s">
        <v>238</v>
      </c>
      <c r="F113" s="393">
        <v>0</v>
      </c>
      <c r="G113" s="394">
        <v>0</v>
      </c>
      <c r="H113" s="396">
        <v>0</v>
      </c>
      <c r="I113" s="393">
        <v>0</v>
      </c>
      <c r="J113" s="394">
        <v>0</v>
      </c>
      <c r="K113" s="404" t="s">
        <v>228</v>
      </c>
    </row>
    <row r="114" spans="1:11" ht="14.4" customHeight="1" thickBot="1" x14ac:dyDescent="0.35">
      <c r="A114" s="411" t="s">
        <v>334</v>
      </c>
      <c r="B114" s="393">
        <v>76658.757607431602</v>
      </c>
      <c r="C114" s="393">
        <v>79334.635899999994</v>
      </c>
      <c r="D114" s="394">
        <v>2675.87829256844</v>
      </c>
      <c r="E114" s="395">
        <v>1.034906361335</v>
      </c>
      <c r="F114" s="393">
        <v>81268.749650205107</v>
      </c>
      <c r="G114" s="394">
        <v>33861.9790209188</v>
      </c>
      <c r="H114" s="396">
        <v>7955.1694600000001</v>
      </c>
      <c r="I114" s="393">
        <v>38400.542220000003</v>
      </c>
      <c r="J114" s="394">
        <v>4538.5631990812099</v>
      </c>
      <c r="K114" s="397">
        <v>0.47251301866000001</v>
      </c>
    </row>
    <row r="115" spans="1:11" ht="14.4" customHeight="1" thickBot="1" x14ac:dyDescent="0.35">
      <c r="A115" s="412" t="s">
        <v>335</v>
      </c>
      <c r="B115" s="393">
        <v>76658.358927856199</v>
      </c>
      <c r="C115" s="393">
        <v>79249.965890000007</v>
      </c>
      <c r="D115" s="394">
        <v>2591.6069621438201</v>
      </c>
      <c r="E115" s="395">
        <v>1.033807232484</v>
      </c>
      <c r="F115" s="393">
        <v>81190.758345349503</v>
      </c>
      <c r="G115" s="394">
        <v>33829.482643895601</v>
      </c>
      <c r="H115" s="396">
        <v>7955.1280699999998</v>
      </c>
      <c r="I115" s="393">
        <v>38392.236369999999</v>
      </c>
      <c r="J115" s="394">
        <v>4562.7537261043799</v>
      </c>
      <c r="K115" s="397">
        <v>0.47286461110099998</v>
      </c>
    </row>
    <row r="116" spans="1:11" ht="14.4" customHeight="1" thickBot="1" x14ac:dyDescent="0.35">
      <c r="A116" s="413" t="s">
        <v>336</v>
      </c>
      <c r="B116" s="393">
        <v>76658.358927856199</v>
      </c>
      <c r="C116" s="393">
        <v>79249.965890000007</v>
      </c>
      <c r="D116" s="394">
        <v>2591.6069621438201</v>
      </c>
      <c r="E116" s="395">
        <v>1.033807232484</v>
      </c>
      <c r="F116" s="393">
        <v>81190.758345349503</v>
      </c>
      <c r="G116" s="394">
        <v>33829.482643895601</v>
      </c>
      <c r="H116" s="396">
        <v>7955.1280699999998</v>
      </c>
      <c r="I116" s="393">
        <v>38392.236369999999</v>
      </c>
      <c r="J116" s="394">
        <v>4562.7537261043799</v>
      </c>
      <c r="K116" s="397">
        <v>0.47286461110099998</v>
      </c>
    </row>
    <row r="117" spans="1:11" ht="14.4" customHeight="1" thickBot="1" x14ac:dyDescent="0.35">
      <c r="A117" s="414" t="s">
        <v>337</v>
      </c>
      <c r="B117" s="398">
        <v>127.804353982121</v>
      </c>
      <c r="C117" s="398">
        <v>113.94619</v>
      </c>
      <c r="D117" s="399">
        <v>-13.858163982121001</v>
      </c>
      <c r="E117" s="405">
        <v>0.89156735627200001</v>
      </c>
      <c r="F117" s="398">
        <v>116</v>
      </c>
      <c r="G117" s="399">
        <v>48.333333333333002</v>
      </c>
      <c r="H117" s="401">
        <v>4.9590000000000002E-2</v>
      </c>
      <c r="I117" s="398">
        <v>6.1455299999999999</v>
      </c>
      <c r="J117" s="399">
        <v>-42.187803333333001</v>
      </c>
      <c r="K117" s="406">
        <v>5.2978706895999997E-2</v>
      </c>
    </row>
    <row r="118" spans="1:11" ht="14.4" customHeight="1" thickBot="1" x14ac:dyDescent="0.35">
      <c r="A118" s="415" t="s">
        <v>338</v>
      </c>
      <c r="B118" s="393">
        <v>4.7717250071150001</v>
      </c>
      <c r="C118" s="393">
        <v>4.9590000000000002E-2</v>
      </c>
      <c r="D118" s="394">
        <v>-4.7221350071149999</v>
      </c>
      <c r="E118" s="395">
        <v>1.0392468117E-2</v>
      </c>
      <c r="F118" s="393">
        <v>0</v>
      </c>
      <c r="G118" s="394">
        <v>0</v>
      </c>
      <c r="H118" s="396">
        <v>0</v>
      </c>
      <c r="I118" s="393">
        <v>1.8839999999999999</v>
      </c>
      <c r="J118" s="394">
        <v>1.8839999999999999</v>
      </c>
      <c r="K118" s="404" t="s">
        <v>238</v>
      </c>
    </row>
    <row r="119" spans="1:11" ht="14.4" customHeight="1" thickBot="1" x14ac:dyDescent="0.35">
      <c r="A119" s="415" t="s">
        <v>339</v>
      </c>
      <c r="B119" s="393">
        <v>90.824934914175998</v>
      </c>
      <c r="C119" s="393">
        <v>110.7808</v>
      </c>
      <c r="D119" s="394">
        <v>19.955865085823</v>
      </c>
      <c r="E119" s="395">
        <v>1.219717912318</v>
      </c>
      <c r="F119" s="393">
        <v>111</v>
      </c>
      <c r="G119" s="394">
        <v>46.25</v>
      </c>
      <c r="H119" s="396">
        <v>0</v>
      </c>
      <c r="I119" s="393">
        <v>2.51952</v>
      </c>
      <c r="J119" s="394">
        <v>-43.73048</v>
      </c>
      <c r="K119" s="397">
        <v>2.2698378378000001E-2</v>
      </c>
    </row>
    <row r="120" spans="1:11" ht="14.4" customHeight="1" thickBot="1" x14ac:dyDescent="0.35">
      <c r="A120" s="415" t="s">
        <v>340</v>
      </c>
      <c r="B120" s="393">
        <v>32.207694060828999</v>
      </c>
      <c r="C120" s="393">
        <v>3.1158000000000001</v>
      </c>
      <c r="D120" s="394">
        <v>-29.091894060828999</v>
      </c>
      <c r="E120" s="395">
        <v>9.6740859314999997E-2</v>
      </c>
      <c r="F120" s="393">
        <v>5</v>
      </c>
      <c r="G120" s="394">
        <v>2.083333333333</v>
      </c>
      <c r="H120" s="396">
        <v>4.9590000000000002E-2</v>
      </c>
      <c r="I120" s="393">
        <v>1.7420100000000001</v>
      </c>
      <c r="J120" s="394">
        <v>-0.34132333333300002</v>
      </c>
      <c r="K120" s="397">
        <v>0.34840199999999999</v>
      </c>
    </row>
    <row r="121" spans="1:11" ht="14.4" customHeight="1" thickBot="1" x14ac:dyDescent="0.35">
      <c r="A121" s="414" t="s">
        <v>341</v>
      </c>
      <c r="B121" s="398">
        <v>87.799603945247</v>
      </c>
      <c r="C121" s="398">
        <v>98.722800000000007</v>
      </c>
      <c r="D121" s="399">
        <v>10.923196054751999</v>
      </c>
      <c r="E121" s="405">
        <v>1.124410539044</v>
      </c>
      <c r="F121" s="398">
        <v>140.75834534951099</v>
      </c>
      <c r="G121" s="399">
        <v>58.649310562296002</v>
      </c>
      <c r="H121" s="401">
        <v>4.80816</v>
      </c>
      <c r="I121" s="398">
        <v>17.56185</v>
      </c>
      <c r="J121" s="399">
        <v>-41.087460562296002</v>
      </c>
      <c r="K121" s="406">
        <v>0.124765959392</v>
      </c>
    </row>
    <row r="122" spans="1:11" ht="14.4" customHeight="1" thickBot="1" x14ac:dyDescent="0.35">
      <c r="A122" s="415" t="s">
        <v>342</v>
      </c>
      <c r="B122" s="393">
        <v>77.000007720686</v>
      </c>
      <c r="C122" s="393">
        <v>88.321200000000005</v>
      </c>
      <c r="D122" s="394">
        <v>11.321192279312999</v>
      </c>
      <c r="E122" s="395">
        <v>1.1470284564169999</v>
      </c>
      <c r="F122" s="393">
        <v>134.75834534951099</v>
      </c>
      <c r="G122" s="394">
        <v>56.149310562296002</v>
      </c>
      <c r="H122" s="396">
        <v>4.80816</v>
      </c>
      <c r="I122" s="393">
        <v>24.524850000000001</v>
      </c>
      <c r="J122" s="394">
        <v>-31.624460562296001</v>
      </c>
      <c r="K122" s="397">
        <v>0.18199132629799999</v>
      </c>
    </row>
    <row r="123" spans="1:11" ht="14.4" customHeight="1" thickBot="1" x14ac:dyDescent="0.35">
      <c r="A123" s="415" t="s">
        <v>343</v>
      </c>
      <c r="B123" s="393">
        <v>10.799596224561</v>
      </c>
      <c r="C123" s="393">
        <v>10.4016</v>
      </c>
      <c r="D123" s="394">
        <v>-0.39799622456099998</v>
      </c>
      <c r="E123" s="395">
        <v>0.96314711992099999</v>
      </c>
      <c r="F123" s="393">
        <v>6</v>
      </c>
      <c r="G123" s="394">
        <v>2.5</v>
      </c>
      <c r="H123" s="396">
        <v>0</v>
      </c>
      <c r="I123" s="393">
        <v>-6.9630000000000001</v>
      </c>
      <c r="J123" s="394">
        <v>-9.4629999999999992</v>
      </c>
      <c r="K123" s="397">
        <v>-1.1605000000000001</v>
      </c>
    </row>
    <row r="124" spans="1:11" ht="14.4" customHeight="1" thickBot="1" x14ac:dyDescent="0.35">
      <c r="A124" s="414" t="s">
        <v>344</v>
      </c>
      <c r="B124" s="398">
        <v>198.74732504530499</v>
      </c>
      <c r="C124" s="398">
        <v>256.11209000000002</v>
      </c>
      <c r="D124" s="399">
        <v>57.364764954694998</v>
      </c>
      <c r="E124" s="405">
        <v>1.2886316328609999</v>
      </c>
      <c r="F124" s="398">
        <v>293</v>
      </c>
      <c r="G124" s="399">
        <v>122.083333333333</v>
      </c>
      <c r="H124" s="401">
        <v>15.89766</v>
      </c>
      <c r="I124" s="398">
        <v>150.31699</v>
      </c>
      <c r="J124" s="399">
        <v>28.233656666666</v>
      </c>
      <c r="K124" s="406">
        <v>0.51302726962400003</v>
      </c>
    </row>
    <row r="125" spans="1:11" ht="14.4" customHeight="1" thickBot="1" x14ac:dyDescent="0.35">
      <c r="A125" s="415" t="s">
        <v>345</v>
      </c>
      <c r="B125" s="393">
        <v>181.74732334073801</v>
      </c>
      <c r="C125" s="393">
        <v>183.27625</v>
      </c>
      <c r="D125" s="394">
        <v>1.5289266592620001</v>
      </c>
      <c r="E125" s="395">
        <v>1.00841237511</v>
      </c>
      <c r="F125" s="393">
        <v>268</v>
      </c>
      <c r="G125" s="394">
        <v>111.666666666667</v>
      </c>
      <c r="H125" s="396">
        <v>14.79782</v>
      </c>
      <c r="I125" s="393">
        <v>108.93479000000001</v>
      </c>
      <c r="J125" s="394">
        <v>-2.7318766666659999</v>
      </c>
      <c r="K125" s="397">
        <v>0.40647309701399997</v>
      </c>
    </row>
    <row r="126" spans="1:11" ht="14.4" customHeight="1" thickBot="1" x14ac:dyDescent="0.35">
      <c r="A126" s="415" t="s">
        <v>346</v>
      </c>
      <c r="B126" s="393">
        <v>17.000001704567001</v>
      </c>
      <c r="C126" s="393">
        <v>72.835840000000005</v>
      </c>
      <c r="D126" s="394">
        <v>55.835838295431998</v>
      </c>
      <c r="E126" s="395">
        <v>4.284460746873</v>
      </c>
      <c r="F126" s="393">
        <v>25</v>
      </c>
      <c r="G126" s="394">
        <v>10.416666666666</v>
      </c>
      <c r="H126" s="396">
        <v>1.0998399999999999</v>
      </c>
      <c r="I126" s="393">
        <v>41.382199999999997</v>
      </c>
      <c r="J126" s="394">
        <v>30.965533333332999</v>
      </c>
      <c r="K126" s="397">
        <v>1.6552880000000001</v>
      </c>
    </row>
    <row r="127" spans="1:11" ht="14.4" customHeight="1" thickBot="1" x14ac:dyDescent="0.35">
      <c r="A127" s="414" t="s">
        <v>347</v>
      </c>
      <c r="B127" s="398">
        <v>76244.007644883503</v>
      </c>
      <c r="C127" s="398">
        <v>73952.724700000006</v>
      </c>
      <c r="D127" s="399">
        <v>-2291.28294488348</v>
      </c>
      <c r="E127" s="405">
        <v>0.96994802587499995</v>
      </c>
      <c r="F127" s="398">
        <v>80641</v>
      </c>
      <c r="G127" s="399">
        <v>33600.416666666701</v>
      </c>
      <c r="H127" s="401">
        <v>6204.4602199999999</v>
      </c>
      <c r="I127" s="398">
        <v>36487.798459999998</v>
      </c>
      <c r="J127" s="399">
        <v>2887.3817933333298</v>
      </c>
      <c r="K127" s="406">
        <v>0.45247204846099998</v>
      </c>
    </row>
    <row r="128" spans="1:11" ht="14.4" customHeight="1" thickBot="1" x14ac:dyDescent="0.35">
      <c r="A128" s="415" t="s">
        <v>348</v>
      </c>
      <c r="B128" s="393">
        <v>35182.003527651897</v>
      </c>
      <c r="C128" s="393">
        <v>30927.348839999999</v>
      </c>
      <c r="D128" s="394">
        <v>-4254.6546876519096</v>
      </c>
      <c r="E128" s="395">
        <v>0.87906729972499997</v>
      </c>
      <c r="F128" s="393">
        <v>36607</v>
      </c>
      <c r="G128" s="394">
        <v>15252.916666666701</v>
      </c>
      <c r="H128" s="396">
        <v>2701.3820300000002</v>
      </c>
      <c r="I128" s="393">
        <v>15631.853719999999</v>
      </c>
      <c r="J128" s="394">
        <v>378.93705333333298</v>
      </c>
      <c r="K128" s="397">
        <v>0.427018158275</v>
      </c>
    </row>
    <row r="129" spans="1:11" ht="14.4" customHeight="1" thickBot="1" x14ac:dyDescent="0.35">
      <c r="A129" s="415" t="s">
        <v>349</v>
      </c>
      <c r="B129" s="393">
        <v>41062.004117231598</v>
      </c>
      <c r="C129" s="393">
        <v>43025.37586</v>
      </c>
      <c r="D129" s="394">
        <v>1963.3717427684101</v>
      </c>
      <c r="E129" s="395">
        <v>1.047814805559</v>
      </c>
      <c r="F129" s="393">
        <v>44034</v>
      </c>
      <c r="G129" s="394">
        <v>18347.5</v>
      </c>
      <c r="H129" s="396">
        <v>3503.0781900000002</v>
      </c>
      <c r="I129" s="393">
        <v>20855.944739999999</v>
      </c>
      <c r="J129" s="394">
        <v>2508.4447400000099</v>
      </c>
      <c r="K129" s="397">
        <v>0.47363275514300002</v>
      </c>
    </row>
    <row r="130" spans="1:11" ht="14.4" customHeight="1" thickBot="1" x14ac:dyDescent="0.35">
      <c r="A130" s="414" t="s">
        <v>350</v>
      </c>
      <c r="B130" s="398">
        <v>0</v>
      </c>
      <c r="C130" s="398">
        <v>4828.46011</v>
      </c>
      <c r="D130" s="399">
        <v>4828.46011</v>
      </c>
      <c r="E130" s="400" t="s">
        <v>228</v>
      </c>
      <c r="F130" s="398">
        <v>0</v>
      </c>
      <c r="G130" s="399">
        <v>0</v>
      </c>
      <c r="H130" s="401">
        <v>1729.9124400000001</v>
      </c>
      <c r="I130" s="398">
        <v>1730.41354</v>
      </c>
      <c r="J130" s="399">
        <v>1730.41354</v>
      </c>
      <c r="K130" s="402" t="s">
        <v>228</v>
      </c>
    </row>
    <row r="131" spans="1:11" ht="14.4" customHeight="1" thickBot="1" x14ac:dyDescent="0.35">
      <c r="A131" s="415" t="s">
        <v>351</v>
      </c>
      <c r="B131" s="393">
        <v>0</v>
      </c>
      <c r="C131" s="393">
        <v>579.96258999999998</v>
      </c>
      <c r="D131" s="394">
        <v>579.96258999999998</v>
      </c>
      <c r="E131" s="403" t="s">
        <v>228</v>
      </c>
      <c r="F131" s="393">
        <v>0</v>
      </c>
      <c r="G131" s="394">
        <v>0</v>
      </c>
      <c r="H131" s="396">
        <v>1729.9124400000001</v>
      </c>
      <c r="I131" s="393">
        <v>1729.9124400000001</v>
      </c>
      <c r="J131" s="394">
        <v>1729.9124400000001</v>
      </c>
      <c r="K131" s="404" t="s">
        <v>228</v>
      </c>
    </row>
    <row r="132" spans="1:11" ht="14.4" customHeight="1" thickBot="1" x14ac:dyDescent="0.35">
      <c r="A132" s="415" t="s">
        <v>352</v>
      </c>
      <c r="B132" s="393">
        <v>0</v>
      </c>
      <c r="C132" s="393">
        <v>4248.4975199999999</v>
      </c>
      <c r="D132" s="394">
        <v>4248.4975199999999</v>
      </c>
      <c r="E132" s="403" t="s">
        <v>228</v>
      </c>
      <c r="F132" s="393">
        <v>0</v>
      </c>
      <c r="G132" s="394">
        <v>0</v>
      </c>
      <c r="H132" s="396">
        <v>0</v>
      </c>
      <c r="I132" s="393">
        <v>0.50109999999999999</v>
      </c>
      <c r="J132" s="394">
        <v>0.50109999999999999</v>
      </c>
      <c r="K132" s="404" t="s">
        <v>228</v>
      </c>
    </row>
    <row r="133" spans="1:11" ht="14.4" customHeight="1" thickBot="1" x14ac:dyDescent="0.35">
      <c r="A133" s="412" t="s">
        <v>353</v>
      </c>
      <c r="B133" s="393">
        <v>0.39867957539400001</v>
      </c>
      <c r="C133" s="393">
        <v>84.670010000000005</v>
      </c>
      <c r="D133" s="394">
        <v>84.271330424604997</v>
      </c>
      <c r="E133" s="395">
        <v>212.37609154221099</v>
      </c>
      <c r="F133" s="393">
        <v>77.991304855585994</v>
      </c>
      <c r="G133" s="394">
        <v>32.496377023161003</v>
      </c>
      <c r="H133" s="396">
        <v>4.1390000000000003E-2</v>
      </c>
      <c r="I133" s="393">
        <v>8.3058499999999995</v>
      </c>
      <c r="J133" s="394">
        <v>-24.190527023161</v>
      </c>
      <c r="K133" s="397">
        <v>0.106497128306</v>
      </c>
    </row>
    <row r="134" spans="1:11" ht="14.4" customHeight="1" thickBot="1" x14ac:dyDescent="0.35">
      <c r="A134" s="418" t="s">
        <v>354</v>
      </c>
      <c r="B134" s="398">
        <v>0.39867957539400001</v>
      </c>
      <c r="C134" s="398">
        <v>84.670010000000005</v>
      </c>
      <c r="D134" s="399">
        <v>84.271330424604997</v>
      </c>
      <c r="E134" s="405">
        <v>212.37609154221099</v>
      </c>
      <c r="F134" s="398">
        <v>77.991304855585994</v>
      </c>
      <c r="G134" s="399">
        <v>32.496377023161003</v>
      </c>
      <c r="H134" s="401">
        <v>4.1390000000000003E-2</v>
      </c>
      <c r="I134" s="398">
        <v>8.3058499999999995</v>
      </c>
      <c r="J134" s="399">
        <v>-24.190527023161</v>
      </c>
      <c r="K134" s="406">
        <v>0.106497128306</v>
      </c>
    </row>
    <row r="135" spans="1:11" ht="14.4" customHeight="1" thickBot="1" x14ac:dyDescent="0.35">
      <c r="A135" s="414" t="s">
        <v>355</v>
      </c>
      <c r="B135" s="398">
        <v>0</v>
      </c>
      <c r="C135" s="398">
        <v>8.8000000000000003E-4</v>
      </c>
      <c r="D135" s="399">
        <v>8.8000000000000003E-4</v>
      </c>
      <c r="E135" s="400" t="s">
        <v>228</v>
      </c>
      <c r="F135" s="398">
        <v>0</v>
      </c>
      <c r="G135" s="399">
        <v>0</v>
      </c>
      <c r="H135" s="401">
        <v>4.0000000000000002E-4</v>
      </c>
      <c r="I135" s="398">
        <v>4.0000000000000002E-4</v>
      </c>
      <c r="J135" s="399">
        <v>4.0000000000000002E-4</v>
      </c>
      <c r="K135" s="402" t="s">
        <v>228</v>
      </c>
    </row>
    <row r="136" spans="1:11" ht="14.4" customHeight="1" thickBot="1" x14ac:dyDescent="0.35">
      <c r="A136" s="415" t="s">
        <v>356</v>
      </c>
      <c r="B136" s="393">
        <v>0</v>
      </c>
      <c r="C136" s="393">
        <v>8.8000000000000003E-4</v>
      </c>
      <c r="D136" s="394">
        <v>8.8000000000000003E-4</v>
      </c>
      <c r="E136" s="403" t="s">
        <v>228</v>
      </c>
      <c r="F136" s="393">
        <v>0</v>
      </c>
      <c r="G136" s="394">
        <v>0</v>
      </c>
      <c r="H136" s="396">
        <v>4.0000000000000002E-4</v>
      </c>
      <c r="I136" s="393">
        <v>4.0000000000000002E-4</v>
      </c>
      <c r="J136" s="394">
        <v>4.0000000000000002E-4</v>
      </c>
      <c r="K136" s="404" t="s">
        <v>228</v>
      </c>
    </row>
    <row r="137" spans="1:11" ht="14.4" customHeight="1" thickBot="1" x14ac:dyDescent="0.35">
      <c r="A137" s="414" t="s">
        <v>357</v>
      </c>
      <c r="B137" s="398">
        <v>0.39867957539400001</v>
      </c>
      <c r="C137" s="398">
        <v>84.669129999999996</v>
      </c>
      <c r="D137" s="399">
        <v>84.270450424605002</v>
      </c>
      <c r="E137" s="405">
        <v>212.37388425582299</v>
      </c>
      <c r="F137" s="398">
        <v>77.991304855585994</v>
      </c>
      <c r="G137" s="399">
        <v>32.496377023161003</v>
      </c>
      <c r="H137" s="401">
        <v>4.0989999999999999E-2</v>
      </c>
      <c r="I137" s="398">
        <v>8.3054500000000004</v>
      </c>
      <c r="J137" s="399">
        <v>-24.190927023160999</v>
      </c>
      <c r="K137" s="406">
        <v>0.106491999529</v>
      </c>
    </row>
    <row r="138" spans="1:11" ht="14.4" customHeight="1" thickBot="1" x14ac:dyDescent="0.35">
      <c r="A138" s="415" t="s">
        <v>358</v>
      </c>
      <c r="B138" s="393">
        <v>0</v>
      </c>
      <c r="C138" s="393">
        <v>1.0980000000000001</v>
      </c>
      <c r="D138" s="394">
        <v>1.0980000000000001</v>
      </c>
      <c r="E138" s="403" t="s">
        <v>238</v>
      </c>
      <c r="F138" s="393">
        <v>0.96402353535300001</v>
      </c>
      <c r="G138" s="394">
        <v>0.40167647306299997</v>
      </c>
      <c r="H138" s="396">
        <v>0</v>
      </c>
      <c r="I138" s="393">
        <v>0</v>
      </c>
      <c r="J138" s="394">
        <v>-0.40167647306299997</v>
      </c>
      <c r="K138" s="397">
        <v>0</v>
      </c>
    </row>
    <row r="139" spans="1:11" ht="14.4" customHeight="1" thickBot="1" x14ac:dyDescent="0.35">
      <c r="A139" s="415" t="s">
        <v>359</v>
      </c>
      <c r="B139" s="393">
        <v>0</v>
      </c>
      <c r="C139" s="393">
        <v>3.388E-2</v>
      </c>
      <c r="D139" s="394">
        <v>3.388E-2</v>
      </c>
      <c r="E139" s="403" t="s">
        <v>238</v>
      </c>
      <c r="F139" s="393">
        <v>0</v>
      </c>
      <c r="G139" s="394">
        <v>0</v>
      </c>
      <c r="H139" s="396">
        <v>4.0989999999999999E-2</v>
      </c>
      <c r="I139" s="393">
        <v>4.0989999999999999E-2</v>
      </c>
      <c r="J139" s="394">
        <v>4.0989999999999999E-2</v>
      </c>
      <c r="K139" s="404" t="s">
        <v>238</v>
      </c>
    </row>
    <row r="140" spans="1:11" ht="14.4" customHeight="1" thickBot="1" x14ac:dyDescent="0.35">
      <c r="A140" s="415" t="s">
        <v>360</v>
      </c>
      <c r="B140" s="393">
        <v>0.39867957539400001</v>
      </c>
      <c r="C140" s="393">
        <v>83.53725</v>
      </c>
      <c r="D140" s="394">
        <v>83.138570424605007</v>
      </c>
      <c r="E140" s="395">
        <v>209.53481230467099</v>
      </c>
      <c r="F140" s="393">
        <v>77.027281320233001</v>
      </c>
      <c r="G140" s="394">
        <v>32.094700550097002</v>
      </c>
      <c r="H140" s="396">
        <v>0</v>
      </c>
      <c r="I140" s="393">
        <v>8.2644599999999997</v>
      </c>
      <c r="J140" s="394">
        <v>-23.830240550096999</v>
      </c>
      <c r="K140" s="397">
        <v>0.10729263526299999</v>
      </c>
    </row>
    <row r="141" spans="1:11" ht="14.4" customHeight="1" thickBot="1" x14ac:dyDescent="0.35">
      <c r="A141" s="411" t="s">
        <v>361</v>
      </c>
      <c r="B141" s="393">
        <v>4041.08817957664</v>
      </c>
      <c r="C141" s="393">
        <v>4033.6904800000002</v>
      </c>
      <c r="D141" s="394">
        <v>-7.3976995766410001</v>
      </c>
      <c r="E141" s="395">
        <v>0.99816937932299998</v>
      </c>
      <c r="F141" s="393">
        <v>3998.81042257849</v>
      </c>
      <c r="G141" s="394">
        <v>1666.1710094077</v>
      </c>
      <c r="H141" s="396">
        <v>358.33780999999999</v>
      </c>
      <c r="I141" s="393">
        <v>1624.5735</v>
      </c>
      <c r="J141" s="394">
        <v>-41.597509407704003</v>
      </c>
      <c r="K141" s="397">
        <v>0.40626419567799998</v>
      </c>
    </row>
    <row r="142" spans="1:11" ht="14.4" customHeight="1" thickBot="1" x14ac:dyDescent="0.35">
      <c r="A142" s="416" t="s">
        <v>362</v>
      </c>
      <c r="B142" s="398">
        <v>4041.08817957664</v>
      </c>
      <c r="C142" s="398">
        <v>4033.6904800000002</v>
      </c>
      <c r="D142" s="399">
        <v>-7.3976995766410001</v>
      </c>
      <c r="E142" s="405">
        <v>0.99816937932299998</v>
      </c>
      <c r="F142" s="398">
        <v>3998.81042257849</v>
      </c>
      <c r="G142" s="399">
        <v>1666.1710094077</v>
      </c>
      <c r="H142" s="401">
        <v>358.33780999999999</v>
      </c>
      <c r="I142" s="398">
        <v>1624.5735</v>
      </c>
      <c r="J142" s="399">
        <v>-41.597509407704003</v>
      </c>
      <c r="K142" s="406">
        <v>0.40626419567799998</v>
      </c>
    </row>
    <row r="143" spans="1:11" ht="14.4" customHeight="1" thickBot="1" x14ac:dyDescent="0.35">
      <c r="A143" s="418" t="s">
        <v>40</v>
      </c>
      <c r="B143" s="398">
        <v>4041.08817957664</v>
      </c>
      <c r="C143" s="398">
        <v>4033.6904800000002</v>
      </c>
      <c r="D143" s="399">
        <v>-7.3976995766410001</v>
      </c>
      <c r="E143" s="405">
        <v>0.99816937932299998</v>
      </c>
      <c r="F143" s="398">
        <v>3998.81042257849</v>
      </c>
      <c r="G143" s="399">
        <v>1666.1710094077</v>
      </c>
      <c r="H143" s="401">
        <v>358.33780999999999</v>
      </c>
      <c r="I143" s="398">
        <v>1624.5735</v>
      </c>
      <c r="J143" s="399">
        <v>-41.597509407704003</v>
      </c>
      <c r="K143" s="406">
        <v>0.40626419567799998</v>
      </c>
    </row>
    <row r="144" spans="1:11" ht="14.4" customHeight="1" thickBot="1" x14ac:dyDescent="0.35">
      <c r="A144" s="417" t="s">
        <v>363</v>
      </c>
      <c r="B144" s="393">
        <v>0</v>
      </c>
      <c r="C144" s="393">
        <v>0</v>
      </c>
      <c r="D144" s="394">
        <v>0</v>
      </c>
      <c r="E144" s="395">
        <v>1</v>
      </c>
      <c r="F144" s="393">
        <v>2.4869597533240002</v>
      </c>
      <c r="G144" s="394">
        <v>1.0362332305519999</v>
      </c>
      <c r="H144" s="396">
        <v>0.10736</v>
      </c>
      <c r="I144" s="393">
        <v>0.81323999999999996</v>
      </c>
      <c r="J144" s="394">
        <v>-0.22299323055100001</v>
      </c>
      <c r="K144" s="397">
        <v>0.32700167299100003</v>
      </c>
    </row>
    <row r="145" spans="1:11" ht="14.4" customHeight="1" thickBot="1" x14ac:dyDescent="0.35">
      <c r="A145" s="415" t="s">
        <v>364</v>
      </c>
      <c r="B145" s="393">
        <v>0</v>
      </c>
      <c r="C145" s="393">
        <v>0</v>
      </c>
      <c r="D145" s="394">
        <v>0</v>
      </c>
      <c r="E145" s="395">
        <v>1</v>
      </c>
      <c r="F145" s="393">
        <v>2.4869597533240002</v>
      </c>
      <c r="G145" s="394">
        <v>1.0362332305519999</v>
      </c>
      <c r="H145" s="396">
        <v>0.10736</v>
      </c>
      <c r="I145" s="393">
        <v>0.81323999999999996</v>
      </c>
      <c r="J145" s="394">
        <v>-0.22299323055100001</v>
      </c>
      <c r="K145" s="397">
        <v>0.32700167299100003</v>
      </c>
    </row>
    <row r="146" spans="1:11" ht="14.4" customHeight="1" thickBot="1" x14ac:dyDescent="0.35">
      <c r="A146" s="414" t="s">
        <v>365</v>
      </c>
      <c r="B146" s="398">
        <v>5.426328931604</v>
      </c>
      <c r="C146" s="398">
        <v>4.3152200000000001</v>
      </c>
      <c r="D146" s="399">
        <v>-1.1111089316039999</v>
      </c>
      <c r="E146" s="405">
        <v>0.79523745323700001</v>
      </c>
      <c r="F146" s="398">
        <v>4.8702406288139999</v>
      </c>
      <c r="G146" s="399">
        <v>2.029266928672</v>
      </c>
      <c r="H146" s="401">
        <v>0.441</v>
      </c>
      <c r="I146" s="398">
        <v>1.78752</v>
      </c>
      <c r="J146" s="399">
        <v>-0.24174692867200001</v>
      </c>
      <c r="K146" s="406">
        <v>0.36702909285899998</v>
      </c>
    </row>
    <row r="147" spans="1:11" ht="14.4" customHeight="1" thickBot="1" x14ac:dyDescent="0.35">
      <c r="A147" s="415" t="s">
        <v>366</v>
      </c>
      <c r="B147" s="393">
        <v>1.003213109881</v>
      </c>
      <c r="C147" s="393">
        <v>0.32269999999999999</v>
      </c>
      <c r="D147" s="394">
        <v>-0.680513109881</v>
      </c>
      <c r="E147" s="395">
        <v>0.32166645034899999</v>
      </c>
      <c r="F147" s="393">
        <v>0.59573816790699996</v>
      </c>
      <c r="G147" s="394">
        <v>0.24822423662699999</v>
      </c>
      <c r="H147" s="396">
        <v>0</v>
      </c>
      <c r="I147" s="393">
        <v>0</v>
      </c>
      <c r="J147" s="394">
        <v>-0.24822423662699999</v>
      </c>
      <c r="K147" s="397">
        <v>0</v>
      </c>
    </row>
    <row r="148" spans="1:11" ht="14.4" customHeight="1" thickBot="1" x14ac:dyDescent="0.35">
      <c r="A148" s="415" t="s">
        <v>367</v>
      </c>
      <c r="B148" s="393">
        <v>4.4231158217219999</v>
      </c>
      <c r="C148" s="393">
        <v>3.9925199999999998</v>
      </c>
      <c r="D148" s="394">
        <v>-0.43059582172200001</v>
      </c>
      <c r="E148" s="395">
        <v>0.90264875732799998</v>
      </c>
      <c r="F148" s="393">
        <v>4.2745024609069997</v>
      </c>
      <c r="G148" s="394">
        <v>1.7810426920439999</v>
      </c>
      <c r="H148" s="396">
        <v>0.441</v>
      </c>
      <c r="I148" s="393">
        <v>1.78752</v>
      </c>
      <c r="J148" s="394">
        <v>6.4773079549999999E-3</v>
      </c>
      <c r="K148" s="397">
        <v>0.41818200278200002</v>
      </c>
    </row>
    <row r="149" spans="1:11" ht="14.4" customHeight="1" thickBot="1" x14ac:dyDescent="0.35">
      <c r="A149" s="414" t="s">
        <v>368</v>
      </c>
      <c r="B149" s="398">
        <v>38.268329360591999</v>
      </c>
      <c r="C149" s="398">
        <v>40.705010000000001</v>
      </c>
      <c r="D149" s="399">
        <v>2.4366806394070002</v>
      </c>
      <c r="E149" s="405">
        <v>1.0636735567010001</v>
      </c>
      <c r="F149" s="398">
        <v>39.830795063693998</v>
      </c>
      <c r="G149" s="399">
        <v>16.596164609872002</v>
      </c>
      <c r="H149" s="401">
        <v>3.3536000000000001</v>
      </c>
      <c r="I149" s="398">
        <v>16.870329999999999</v>
      </c>
      <c r="J149" s="399">
        <v>0.27416539012699997</v>
      </c>
      <c r="K149" s="406">
        <v>0.42354991842400003</v>
      </c>
    </row>
    <row r="150" spans="1:11" ht="14.4" customHeight="1" thickBot="1" x14ac:dyDescent="0.35">
      <c r="A150" s="415" t="s">
        <v>369</v>
      </c>
      <c r="B150" s="393">
        <v>38.268329360591999</v>
      </c>
      <c r="C150" s="393">
        <v>40.705010000000001</v>
      </c>
      <c r="D150" s="394">
        <v>2.4366806394070002</v>
      </c>
      <c r="E150" s="395">
        <v>1.0636735567010001</v>
      </c>
      <c r="F150" s="393">
        <v>39.830795063693998</v>
      </c>
      <c r="G150" s="394">
        <v>16.596164609872002</v>
      </c>
      <c r="H150" s="396">
        <v>3.3536000000000001</v>
      </c>
      <c r="I150" s="393">
        <v>16.870329999999999</v>
      </c>
      <c r="J150" s="394">
        <v>0.27416539012699997</v>
      </c>
      <c r="K150" s="397">
        <v>0.42354991842400003</v>
      </c>
    </row>
    <row r="151" spans="1:11" ht="14.4" customHeight="1" thickBot="1" x14ac:dyDescent="0.35">
      <c r="A151" s="414" t="s">
        <v>370</v>
      </c>
      <c r="B151" s="398">
        <v>1059.1884240224599</v>
      </c>
      <c r="C151" s="398">
        <v>1013.41859</v>
      </c>
      <c r="D151" s="399">
        <v>-45.769834022463002</v>
      </c>
      <c r="E151" s="405">
        <v>0.95678782642899995</v>
      </c>
      <c r="F151" s="398">
        <v>1180.43526316425</v>
      </c>
      <c r="G151" s="399">
        <v>491.84802631843598</v>
      </c>
      <c r="H151" s="401">
        <v>71.394049999999993</v>
      </c>
      <c r="I151" s="398">
        <v>377.88297999999998</v>
      </c>
      <c r="J151" s="399">
        <v>-113.96504631843599</v>
      </c>
      <c r="K151" s="406">
        <v>0.32012173118800002</v>
      </c>
    </row>
    <row r="152" spans="1:11" ht="14.4" customHeight="1" thickBot="1" x14ac:dyDescent="0.35">
      <c r="A152" s="415" t="s">
        <v>371</v>
      </c>
      <c r="B152" s="393">
        <v>1059.1884240224599</v>
      </c>
      <c r="C152" s="393">
        <v>1013.41859</v>
      </c>
      <c r="D152" s="394">
        <v>-45.769834022463002</v>
      </c>
      <c r="E152" s="395">
        <v>0.95678782642899995</v>
      </c>
      <c r="F152" s="393">
        <v>1180.43526316425</v>
      </c>
      <c r="G152" s="394">
        <v>491.84802631843598</v>
      </c>
      <c r="H152" s="396">
        <v>71.394049999999993</v>
      </c>
      <c r="I152" s="393">
        <v>377.88297999999998</v>
      </c>
      <c r="J152" s="394">
        <v>-113.96504631843599</v>
      </c>
      <c r="K152" s="397">
        <v>0.32012173118800002</v>
      </c>
    </row>
    <row r="153" spans="1:11" ht="14.4" customHeight="1" thickBot="1" x14ac:dyDescent="0.35">
      <c r="A153" s="414" t="s">
        <v>372</v>
      </c>
      <c r="B153" s="398">
        <v>2938.20509726198</v>
      </c>
      <c r="C153" s="398">
        <v>2975.2516599999999</v>
      </c>
      <c r="D153" s="399">
        <v>37.046562738018999</v>
      </c>
      <c r="E153" s="405">
        <v>1.0126085693510001</v>
      </c>
      <c r="F153" s="398">
        <v>2771.18716396841</v>
      </c>
      <c r="G153" s="399">
        <v>1154.66131832017</v>
      </c>
      <c r="H153" s="401">
        <v>283.04180000000002</v>
      </c>
      <c r="I153" s="398">
        <v>1227.2194300000001</v>
      </c>
      <c r="J153" s="399">
        <v>72.558111679828997</v>
      </c>
      <c r="K153" s="406">
        <v>0.44284970930700002</v>
      </c>
    </row>
    <row r="154" spans="1:11" ht="14.4" customHeight="1" thickBot="1" x14ac:dyDescent="0.35">
      <c r="A154" s="415" t="s">
        <v>373</v>
      </c>
      <c r="B154" s="393">
        <v>2938.20509726198</v>
      </c>
      <c r="C154" s="393">
        <v>2975.2516599999999</v>
      </c>
      <c r="D154" s="394">
        <v>37.046562738018999</v>
      </c>
      <c r="E154" s="395">
        <v>1.0126085693510001</v>
      </c>
      <c r="F154" s="393">
        <v>2771.18716396841</v>
      </c>
      <c r="G154" s="394">
        <v>1154.66131832017</v>
      </c>
      <c r="H154" s="396">
        <v>283.04180000000002</v>
      </c>
      <c r="I154" s="393">
        <v>1227.2194300000001</v>
      </c>
      <c r="J154" s="394">
        <v>72.558111679828997</v>
      </c>
      <c r="K154" s="397">
        <v>0.44284970930700002</v>
      </c>
    </row>
    <row r="155" spans="1:11" ht="14.4" customHeight="1" thickBot="1" x14ac:dyDescent="0.35">
      <c r="A155" s="419" t="s">
        <v>374</v>
      </c>
      <c r="B155" s="398">
        <v>0</v>
      </c>
      <c r="C155" s="398">
        <v>26.404199999999999</v>
      </c>
      <c r="D155" s="399">
        <v>26.404199999999999</v>
      </c>
      <c r="E155" s="400" t="s">
        <v>238</v>
      </c>
      <c r="F155" s="398">
        <v>0</v>
      </c>
      <c r="G155" s="399">
        <v>0</v>
      </c>
      <c r="H155" s="401">
        <v>0</v>
      </c>
      <c r="I155" s="398">
        <v>3.8580000000000001</v>
      </c>
      <c r="J155" s="399">
        <v>3.8580000000000001</v>
      </c>
      <c r="K155" s="402" t="s">
        <v>238</v>
      </c>
    </row>
    <row r="156" spans="1:11" ht="14.4" customHeight="1" thickBot="1" x14ac:dyDescent="0.35">
      <c r="A156" s="416" t="s">
        <v>375</v>
      </c>
      <c r="B156" s="398">
        <v>0</v>
      </c>
      <c r="C156" s="398">
        <v>26.404199999999999</v>
      </c>
      <c r="D156" s="399">
        <v>26.404199999999999</v>
      </c>
      <c r="E156" s="400" t="s">
        <v>238</v>
      </c>
      <c r="F156" s="398">
        <v>0</v>
      </c>
      <c r="G156" s="399">
        <v>0</v>
      </c>
      <c r="H156" s="401">
        <v>0</v>
      </c>
      <c r="I156" s="398">
        <v>3.8580000000000001</v>
      </c>
      <c r="J156" s="399">
        <v>3.8580000000000001</v>
      </c>
      <c r="K156" s="402" t="s">
        <v>238</v>
      </c>
    </row>
    <row r="157" spans="1:11" ht="14.4" customHeight="1" thickBot="1" x14ac:dyDescent="0.35">
      <c r="A157" s="418" t="s">
        <v>376</v>
      </c>
      <c r="B157" s="398">
        <v>0</v>
      </c>
      <c r="C157" s="398">
        <v>26.404199999999999</v>
      </c>
      <c r="D157" s="399">
        <v>26.404199999999999</v>
      </c>
      <c r="E157" s="400" t="s">
        <v>238</v>
      </c>
      <c r="F157" s="398">
        <v>0</v>
      </c>
      <c r="G157" s="399">
        <v>0</v>
      </c>
      <c r="H157" s="401">
        <v>0</v>
      </c>
      <c r="I157" s="398">
        <v>3.8580000000000001</v>
      </c>
      <c r="J157" s="399">
        <v>3.8580000000000001</v>
      </c>
      <c r="K157" s="402" t="s">
        <v>238</v>
      </c>
    </row>
    <row r="158" spans="1:11" ht="14.4" customHeight="1" thickBot="1" x14ac:dyDescent="0.35">
      <c r="A158" s="414" t="s">
        <v>377</v>
      </c>
      <c r="B158" s="398">
        <v>0</v>
      </c>
      <c r="C158" s="398">
        <v>26.404199999999999</v>
      </c>
      <c r="D158" s="399">
        <v>26.404199999999999</v>
      </c>
      <c r="E158" s="400" t="s">
        <v>238</v>
      </c>
      <c r="F158" s="398">
        <v>0</v>
      </c>
      <c r="G158" s="399">
        <v>0</v>
      </c>
      <c r="H158" s="401">
        <v>0</v>
      </c>
      <c r="I158" s="398">
        <v>3.8580000000000001</v>
      </c>
      <c r="J158" s="399">
        <v>3.8580000000000001</v>
      </c>
      <c r="K158" s="402" t="s">
        <v>238</v>
      </c>
    </row>
    <row r="159" spans="1:11" ht="14.4" customHeight="1" thickBot="1" x14ac:dyDescent="0.35">
      <c r="A159" s="415" t="s">
        <v>378</v>
      </c>
      <c r="B159" s="393">
        <v>0</v>
      </c>
      <c r="C159" s="393">
        <v>26.404199999999999</v>
      </c>
      <c r="D159" s="394">
        <v>26.404199999999999</v>
      </c>
      <c r="E159" s="403" t="s">
        <v>238</v>
      </c>
      <c r="F159" s="393">
        <v>0</v>
      </c>
      <c r="G159" s="394">
        <v>0</v>
      </c>
      <c r="H159" s="396">
        <v>0</v>
      </c>
      <c r="I159" s="393">
        <v>3.8580000000000001</v>
      </c>
      <c r="J159" s="394">
        <v>3.8580000000000001</v>
      </c>
      <c r="K159" s="404" t="s">
        <v>238</v>
      </c>
    </row>
    <row r="160" spans="1:11" ht="14.4" customHeight="1" thickBot="1" x14ac:dyDescent="0.35">
      <c r="A160" s="420"/>
      <c r="B160" s="393">
        <v>37087.182551648402</v>
      </c>
      <c r="C160" s="393">
        <v>39822.423719999999</v>
      </c>
      <c r="D160" s="394">
        <v>2735.2411683515802</v>
      </c>
      <c r="E160" s="395">
        <v>1.073751657046</v>
      </c>
      <c r="F160" s="393">
        <v>41854.770854509399</v>
      </c>
      <c r="G160" s="394">
        <v>17439.487856045602</v>
      </c>
      <c r="H160" s="396">
        <v>4398.3117000000002</v>
      </c>
      <c r="I160" s="393">
        <v>21070.276440000001</v>
      </c>
      <c r="J160" s="394">
        <v>3630.7885839544301</v>
      </c>
      <c r="K160" s="397">
        <v>0.50341397192699999</v>
      </c>
    </row>
    <row r="161" spans="1:11" ht="14.4" customHeight="1" thickBot="1" x14ac:dyDescent="0.35">
      <c r="A161" s="421" t="s">
        <v>52</v>
      </c>
      <c r="B161" s="407">
        <v>37087.182551648402</v>
      </c>
      <c r="C161" s="407">
        <v>39822.423719999999</v>
      </c>
      <c r="D161" s="408">
        <v>2735.2411683515802</v>
      </c>
      <c r="E161" s="409" t="s">
        <v>238</v>
      </c>
      <c r="F161" s="407">
        <v>41854.770854509399</v>
      </c>
      <c r="G161" s="408">
        <v>17439.487856045602</v>
      </c>
      <c r="H161" s="407">
        <v>4398.3117000000002</v>
      </c>
      <c r="I161" s="407">
        <v>21070.276440000001</v>
      </c>
      <c r="J161" s="408">
        <v>3630.7885839544201</v>
      </c>
      <c r="K161" s="410">
        <v>0.50341397192699999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2" t="s">
        <v>379</v>
      </c>
      <c r="B5" s="423" t="s">
        <v>380</v>
      </c>
      <c r="C5" s="424" t="s">
        <v>381</v>
      </c>
      <c r="D5" s="424" t="s">
        <v>381</v>
      </c>
      <c r="E5" s="424"/>
      <c r="F5" s="424" t="s">
        <v>381</v>
      </c>
      <c r="G5" s="424" t="s">
        <v>381</v>
      </c>
      <c r="H5" s="424" t="s">
        <v>381</v>
      </c>
      <c r="I5" s="425" t="s">
        <v>381</v>
      </c>
      <c r="J5" s="426" t="s">
        <v>55</v>
      </c>
    </row>
    <row r="6" spans="1:10" ht="14.4" customHeight="1" x14ac:dyDescent="0.3">
      <c r="A6" s="422" t="s">
        <v>379</v>
      </c>
      <c r="B6" s="423" t="s">
        <v>382</v>
      </c>
      <c r="C6" s="424">
        <v>56.288940000000004</v>
      </c>
      <c r="D6" s="424">
        <v>27.130410000000005</v>
      </c>
      <c r="E6" s="424"/>
      <c r="F6" s="424">
        <v>54.04413000000001</v>
      </c>
      <c r="G6" s="424">
        <v>41.666664062499997</v>
      </c>
      <c r="H6" s="424">
        <v>12.377465937500013</v>
      </c>
      <c r="I6" s="425">
        <v>1.2970592010662003</v>
      </c>
      <c r="J6" s="426" t="s">
        <v>1</v>
      </c>
    </row>
    <row r="7" spans="1:10" ht="14.4" customHeight="1" x14ac:dyDescent="0.3">
      <c r="A7" s="422" t="s">
        <v>379</v>
      </c>
      <c r="B7" s="423" t="s">
        <v>383</v>
      </c>
      <c r="C7" s="424">
        <v>0</v>
      </c>
      <c r="D7" s="424">
        <v>0.13563</v>
      </c>
      <c r="E7" s="424"/>
      <c r="F7" s="424">
        <v>0</v>
      </c>
      <c r="G7" s="424">
        <v>0</v>
      </c>
      <c r="H7" s="424">
        <v>0</v>
      </c>
      <c r="I7" s="425" t="s">
        <v>381</v>
      </c>
      <c r="J7" s="426" t="s">
        <v>1</v>
      </c>
    </row>
    <row r="8" spans="1:10" ht="14.4" customHeight="1" x14ac:dyDescent="0.3">
      <c r="A8" s="422" t="s">
        <v>379</v>
      </c>
      <c r="B8" s="423" t="s">
        <v>384</v>
      </c>
      <c r="C8" s="424">
        <v>56.288940000000004</v>
      </c>
      <c r="D8" s="424">
        <v>27.266040000000004</v>
      </c>
      <c r="E8" s="424"/>
      <c r="F8" s="424">
        <v>54.04413000000001</v>
      </c>
      <c r="G8" s="424">
        <v>41.666664062499997</v>
      </c>
      <c r="H8" s="424">
        <v>12.377465937500013</v>
      </c>
      <c r="I8" s="425">
        <v>1.2970592010662003</v>
      </c>
      <c r="J8" s="426" t="s">
        <v>385</v>
      </c>
    </row>
    <row r="10" spans="1:10" ht="14.4" customHeight="1" x14ac:dyDescent="0.3">
      <c r="A10" s="422" t="s">
        <v>379</v>
      </c>
      <c r="B10" s="423" t="s">
        <v>380</v>
      </c>
      <c r="C10" s="424" t="s">
        <v>381</v>
      </c>
      <c r="D10" s="424" t="s">
        <v>381</v>
      </c>
      <c r="E10" s="424"/>
      <c r="F10" s="424" t="s">
        <v>381</v>
      </c>
      <c r="G10" s="424" t="s">
        <v>381</v>
      </c>
      <c r="H10" s="424" t="s">
        <v>381</v>
      </c>
      <c r="I10" s="425" t="s">
        <v>381</v>
      </c>
      <c r="J10" s="426" t="s">
        <v>55</v>
      </c>
    </row>
    <row r="11" spans="1:10" ht="14.4" customHeight="1" x14ac:dyDescent="0.3">
      <c r="A11" s="422" t="s">
        <v>386</v>
      </c>
      <c r="B11" s="423" t="s">
        <v>387</v>
      </c>
      <c r="C11" s="424" t="s">
        <v>381</v>
      </c>
      <c r="D11" s="424" t="s">
        <v>381</v>
      </c>
      <c r="E11" s="424"/>
      <c r="F11" s="424" t="s">
        <v>381</v>
      </c>
      <c r="G11" s="424" t="s">
        <v>381</v>
      </c>
      <c r="H11" s="424" t="s">
        <v>381</v>
      </c>
      <c r="I11" s="425" t="s">
        <v>381</v>
      </c>
      <c r="J11" s="426" t="s">
        <v>0</v>
      </c>
    </row>
    <row r="12" spans="1:10" ht="14.4" customHeight="1" x14ac:dyDescent="0.3">
      <c r="A12" s="422" t="s">
        <v>386</v>
      </c>
      <c r="B12" s="423" t="s">
        <v>382</v>
      </c>
      <c r="C12" s="424">
        <v>56.288940000000004</v>
      </c>
      <c r="D12" s="424">
        <v>27.130410000000005</v>
      </c>
      <c r="E12" s="424"/>
      <c r="F12" s="424">
        <v>54.04413000000001</v>
      </c>
      <c r="G12" s="424">
        <v>42</v>
      </c>
      <c r="H12" s="424">
        <v>12.04413000000001</v>
      </c>
      <c r="I12" s="425">
        <v>1.2867650000000002</v>
      </c>
      <c r="J12" s="426" t="s">
        <v>1</v>
      </c>
    </row>
    <row r="13" spans="1:10" ht="14.4" customHeight="1" x14ac:dyDescent="0.3">
      <c r="A13" s="422" t="s">
        <v>386</v>
      </c>
      <c r="B13" s="423" t="s">
        <v>383</v>
      </c>
      <c r="C13" s="424">
        <v>0</v>
      </c>
      <c r="D13" s="424">
        <v>0.13563</v>
      </c>
      <c r="E13" s="424"/>
      <c r="F13" s="424">
        <v>0</v>
      </c>
      <c r="G13" s="424">
        <v>0</v>
      </c>
      <c r="H13" s="424">
        <v>0</v>
      </c>
      <c r="I13" s="425" t="s">
        <v>381</v>
      </c>
      <c r="J13" s="426" t="s">
        <v>1</v>
      </c>
    </row>
    <row r="14" spans="1:10" ht="14.4" customHeight="1" x14ac:dyDescent="0.3">
      <c r="A14" s="422" t="s">
        <v>386</v>
      </c>
      <c r="B14" s="423" t="s">
        <v>388</v>
      </c>
      <c r="C14" s="424">
        <v>56.288940000000004</v>
      </c>
      <c r="D14" s="424">
        <v>27.266040000000004</v>
      </c>
      <c r="E14" s="424"/>
      <c r="F14" s="424">
        <v>54.04413000000001</v>
      </c>
      <c r="G14" s="424">
        <v>42</v>
      </c>
      <c r="H14" s="424">
        <v>12.04413000000001</v>
      </c>
      <c r="I14" s="425">
        <v>1.2867650000000002</v>
      </c>
      <c r="J14" s="426" t="s">
        <v>389</v>
      </c>
    </row>
    <row r="15" spans="1:10" ht="14.4" customHeight="1" x14ac:dyDescent="0.3">
      <c r="A15" s="422" t="s">
        <v>381</v>
      </c>
      <c r="B15" s="423" t="s">
        <v>381</v>
      </c>
      <c r="C15" s="424" t="s">
        <v>381</v>
      </c>
      <c r="D15" s="424" t="s">
        <v>381</v>
      </c>
      <c r="E15" s="424"/>
      <c r="F15" s="424" t="s">
        <v>381</v>
      </c>
      <c r="G15" s="424" t="s">
        <v>381</v>
      </c>
      <c r="H15" s="424" t="s">
        <v>381</v>
      </c>
      <c r="I15" s="425" t="s">
        <v>381</v>
      </c>
      <c r="J15" s="426" t="s">
        <v>390</v>
      </c>
    </row>
    <row r="16" spans="1:10" ht="14.4" customHeight="1" x14ac:dyDescent="0.3">
      <c r="A16" s="422" t="s">
        <v>379</v>
      </c>
      <c r="B16" s="423" t="s">
        <v>384</v>
      </c>
      <c r="C16" s="424">
        <v>56.288940000000004</v>
      </c>
      <c r="D16" s="424">
        <v>27.266040000000004</v>
      </c>
      <c r="E16" s="424"/>
      <c r="F16" s="424">
        <v>54.04413000000001</v>
      </c>
      <c r="G16" s="424">
        <v>42</v>
      </c>
      <c r="H16" s="424">
        <v>12.04413000000001</v>
      </c>
      <c r="I16" s="425">
        <v>1.2867650000000002</v>
      </c>
      <c r="J16" s="426" t="s">
        <v>385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227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675.55160104561855</v>
      </c>
      <c r="M3" s="74">
        <f>SUBTOTAL(9,M5:M1048576)</f>
        <v>80</v>
      </c>
      <c r="N3" s="75">
        <f>SUBTOTAL(9,N5:N1048576)</f>
        <v>54044.128083649484</v>
      </c>
    </row>
    <row r="4" spans="1:14" s="181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9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30" t="s">
        <v>11</v>
      </c>
      <c r="K4" s="430" t="s">
        <v>12</v>
      </c>
      <c r="L4" s="431" t="s">
        <v>119</v>
      </c>
      <c r="M4" s="431" t="s">
        <v>13</v>
      </c>
      <c r="N4" s="432" t="s">
        <v>127</v>
      </c>
    </row>
    <row r="5" spans="1:14" ht="14.4" customHeight="1" x14ac:dyDescent="0.3">
      <c r="A5" s="433" t="s">
        <v>379</v>
      </c>
      <c r="B5" s="434" t="s">
        <v>380</v>
      </c>
      <c r="C5" s="435" t="s">
        <v>386</v>
      </c>
      <c r="D5" s="436" t="s">
        <v>387</v>
      </c>
      <c r="E5" s="437">
        <v>50113001</v>
      </c>
      <c r="F5" s="436" t="s">
        <v>391</v>
      </c>
      <c r="G5" s="435" t="s">
        <v>392</v>
      </c>
      <c r="H5" s="435">
        <v>184256</v>
      </c>
      <c r="I5" s="435">
        <v>84256</v>
      </c>
      <c r="J5" s="435" t="s">
        <v>393</v>
      </c>
      <c r="K5" s="435" t="s">
        <v>394</v>
      </c>
      <c r="L5" s="438">
        <v>25.980000000000008</v>
      </c>
      <c r="M5" s="438">
        <v>2</v>
      </c>
      <c r="N5" s="439">
        <v>51.960000000000015</v>
      </c>
    </row>
    <row r="6" spans="1:14" ht="14.4" customHeight="1" x14ac:dyDescent="0.3">
      <c r="A6" s="440" t="s">
        <v>379</v>
      </c>
      <c r="B6" s="441" t="s">
        <v>380</v>
      </c>
      <c r="C6" s="442" t="s">
        <v>386</v>
      </c>
      <c r="D6" s="443" t="s">
        <v>387</v>
      </c>
      <c r="E6" s="444">
        <v>50113001</v>
      </c>
      <c r="F6" s="443" t="s">
        <v>391</v>
      </c>
      <c r="G6" s="442" t="s">
        <v>392</v>
      </c>
      <c r="H6" s="442">
        <v>187680</v>
      </c>
      <c r="I6" s="442">
        <v>87680</v>
      </c>
      <c r="J6" s="442" t="s">
        <v>395</v>
      </c>
      <c r="K6" s="442" t="s">
        <v>396</v>
      </c>
      <c r="L6" s="445">
        <v>15.360000000000001</v>
      </c>
      <c r="M6" s="445">
        <v>2</v>
      </c>
      <c r="N6" s="446">
        <v>30.720000000000002</v>
      </c>
    </row>
    <row r="7" spans="1:14" ht="14.4" customHeight="1" x14ac:dyDescent="0.3">
      <c r="A7" s="440" t="s">
        <v>379</v>
      </c>
      <c r="B7" s="441" t="s">
        <v>380</v>
      </c>
      <c r="C7" s="442" t="s">
        <v>386</v>
      </c>
      <c r="D7" s="443" t="s">
        <v>387</v>
      </c>
      <c r="E7" s="444">
        <v>50113001</v>
      </c>
      <c r="F7" s="443" t="s">
        <v>391</v>
      </c>
      <c r="G7" s="442" t="s">
        <v>392</v>
      </c>
      <c r="H7" s="442">
        <v>847974</v>
      </c>
      <c r="I7" s="442">
        <v>125525</v>
      </c>
      <c r="J7" s="442" t="s">
        <v>397</v>
      </c>
      <c r="K7" s="442" t="s">
        <v>398</v>
      </c>
      <c r="L7" s="445">
        <v>45.85014367241196</v>
      </c>
      <c r="M7" s="445">
        <v>2</v>
      </c>
      <c r="N7" s="446">
        <v>91.70028734482392</v>
      </c>
    </row>
    <row r="8" spans="1:14" ht="14.4" customHeight="1" x14ac:dyDescent="0.3">
      <c r="A8" s="440" t="s">
        <v>379</v>
      </c>
      <c r="B8" s="441" t="s">
        <v>380</v>
      </c>
      <c r="C8" s="442" t="s">
        <v>386</v>
      </c>
      <c r="D8" s="443" t="s">
        <v>387</v>
      </c>
      <c r="E8" s="444">
        <v>50113001</v>
      </c>
      <c r="F8" s="443" t="s">
        <v>391</v>
      </c>
      <c r="G8" s="442" t="s">
        <v>392</v>
      </c>
      <c r="H8" s="442">
        <v>148888</v>
      </c>
      <c r="I8" s="442">
        <v>48888</v>
      </c>
      <c r="J8" s="442" t="s">
        <v>399</v>
      </c>
      <c r="K8" s="442" t="s">
        <v>400</v>
      </c>
      <c r="L8" s="445">
        <v>57.61999999999999</v>
      </c>
      <c r="M8" s="445">
        <v>4</v>
      </c>
      <c r="N8" s="446">
        <v>230.47999999999996</v>
      </c>
    </row>
    <row r="9" spans="1:14" ht="14.4" customHeight="1" x14ac:dyDescent="0.3">
      <c r="A9" s="440" t="s">
        <v>379</v>
      </c>
      <c r="B9" s="441" t="s">
        <v>380</v>
      </c>
      <c r="C9" s="442" t="s">
        <v>386</v>
      </c>
      <c r="D9" s="443" t="s">
        <v>387</v>
      </c>
      <c r="E9" s="444">
        <v>50113001</v>
      </c>
      <c r="F9" s="443" t="s">
        <v>391</v>
      </c>
      <c r="G9" s="442" t="s">
        <v>392</v>
      </c>
      <c r="H9" s="442">
        <v>841498</v>
      </c>
      <c r="I9" s="442">
        <v>0</v>
      </c>
      <c r="J9" s="442" t="s">
        <v>401</v>
      </c>
      <c r="K9" s="442" t="s">
        <v>381</v>
      </c>
      <c r="L9" s="445">
        <v>44.209999999999994</v>
      </c>
      <c r="M9" s="445">
        <v>2</v>
      </c>
      <c r="N9" s="446">
        <v>88.419999999999987</v>
      </c>
    </row>
    <row r="10" spans="1:14" ht="14.4" customHeight="1" x14ac:dyDescent="0.3">
      <c r="A10" s="440" t="s">
        <v>379</v>
      </c>
      <c r="B10" s="441" t="s">
        <v>380</v>
      </c>
      <c r="C10" s="442" t="s">
        <v>386</v>
      </c>
      <c r="D10" s="443" t="s">
        <v>387</v>
      </c>
      <c r="E10" s="444">
        <v>50113001</v>
      </c>
      <c r="F10" s="443" t="s">
        <v>391</v>
      </c>
      <c r="G10" s="442" t="s">
        <v>392</v>
      </c>
      <c r="H10" s="442">
        <v>162083</v>
      </c>
      <c r="I10" s="442">
        <v>162083</v>
      </c>
      <c r="J10" s="442" t="s">
        <v>402</v>
      </c>
      <c r="K10" s="442" t="s">
        <v>403</v>
      </c>
      <c r="L10" s="445">
        <v>457.77000000000021</v>
      </c>
      <c r="M10" s="445">
        <v>1</v>
      </c>
      <c r="N10" s="446">
        <v>457.77000000000021</v>
      </c>
    </row>
    <row r="11" spans="1:14" ht="14.4" customHeight="1" x14ac:dyDescent="0.3">
      <c r="A11" s="440" t="s">
        <v>379</v>
      </c>
      <c r="B11" s="441" t="s">
        <v>380</v>
      </c>
      <c r="C11" s="442" t="s">
        <v>386</v>
      </c>
      <c r="D11" s="443" t="s">
        <v>387</v>
      </c>
      <c r="E11" s="444">
        <v>50113001</v>
      </c>
      <c r="F11" s="443" t="s">
        <v>391</v>
      </c>
      <c r="G11" s="442" t="s">
        <v>392</v>
      </c>
      <c r="H11" s="442">
        <v>100699</v>
      </c>
      <c r="I11" s="442">
        <v>699</v>
      </c>
      <c r="J11" s="442" t="s">
        <v>404</v>
      </c>
      <c r="K11" s="442" t="s">
        <v>405</v>
      </c>
      <c r="L11" s="445">
        <v>59.900000000000006</v>
      </c>
      <c r="M11" s="445">
        <v>3</v>
      </c>
      <c r="N11" s="446">
        <v>179.70000000000002</v>
      </c>
    </row>
    <row r="12" spans="1:14" ht="14.4" customHeight="1" x14ac:dyDescent="0.3">
      <c r="A12" s="440" t="s">
        <v>379</v>
      </c>
      <c r="B12" s="441" t="s">
        <v>380</v>
      </c>
      <c r="C12" s="442" t="s">
        <v>386</v>
      </c>
      <c r="D12" s="443" t="s">
        <v>387</v>
      </c>
      <c r="E12" s="444">
        <v>50113001</v>
      </c>
      <c r="F12" s="443" t="s">
        <v>391</v>
      </c>
      <c r="G12" s="442" t="s">
        <v>392</v>
      </c>
      <c r="H12" s="442">
        <v>132082</v>
      </c>
      <c r="I12" s="442">
        <v>32082</v>
      </c>
      <c r="J12" s="442" t="s">
        <v>406</v>
      </c>
      <c r="K12" s="442" t="s">
        <v>407</v>
      </c>
      <c r="L12" s="445">
        <v>83.130000000000024</v>
      </c>
      <c r="M12" s="445">
        <v>2</v>
      </c>
      <c r="N12" s="446">
        <v>166.26000000000005</v>
      </c>
    </row>
    <row r="13" spans="1:14" ht="14.4" customHeight="1" x14ac:dyDescent="0.3">
      <c r="A13" s="440" t="s">
        <v>379</v>
      </c>
      <c r="B13" s="441" t="s">
        <v>380</v>
      </c>
      <c r="C13" s="442" t="s">
        <v>386</v>
      </c>
      <c r="D13" s="443" t="s">
        <v>387</v>
      </c>
      <c r="E13" s="444">
        <v>50113001</v>
      </c>
      <c r="F13" s="443" t="s">
        <v>391</v>
      </c>
      <c r="G13" s="442" t="s">
        <v>392</v>
      </c>
      <c r="H13" s="442">
        <v>500168</v>
      </c>
      <c r="I13" s="442">
        <v>32080</v>
      </c>
      <c r="J13" s="442" t="s">
        <v>408</v>
      </c>
      <c r="K13" s="442" t="s">
        <v>409</v>
      </c>
      <c r="L13" s="445">
        <v>24.17</v>
      </c>
      <c r="M13" s="445">
        <v>1</v>
      </c>
      <c r="N13" s="446">
        <v>24.17</v>
      </c>
    </row>
    <row r="14" spans="1:14" ht="14.4" customHeight="1" x14ac:dyDescent="0.3">
      <c r="A14" s="440" t="s">
        <v>379</v>
      </c>
      <c r="B14" s="441" t="s">
        <v>380</v>
      </c>
      <c r="C14" s="442" t="s">
        <v>386</v>
      </c>
      <c r="D14" s="443" t="s">
        <v>387</v>
      </c>
      <c r="E14" s="444">
        <v>50113001</v>
      </c>
      <c r="F14" s="443" t="s">
        <v>391</v>
      </c>
      <c r="G14" s="442" t="s">
        <v>392</v>
      </c>
      <c r="H14" s="442">
        <v>846629</v>
      </c>
      <c r="I14" s="442">
        <v>100013</v>
      </c>
      <c r="J14" s="442" t="s">
        <v>410</v>
      </c>
      <c r="K14" s="442" t="s">
        <v>411</v>
      </c>
      <c r="L14" s="445">
        <v>37.399999999999991</v>
      </c>
      <c r="M14" s="445">
        <v>2</v>
      </c>
      <c r="N14" s="446">
        <v>74.799999999999983</v>
      </c>
    </row>
    <row r="15" spans="1:14" ht="14.4" customHeight="1" x14ac:dyDescent="0.3">
      <c r="A15" s="440" t="s">
        <v>379</v>
      </c>
      <c r="B15" s="441" t="s">
        <v>380</v>
      </c>
      <c r="C15" s="442" t="s">
        <v>386</v>
      </c>
      <c r="D15" s="443" t="s">
        <v>387</v>
      </c>
      <c r="E15" s="444">
        <v>50113001</v>
      </c>
      <c r="F15" s="443" t="s">
        <v>391</v>
      </c>
      <c r="G15" s="442" t="s">
        <v>392</v>
      </c>
      <c r="H15" s="442">
        <v>100802</v>
      </c>
      <c r="I15" s="442">
        <v>1000</v>
      </c>
      <c r="J15" s="442" t="s">
        <v>412</v>
      </c>
      <c r="K15" s="442" t="s">
        <v>413</v>
      </c>
      <c r="L15" s="445">
        <v>73.098504747977259</v>
      </c>
      <c r="M15" s="445">
        <v>3</v>
      </c>
      <c r="N15" s="446">
        <v>219.29551424393179</v>
      </c>
    </row>
    <row r="16" spans="1:14" ht="14.4" customHeight="1" x14ac:dyDescent="0.3">
      <c r="A16" s="440" t="s">
        <v>379</v>
      </c>
      <c r="B16" s="441" t="s">
        <v>380</v>
      </c>
      <c r="C16" s="442" t="s">
        <v>386</v>
      </c>
      <c r="D16" s="443" t="s">
        <v>387</v>
      </c>
      <c r="E16" s="444">
        <v>50113001</v>
      </c>
      <c r="F16" s="443" t="s">
        <v>391</v>
      </c>
      <c r="G16" s="442" t="s">
        <v>392</v>
      </c>
      <c r="H16" s="442">
        <v>920144</v>
      </c>
      <c r="I16" s="442">
        <v>0</v>
      </c>
      <c r="J16" s="442" t="s">
        <v>414</v>
      </c>
      <c r="K16" s="442" t="s">
        <v>415</v>
      </c>
      <c r="L16" s="445">
        <v>8231.6227118180577</v>
      </c>
      <c r="M16" s="445">
        <v>5</v>
      </c>
      <c r="N16" s="446">
        <v>41158.113559090292</v>
      </c>
    </row>
    <row r="17" spans="1:14" ht="14.4" customHeight="1" x14ac:dyDescent="0.3">
      <c r="A17" s="440" t="s">
        <v>379</v>
      </c>
      <c r="B17" s="441" t="s">
        <v>380</v>
      </c>
      <c r="C17" s="442" t="s">
        <v>386</v>
      </c>
      <c r="D17" s="443" t="s">
        <v>387</v>
      </c>
      <c r="E17" s="444">
        <v>50113001</v>
      </c>
      <c r="F17" s="443" t="s">
        <v>391</v>
      </c>
      <c r="G17" s="442" t="s">
        <v>392</v>
      </c>
      <c r="H17" s="442">
        <v>920136</v>
      </c>
      <c r="I17" s="442">
        <v>0</v>
      </c>
      <c r="J17" s="442" t="s">
        <v>416</v>
      </c>
      <c r="K17" s="442" t="s">
        <v>415</v>
      </c>
      <c r="L17" s="445">
        <v>344.85031621687784</v>
      </c>
      <c r="M17" s="445">
        <v>14</v>
      </c>
      <c r="N17" s="446">
        <v>4827.9044270362901</v>
      </c>
    </row>
    <row r="18" spans="1:14" ht="14.4" customHeight="1" x14ac:dyDescent="0.3">
      <c r="A18" s="440" t="s">
        <v>379</v>
      </c>
      <c r="B18" s="441" t="s">
        <v>380</v>
      </c>
      <c r="C18" s="442" t="s">
        <v>386</v>
      </c>
      <c r="D18" s="443" t="s">
        <v>387</v>
      </c>
      <c r="E18" s="444">
        <v>50113001</v>
      </c>
      <c r="F18" s="443" t="s">
        <v>391</v>
      </c>
      <c r="G18" s="442" t="s">
        <v>392</v>
      </c>
      <c r="H18" s="442">
        <v>900321</v>
      </c>
      <c r="I18" s="442">
        <v>0</v>
      </c>
      <c r="J18" s="442" t="s">
        <v>417</v>
      </c>
      <c r="K18" s="442" t="s">
        <v>381</v>
      </c>
      <c r="L18" s="445">
        <v>0</v>
      </c>
      <c r="M18" s="445">
        <v>0</v>
      </c>
      <c r="N18" s="446">
        <v>0</v>
      </c>
    </row>
    <row r="19" spans="1:14" ht="14.4" customHeight="1" x14ac:dyDescent="0.3">
      <c r="A19" s="440" t="s">
        <v>379</v>
      </c>
      <c r="B19" s="441" t="s">
        <v>380</v>
      </c>
      <c r="C19" s="442" t="s">
        <v>386</v>
      </c>
      <c r="D19" s="443" t="s">
        <v>387</v>
      </c>
      <c r="E19" s="444">
        <v>50113001</v>
      </c>
      <c r="F19" s="443" t="s">
        <v>391</v>
      </c>
      <c r="G19" s="442" t="s">
        <v>392</v>
      </c>
      <c r="H19" s="442">
        <v>846813</v>
      </c>
      <c r="I19" s="442">
        <v>137120</v>
      </c>
      <c r="J19" s="442" t="s">
        <v>418</v>
      </c>
      <c r="K19" s="442" t="s">
        <v>419</v>
      </c>
      <c r="L19" s="445">
        <v>65.72999999999999</v>
      </c>
      <c r="M19" s="445">
        <v>9</v>
      </c>
      <c r="N19" s="446">
        <v>591.56999999999994</v>
      </c>
    </row>
    <row r="20" spans="1:14" ht="14.4" customHeight="1" x14ac:dyDescent="0.3">
      <c r="A20" s="440" t="s">
        <v>379</v>
      </c>
      <c r="B20" s="441" t="s">
        <v>380</v>
      </c>
      <c r="C20" s="442" t="s">
        <v>386</v>
      </c>
      <c r="D20" s="443" t="s">
        <v>387</v>
      </c>
      <c r="E20" s="444">
        <v>50113001</v>
      </c>
      <c r="F20" s="443" t="s">
        <v>391</v>
      </c>
      <c r="G20" s="442" t="s">
        <v>392</v>
      </c>
      <c r="H20" s="442">
        <v>500474</v>
      </c>
      <c r="I20" s="442">
        <v>0</v>
      </c>
      <c r="J20" s="442" t="s">
        <v>420</v>
      </c>
      <c r="K20" s="442" t="s">
        <v>381</v>
      </c>
      <c r="L20" s="445">
        <v>1129.2934874622315</v>
      </c>
      <c r="M20" s="445">
        <v>4</v>
      </c>
      <c r="N20" s="446">
        <v>4517.173949848926</v>
      </c>
    </row>
    <row r="21" spans="1:14" ht="14.4" customHeight="1" x14ac:dyDescent="0.3">
      <c r="A21" s="440" t="s">
        <v>379</v>
      </c>
      <c r="B21" s="441" t="s">
        <v>380</v>
      </c>
      <c r="C21" s="442" t="s">
        <v>386</v>
      </c>
      <c r="D21" s="443" t="s">
        <v>387</v>
      </c>
      <c r="E21" s="444">
        <v>50113001</v>
      </c>
      <c r="F21" s="443" t="s">
        <v>391</v>
      </c>
      <c r="G21" s="442" t="s">
        <v>392</v>
      </c>
      <c r="H21" s="442">
        <v>988466</v>
      </c>
      <c r="I21" s="442">
        <v>192729</v>
      </c>
      <c r="J21" s="442" t="s">
        <v>421</v>
      </c>
      <c r="K21" s="442" t="s">
        <v>422</v>
      </c>
      <c r="L21" s="445">
        <v>54.469999999999985</v>
      </c>
      <c r="M21" s="445">
        <v>2</v>
      </c>
      <c r="N21" s="446">
        <v>108.93999999999997</v>
      </c>
    </row>
    <row r="22" spans="1:14" ht="14.4" customHeight="1" x14ac:dyDescent="0.3">
      <c r="A22" s="440" t="s">
        <v>379</v>
      </c>
      <c r="B22" s="441" t="s">
        <v>380</v>
      </c>
      <c r="C22" s="442" t="s">
        <v>386</v>
      </c>
      <c r="D22" s="443" t="s">
        <v>387</v>
      </c>
      <c r="E22" s="444">
        <v>50113001</v>
      </c>
      <c r="F22" s="443" t="s">
        <v>391</v>
      </c>
      <c r="G22" s="442" t="s">
        <v>392</v>
      </c>
      <c r="H22" s="442">
        <v>100876</v>
      </c>
      <c r="I22" s="442">
        <v>876</v>
      </c>
      <c r="J22" s="442" t="s">
        <v>423</v>
      </c>
      <c r="K22" s="442" t="s">
        <v>424</v>
      </c>
      <c r="L22" s="445">
        <v>66.720115361741193</v>
      </c>
      <c r="M22" s="445">
        <v>3</v>
      </c>
      <c r="N22" s="446">
        <v>200.16034608522358</v>
      </c>
    </row>
    <row r="23" spans="1:14" ht="14.4" customHeight="1" x14ac:dyDescent="0.3">
      <c r="A23" s="440" t="s">
        <v>379</v>
      </c>
      <c r="B23" s="441" t="s">
        <v>380</v>
      </c>
      <c r="C23" s="442" t="s">
        <v>386</v>
      </c>
      <c r="D23" s="443" t="s">
        <v>387</v>
      </c>
      <c r="E23" s="444">
        <v>50113001</v>
      </c>
      <c r="F23" s="443" t="s">
        <v>391</v>
      </c>
      <c r="G23" s="442" t="s">
        <v>392</v>
      </c>
      <c r="H23" s="442">
        <v>395435</v>
      </c>
      <c r="I23" s="442">
        <v>0</v>
      </c>
      <c r="J23" s="442" t="s">
        <v>425</v>
      </c>
      <c r="K23" s="442" t="s">
        <v>381</v>
      </c>
      <c r="L23" s="445">
        <v>117.02</v>
      </c>
      <c r="M23" s="445">
        <v>1</v>
      </c>
      <c r="N23" s="446">
        <v>117.02</v>
      </c>
    </row>
    <row r="24" spans="1:14" ht="14.4" customHeight="1" x14ac:dyDescent="0.3">
      <c r="A24" s="440" t="s">
        <v>379</v>
      </c>
      <c r="B24" s="441" t="s">
        <v>380</v>
      </c>
      <c r="C24" s="442" t="s">
        <v>386</v>
      </c>
      <c r="D24" s="443" t="s">
        <v>387</v>
      </c>
      <c r="E24" s="444">
        <v>50113001</v>
      </c>
      <c r="F24" s="443" t="s">
        <v>391</v>
      </c>
      <c r="G24" s="442" t="s">
        <v>392</v>
      </c>
      <c r="H24" s="442">
        <v>848950</v>
      </c>
      <c r="I24" s="442">
        <v>155148</v>
      </c>
      <c r="J24" s="442" t="s">
        <v>426</v>
      </c>
      <c r="K24" s="442" t="s">
        <v>427</v>
      </c>
      <c r="L24" s="445">
        <v>18.669999999999998</v>
      </c>
      <c r="M24" s="445">
        <v>2</v>
      </c>
      <c r="N24" s="446">
        <v>37.339999999999996</v>
      </c>
    </row>
    <row r="25" spans="1:14" ht="14.4" customHeight="1" x14ac:dyDescent="0.3">
      <c r="A25" s="440" t="s">
        <v>379</v>
      </c>
      <c r="B25" s="441" t="s">
        <v>380</v>
      </c>
      <c r="C25" s="442" t="s">
        <v>386</v>
      </c>
      <c r="D25" s="443" t="s">
        <v>387</v>
      </c>
      <c r="E25" s="444">
        <v>50113001</v>
      </c>
      <c r="F25" s="443" t="s">
        <v>391</v>
      </c>
      <c r="G25" s="442" t="s">
        <v>392</v>
      </c>
      <c r="H25" s="442">
        <v>849941</v>
      </c>
      <c r="I25" s="442">
        <v>162142</v>
      </c>
      <c r="J25" s="442" t="s">
        <v>426</v>
      </c>
      <c r="K25" s="442" t="s">
        <v>428</v>
      </c>
      <c r="L25" s="445">
        <v>28.330000000000009</v>
      </c>
      <c r="M25" s="445">
        <v>4</v>
      </c>
      <c r="N25" s="446">
        <v>113.32000000000004</v>
      </c>
    </row>
    <row r="26" spans="1:14" ht="14.4" customHeight="1" x14ac:dyDescent="0.3">
      <c r="A26" s="440" t="s">
        <v>379</v>
      </c>
      <c r="B26" s="441" t="s">
        <v>380</v>
      </c>
      <c r="C26" s="442" t="s">
        <v>386</v>
      </c>
      <c r="D26" s="443" t="s">
        <v>387</v>
      </c>
      <c r="E26" s="444">
        <v>50113001</v>
      </c>
      <c r="F26" s="443" t="s">
        <v>391</v>
      </c>
      <c r="G26" s="442" t="s">
        <v>392</v>
      </c>
      <c r="H26" s="442">
        <v>155911</v>
      </c>
      <c r="I26" s="442">
        <v>55911</v>
      </c>
      <c r="J26" s="442" t="s">
        <v>429</v>
      </c>
      <c r="K26" s="442" t="s">
        <v>430</v>
      </c>
      <c r="L26" s="445">
        <v>35.590000000000003</v>
      </c>
      <c r="M26" s="445">
        <v>1</v>
      </c>
      <c r="N26" s="446">
        <v>35.590000000000003</v>
      </c>
    </row>
    <row r="27" spans="1:14" ht="14.4" customHeight="1" x14ac:dyDescent="0.3">
      <c r="A27" s="440" t="s">
        <v>379</v>
      </c>
      <c r="B27" s="441" t="s">
        <v>380</v>
      </c>
      <c r="C27" s="442" t="s">
        <v>386</v>
      </c>
      <c r="D27" s="443" t="s">
        <v>387</v>
      </c>
      <c r="E27" s="444">
        <v>50113001</v>
      </c>
      <c r="F27" s="443" t="s">
        <v>391</v>
      </c>
      <c r="G27" s="442" t="s">
        <v>392</v>
      </c>
      <c r="H27" s="442">
        <v>188900</v>
      </c>
      <c r="I27" s="442">
        <v>88900</v>
      </c>
      <c r="J27" s="442" t="s">
        <v>431</v>
      </c>
      <c r="K27" s="442" t="s">
        <v>432</v>
      </c>
      <c r="L27" s="445">
        <v>78.64</v>
      </c>
      <c r="M27" s="445">
        <v>7</v>
      </c>
      <c r="N27" s="446">
        <v>550.48</v>
      </c>
    </row>
    <row r="28" spans="1:14" ht="14.4" customHeight="1" thickBot="1" x14ac:dyDescent="0.35">
      <c r="A28" s="447" t="s">
        <v>379</v>
      </c>
      <c r="B28" s="448" t="s">
        <v>380</v>
      </c>
      <c r="C28" s="449" t="s">
        <v>386</v>
      </c>
      <c r="D28" s="450" t="s">
        <v>387</v>
      </c>
      <c r="E28" s="451">
        <v>50113001</v>
      </c>
      <c r="F28" s="450" t="s">
        <v>391</v>
      </c>
      <c r="G28" s="449" t="s">
        <v>392</v>
      </c>
      <c r="H28" s="449">
        <v>186198</v>
      </c>
      <c r="I28" s="449">
        <v>186198</v>
      </c>
      <c r="J28" s="449" t="s">
        <v>433</v>
      </c>
      <c r="K28" s="449" t="s">
        <v>434</v>
      </c>
      <c r="L28" s="452">
        <v>42.81</v>
      </c>
      <c r="M28" s="452">
        <v>4</v>
      </c>
      <c r="N28" s="453">
        <v>171.24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55</v>
      </c>
      <c r="C3" s="271">
        <f>SUM(C6:C1048576)</f>
        <v>0</v>
      </c>
      <c r="D3" s="271">
        <f>SUM(D6:D1048576)</f>
        <v>0</v>
      </c>
      <c r="E3" s="272">
        <f>SUM(E6:E1048576)</f>
        <v>0</v>
      </c>
      <c r="F3" s="269">
        <f>IF(SUM($B3:$E3)=0,"",B3/SUM($B3:$E3))</f>
        <v>1</v>
      </c>
      <c r="G3" s="267">
        <f t="shared" ref="G3:I3" si="0">IF(SUM($B3:$E3)=0,"",C3/SUM($B3:$E3))</f>
        <v>0</v>
      </c>
      <c r="H3" s="267">
        <f t="shared" si="0"/>
        <v>0</v>
      </c>
      <c r="I3" s="268">
        <f t="shared" si="0"/>
        <v>0</v>
      </c>
      <c r="J3" s="271">
        <f>SUM(J6:J1048576)</f>
        <v>30</v>
      </c>
      <c r="K3" s="271">
        <f>SUM(K6:K1048576)</f>
        <v>0</v>
      </c>
      <c r="L3" s="271">
        <f>SUM(L6:L1048576)</f>
        <v>0</v>
      </c>
      <c r="M3" s="272">
        <f>SUM(M6:M1048576)</f>
        <v>0</v>
      </c>
      <c r="N3" s="269">
        <f>IF(SUM($J3:$M3)=0,"",J3/SUM($J3:$M3))</f>
        <v>1</v>
      </c>
      <c r="O3" s="267">
        <f t="shared" ref="O3:Q3" si="1">IF(SUM($J3:$M3)=0,"",K3/SUM($J3:$M3))</f>
        <v>0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4" t="s">
        <v>177</v>
      </c>
      <c r="B5" s="455" t="s">
        <v>179</v>
      </c>
      <c r="C5" s="455" t="s">
        <v>180</v>
      </c>
      <c r="D5" s="455" t="s">
        <v>181</v>
      </c>
      <c r="E5" s="456" t="s">
        <v>182</v>
      </c>
      <c r="F5" s="457" t="s">
        <v>179</v>
      </c>
      <c r="G5" s="458" t="s">
        <v>180</v>
      </c>
      <c r="H5" s="458" t="s">
        <v>181</v>
      </c>
      <c r="I5" s="459" t="s">
        <v>182</v>
      </c>
      <c r="J5" s="455" t="s">
        <v>179</v>
      </c>
      <c r="K5" s="455" t="s">
        <v>180</v>
      </c>
      <c r="L5" s="455" t="s">
        <v>181</v>
      </c>
      <c r="M5" s="456" t="s">
        <v>182</v>
      </c>
      <c r="N5" s="457" t="s">
        <v>179</v>
      </c>
      <c r="O5" s="458" t="s">
        <v>180</v>
      </c>
      <c r="P5" s="458" t="s">
        <v>181</v>
      </c>
      <c r="Q5" s="459" t="s">
        <v>182</v>
      </c>
    </row>
    <row r="6" spans="1:17" ht="14.4" customHeight="1" x14ac:dyDescent="0.3">
      <c r="A6" s="465" t="s">
        <v>435</v>
      </c>
      <c r="B6" s="469"/>
      <c r="C6" s="438"/>
      <c r="D6" s="438"/>
      <c r="E6" s="439"/>
      <c r="F6" s="467"/>
      <c r="G6" s="461"/>
      <c r="H6" s="461"/>
      <c r="I6" s="471"/>
      <c r="J6" s="469"/>
      <c r="K6" s="438"/>
      <c r="L6" s="438"/>
      <c r="M6" s="439"/>
      <c r="N6" s="467"/>
      <c r="O6" s="461"/>
      <c r="P6" s="461"/>
      <c r="Q6" s="462"/>
    </row>
    <row r="7" spans="1:17" ht="14.4" customHeight="1" thickBot="1" x14ac:dyDescent="0.35">
      <c r="A7" s="466" t="s">
        <v>436</v>
      </c>
      <c r="B7" s="470">
        <v>55</v>
      </c>
      <c r="C7" s="452"/>
      <c r="D7" s="452"/>
      <c r="E7" s="453"/>
      <c r="F7" s="468">
        <v>1</v>
      </c>
      <c r="G7" s="463">
        <v>0</v>
      </c>
      <c r="H7" s="463">
        <v>0</v>
      </c>
      <c r="I7" s="472">
        <v>0</v>
      </c>
      <c r="J7" s="470">
        <v>30</v>
      </c>
      <c r="K7" s="452"/>
      <c r="L7" s="452"/>
      <c r="M7" s="453"/>
      <c r="N7" s="468">
        <v>1</v>
      </c>
      <c r="O7" s="463">
        <v>0</v>
      </c>
      <c r="P7" s="463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2017-06-21T15:00:02Z</dcterms:modified>
</cp:coreProperties>
</file>