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8" i="431"/>
  <c r="G9" i="431"/>
  <c r="G13" i="431"/>
  <c r="G21" i="431"/>
  <c r="H16" i="431"/>
  <c r="I15" i="431"/>
  <c r="J14" i="431"/>
  <c r="K13" i="431"/>
  <c r="L12" i="431"/>
  <c r="M11" i="431"/>
  <c r="N10" i="431"/>
  <c r="O9" i="431"/>
  <c r="P12" i="431"/>
  <c r="P20" i="431"/>
  <c r="Q19" i="431"/>
  <c r="L14" i="431"/>
  <c r="M17" i="431"/>
  <c r="N16" i="431"/>
  <c r="O19" i="431"/>
  <c r="Q9" i="431"/>
  <c r="Q21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L10" i="431"/>
  <c r="L18" i="431"/>
  <c r="M13" i="431"/>
  <c r="N12" i="431"/>
  <c r="N20" i="431"/>
  <c r="O15" i="431"/>
  <c r="P14" i="431"/>
  <c r="Q13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F14" i="431"/>
  <c r="G17" i="431"/>
  <c r="H12" i="431"/>
  <c r="H20" i="431"/>
  <c r="I11" i="431"/>
  <c r="I19" i="431"/>
  <c r="J10" i="431"/>
  <c r="J18" i="431"/>
  <c r="K9" i="431"/>
  <c r="K17" i="431"/>
  <c r="K21" i="431"/>
  <c r="L16" i="431"/>
  <c r="L20" i="431"/>
  <c r="M15" i="431"/>
  <c r="M19" i="431"/>
  <c r="N14" i="431"/>
  <c r="N18" i="431"/>
  <c r="O13" i="431"/>
  <c r="O17" i="431"/>
  <c r="O21" i="431"/>
  <c r="P16" i="431"/>
  <c r="Q11" i="431"/>
  <c r="Q15" i="431"/>
  <c r="K19" i="431"/>
  <c r="M9" i="431"/>
  <c r="M21" i="431"/>
  <c r="O11" i="431"/>
  <c r="P10" i="431"/>
  <c r="P18" i="431"/>
  <c r="Q17" i="431"/>
  <c r="F8" i="431"/>
  <c r="M8" i="431"/>
  <c r="K8" i="431"/>
  <c r="D8" i="431"/>
  <c r="N8" i="431"/>
  <c r="Q8" i="431"/>
  <c r="C8" i="431"/>
  <c r="G8" i="431"/>
  <c r="L8" i="431"/>
  <c r="O8" i="431"/>
  <c r="J8" i="431"/>
  <c r="P8" i="431"/>
  <c r="I8" i="431"/>
  <c r="E8" i="431"/>
  <c r="H8" i="431"/>
  <c r="R17" i="431" l="1"/>
  <c r="S17" i="431"/>
  <c r="R15" i="431"/>
  <c r="S15" i="431"/>
  <c r="R11" i="431"/>
  <c r="S11" i="431"/>
  <c r="R18" i="431"/>
  <c r="S18" i="431"/>
  <c r="S14" i="431"/>
  <c r="R14" i="431"/>
  <c r="S10" i="431"/>
  <c r="R10" i="431"/>
  <c r="R13" i="431"/>
  <c r="S13" i="431"/>
  <c r="R20" i="431"/>
  <c r="S20" i="431"/>
  <c r="S16" i="431"/>
  <c r="R16" i="431"/>
  <c r="R12" i="431"/>
  <c r="S12" i="431"/>
  <c r="R21" i="431"/>
  <c r="S21" i="431"/>
  <c r="R9" i="431"/>
  <c r="S9" i="431"/>
  <c r="S19" i="431"/>
  <c r="R1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D13" i="414"/>
  <c r="D16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<sst xmlns="http://schemas.openxmlformats.org/spreadsheetml/2006/main" count="14662" uniqueCount="1194">
  <si>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</si>
  <si>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</si>
  <si>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</si>
  <si>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</si>
  <si>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</si>
  <si>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</si>
  <si>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</si>
  <si>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</si>
  <si>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</si>
  <si>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</si>
  <si>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</si>
  <si>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</si>
  <si>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</si>
  <si>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</si>
  <si>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</si>
  <si>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</si>
  <si>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</si>
  <si>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</si>
  <si>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</si>
  <si>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</si>
  <si>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</si>
  <si>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</si>
  <si>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</si>
  <si>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</si>
  <si>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</si>
  <si>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</si>
  <si>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</si>
  <si>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</si>
  <si>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</si>
  <si>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</si>
  <si>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</si>
  <si>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</si>
  <si>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</si>
  <si>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</si>
  <si>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</si>
  <si>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</si>
  <si>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</si>
  <si>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</si>
  <si>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</si>
  <si>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</si>
  <si>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</si>
  <si>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</si>
  <si>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</si>
  <si>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</si>
  <si>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</si>
  <si>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</si>
  <si>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</si>
  <si>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</si>
  <si>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</si>
  <si>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</si>
  <si>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</si>
  <si>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</si>
  <si>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</si>
  <si>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</si>
  <si>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</si>
  <si>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</si>
  <si>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</si>
  <si>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</si>
  <si>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</si>
  <si>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</si>
  <si>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</si>
  <si>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</si>
  <si>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</si>
  <si>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</si>
  <si>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</si>
  <si>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</si>
  <si>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</si>
  <si>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</si>
  <si>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</si>
  <si>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</si>
  <si>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</si>
  <si>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</si>
  <si>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</si>
  <si>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</si>
  <si>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</si>
  <si>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</si>
  <si>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</si>
  <si>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</si>
  <si>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</si>
  <si>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</si>
  <si>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</si>
  <si>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</si>
  <si>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</si>
  <si>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</si>
  <si>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</si>
  <si>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</si>
  <si>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</si>
  <si>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</si>
  <si>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</si>
  <si>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</si>
  <si>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</si>
  <si>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</si>
  <si>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</si>
  <si>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</si>
  <si>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</si>
  <si>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</si>
  <si>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</si>
  <si>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</si>
  <si>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</si>
  <si>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</si>
  <si>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</si>
  <si>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</si>
  <si>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</si>
  <si>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</si>
  <si>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</si>
  <si>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</si>
  <si>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</si>
  <si>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</si>
  <si>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</si>
  <si>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</si>
  <si>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</si>
  <si>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</si>
  <si>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</si>
  <si>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</si>
  <si>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</si>
  <si>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</si>
  <si>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</si>
  <si>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</si>
  <si>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</si>
  <si>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</si>
  <si>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</si>
  <si>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</si>
  <si>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</si>
  <si>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</si>
  <si>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</si>
  <si>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</si>
  <si>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</si>
  <si>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</si>
  <si>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</si>
  <si>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</si>
  <si>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</si>
  <si>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</si>
  <si>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</si>
  <si>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</si>
  <si>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</si>
  <si>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</si>
  <si>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</si>
  <si>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</si>
  <si>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</si>
  <si>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</si>
  <si>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</si>
  <si>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</si>
  <si>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</si>
  <si>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</si>
  <si>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</si>
  <si>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</si>
  <si>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</si>
  <si>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</si>
  <si>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</si>
  <si>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</si>
  <si>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</si>
  <si>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</si>
  <si>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</si>
  <si>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</si>
  <si>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</si>
  <si>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</si>
  <si>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</si>
  <si>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</si>
  <si>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</si>
  <si>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</si>
  <si>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</si>
  <si>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</si>
  <si>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</si>
  <si>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</si>
  <si>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</si>
  <si>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</si>
  <si>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</si>
  <si>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</si>
  <si>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</si>
  <si>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</si>
  <si>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</si>
  <si>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</si>
  <si>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</si>
  <si>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</si>
  <si>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</si>
  <si>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</si>
  <si>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</si>
  <si>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</si>
  <si>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</si>
  <si>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</si>
  <si>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</si>
  <si>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</si>
  <si>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</si>
  <si>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</si>
  <si>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</si>
  <si>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</si>
  <si>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</si>
  <si>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</si>
  <si>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</si>
  <si>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</si>
  <si>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</si>
  <si>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</si>
  <si>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</si>
  <si>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</si>
  <si>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</si>
  <si>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</si>
  <si>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</si>
  <si>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</si>
  <si>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</si>
  <si>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</si>
  <si>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</si>
  <si>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</si>
  <si>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</si>
  <si>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</si>
  <si>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</si>
  <si>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</si>
  <si>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</si>
  <si>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</si>
  <si>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</si>
  <si>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</si>
  <si>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</si>
  <si>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</si>
  <si>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</si>
  <si>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</si>
  <si>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</si>
  <si>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</si>
  <si>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</si>
  <si>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</si>
  <si>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</si>
  <si>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</si>
  <si>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</si>
  <si>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</si>
  <si>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</si>
  <si>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</si>
  <si>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</si>
  <si>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</si>
  <si>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</si>
  <si>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</si>
  <si>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</si>
  <si>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</si>
  <si>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</si>
  <si>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</si>
  <si>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</si>
  <si>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</si>
  <si>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</si>
  <si>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</si>
  <si>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</si>
  <si>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</si>
  <si>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</si>
  <si>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</si>
  <si>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</si>
  <si>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</si>
  <si>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</si>
  <si>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</si>
  <si>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</si>
  <si>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</si>
  <si>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</si>
  <si>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</si>
  <si>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</si>
  <si>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</si>
  <si>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</si>
  <si>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</si>
  <si>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</si>
  <si>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</si>
  <si>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</si>
  <si>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</si>
  <si>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</si>
  <si>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</si>
  <si>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</si>
  <si>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</si>
  <si>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</si>
  <si>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</si>
  <si>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</si>
  <si>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</si>
  <si>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</si>
  <si>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</si>
  <si>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</si>
  <si>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</si>
  <si>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</si>
  <si>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</si>
  <si>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</si>
  <si>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</si>
  <si>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</si>
  <si>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</si>
  <si>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</si>
  <si>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</si>
  <si>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</si>
  <si>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</si>
  <si>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</si>
  <si>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</si>
  <si>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</si>
  <si>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</si>
  <si>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</si>
  <si>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</si>
  <si>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</si>
  <si>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</si>
  <si>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</si>
  <si>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</si>
  <si>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</si>
  <si>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</si>
  <si>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</si>
  <si>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</si>
  <si>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</si>
  <si>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</si>
  <si>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</si>
  <si>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</si>
  <si>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</si>
  <si>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</si>
  <si>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</si>
  <si>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</si>
  <si>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</si>
  <si>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</si>
  <si>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</si>
  <si>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</si>
  <si>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</si>
  <si>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</si>
  <si>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</si>
  <si>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</si>
  <si>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</si>
  <si>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</si>
  <si>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</si>
  <si>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</si>
  <si>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</si>
  <si>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</si>
  <si>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</si>
  <si>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</si>
  <si>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</si>
  <si>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</si>
  <si>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</si>
  <si>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</si>
  <si>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</si>
  <si>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</si>
  <si>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</si>
  <si>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</si>
  <si>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</si>
  <si>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</si>
  <si>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</si>
  <si>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</si>
  <si>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</si>
  <si>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</si>
  <si>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</si>
  <si>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</si>
  <si>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</si>
  <si>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</si>
  <si>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</si>
  <si>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</si>
  <si>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</si>
  <si>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</si>
  <si>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</si>
  <si>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</si>
  <si>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</si>
  <si>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</si>
  <si>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</si>
  <si>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</si>
  <si>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</si>
  <si>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</si>
  <si>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</si>
  <si>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</si>
  <si>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</si>
  <si>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</si>
  <si>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</si>
  <si>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</si>
  <si>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</si>
  <si>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</si>
  <si>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</si>
  <si>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</si>
  <si>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</si>
  <si>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</si>
  <si>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</si>
  <si>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</si>
  <si>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</si>
  <si>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</si>
  <si>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</si>
  <si>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</si>
  <si>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</si>
  <si>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</si>
  <si>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</si>
  <si>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</si>
  <si>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</si>
  <si>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</si>
  <si>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</si>
  <si>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</si>
  <si>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</si>
  <si>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</si>
  <si>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</si>
  <si>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</si>
  <si>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</si>
  <si>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</si>
  <si>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</si>
  <si>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</si>
  <si>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</si>
  <si>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</si>
  <si>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</si>
  <si>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</si>
  <si>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</si>
  <si>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</si>
  <si>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</si>
  <si>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</si>
  <si>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</si>
  <si>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</si>
  <si>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</si>
  <si>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</si>
  <si>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</si>
  <si>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</si>
  <si>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</si>
  <si>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</si>
  <si>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</si>
  <si>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</si>
  <si>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</si>
  <si>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</si>
  <si>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</si>
  <si>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</si>
  <si>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</si>
  <si>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</si>
  <si>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</si>
  <si>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</si>
  <si>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</si>
  <si>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</si>
  <si>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</si>
  <si>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</si>
  <si>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</si>
  <si>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</si>
  <si>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</si>
  <si>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</si>
  <si>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</si>
  <si>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</si>
  <si>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ANOPYRIN</t>
  </si>
  <si>
    <t>TBL 10X400MG</t>
  </si>
  <si>
    <t>ANOPYRIN 100MG</t>
  </si>
  <si>
    <t>TBL 20X100MG</t>
  </si>
  <si>
    <t>APO-IBUPROFEN 400 MG</t>
  </si>
  <si>
    <t>POR TBL FLM 100X400MG</t>
  </si>
  <si>
    <t>POR TBL FLM 30X400MG</t>
  </si>
  <si>
    <t>ATARALGIN</t>
  </si>
  <si>
    <t>POR TBL NOB 20</t>
  </si>
  <si>
    <t>Carbosorb tbl.20-blistr</t>
  </si>
  <si>
    <t>CELASKON 100 MG OCHUCENÉ TABLETY</t>
  </si>
  <si>
    <t>100MG TBL NOB 30</t>
  </si>
  <si>
    <t>CELASKON 500MG ČERVENÝ POMERANČ</t>
  </si>
  <si>
    <t>POR TBLEFF20X500MG</t>
  </si>
  <si>
    <t>DITHIADEN</t>
  </si>
  <si>
    <t>TBL 20X2MG</t>
  </si>
  <si>
    <t>ECOLAV Výplach očí 100ml</t>
  </si>
  <si>
    <t>100 ml</t>
  </si>
  <si>
    <t>ENDIARON</t>
  </si>
  <si>
    <t>POR TBL FLM 10X250MG</t>
  </si>
  <si>
    <t>ENTEROL</t>
  </si>
  <si>
    <t>POR CPS DUR 50X250MG</t>
  </si>
  <si>
    <t>CHOLAGOL</t>
  </si>
  <si>
    <t>GTT 1X10ML</t>
  </si>
  <si>
    <t>IBALGIN 400</t>
  </si>
  <si>
    <t>POR TBL FLM 48X400MG</t>
  </si>
  <si>
    <t>IBALGIN 400 (IBUPROFEN 400)</t>
  </si>
  <si>
    <t>TBL OBD 100X400MG</t>
  </si>
  <si>
    <t>IBALGIN 400 TBL 12</t>
  </si>
  <si>
    <t xml:space="preserve">POR TBL FLM 12X400MG </t>
  </si>
  <si>
    <t>IBALGIN 400 TBL 24</t>
  </si>
  <si>
    <t xml:space="preserve">POR TBL FLM 24X400MG </t>
  </si>
  <si>
    <t>IR OG. OPHTHALMO-SEPTONEX</t>
  </si>
  <si>
    <t>GTT OPH 1X10ML</t>
  </si>
  <si>
    <t>KL ETHANOLUM 96% 900 ml 728 g HVLP</t>
  </si>
  <si>
    <t>UN 1170</t>
  </si>
  <si>
    <t>KL ETHANOLUM B.DENAT SUD 200 l</t>
  </si>
  <si>
    <t>KL ETHANOLUM BENZ.DENAT. 4 kg</t>
  </si>
  <si>
    <t>KL PRIPRAVEK</t>
  </si>
  <si>
    <t>MAGNESIUM 250 MG PHARMAVIT</t>
  </si>
  <si>
    <t>POR TBL EFF 20</t>
  </si>
  <si>
    <t>MO SUD</t>
  </si>
  <si>
    <t>NO-SPA</t>
  </si>
  <si>
    <t>POR TBL NOB 24X40MG</t>
  </si>
  <si>
    <t>OPHTHALMO-SEPTONEX</t>
  </si>
  <si>
    <t>UNG OPH 1X5GM</t>
  </si>
  <si>
    <t>Panthenol cps.60 x 40 mg ( dr.Muller)</t>
  </si>
  <si>
    <t>PARALEN 500</t>
  </si>
  <si>
    <t>POR TBL NOB 12X500MG</t>
  </si>
  <si>
    <t>POR TBL NOB 24X500MG</t>
  </si>
  <si>
    <t>PEROXID VODÍKU 3% COO</t>
  </si>
  <si>
    <t>DRM SOL 1X100ML 3%</t>
  </si>
  <si>
    <t>SEPTONEX</t>
  </si>
  <si>
    <t>SPR 1X45ML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</si>
  <si>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</si>
  <si>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</si>
  <si>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</si>
  <si>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</si>
  <si>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</si>
  <si>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</si>
  <si>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</si>
  <si>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</si>
  <si>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</si>
  <si>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</si>
  <si>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</si>
  <si>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</si>
  <si>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</si>
  <si>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</si>
  <si>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</si>
  <si>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</si>
  <si>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</si>
  <si>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DF047</t>
  </si>
  <si>
    <t>1ml NCL-L-CHROM-430</t>
  </si>
  <si>
    <t>DG223</t>
  </si>
  <si>
    <t>ACETON CISTY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</si>
  <si>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</si>
  <si>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</si>
  <si>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</si>
  <si>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</si>
  <si>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</si>
  <si>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</si>
  <si>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</si>
  <si>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</si>
  <si>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</si>
  <si>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</si>
  <si>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DE810</t>
  </si>
  <si>
    <t>A-Hu-Mo PSA, Clone ER-PR8, 0,2 ml</t>
  </si>
  <si>
    <t>DF790</t>
  </si>
  <si>
    <t>Alpha-1-Fetoprotein</t>
  </si>
  <si>
    <t>DH775</t>
  </si>
  <si>
    <t>AMACR Rabbit monoclonal 13H4 ASR 0,5ml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</si>
  <si>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</si>
  <si>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</si>
  <si>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</si>
  <si>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</si>
  <si>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</si>
  <si>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</si>
  <si>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DH937</t>
  </si>
  <si>
    <t>anti-Estrogen Receptor, klon SP1 50 testů</t>
  </si>
  <si>
    <t>DH377</t>
  </si>
  <si>
    <t>Bcl6 antibody</t>
  </si>
  <si>
    <t>DH425</t>
  </si>
  <si>
    <t>BENZINUM., 1L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</si>
  <si>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</si>
  <si>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</si>
  <si>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</si>
  <si>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</si>
  <si>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</si>
  <si>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</si>
  <si>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DC167</t>
  </si>
  <si>
    <t>CD23,1B12 1ml</t>
  </si>
  <si>
    <t>DH830</t>
  </si>
  <si>
    <t>CDX2   (100mikrolitrů)</t>
  </si>
  <si>
    <t>DA551</t>
  </si>
  <si>
    <t>c-Myc Rabbit Monoclonal (Y69)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</si>
  <si>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</si>
  <si>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</si>
  <si>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</si>
  <si>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</si>
  <si>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</si>
  <si>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DH516</t>
  </si>
  <si>
    <t>DBA44</t>
  </si>
  <si>
    <t>DA683</t>
  </si>
  <si>
    <t>Decalcifier DC1 2500 ml</t>
  </si>
  <si>
    <t>DG922</t>
  </si>
  <si>
    <t>Dekontaminační roztok UMONIUM 38 Medical Equipment 1 L</t>
  </si>
  <si>
    <t>DE331</t>
  </si>
  <si>
    <t>EnVision+ System/HRP, Mouse (AEC+)</t>
  </si>
  <si>
    <t>DG755</t>
  </si>
  <si>
    <t>EnVision™ FLEX Plus, Mouse, High pH</t>
  </si>
  <si>
    <t>DE430</t>
  </si>
  <si>
    <t>EnVision™+/HRP, Dual Link  Rabbit/Mouse  110ml</t>
  </si>
  <si>
    <t>DI058</t>
  </si>
  <si>
    <t>Epidermal Growth Factor Receptor (EGFR) - 111.6</t>
  </si>
  <si>
    <t>DB259</t>
  </si>
  <si>
    <t>Epstein-Barr Virus (EBER) PNA Probe/Fluorescein</t>
  </si>
  <si>
    <t>DH433</t>
  </si>
  <si>
    <t>Estrogen receptor antibody, klon SP1 - 0,5 ml</t>
  </si>
  <si>
    <t>DE580</t>
  </si>
  <si>
    <t>EZ prep. 2 L</t>
  </si>
  <si>
    <t>DH864</t>
  </si>
  <si>
    <t>Faramount, Aqueous Mounting Medium, Ready-to-Use</t>
  </si>
  <si>
    <t>DA209</t>
  </si>
  <si>
    <t>FLEX MAb Mo a Vimentin, Clone V9</t>
  </si>
  <si>
    <t>DA208</t>
  </si>
  <si>
    <t>FLEX MAb Mo X-H Cytokeratin HMW, Clone 34</t>
  </si>
  <si>
    <t>DH863</t>
  </si>
  <si>
    <t>FLEX Monoclonal Mo a Hu p63 Protein, Clone DAK-p63</t>
  </si>
  <si>
    <t>DH966</t>
  </si>
  <si>
    <t>FLEX Monoclonal Mouse Anti-Myogenin Clone: F5D, RTU 6 ml</t>
  </si>
  <si>
    <t>DB643</t>
  </si>
  <si>
    <t>Fluorescence Mounting Medium 15ml</t>
  </si>
  <si>
    <t>DF571</t>
  </si>
  <si>
    <t>Formaldehyd 36-38% p.a., 5 L</t>
  </si>
  <si>
    <t>DD838</t>
  </si>
  <si>
    <t>GeneProof Mycobacterium tuberculosis PCR Kit, 50reakcí</t>
  </si>
  <si>
    <t>DG208</t>
  </si>
  <si>
    <t>GIEMSA-ROMANOWSKI</t>
  </si>
  <si>
    <t>DA151</t>
  </si>
  <si>
    <t>Gross cystic dis. Fluid protein-15, lyoph, 1 ml</t>
  </si>
  <si>
    <t>DD524</t>
  </si>
  <si>
    <t>GUM ARABIC 500G</t>
  </si>
  <si>
    <t>DH785</t>
  </si>
  <si>
    <t>Haematoxylin 100g</t>
  </si>
  <si>
    <t>DH062</t>
  </si>
  <si>
    <t>Haematoxylin 25g</t>
  </si>
  <si>
    <t>DG025</t>
  </si>
  <si>
    <t>HER-2/neu (4B5) CE Br/Ga  antibody 50 testů</t>
  </si>
  <si>
    <t>DH000</t>
  </si>
  <si>
    <t>Hexamethylenetetramine -250g</t>
  </si>
  <si>
    <t>DG895</t>
  </si>
  <si>
    <t>Histowax 56-58st. 15kg</t>
  </si>
  <si>
    <t>DG163</t>
  </si>
  <si>
    <t>HYDROXID SODNY P.A.</t>
  </si>
  <si>
    <t>DE161</t>
  </si>
  <si>
    <t>HyperLadder V</t>
  </si>
  <si>
    <t>DC982</t>
  </si>
  <si>
    <t>CHEMMATE Antibody Diluent, 250 ml</t>
  </si>
  <si>
    <t>DG167</t>
  </si>
  <si>
    <t>CHLORID SODNY P.A.</t>
  </si>
  <si>
    <t>DG814</t>
  </si>
  <si>
    <t>Chlorid železitý - Iron(III) chloride 100g</t>
  </si>
  <si>
    <t>DH994</t>
  </si>
  <si>
    <t>IgD – Rabbit Polyclonal (BioSB) 0,1 ml</t>
  </si>
  <si>
    <t>DG887</t>
  </si>
  <si>
    <t>Immolase DNA Polymerase</t>
  </si>
  <si>
    <t>DC809</t>
  </si>
  <si>
    <t>kyselina JODISTA P.A. 25g</t>
  </si>
  <si>
    <t>DG171</t>
  </si>
  <si>
    <t>kyselina TRICHLOROCTOVA  P.A.</t>
  </si>
  <si>
    <t>DB434</t>
  </si>
  <si>
    <t>Liquid DAB+ 110ml</t>
  </si>
  <si>
    <t>DB309</t>
  </si>
  <si>
    <t>manganistan draselný p.a 250g</t>
  </si>
  <si>
    <t>DG209</t>
  </si>
  <si>
    <t>MAY-GRUNWALD</t>
  </si>
  <si>
    <t>DG229</t>
  </si>
  <si>
    <t>METHANOL P.A.</t>
  </si>
  <si>
    <t>DH850</t>
  </si>
  <si>
    <t>Mo a Cytomegalovirus, Clones CCH2 + DDG9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</si>
  <si>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</si>
  <si>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</si>
  <si>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</si>
  <si>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</si>
  <si>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</si>
  <si>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</si>
  <si>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DE535</t>
  </si>
  <si>
    <t>Mo A-Hu CD21,Clone 1F8 (1ml)</t>
  </si>
  <si>
    <t>DF213</t>
  </si>
  <si>
    <t>Mo A-Hu CD43,Clone DF-T1 (1ml)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</si>
  <si>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</si>
  <si>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</si>
  <si>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</si>
  <si>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</si>
  <si>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</si>
  <si>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</si>
  <si>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</si>
  <si>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</si>
  <si>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DE443</t>
  </si>
  <si>
    <t>Mo a-Hu Cytokeratin 7, Clone OV-TL 12/30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</si>
  <si>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</si>
  <si>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</si>
  <si>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</si>
  <si>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</si>
  <si>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</si>
  <si>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</si>
  <si>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DE845</t>
  </si>
  <si>
    <t>Mo a-Hu E-Cadherin, Clone NCH-38, 1ml</t>
  </si>
  <si>
    <t>DA500</t>
  </si>
  <si>
    <t>Mo A-HU EMA,Clone E29, 12 ml</t>
  </si>
  <si>
    <t>DC956</t>
  </si>
  <si>
    <t>Mo A-Hu Melanosome HMB 45, 1ml</t>
  </si>
  <si>
    <t>DE893</t>
  </si>
  <si>
    <t>Mo a-Hu MUM1 Protein, Clone MUM1p</t>
  </si>
  <si>
    <t>DE332</t>
  </si>
  <si>
    <t>Mo A-Human Progesterone rec. Clone PgR 636</t>
  </si>
  <si>
    <t>DG575</t>
  </si>
  <si>
    <t>Mo-a-Hu SYNAPTOPHSYN clon DAK-SYNAP 1 ml</t>
  </si>
  <si>
    <t>DH936</t>
  </si>
  <si>
    <t>Monoclonal Mouse Anti-Human Calponin, Clone CALP 1ml</t>
  </si>
  <si>
    <t>DF419</t>
  </si>
  <si>
    <t>MyoD1 (EP212) antibody 0,1ml</t>
  </si>
  <si>
    <t>DC149</t>
  </si>
  <si>
    <t>Naphtol AS-D Chloroacetate 1g</t>
  </si>
  <si>
    <t>DH777</t>
  </si>
  <si>
    <t>NAPSIN A (Novocastra)</t>
  </si>
  <si>
    <t>DE758</t>
  </si>
  <si>
    <t>NCAM (CD56), 1 ml</t>
  </si>
  <si>
    <t>DB662</t>
  </si>
  <si>
    <t>NCL-CD5-4C7-L-CE          1ml</t>
  </si>
  <si>
    <t>DG903</t>
  </si>
  <si>
    <t>Neurofilament Protein Clone 2F11</t>
  </si>
  <si>
    <t>DD093</t>
  </si>
  <si>
    <t>Nuclear Fast Red solution</t>
  </si>
  <si>
    <t>DB377</t>
  </si>
  <si>
    <t>OptiView Amplification kit - 50 tests</t>
  </si>
  <si>
    <t>DB376</t>
  </si>
  <si>
    <t>OptiView DAB det. kit - 250 tests</t>
  </si>
  <si>
    <t>DH754</t>
  </si>
  <si>
    <t>p63 Protein, Clone DAK-p63, RTU</t>
  </si>
  <si>
    <t>DH904</t>
  </si>
  <si>
    <t>Paraffinum solidum pecky</t>
  </si>
  <si>
    <t>DA964</t>
  </si>
  <si>
    <t>DF027</t>
  </si>
  <si>
    <t>PAX-5</t>
  </si>
  <si>
    <t>DH874</t>
  </si>
  <si>
    <t>Perforin, 1 ml, concentrate Clone: 5B10</t>
  </si>
  <si>
    <t>DA876</t>
  </si>
  <si>
    <t>Peroxid vodíku p.a.,vodný roztok 30%,</t>
  </si>
  <si>
    <t>DB258</t>
  </si>
  <si>
    <t>PNA ISH Detection Kit</t>
  </si>
  <si>
    <t>DG024</t>
  </si>
  <si>
    <t>Polyc. Rab. Anti-Human C3c Comlement</t>
  </si>
  <si>
    <t>DF600</t>
  </si>
  <si>
    <t>Polyc.Rab.AH Lambda Light Chains/FITC 2ml</t>
  </si>
  <si>
    <t>DC738</t>
  </si>
  <si>
    <t>Polyclon. Rb A-Hu IgA, 6 ml</t>
  </si>
  <si>
    <t>DB111</t>
  </si>
  <si>
    <t>Poly-L-lysine solution</t>
  </si>
  <si>
    <t>DF481</t>
  </si>
  <si>
    <t>POP-4 Polymer for 3100 Genetic Analyzer</t>
  </si>
  <si>
    <t>DB011</t>
  </si>
  <si>
    <t>pRB antibody</t>
  </si>
  <si>
    <t>DH955</t>
  </si>
  <si>
    <t>Proliferating Cell Nuclear Antigen, Clone PC10</t>
  </si>
  <si>
    <t>DI059</t>
  </si>
  <si>
    <t>Protase K, Ready-to-Use (Dako)</t>
  </si>
  <si>
    <t>DF389</t>
  </si>
  <si>
    <t>Proteinase K (650 µl) (D-5005)</t>
  </si>
  <si>
    <t>DA417</t>
  </si>
  <si>
    <t>protilátka ALK (D5F3) - 50 tests</t>
  </si>
  <si>
    <t>DE971</t>
  </si>
  <si>
    <t>QIAamp DNA FFPE Tissue Kit</t>
  </si>
  <si>
    <t>DD140</t>
  </si>
  <si>
    <t>R2020 SigmaRNaseZAP</t>
  </si>
  <si>
    <t>DB375</t>
  </si>
  <si>
    <t>Rabbit Mono Neg Ctl Ig Antibody - 250 tests</t>
  </si>
  <si>
    <t>DH829</t>
  </si>
  <si>
    <t>Rabbit monoclonal [28-8]  PD-L1  50ul</t>
  </si>
  <si>
    <t>DE076</t>
  </si>
  <si>
    <t>Rabbit polyclonal A-Hu C4D</t>
  </si>
  <si>
    <t>DD577</t>
  </si>
  <si>
    <t>RB A-HU T-Cell CD3/DK</t>
  </si>
  <si>
    <t>DE251</t>
  </si>
  <si>
    <t>Reaction buffer (2l)</t>
  </si>
  <si>
    <t>DG615</t>
  </si>
  <si>
    <t>Renal Cell Carcinoma Marker, clone SPM314- 6 ml</t>
  </si>
  <si>
    <t>DF396</t>
  </si>
  <si>
    <t>ROS1 (D4D6®) Rabbit mAb 100ul</t>
  </si>
  <si>
    <t>DB849</t>
  </si>
  <si>
    <t>ROZTOK KYS.CHROMSIROVE</t>
  </si>
  <si>
    <t>DC443</t>
  </si>
  <si>
    <t>ROZTOK SCHIFF</t>
  </si>
  <si>
    <t>DA238</t>
  </si>
  <si>
    <t>Tetraboritan sodný  p.a. 500g</t>
  </si>
  <si>
    <t>DG835</t>
  </si>
  <si>
    <t>Thermo-Start Taq DNA Polymerase, 2500 units</t>
  </si>
  <si>
    <t>DE392</t>
  </si>
  <si>
    <t>Trilogy 50 ml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</si>
  <si>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</si>
  <si>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</si>
  <si>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</si>
  <si>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</si>
  <si>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</si>
  <si>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</si>
  <si>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</si>
  <si>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</si>
  <si>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DB220</t>
  </si>
  <si>
    <t>Ultra view alkaline phosphatase red detection kit</t>
  </si>
  <si>
    <t>DA827</t>
  </si>
  <si>
    <t>Ultra view DAB detection kit</t>
  </si>
  <si>
    <t>DA342</t>
  </si>
  <si>
    <t>WEIGERT ROZTOK 1 l</t>
  </si>
  <si>
    <t>DE446</t>
  </si>
  <si>
    <t>Wilms Tumor 1 (WT1) Protein, klon 6F-H2,  1ml</t>
  </si>
  <si>
    <t>DH993</t>
  </si>
  <si>
    <t>ZytoDot ® 2C CISH Implementation Kit</t>
  </si>
  <si>
    <t>DH872</t>
  </si>
  <si>
    <t>DH873</t>
  </si>
  <si>
    <t>ZytoDot ® 2C SPEC MYC Break Apart Probe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</si>
  <si>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</si>
  <si>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</si>
  <si>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</si>
  <si>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</si>
  <si>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</si>
  <si>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</si>
  <si>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</si>
  <si>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</si>
  <si>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</si>
  <si>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</si>
  <si>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</si>
  <si>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</si>
  <si>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</si>
  <si>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</si>
  <si>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</si>
  <si>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</si>
  <si>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</si>
  <si>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</si>
  <si>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</si>
  <si>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</si>
  <si>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</si>
  <si>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</si>
  <si>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</si>
  <si>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</si>
  <si>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ZI392</t>
  </si>
  <si>
    <t>Špička Capp ExpellPlus 10ul FT long, bal. 10 x 96 ks 5030060</t>
  </si>
  <si>
    <t>ZE157</t>
  </si>
  <si>
    <t>Špička epDuafilter Tips 0,1-10 ul M bal. á 960 ks 0030077512</t>
  </si>
  <si>
    <t>ZD594</t>
  </si>
  <si>
    <t>Špička epDualfilter Tips 2-100ul bal. á 960 ks 0030077547</t>
  </si>
  <si>
    <t>ZE821</t>
  </si>
  <si>
    <t>Špička eppendorf Tips 50-1000 ul á 2 x 500 ks 0030000919</t>
  </si>
  <si>
    <t>ZB581</t>
  </si>
  <si>
    <t>Špička loudovací 1-200ul bal. á 1000 ks U220600.1</t>
  </si>
  <si>
    <t>ZP610</t>
  </si>
  <si>
    <t>Špička pipetovací UTIP 10 ul BULK LOW-RETENTION bal. á 1000 ks 613-5622</t>
  </si>
  <si>
    <t>ZP611</t>
  </si>
  <si>
    <t>Špička pipetovací UTIP 200 ul BULK LOW-RETENTION bal. á 1000 ks 613-5624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</si>
  <si>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</si>
  <si>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</si>
  <si>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</si>
  <si>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</si>
  <si>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ZA863</t>
  </si>
  <si>
    <t>Špička žlutá pipetovací krátká manžeta 1105</t>
  </si>
  <si>
    <t>ZF306</t>
  </si>
  <si>
    <t>Válec odměrný vysoký 10 ml bílá graduace KAVA632432140819</t>
  </si>
  <si>
    <t>ZC054</t>
  </si>
  <si>
    <t>Válec odměrný vysoký sklo 100 ml d713880</t>
  </si>
  <si>
    <t>ZC078</t>
  </si>
  <si>
    <t>Válec odměrný vysoký sklo 50 ml 710920</t>
  </si>
  <si>
    <t>ZI765</t>
  </si>
  <si>
    <t>Zkumavka PS 15 ml sterilní se zátkou s kulatým dnem bal. á 20 ks Z1331000020115</t>
  </si>
  <si>
    <t>50115050</t>
  </si>
  <si>
    <t>obvazový materiál (Z502)</t>
  </si>
  <si>
    <t>ZA321</t>
  </si>
  <si>
    <t>Kompresa gáza 7,5 cm x 7,5 cm/100 ks nesterilní 06002</t>
  </si>
  <si>
    <t>ZA463</t>
  </si>
  <si>
    <t>Kompresa NT 10 x 20 cm/2 ks sterilní 26620</t>
  </si>
  <si>
    <t>ZB404</t>
  </si>
  <si>
    <t>Náplast cosmos 8 cm x 1 m 5403353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</si>
  <si>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</si>
  <si>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</si>
  <si>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</si>
  <si>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</si>
  <si>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</si>
  <si>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</si>
  <si>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</si>
  <si>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</si>
  <si>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</si>
  <si>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</si>
  <si>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ZN555</t>
  </si>
  <si>
    <t>Obvaz elastický síťový CareFix Finger/toe vel. L bal. á 20 ks 0161 L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</si>
  <si>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</si>
  <si>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</si>
  <si>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</si>
  <si>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</si>
  <si>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ZL789</t>
  </si>
  <si>
    <t>Obvaz sterilní hotový č. 2 A4091360</t>
  </si>
  <si>
    <t>ZL790</t>
  </si>
  <si>
    <t>Obvaz sterilní hotový č. 3 A4101144</t>
  </si>
  <si>
    <t>ZA443</t>
  </si>
  <si>
    <t>Šátek trojcípý NT 136 x 96 x 96 cm 20002</t>
  </si>
  <si>
    <t>ZA090</t>
  </si>
  <si>
    <t>Vata buničitá přířezy 37 x 57 cm 2730152</t>
  </si>
  <si>
    <t>50115060</t>
  </si>
  <si>
    <t>ZPr - ostatní (Z503)</t>
  </si>
  <si>
    <t>ZA952</t>
  </si>
  <si>
    <t>Cryospray 200 40-0110-00</t>
  </si>
  <si>
    <t>ZC757</t>
  </si>
  <si>
    <t>Čepelka skalpelová 24 BB524</t>
  </si>
  <si>
    <t>ZL454</t>
  </si>
  <si>
    <t>Kazeta na tkáně standard bez víčka zelená bal. á 4000 ks 3009</t>
  </si>
  <si>
    <t>ZB523</t>
  </si>
  <si>
    <t>Kazeta standard bez víčka-bílá 3001</t>
  </si>
  <si>
    <t>ZG830</t>
  </si>
  <si>
    <t>Nádoba barvící na mikroskla Hellendahl + víčko 2954 HAVA632499890004</t>
  </si>
  <si>
    <t>ZF159</t>
  </si>
  <si>
    <t>Nádoba na kontaminovaný odpad 1 l 15-0002</t>
  </si>
  <si>
    <t>ZJ035</t>
  </si>
  <si>
    <t>Papír bílý filtrační do cytocentrifugy á 200 ks 599 1022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</si>
  <si>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</si>
  <si>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</si>
  <si>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</si>
  <si>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</si>
  <si>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ZB370</t>
  </si>
  <si>
    <t>Pipeta pasteurova 1 ml nesterilní bal. á 500 ks 1501</t>
  </si>
  <si>
    <t>ZI960</t>
  </si>
  <si>
    <t>Strip 8-zkumavkový EU 0,2mil thin wall 8 tuibe strip B59901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</si>
  <si>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</si>
  <si>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</si>
  <si>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</si>
  <si>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</si>
  <si>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ZH286</t>
  </si>
  <si>
    <t>Teploměr digitální s ohebným hrotem Thermoval Kids flex - voděodolný, nárazuvzdorný (91925) 9250532</t>
  </si>
  <si>
    <t>ZJ278</t>
  </si>
  <si>
    <t>Zkumavka PP 10 ml sterilní bal. á 200 ks FLME21150</t>
  </si>
  <si>
    <t>ZA817</t>
  </si>
  <si>
    <t>Zkumavka PS 10 ml sterilní modrá zátka bal. á 20 ks 400914 - pouze pro Soudní + DMP</t>
  </si>
  <si>
    <t>Zkumavka PS 10 ml sterilní modrá zátka bal. á 20 ks 400914 - pouze pro Soudní + DMP + NEU</t>
  </si>
  <si>
    <t>ZA816</t>
  </si>
  <si>
    <t>Zkumavka PS 15 ml sterilní modrá zátka bal. á 20 ks 400915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</si>
  <si>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</si>
  <si>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</si>
  <si>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</si>
  <si>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ZB558</t>
  </si>
  <si>
    <t>Žiletka mikrotomová á 50 ks JP-BR35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</si>
  <si>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</si>
  <si>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</si>
  <si>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</si>
  <si>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</si>
  <si>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</si>
  <si>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</si>
  <si>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</si>
  <si>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</si>
  <si>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</si>
  <si>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</si>
  <si>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</si>
  <si>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</si>
  <si>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ZE993</t>
  </si>
  <si>
    <t>Rukavice operační ansell sensi - touch vel. 6,5 bal. á 40 párů 8050152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</si>
  <si>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</si>
  <si>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</si>
  <si>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</si>
  <si>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</si>
  <si>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ZK438</t>
  </si>
  <si>
    <t>Rukavice operační latexové s pudrem sempermed classic vel. 7,0 31282</t>
  </si>
  <si>
    <t>DH991</t>
  </si>
  <si>
    <t>Alcian Blu 8GX5 gr</t>
  </si>
  <si>
    <t>DD079</t>
  </si>
  <si>
    <t>AMONIAK VODNY ROZTOK 25%</t>
  </si>
  <si>
    <t>DA296</t>
  </si>
  <si>
    <t>EOSIN Y disodium salt - for microscopy 25g (?90%)</t>
  </si>
  <si>
    <t>DC166</t>
  </si>
  <si>
    <t>ETHANOL 99,5%,  P.A.</t>
  </si>
  <si>
    <t>DG156</t>
  </si>
  <si>
    <t>FERROKYANID DRASELNY P.A.</t>
  </si>
  <si>
    <t>DC681</t>
  </si>
  <si>
    <t>GOLD/III/CHLORIDE HYDRATE - 1g</t>
  </si>
  <si>
    <t>DH607</t>
  </si>
  <si>
    <t>DG403</t>
  </si>
  <si>
    <t>Hydrogenfosforečnan sodný x12H2O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</si>
  <si>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</si>
  <si>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</si>
  <si>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</si>
  <si>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</si>
  <si>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</si>
  <si>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</si>
  <si>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DE013</t>
  </si>
  <si>
    <t>OXID FOSFOREČNÝ</t>
  </si>
  <si>
    <t>DH923</t>
  </si>
  <si>
    <t>DD038</t>
  </si>
  <si>
    <t>PERTEX 1000 ML</t>
  </si>
  <si>
    <t>DH004</t>
  </si>
  <si>
    <t>SÍRAN DRASELNO-HLINITÝ DODEKAHYDRÁT p.a.</t>
  </si>
  <si>
    <t>DG255</t>
  </si>
  <si>
    <t>TROMETAMOL(trishydroxymetylaminometan)</t>
  </si>
  <si>
    <t>DB661</t>
  </si>
  <si>
    <t>UHLIČITAN LITHNY P.A.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</si>
  <si>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</si>
  <si>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</si>
  <si>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</si>
  <si>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</si>
  <si>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</si>
  <si>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</si>
  <si>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</si>
  <si>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</si>
  <si>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</si>
  <si>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</si>
  <si>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</si>
  <si>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</si>
  <si>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</si>
  <si>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</si>
  <si>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</si>
  <si>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</si>
  <si>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</si>
  <si>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</si>
  <si>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</si>
  <si>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</si>
  <si>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</si>
  <si>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</si>
  <si>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</si>
  <si>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</si>
  <si>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</si>
  <si>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</si>
  <si>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</si>
  <si>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</si>
  <si>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</si>
  <si>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</si>
  <si>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</si>
  <si>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</si>
  <si>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</si>
  <si>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</si>
  <si>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</si>
  <si>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</si>
  <si>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</si>
  <si>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</si>
  <si>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</si>
  <si>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</si>
  <si>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</si>
  <si>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</si>
  <si>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</si>
  <si>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</si>
  <si>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</si>
  <si>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Kharaishvili Gvantsa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</si>
  <si>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</si>
  <si>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</si>
  <si>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</si>
  <si>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</si>
  <si>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</si>
  <si>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</si>
  <si>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Prouzová Zuzana</t>
  </si>
  <si>
    <t>Skanderová Daniela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</si>
  <si>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</si>
  <si>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</si>
  <si>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</si>
  <si>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</si>
  <si>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</si>
  <si>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</si>
  <si>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</si>
  <si>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</si>
  <si>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</si>
  <si>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</si>
  <si>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</si>
  <si>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</si>
  <si>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</si>
  <si>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</si>
  <si>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</si>
  <si>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</si>
  <si>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</si>
  <si>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</si>
  <si>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</si>
  <si>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</si>
  <si>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</si>
  <si>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</si>
  <si>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</si>
  <si>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</si>
  <si>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</si>
  <si>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</si>
  <si>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</si>
  <si>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</si>
  <si>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</si>
  <si>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</si>
  <si>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</si>
  <si>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</si>
  <si>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</si>
  <si>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</si>
  <si>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</si>
  <si>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</si>
  <si>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</si>
  <si>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</si>
  <si>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</si>
  <si>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</si>
  <si>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</si>
  <si>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</si>
  <si>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</si>
  <si>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</si>
  <si>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</si>
  <si>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</si>
  <si>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</si>
  <si>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</si>
  <si>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</si>
  <si>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</si>
  <si>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</si>
  <si>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</si>
  <si>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</si>
  <si>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</si>
  <si>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</si>
  <si>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</si>
  <si>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</si>
  <si>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</si>
  <si>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</si>
  <si>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</si>
  <si>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</si>
  <si>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</si>
  <si>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</si>
  <si>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</si>
  <si>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</si>
  <si>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</si>
  <si>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</si>
  <si>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</si>
  <si>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</si>
  <si>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</si>
  <si>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</si>
  <si>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</si>
  <si>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</si>
  <si>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</si>
  <si>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</si>
  <si>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</si>
  <si>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</si>
  <si>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</si>
  <si>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</si>
  <si>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</si>
  <si>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</si>
  <si>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</si>
  <si>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</si>
  <si>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</si>
  <si>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</si>
  <si>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</si>
  <si>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</si>
  <si>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</si>
  <si>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</si>
  <si>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</si>
  <si>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</si>
  <si>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</si>
  <si>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</si>
  <si>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</si>
  <si>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</si>
  <si>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</si>
  <si>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</si>
  <si>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</si>
  <si>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</si>
  <si>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</si>
  <si>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</si>
  <si>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</si>
  <si>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</si>
  <si>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</si>
  <si>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</si>
  <si>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</si>
  <si>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</si>
  <si>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</si>
  <si>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</si>
  <si>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</si>
  <si>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</si>
  <si>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</si>
  <si>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</si>
  <si>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</si>
  <si>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</si>
  <si>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</si>
  <si>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</si>
  <si>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</si>
  <si>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</si>
  <si>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</si>
  <si>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</si>
  <si>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</si>
  <si>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</si>
  <si>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</si>
  <si>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</si>
  <si>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</si>
  <si>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</si>
  <si>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</si>
  <si>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</si>
  <si>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</si>
  <si>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</si>
  <si>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</si>
  <si>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</si>
  <si>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</si>
  <si>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</si>
  <si>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</si>
  <si>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</si>
  <si>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</si>
  <si>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</si>
  <si>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</si>
  <si>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</si>
  <si>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</si>
  <si>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</si>
  <si>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</si>
  <si>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</si>
  <si>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</si>
  <si>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</si>
  <si>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</si>
  <si>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</si>
  <si>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</si>
  <si>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</si>
  <si>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</si>
  <si>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</si>
  <si>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</si>
  <si>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</si>
  <si>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</si>
  <si>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</si>
  <si>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</si>
  <si>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</si>
  <si>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</si>
  <si>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</si>
  <si>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</si>
  <si>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</si>
  <si>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</si>
  <si>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</si>
  <si>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</si>
  <si>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03</t>
  </si>
  <si>
    <t>87321</t>
  </si>
  <si>
    <t>ELEKTRONMIKROSKOPICKÁ METODA ZPRACOVÁNÍ CYTOLOGICK</t>
  </si>
  <si>
    <t>04</t>
  </si>
  <si>
    <t>87121</t>
  </si>
  <si>
    <t>PITVA MÍCHY</t>
  </si>
  <si>
    <t>87443</t>
  </si>
  <si>
    <t>ENZYMOVÁ CYTOCHEMIE II. -  ZA KAŽDÝ MARKER Z 1 VZO</t>
  </si>
  <si>
    <t>05</t>
  </si>
  <si>
    <t>06</t>
  </si>
  <si>
    <t>07</t>
  </si>
  <si>
    <t>08</t>
  </si>
  <si>
    <t>87417</t>
  </si>
  <si>
    <t>CYTOLOGICKÉ OTISKY A STĚRY -  ZA VÍCE NEŽ 10 PREPA</t>
  </si>
  <si>
    <t>10</t>
  </si>
  <si>
    <t>87229</t>
  </si>
  <si>
    <t>ENZYMOVÁ HISTOCHEMIE II. (ZA KAŽDÝ MARKER Z 1 BLOK</t>
  </si>
  <si>
    <t>87119</t>
  </si>
  <si>
    <t>PITVA FIXOVANÉHO MOZKU (NEUROPATOLOGICKÁ)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</si>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</sst>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0.90562756820803014</c:v>
                </c:pt>
                <c:pt idx="1">
                  <c:v>1.0567690973485804</c:v>
                </c:pt>
                <c:pt idx="2">
                  <c:v>1.1370846210286127</c:v>
                </c:pt>
                <c:pt idx="3">
                  <c:v>1.1051056256211624</c:v>
                </c:pt>
                <c:pt idx="4">
                  <c:v>1.1241373359034175</c:v>
                </c:pt>
                <c:pt idx="5">
                  <c:v>1.1357417078782546</c:v>
                </c:pt>
                <c:pt idx="6">
                  <c:v>1.0620772152890119</c:v>
                </c:pt>
                <c:pt idx="7">
                  <c:v>1.0290903065415447</c:v>
                </c:pt>
                <c:pt idx="8">
                  <c:v>1.0167008207993879</c:v>
                </c:pt>
                <c:pt idx="9">
                  <c:v>1.0018537876821365</c:v>
                </c:pt>
                <c:pt idx="10">
                  <c:v>0.98108733878755572</c:v>
                </c:pt>
                <c:pt idx="11">
                  <c:v>0.96570713411437903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11664"/>
        <c:axId val="-20257105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0.9739830580525638</c:v>
                </c:pt>
                <c:pt idx="1">
                  <c:v>0.9739830580525638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10032"/>
        <c:axId val="-2025715472"/>
      </c:scatterChart>
      <c:catAx>
        <c:axId val="-202571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1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1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25711664"/>
        <c:crosses val="autoZero"/>
        <c:crossBetween val="between"/>
      </c:valAx>
      <c:valAx>
        <c:axId val="-20257100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15472"/>
        <c:crosses val="max"/>
        <c:crossBetween val="midCat"/>
      </c:valAx>
      <c:valAx>
        <c:axId val="-2025715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257100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72" totalsRowShown="0">
  <autoFilter ref="C3:S17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236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238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934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963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995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1120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1121</v>
      </c>
      <c r="C22" s="42" t="s">
        <v>199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1193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400</v>
      </c>
      <c r="B5" s="431" t="s">
        <v>401</v>
      </c>
      <c r="C5" s="432" t="s">
        <v>402</v>
      </c>
      <c r="D5" s="432" t="s">
        <v>402</v>
      </c>
      <c r="E5" s="432"/>
      <c r="F5" s="432" t="s">
        <v>402</v>
      </c>
      <c r="G5" s="432" t="s">
        <v>402</v>
      </c>
      <c r="H5" s="432" t="s">
        <v>402</v>
      </c>
      <c r="I5" s="433" t="s">
        <v>402</v>
      </c>
      <c r="J5" s="434" t="s">
        <v>54</v>
      </c>
    </row>
    <row r="6" spans="1:10" ht="14.4" customHeight="1" x14ac:dyDescent="0.3">
      <c r="A6" s="430" t="s">
        <v>400</v>
      </c>
      <c r="B6" s="431" t="s">
        <v>476</v>
      </c>
      <c r="C6" s="432">
        <v>3100.8742200000006</v>
      </c>
      <c r="D6" s="432">
        <v>3565.0291599999991</v>
      </c>
      <c r="E6" s="432"/>
      <c r="F6" s="432">
        <v>4609.421739999998</v>
      </c>
      <c r="G6" s="432">
        <v>4534.6774062499999</v>
      </c>
      <c r="H6" s="432">
        <v>74.744333749998077</v>
      </c>
      <c r="I6" s="433">
        <v>1.016482833739613</v>
      </c>
      <c r="J6" s="434" t="s">
        <v>1</v>
      </c>
    </row>
    <row r="7" spans="1:10" ht="14.4" customHeight="1" x14ac:dyDescent="0.3">
      <c r="A7" s="430" t="s">
        <v>400</v>
      </c>
      <c r="B7" s="431" t="s">
        <v>477</v>
      </c>
      <c r="C7" s="432">
        <v>621.7415000000002</v>
      </c>
      <c r="D7" s="432">
        <v>602.56609000000014</v>
      </c>
      <c r="E7" s="432"/>
      <c r="F7" s="432">
        <v>626.79485000000034</v>
      </c>
      <c r="G7" s="432">
        <v>630</v>
      </c>
      <c r="H7" s="432">
        <v>-3.2051499999996622</v>
      </c>
      <c r="I7" s="433">
        <v>0.99491246031746083</v>
      </c>
      <c r="J7" s="434" t="s">
        <v>1</v>
      </c>
    </row>
    <row r="8" spans="1:10" ht="14.4" customHeight="1" x14ac:dyDescent="0.3">
      <c r="A8" s="430" t="s">
        <v>400</v>
      </c>
      <c r="B8" s="431" t="s">
        <v>478</v>
      </c>
      <c r="C8" s="432">
        <v>18.601459999999999</v>
      </c>
      <c r="D8" s="432">
        <v>20.525860000000002</v>
      </c>
      <c r="E8" s="432"/>
      <c r="F8" s="432">
        <v>22.322410000000001</v>
      </c>
      <c r="G8" s="432">
        <v>30.000001220703123</v>
      </c>
      <c r="H8" s="432">
        <v>-7.6775912207031212</v>
      </c>
      <c r="I8" s="433">
        <v>0.74408030305662842</v>
      </c>
      <c r="J8" s="434" t="s">
        <v>1</v>
      </c>
    </row>
    <row r="9" spans="1:10" ht="14.4" customHeight="1" x14ac:dyDescent="0.3">
      <c r="A9" s="430" t="s">
        <v>400</v>
      </c>
      <c r="B9" s="431" t="s">
        <v>479</v>
      </c>
      <c r="C9" s="432">
        <v>286.62297999999998</v>
      </c>
      <c r="D9" s="432">
        <v>246.55350000000001</v>
      </c>
      <c r="E9" s="432"/>
      <c r="F9" s="432">
        <v>266.88279999999992</v>
      </c>
      <c r="G9" s="432">
        <v>260</v>
      </c>
      <c r="H9" s="432">
        <v>6.8827999999999179</v>
      </c>
      <c r="I9" s="433">
        <v>1.0264723076923075</v>
      </c>
      <c r="J9" s="434" t="s">
        <v>1</v>
      </c>
    </row>
    <row r="10" spans="1:10" ht="14.4" customHeight="1" x14ac:dyDescent="0.3">
      <c r="A10" s="430" t="s">
        <v>400</v>
      </c>
      <c r="B10" s="431" t="s">
        <v>480</v>
      </c>
      <c r="C10" s="432">
        <v>4.8000000000000001E-2</v>
      </c>
      <c r="D10" s="432">
        <v>0</v>
      </c>
      <c r="E10" s="432"/>
      <c r="F10" s="432">
        <v>0.216</v>
      </c>
      <c r="G10" s="432">
        <v>0</v>
      </c>
      <c r="H10" s="432">
        <v>0.216</v>
      </c>
      <c r="I10" s="433" t="s">
        <v>402</v>
      </c>
      <c r="J10" s="434" t="s">
        <v>1</v>
      </c>
    </row>
    <row r="11" spans="1:10" ht="14.4" customHeight="1" x14ac:dyDescent="0.3">
      <c r="A11" s="430" t="s">
        <v>400</v>
      </c>
      <c r="B11" s="431" t="s">
        <v>481</v>
      </c>
      <c r="C11" s="432">
        <v>24.902999999999999</v>
      </c>
      <c r="D11" s="432">
        <v>24.426100000000002</v>
      </c>
      <c r="E11" s="432"/>
      <c r="F11" s="432">
        <v>32.031939999999999</v>
      </c>
      <c r="G11" s="432">
        <v>39.999998779296881</v>
      </c>
      <c r="H11" s="432">
        <v>-7.9680587792968822</v>
      </c>
      <c r="I11" s="433">
        <v>0.80079852443843136</v>
      </c>
      <c r="J11" s="434" t="s">
        <v>1</v>
      </c>
    </row>
    <row r="12" spans="1:10" ht="14.4" customHeight="1" x14ac:dyDescent="0.3">
      <c r="A12" s="430" t="s">
        <v>400</v>
      </c>
      <c r="B12" s="431" t="s">
        <v>405</v>
      </c>
      <c r="C12" s="432">
        <v>4052.7911600000002</v>
      </c>
      <c r="D12" s="432">
        <v>4459.1007099999988</v>
      </c>
      <c r="E12" s="432"/>
      <c r="F12" s="432">
        <v>5557.6697399999985</v>
      </c>
      <c r="G12" s="432">
        <v>5494.6774062499999</v>
      </c>
      <c r="H12" s="432">
        <v>62.992333749998579</v>
      </c>
      <c r="I12" s="433">
        <v>1.0114642460498859</v>
      </c>
      <c r="J12" s="434" t="s">
        <v>406</v>
      </c>
    </row>
    <row r="14" spans="1:10" ht="14.4" customHeight="1" x14ac:dyDescent="0.3">
      <c r="A14" s="430" t="s">
        <v>400</v>
      </c>
      <c r="B14" s="431" t="s">
        <v>401</v>
      </c>
      <c r="C14" s="432" t="s">
        <v>402</v>
      </c>
      <c r="D14" s="432" t="s">
        <v>402</v>
      </c>
      <c r="E14" s="432"/>
      <c r="F14" s="432" t="s">
        <v>402</v>
      </c>
      <c r="G14" s="432" t="s">
        <v>402</v>
      </c>
      <c r="H14" s="432" t="s">
        <v>402</v>
      </c>
      <c r="I14" s="433" t="s">
        <v>402</v>
      </c>
      <c r="J14" s="434" t="s">
        <v>54</v>
      </c>
    </row>
    <row r="15" spans="1:10" ht="14.4" customHeight="1" x14ac:dyDescent="0.3">
      <c r="A15" s="430" t="s">
        <v>407</v>
      </c>
      <c r="B15" s="431" t="s">
        <v>408</v>
      </c>
      <c r="C15" s="432" t="s">
        <v>402</v>
      </c>
      <c r="D15" s="432" t="s">
        <v>402</v>
      </c>
      <c r="E15" s="432"/>
      <c r="F15" s="432" t="s">
        <v>402</v>
      </c>
      <c r="G15" s="432" t="s">
        <v>402</v>
      </c>
      <c r="H15" s="432" t="s">
        <v>402</v>
      </c>
      <c r="I15" s="433" t="s">
        <v>402</v>
      </c>
      <c r="J15" s="434" t="s">
        <v>0</v>
      </c>
    </row>
    <row r="16" spans="1:10" ht="14.4" customHeight="1" x14ac:dyDescent="0.3">
      <c r="A16" s="430" t="s">
        <v>407</v>
      </c>
      <c r="B16" s="431" t="s">
        <v>476</v>
      </c>
      <c r="C16" s="432">
        <v>2853.6549900000009</v>
      </c>
      <c r="D16" s="432">
        <v>3375.063529999999</v>
      </c>
      <c r="E16" s="432"/>
      <c r="F16" s="432">
        <v>4407.6582999999982</v>
      </c>
      <c r="G16" s="432">
        <v>4331</v>
      </c>
      <c r="H16" s="432">
        <v>76.658299999998235</v>
      </c>
      <c r="I16" s="433">
        <v>1.0176999076425763</v>
      </c>
      <c r="J16" s="434" t="s">
        <v>1</v>
      </c>
    </row>
    <row r="17" spans="1:10" ht="14.4" customHeight="1" x14ac:dyDescent="0.3">
      <c r="A17" s="430" t="s">
        <v>407</v>
      </c>
      <c r="B17" s="431" t="s">
        <v>477</v>
      </c>
      <c r="C17" s="432">
        <v>621.7415000000002</v>
      </c>
      <c r="D17" s="432">
        <v>602.56609000000014</v>
      </c>
      <c r="E17" s="432"/>
      <c r="F17" s="432">
        <v>626.79485000000034</v>
      </c>
      <c r="G17" s="432">
        <v>630</v>
      </c>
      <c r="H17" s="432">
        <v>-3.2051499999996622</v>
      </c>
      <c r="I17" s="433">
        <v>0.99491246031746083</v>
      </c>
      <c r="J17" s="434" t="s">
        <v>1</v>
      </c>
    </row>
    <row r="18" spans="1:10" ht="14.4" customHeight="1" x14ac:dyDescent="0.3">
      <c r="A18" s="430" t="s">
        <v>407</v>
      </c>
      <c r="B18" s="431" t="s">
        <v>478</v>
      </c>
      <c r="C18" s="432">
        <v>11.609439999999999</v>
      </c>
      <c r="D18" s="432">
        <v>18.647690000000001</v>
      </c>
      <c r="E18" s="432"/>
      <c r="F18" s="432">
        <v>19.71941</v>
      </c>
      <c r="G18" s="432">
        <v>27</v>
      </c>
      <c r="H18" s="432">
        <v>-7.2805900000000001</v>
      </c>
      <c r="I18" s="433">
        <v>0.73034851851851856</v>
      </c>
      <c r="J18" s="434" t="s">
        <v>1</v>
      </c>
    </row>
    <row r="19" spans="1:10" ht="14.4" customHeight="1" x14ac:dyDescent="0.3">
      <c r="A19" s="430" t="s">
        <v>407</v>
      </c>
      <c r="B19" s="431" t="s">
        <v>479</v>
      </c>
      <c r="C19" s="432">
        <v>286.62297999999998</v>
      </c>
      <c r="D19" s="432">
        <v>246.55350000000001</v>
      </c>
      <c r="E19" s="432"/>
      <c r="F19" s="432">
        <v>266.88279999999992</v>
      </c>
      <c r="G19" s="432">
        <v>260</v>
      </c>
      <c r="H19" s="432">
        <v>6.8827999999999179</v>
      </c>
      <c r="I19" s="433">
        <v>1.0264723076923075</v>
      </c>
      <c r="J19" s="434" t="s">
        <v>1</v>
      </c>
    </row>
    <row r="20" spans="1:10" ht="14.4" customHeight="1" x14ac:dyDescent="0.3">
      <c r="A20" s="430" t="s">
        <v>407</v>
      </c>
      <c r="B20" s="431" t="s">
        <v>480</v>
      </c>
      <c r="C20" s="432">
        <v>4.8000000000000001E-2</v>
      </c>
      <c r="D20" s="432">
        <v>0</v>
      </c>
      <c r="E20" s="432"/>
      <c r="F20" s="432">
        <v>0.216</v>
      </c>
      <c r="G20" s="432">
        <v>0</v>
      </c>
      <c r="H20" s="432">
        <v>0.216</v>
      </c>
      <c r="I20" s="433" t="s">
        <v>402</v>
      </c>
      <c r="J20" s="434" t="s">
        <v>1</v>
      </c>
    </row>
    <row r="21" spans="1:10" ht="14.4" customHeight="1" x14ac:dyDescent="0.3">
      <c r="A21" s="430" t="s">
        <v>407</v>
      </c>
      <c r="B21" s="431" t="s">
        <v>481</v>
      </c>
      <c r="C21" s="432">
        <v>21.968</v>
      </c>
      <c r="D21" s="432">
        <v>23.8581</v>
      </c>
      <c r="E21" s="432"/>
      <c r="F21" s="432">
        <v>29.271940000000001</v>
      </c>
      <c r="G21" s="432">
        <v>39</v>
      </c>
      <c r="H21" s="432">
        <v>-9.7280599999999993</v>
      </c>
      <c r="I21" s="433">
        <v>0.75056256410256417</v>
      </c>
      <c r="J21" s="434" t="s">
        <v>1</v>
      </c>
    </row>
    <row r="22" spans="1:10" ht="14.4" customHeight="1" x14ac:dyDescent="0.3">
      <c r="A22" s="430" t="s">
        <v>407</v>
      </c>
      <c r="B22" s="431" t="s">
        <v>409</v>
      </c>
      <c r="C22" s="432">
        <v>3795.6449100000009</v>
      </c>
      <c r="D22" s="432">
        <v>4266.6889099999999</v>
      </c>
      <c r="E22" s="432"/>
      <c r="F22" s="432">
        <v>5350.5432999999985</v>
      </c>
      <c r="G22" s="432">
        <v>5287</v>
      </c>
      <c r="H22" s="432">
        <v>63.543299999998453</v>
      </c>
      <c r="I22" s="433">
        <v>1.0120187819179116</v>
      </c>
      <c r="J22" s="434" t="s">
        <v>410</v>
      </c>
    </row>
    <row r="23" spans="1:10" ht="14.4" customHeight="1" x14ac:dyDescent="0.3">
      <c r="A23" s="430" t="s">
        <v>402</v>
      </c>
      <c r="B23" s="431" t="s">
        <v>402</v>
      </c>
      <c r="C23" s="432" t="s">
        <v>402</v>
      </c>
      <c r="D23" s="432" t="s">
        <v>402</v>
      </c>
      <c r="E23" s="432"/>
      <c r="F23" s="432" t="s">
        <v>402</v>
      </c>
      <c r="G23" s="432" t="s">
        <v>402</v>
      </c>
      <c r="H23" s="432" t="s">
        <v>402</v>
      </c>
      <c r="I23" s="433" t="s">
        <v>402</v>
      </c>
      <c r="J23" s="434" t="s">
        <v>411</v>
      </c>
    </row>
    <row r="24" spans="1:10" ht="14.4" customHeight="1" x14ac:dyDescent="0.3">
      <c r="A24" s="430" t="s">
        <v>482</v>
      </c>
      <c r="B24" s="431" t="s">
        <v>483</v>
      </c>
      <c r="C24" s="432" t="s">
        <v>402</v>
      </c>
      <c r="D24" s="432" t="s">
        <v>402</v>
      </c>
      <c r="E24" s="432"/>
      <c r="F24" s="432" t="s">
        <v>402</v>
      </c>
      <c r="G24" s="432" t="s">
        <v>402</v>
      </c>
      <c r="H24" s="432" t="s">
        <v>402</v>
      </c>
      <c r="I24" s="433" t="s">
        <v>402</v>
      </c>
      <c r="J24" s="434" t="s">
        <v>0</v>
      </c>
    </row>
    <row r="25" spans="1:10" ht="14.4" customHeight="1" x14ac:dyDescent="0.3">
      <c r="A25" s="430" t="s">
        <v>482</v>
      </c>
      <c r="B25" s="431" t="s">
        <v>476</v>
      </c>
      <c r="C25" s="432">
        <v>247.21922999999992</v>
      </c>
      <c r="D25" s="432">
        <v>189.96563</v>
      </c>
      <c r="E25" s="432"/>
      <c r="F25" s="432">
        <v>201.76344000000003</v>
      </c>
      <c r="G25" s="432">
        <v>204</v>
      </c>
      <c r="H25" s="432">
        <v>-2.2365599999999688</v>
      </c>
      <c r="I25" s="433">
        <v>0.98903647058823541</v>
      </c>
      <c r="J25" s="434" t="s">
        <v>1</v>
      </c>
    </row>
    <row r="26" spans="1:10" ht="14.4" customHeight="1" x14ac:dyDescent="0.3">
      <c r="A26" s="430" t="s">
        <v>482</v>
      </c>
      <c r="B26" s="431" t="s">
        <v>478</v>
      </c>
      <c r="C26" s="432">
        <v>6.9920199999999992</v>
      </c>
      <c r="D26" s="432">
        <v>1.8781700000000001</v>
      </c>
      <c r="E26" s="432"/>
      <c r="F26" s="432">
        <v>2.6030000000000002</v>
      </c>
      <c r="G26" s="432">
        <v>3</v>
      </c>
      <c r="H26" s="432">
        <v>-0.3969999999999998</v>
      </c>
      <c r="I26" s="433">
        <v>0.8676666666666667</v>
      </c>
      <c r="J26" s="434" t="s">
        <v>1</v>
      </c>
    </row>
    <row r="27" spans="1:10" ht="14.4" customHeight="1" x14ac:dyDescent="0.3">
      <c r="A27" s="430" t="s">
        <v>482</v>
      </c>
      <c r="B27" s="431" t="s">
        <v>481</v>
      </c>
      <c r="C27" s="432">
        <v>2.9350000000000001</v>
      </c>
      <c r="D27" s="432">
        <v>0.56799999999999995</v>
      </c>
      <c r="E27" s="432"/>
      <c r="F27" s="432">
        <v>2.76</v>
      </c>
      <c r="G27" s="432">
        <v>1</v>
      </c>
      <c r="H27" s="432">
        <v>1.7599999999999998</v>
      </c>
      <c r="I27" s="433">
        <v>2.76</v>
      </c>
      <c r="J27" s="434" t="s">
        <v>1</v>
      </c>
    </row>
    <row r="28" spans="1:10" ht="14.4" customHeight="1" x14ac:dyDescent="0.3">
      <c r="A28" s="430" t="s">
        <v>482</v>
      </c>
      <c r="B28" s="431" t="s">
        <v>484</v>
      </c>
      <c r="C28" s="432">
        <v>257.1462499999999</v>
      </c>
      <c r="D28" s="432">
        <v>192.41180000000003</v>
      </c>
      <c r="E28" s="432"/>
      <c r="F28" s="432">
        <v>207.12644000000003</v>
      </c>
      <c r="G28" s="432">
        <v>208</v>
      </c>
      <c r="H28" s="432">
        <v>-0.87355999999996925</v>
      </c>
      <c r="I28" s="433">
        <v>0.99580019230769246</v>
      </c>
      <c r="J28" s="434" t="s">
        <v>410</v>
      </c>
    </row>
    <row r="29" spans="1:10" ht="14.4" customHeight="1" x14ac:dyDescent="0.3">
      <c r="A29" s="430" t="s">
        <v>402</v>
      </c>
      <c r="B29" s="431" t="s">
        <v>402</v>
      </c>
      <c r="C29" s="432" t="s">
        <v>402</v>
      </c>
      <c r="D29" s="432" t="s">
        <v>402</v>
      </c>
      <c r="E29" s="432"/>
      <c r="F29" s="432" t="s">
        <v>402</v>
      </c>
      <c r="G29" s="432" t="s">
        <v>402</v>
      </c>
      <c r="H29" s="432" t="s">
        <v>402</v>
      </c>
      <c r="I29" s="433" t="s">
        <v>402</v>
      </c>
      <c r="J29" s="434" t="s">
        <v>411</v>
      </c>
    </row>
    <row r="30" spans="1:10" ht="14.4" customHeight="1" x14ac:dyDescent="0.3">
      <c r="A30" s="430" t="s">
        <v>400</v>
      </c>
      <c r="B30" s="431" t="s">
        <v>405</v>
      </c>
      <c r="C30" s="432">
        <v>4052.7911600000007</v>
      </c>
      <c r="D30" s="432">
        <v>4459.1007099999997</v>
      </c>
      <c r="E30" s="432"/>
      <c r="F30" s="432">
        <v>5557.6697399999985</v>
      </c>
      <c r="G30" s="432">
        <v>5495</v>
      </c>
      <c r="H30" s="432">
        <v>62.669739999998455</v>
      </c>
      <c r="I30" s="433">
        <v>1.0114048662420378</v>
      </c>
      <c r="J30" s="434" t="s">
        <v>406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934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236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12.910299197498421</v>
      </c>
      <c r="J3" s="74">
        <f>SUBTOTAL(9,J5:J1048576)</f>
        <v>391051.5</v>
      </c>
      <c r="K3" s="75">
        <f>SUBTOTAL(9,K5:K1048576)</f>
        <v>5048591.8666305542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400</v>
      </c>
      <c r="B5" s="442" t="s">
        <v>401</v>
      </c>
      <c r="C5" s="443" t="s">
        <v>407</v>
      </c>
      <c r="D5" s="444" t="s">
        <v>408</v>
      </c>
      <c r="E5" s="443" t="s">
        <v>485</v>
      </c>
      <c r="F5" s="444" t="s">
        <v>486</v>
      </c>
      <c r="G5" s="443" t="s">
        <v>487</v>
      </c>
      <c r="H5" s="443" t="s">
        <v>488</v>
      </c>
      <c r="I5" s="446">
        <v>27836</v>
      </c>
      <c r="J5" s="446">
        <v>1</v>
      </c>
      <c r="K5" s="447">
        <v>27836</v>
      </c>
    </row>
    <row r="6" spans="1:11" ht="14.4" customHeight="1" x14ac:dyDescent="0.3">
      <c r="A6" s="448" t="s">
        <v>400</v>
      </c>
      <c r="B6" s="449" t="s">
        <v>401</v>
      </c>
      <c r="C6" s="450" t="s">
        <v>407</v>
      </c>
      <c r="D6" s="451" t="s">
        <v>408</v>
      </c>
      <c r="E6" s="450" t="s">
        <v>485</v>
      </c>
      <c r="F6" s="451" t="s">
        <v>486</v>
      </c>
      <c r="G6" s="450" t="s">
        <v>489</v>
      </c>
      <c r="H6" s="450" t="s">
        <v>490</v>
      </c>
      <c r="I6" s="453">
        <v>118.09999847412109</v>
      </c>
      <c r="J6" s="453">
        <v>1</v>
      </c>
      <c r="K6" s="454">
        <v>118.09999847412109</v>
      </c>
    </row>
    <row r="7" spans="1:11" ht="14.4" customHeight="1" x14ac:dyDescent="0.3">
      <c r="A7" s="448" t="s">
        <v>400</v>
      </c>
      <c r="B7" s="449" t="s">
        <v>401</v>
      </c>
      <c r="C7" s="450" t="s">
        <v>407</v>
      </c>
      <c r="D7" s="451" t="s">
        <v>408</v>
      </c>
      <c r="E7" s="450" t="s">
        <v>485</v>
      </c>
      <c r="F7" s="451" t="s">
        <v>486</v>
      </c>
      <c r="G7" s="450" t="s">
        <v>491</v>
      </c>
      <c r="H7" s="450" t="s">
        <v>492</v>
      </c>
      <c r="I7" s="453">
        <v>96.803332010904953</v>
      </c>
      <c r="J7" s="453">
        <v>15</v>
      </c>
      <c r="K7" s="454">
        <v>1452</v>
      </c>
    </row>
    <row r="8" spans="1:11" ht="14.4" customHeight="1" x14ac:dyDescent="0.3">
      <c r="A8" s="448" t="s">
        <v>400</v>
      </c>
      <c r="B8" s="449" t="s">
        <v>401</v>
      </c>
      <c r="C8" s="450" t="s">
        <v>407</v>
      </c>
      <c r="D8" s="451" t="s">
        <v>408</v>
      </c>
      <c r="E8" s="450" t="s">
        <v>485</v>
      </c>
      <c r="F8" s="451" t="s">
        <v>486</v>
      </c>
      <c r="G8" s="450" t="s">
        <v>493</v>
      </c>
      <c r="H8" s="450" t="s">
        <v>494</v>
      </c>
      <c r="I8" s="453">
        <v>10490.866861979166</v>
      </c>
      <c r="J8" s="453">
        <v>3</v>
      </c>
      <c r="K8" s="454">
        <v>31472.6005859375</v>
      </c>
    </row>
    <row r="9" spans="1:11" ht="14.4" customHeight="1" x14ac:dyDescent="0.3">
      <c r="A9" s="448" t="s">
        <v>400</v>
      </c>
      <c r="B9" s="449" t="s">
        <v>401</v>
      </c>
      <c r="C9" s="450" t="s">
        <v>407</v>
      </c>
      <c r="D9" s="451" t="s">
        <v>408</v>
      </c>
      <c r="E9" s="450" t="s">
        <v>485</v>
      </c>
      <c r="F9" s="451" t="s">
        <v>486</v>
      </c>
      <c r="G9" s="450" t="s">
        <v>495</v>
      </c>
      <c r="H9" s="450" t="s">
        <v>496</v>
      </c>
      <c r="I9" s="453">
        <v>15827</v>
      </c>
      <c r="J9" s="453">
        <v>1</v>
      </c>
      <c r="K9" s="454">
        <v>15827</v>
      </c>
    </row>
    <row r="10" spans="1:11" ht="14.4" customHeight="1" x14ac:dyDescent="0.3">
      <c r="A10" s="448" t="s">
        <v>400</v>
      </c>
      <c r="B10" s="449" t="s">
        <v>401</v>
      </c>
      <c r="C10" s="450" t="s">
        <v>407</v>
      </c>
      <c r="D10" s="451" t="s">
        <v>408</v>
      </c>
      <c r="E10" s="450" t="s">
        <v>485</v>
      </c>
      <c r="F10" s="451" t="s">
        <v>486</v>
      </c>
      <c r="G10" s="450" t="s">
        <v>497</v>
      </c>
      <c r="H10" s="450" t="s">
        <v>498</v>
      </c>
      <c r="I10" s="453">
        <v>9861.8798828125</v>
      </c>
      <c r="J10" s="453">
        <v>2</v>
      </c>
      <c r="K10" s="454">
        <v>19723.759765625</v>
      </c>
    </row>
    <row r="11" spans="1:11" ht="14.4" customHeight="1" x14ac:dyDescent="0.3">
      <c r="A11" s="448" t="s">
        <v>400</v>
      </c>
      <c r="B11" s="449" t="s">
        <v>401</v>
      </c>
      <c r="C11" s="450" t="s">
        <v>407</v>
      </c>
      <c r="D11" s="451" t="s">
        <v>408</v>
      </c>
      <c r="E11" s="450" t="s">
        <v>485</v>
      </c>
      <c r="F11" s="451" t="s">
        <v>486</v>
      </c>
      <c r="G11" s="450" t="s">
        <v>499</v>
      </c>
      <c r="H11" s="450" t="s">
        <v>500</v>
      </c>
      <c r="I11" s="453">
        <v>9263.77001953125</v>
      </c>
      <c r="J11" s="453">
        <v>2</v>
      </c>
      <c r="K11" s="454">
        <v>18527.5400390625</v>
      </c>
    </row>
    <row r="12" spans="1:11" ht="14.4" customHeight="1" x14ac:dyDescent="0.3">
      <c r="A12" s="448" t="s">
        <v>400</v>
      </c>
      <c r="B12" s="449" t="s">
        <v>401</v>
      </c>
      <c r="C12" s="450" t="s">
        <v>407</v>
      </c>
      <c r="D12" s="451" t="s">
        <v>408</v>
      </c>
      <c r="E12" s="450" t="s">
        <v>485</v>
      </c>
      <c r="F12" s="451" t="s">
        <v>486</v>
      </c>
      <c r="G12" s="450" t="s">
        <v>501</v>
      </c>
      <c r="H12" s="450" t="s">
        <v>502</v>
      </c>
      <c r="I12" s="453">
        <v>5275.949951171875</v>
      </c>
      <c r="J12" s="453">
        <v>3</v>
      </c>
      <c r="K12" s="454">
        <v>15827.849853515625</v>
      </c>
    </row>
    <row r="13" spans="1:11" ht="14.4" customHeight="1" x14ac:dyDescent="0.3">
      <c r="A13" s="448" t="s">
        <v>400</v>
      </c>
      <c r="B13" s="449" t="s">
        <v>401</v>
      </c>
      <c r="C13" s="450" t="s">
        <v>407</v>
      </c>
      <c r="D13" s="451" t="s">
        <v>408</v>
      </c>
      <c r="E13" s="450" t="s">
        <v>485</v>
      </c>
      <c r="F13" s="451" t="s">
        <v>486</v>
      </c>
      <c r="G13" s="450" t="s">
        <v>503</v>
      </c>
      <c r="H13" s="450" t="s">
        <v>504</v>
      </c>
      <c r="I13" s="453">
        <v>7462.06982421875</v>
      </c>
      <c r="J13" s="453">
        <v>1</v>
      </c>
      <c r="K13" s="454">
        <v>7462.06982421875</v>
      </c>
    </row>
    <row r="14" spans="1:11" ht="14.4" customHeight="1" x14ac:dyDescent="0.3">
      <c r="A14" s="448" t="s">
        <v>400</v>
      </c>
      <c r="B14" s="449" t="s">
        <v>401</v>
      </c>
      <c r="C14" s="450" t="s">
        <v>407</v>
      </c>
      <c r="D14" s="451" t="s">
        <v>408</v>
      </c>
      <c r="E14" s="450" t="s">
        <v>485</v>
      </c>
      <c r="F14" s="451" t="s">
        <v>486</v>
      </c>
      <c r="G14" s="450" t="s">
        <v>505</v>
      </c>
      <c r="H14" s="450" t="s">
        <v>506</v>
      </c>
      <c r="I14" s="453">
        <v>15195</v>
      </c>
      <c r="J14" s="453">
        <v>1</v>
      </c>
      <c r="K14" s="454">
        <v>15195</v>
      </c>
    </row>
    <row r="15" spans="1:11" ht="14.4" customHeight="1" x14ac:dyDescent="0.3">
      <c r="A15" s="448" t="s">
        <v>400</v>
      </c>
      <c r="B15" s="449" t="s">
        <v>401</v>
      </c>
      <c r="C15" s="450" t="s">
        <v>407</v>
      </c>
      <c r="D15" s="451" t="s">
        <v>408</v>
      </c>
      <c r="E15" s="450" t="s">
        <v>485</v>
      </c>
      <c r="F15" s="451" t="s">
        <v>486</v>
      </c>
      <c r="G15" s="450" t="s">
        <v>507</v>
      </c>
      <c r="H15" s="450" t="s">
        <v>508</v>
      </c>
      <c r="I15" s="453">
        <v>14452.2001953125</v>
      </c>
      <c r="J15" s="453">
        <v>1</v>
      </c>
      <c r="K15" s="454">
        <v>14452.2001953125</v>
      </c>
    </row>
    <row r="16" spans="1:11" ht="14.4" customHeight="1" x14ac:dyDescent="0.3">
      <c r="A16" s="448" t="s">
        <v>400</v>
      </c>
      <c r="B16" s="449" t="s">
        <v>401</v>
      </c>
      <c r="C16" s="450" t="s">
        <v>407</v>
      </c>
      <c r="D16" s="451" t="s">
        <v>408</v>
      </c>
      <c r="E16" s="450" t="s">
        <v>485</v>
      </c>
      <c r="F16" s="451" t="s">
        <v>486</v>
      </c>
      <c r="G16" s="450" t="s">
        <v>509</v>
      </c>
      <c r="H16" s="450" t="s">
        <v>510</v>
      </c>
      <c r="I16" s="453">
        <v>21551.5</v>
      </c>
      <c r="J16" s="453">
        <v>2</v>
      </c>
      <c r="K16" s="454">
        <v>43103</v>
      </c>
    </row>
    <row r="17" spans="1:11" ht="14.4" customHeight="1" x14ac:dyDescent="0.3">
      <c r="A17" s="448" t="s">
        <v>400</v>
      </c>
      <c r="B17" s="449" t="s">
        <v>401</v>
      </c>
      <c r="C17" s="450" t="s">
        <v>407</v>
      </c>
      <c r="D17" s="451" t="s">
        <v>408</v>
      </c>
      <c r="E17" s="450" t="s">
        <v>485</v>
      </c>
      <c r="F17" s="451" t="s">
        <v>486</v>
      </c>
      <c r="G17" s="450" t="s">
        <v>511</v>
      </c>
      <c r="H17" s="450" t="s">
        <v>512</v>
      </c>
      <c r="I17" s="453">
        <v>19664</v>
      </c>
      <c r="J17" s="453">
        <v>2</v>
      </c>
      <c r="K17" s="454">
        <v>39328</v>
      </c>
    </row>
    <row r="18" spans="1:11" ht="14.4" customHeight="1" x14ac:dyDescent="0.3">
      <c r="A18" s="448" t="s">
        <v>400</v>
      </c>
      <c r="B18" s="449" t="s">
        <v>401</v>
      </c>
      <c r="C18" s="450" t="s">
        <v>407</v>
      </c>
      <c r="D18" s="451" t="s">
        <v>408</v>
      </c>
      <c r="E18" s="450" t="s">
        <v>485</v>
      </c>
      <c r="F18" s="451" t="s">
        <v>486</v>
      </c>
      <c r="G18" s="450" t="s">
        <v>513</v>
      </c>
      <c r="H18" s="450" t="s">
        <v>514</v>
      </c>
      <c r="I18" s="453">
        <v>9922</v>
      </c>
      <c r="J18" s="453">
        <v>1</v>
      </c>
      <c r="K18" s="454">
        <v>9922</v>
      </c>
    </row>
    <row r="19" spans="1:11" ht="14.4" customHeight="1" x14ac:dyDescent="0.3">
      <c r="A19" s="448" t="s">
        <v>400</v>
      </c>
      <c r="B19" s="449" t="s">
        <v>401</v>
      </c>
      <c r="C19" s="450" t="s">
        <v>407</v>
      </c>
      <c r="D19" s="451" t="s">
        <v>408</v>
      </c>
      <c r="E19" s="450" t="s">
        <v>485</v>
      </c>
      <c r="F19" s="451" t="s">
        <v>486</v>
      </c>
      <c r="G19" s="450" t="s">
        <v>515</v>
      </c>
      <c r="H19" s="450" t="s">
        <v>516</v>
      </c>
      <c r="I19" s="453">
        <v>11758</v>
      </c>
      <c r="J19" s="453">
        <v>2</v>
      </c>
      <c r="K19" s="454">
        <v>23516</v>
      </c>
    </row>
    <row r="20" spans="1:11" ht="14.4" customHeight="1" x14ac:dyDescent="0.3">
      <c r="A20" s="448" t="s">
        <v>400</v>
      </c>
      <c r="B20" s="449" t="s">
        <v>401</v>
      </c>
      <c r="C20" s="450" t="s">
        <v>407</v>
      </c>
      <c r="D20" s="451" t="s">
        <v>408</v>
      </c>
      <c r="E20" s="450" t="s">
        <v>485</v>
      </c>
      <c r="F20" s="451" t="s">
        <v>486</v>
      </c>
      <c r="G20" s="450" t="s">
        <v>517</v>
      </c>
      <c r="H20" s="450" t="s">
        <v>518</v>
      </c>
      <c r="I20" s="453">
        <v>75</v>
      </c>
      <c r="J20" s="453">
        <v>1</v>
      </c>
      <c r="K20" s="454">
        <v>75</v>
      </c>
    </row>
    <row r="21" spans="1:11" ht="14.4" customHeight="1" x14ac:dyDescent="0.3">
      <c r="A21" s="448" t="s">
        <v>400</v>
      </c>
      <c r="B21" s="449" t="s">
        <v>401</v>
      </c>
      <c r="C21" s="450" t="s">
        <v>407</v>
      </c>
      <c r="D21" s="451" t="s">
        <v>408</v>
      </c>
      <c r="E21" s="450" t="s">
        <v>485</v>
      </c>
      <c r="F21" s="451" t="s">
        <v>486</v>
      </c>
      <c r="G21" s="450" t="s">
        <v>519</v>
      </c>
      <c r="H21" s="450" t="s">
        <v>520</v>
      </c>
      <c r="I21" s="453">
        <v>9146.3896484375</v>
      </c>
      <c r="J21" s="453">
        <v>1</v>
      </c>
      <c r="K21" s="454">
        <v>9146.3896484375</v>
      </c>
    </row>
    <row r="22" spans="1:11" ht="14.4" customHeight="1" x14ac:dyDescent="0.3">
      <c r="A22" s="448" t="s">
        <v>400</v>
      </c>
      <c r="B22" s="449" t="s">
        <v>401</v>
      </c>
      <c r="C22" s="450" t="s">
        <v>407</v>
      </c>
      <c r="D22" s="451" t="s">
        <v>408</v>
      </c>
      <c r="E22" s="450" t="s">
        <v>485</v>
      </c>
      <c r="F22" s="451" t="s">
        <v>486</v>
      </c>
      <c r="G22" s="450" t="s">
        <v>521</v>
      </c>
      <c r="H22" s="450" t="s">
        <v>522</v>
      </c>
      <c r="I22" s="453">
        <v>23986</v>
      </c>
      <c r="J22" s="453">
        <v>2</v>
      </c>
      <c r="K22" s="454">
        <v>47972</v>
      </c>
    </row>
    <row r="23" spans="1:11" ht="14.4" customHeight="1" x14ac:dyDescent="0.3">
      <c r="A23" s="448" t="s">
        <v>400</v>
      </c>
      <c r="B23" s="449" t="s">
        <v>401</v>
      </c>
      <c r="C23" s="450" t="s">
        <v>407</v>
      </c>
      <c r="D23" s="451" t="s">
        <v>408</v>
      </c>
      <c r="E23" s="450" t="s">
        <v>485</v>
      </c>
      <c r="F23" s="451" t="s">
        <v>486</v>
      </c>
      <c r="G23" s="450" t="s">
        <v>523</v>
      </c>
      <c r="H23" s="450" t="s">
        <v>524</v>
      </c>
      <c r="I23" s="453">
        <v>7369.080078125</v>
      </c>
      <c r="J23" s="453">
        <v>1</v>
      </c>
      <c r="K23" s="454">
        <v>7369.080078125</v>
      </c>
    </row>
    <row r="24" spans="1:11" ht="14.4" customHeight="1" x14ac:dyDescent="0.3">
      <c r="A24" s="448" t="s">
        <v>400</v>
      </c>
      <c r="B24" s="449" t="s">
        <v>401</v>
      </c>
      <c r="C24" s="450" t="s">
        <v>407</v>
      </c>
      <c r="D24" s="451" t="s">
        <v>408</v>
      </c>
      <c r="E24" s="450" t="s">
        <v>485</v>
      </c>
      <c r="F24" s="451" t="s">
        <v>486</v>
      </c>
      <c r="G24" s="450" t="s">
        <v>525</v>
      </c>
      <c r="H24" s="450" t="s">
        <v>526</v>
      </c>
      <c r="I24" s="453">
        <v>22801.1796875</v>
      </c>
      <c r="J24" s="453">
        <v>3</v>
      </c>
      <c r="K24" s="454">
        <v>68403.5390625</v>
      </c>
    </row>
    <row r="25" spans="1:11" ht="14.4" customHeight="1" x14ac:dyDescent="0.3">
      <c r="A25" s="448" t="s">
        <v>400</v>
      </c>
      <c r="B25" s="449" t="s">
        <v>401</v>
      </c>
      <c r="C25" s="450" t="s">
        <v>407</v>
      </c>
      <c r="D25" s="451" t="s">
        <v>408</v>
      </c>
      <c r="E25" s="450" t="s">
        <v>485</v>
      </c>
      <c r="F25" s="451" t="s">
        <v>486</v>
      </c>
      <c r="G25" s="450" t="s">
        <v>527</v>
      </c>
      <c r="H25" s="450" t="s">
        <v>528</v>
      </c>
      <c r="I25" s="453">
        <v>5591.39990234375</v>
      </c>
      <c r="J25" s="453">
        <v>1</v>
      </c>
      <c r="K25" s="454">
        <v>5591.39990234375</v>
      </c>
    </row>
    <row r="26" spans="1:11" ht="14.4" customHeight="1" x14ac:dyDescent="0.3">
      <c r="A26" s="448" t="s">
        <v>400</v>
      </c>
      <c r="B26" s="449" t="s">
        <v>401</v>
      </c>
      <c r="C26" s="450" t="s">
        <v>407</v>
      </c>
      <c r="D26" s="451" t="s">
        <v>408</v>
      </c>
      <c r="E26" s="450" t="s">
        <v>485</v>
      </c>
      <c r="F26" s="451" t="s">
        <v>486</v>
      </c>
      <c r="G26" s="450" t="s">
        <v>529</v>
      </c>
      <c r="H26" s="450" t="s">
        <v>530</v>
      </c>
      <c r="I26" s="453">
        <v>5837</v>
      </c>
      <c r="J26" s="453">
        <v>1</v>
      </c>
      <c r="K26" s="454">
        <v>5837</v>
      </c>
    </row>
    <row r="27" spans="1:11" ht="14.4" customHeight="1" x14ac:dyDescent="0.3">
      <c r="A27" s="448" t="s">
        <v>400</v>
      </c>
      <c r="B27" s="449" t="s">
        <v>401</v>
      </c>
      <c r="C27" s="450" t="s">
        <v>407</v>
      </c>
      <c r="D27" s="451" t="s">
        <v>408</v>
      </c>
      <c r="E27" s="450" t="s">
        <v>485</v>
      </c>
      <c r="F27" s="451" t="s">
        <v>486</v>
      </c>
      <c r="G27" s="450" t="s">
        <v>529</v>
      </c>
      <c r="H27" s="450" t="s">
        <v>531</v>
      </c>
      <c r="I27" s="453">
        <v>22071</v>
      </c>
      <c r="J27" s="453">
        <v>2</v>
      </c>
      <c r="K27" s="454">
        <v>44142</v>
      </c>
    </row>
    <row r="28" spans="1:11" ht="14.4" customHeight="1" x14ac:dyDescent="0.3">
      <c r="A28" s="448" t="s">
        <v>400</v>
      </c>
      <c r="B28" s="449" t="s">
        <v>401</v>
      </c>
      <c r="C28" s="450" t="s">
        <v>407</v>
      </c>
      <c r="D28" s="451" t="s">
        <v>408</v>
      </c>
      <c r="E28" s="450" t="s">
        <v>485</v>
      </c>
      <c r="F28" s="451" t="s">
        <v>486</v>
      </c>
      <c r="G28" s="450" t="s">
        <v>532</v>
      </c>
      <c r="H28" s="450" t="s">
        <v>533</v>
      </c>
      <c r="I28" s="453">
        <v>2372</v>
      </c>
      <c r="J28" s="453">
        <v>1</v>
      </c>
      <c r="K28" s="454">
        <v>2372</v>
      </c>
    </row>
    <row r="29" spans="1:11" ht="14.4" customHeight="1" x14ac:dyDescent="0.3">
      <c r="A29" s="448" t="s">
        <v>400</v>
      </c>
      <c r="B29" s="449" t="s">
        <v>401</v>
      </c>
      <c r="C29" s="450" t="s">
        <v>407</v>
      </c>
      <c r="D29" s="451" t="s">
        <v>408</v>
      </c>
      <c r="E29" s="450" t="s">
        <v>485</v>
      </c>
      <c r="F29" s="451" t="s">
        <v>486</v>
      </c>
      <c r="G29" s="450" t="s">
        <v>534</v>
      </c>
      <c r="H29" s="450" t="s">
        <v>535</v>
      </c>
      <c r="I29" s="453">
        <v>33982.8984375</v>
      </c>
      <c r="J29" s="453">
        <v>1</v>
      </c>
      <c r="K29" s="454">
        <v>33982.8984375</v>
      </c>
    </row>
    <row r="30" spans="1:11" ht="14.4" customHeight="1" x14ac:dyDescent="0.3">
      <c r="A30" s="448" t="s">
        <v>400</v>
      </c>
      <c r="B30" s="449" t="s">
        <v>401</v>
      </c>
      <c r="C30" s="450" t="s">
        <v>407</v>
      </c>
      <c r="D30" s="451" t="s">
        <v>408</v>
      </c>
      <c r="E30" s="450" t="s">
        <v>485</v>
      </c>
      <c r="F30" s="451" t="s">
        <v>486</v>
      </c>
      <c r="G30" s="450" t="s">
        <v>536</v>
      </c>
      <c r="H30" s="450" t="s">
        <v>537</v>
      </c>
      <c r="I30" s="453">
        <v>14270.4404296875</v>
      </c>
      <c r="J30" s="453">
        <v>1</v>
      </c>
      <c r="K30" s="454">
        <v>14270.4404296875</v>
      </c>
    </row>
    <row r="31" spans="1:11" ht="14.4" customHeight="1" x14ac:dyDescent="0.3">
      <c r="A31" s="448" t="s">
        <v>400</v>
      </c>
      <c r="B31" s="449" t="s">
        <v>401</v>
      </c>
      <c r="C31" s="450" t="s">
        <v>407</v>
      </c>
      <c r="D31" s="451" t="s">
        <v>408</v>
      </c>
      <c r="E31" s="450" t="s">
        <v>485</v>
      </c>
      <c r="F31" s="451" t="s">
        <v>486</v>
      </c>
      <c r="G31" s="450" t="s">
        <v>538</v>
      </c>
      <c r="H31" s="450" t="s">
        <v>539</v>
      </c>
      <c r="I31" s="453">
        <v>722.14749908447266</v>
      </c>
      <c r="J31" s="453">
        <v>28</v>
      </c>
      <c r="K31" s="454">
        <v>20244.509765625</v>
      </c>
    </row>
    <row r="32" spans="1:11" ht="14.4" customHeight="1" x14ac:dyDescent="0.3">
      <c r="A32" s="448" t="s">
        <v>400</v>
      </c>
      <c r="B32" s="449" t="s">
        <v>401</v>
      </c>
      <c r="C32" s="450" t="s">
        <v>407</v>
      </c>
      <c r="D32" s="451" t="s">
        <v>408</v>
      </c>
      <c r="E32" s="450" t="s">
        <v>485</v>
      </c>
      <c r="F32" s="451" t="s">
        <v>486</v>
      </c>
      <c r="G32" s="450" t="s">
        <v>540</v>
      </c>
      <c r="H32" s="450" t="s">
        <v>541</v>
      </c>
      <c r="I32" s="453">
        <v>580.79998779296875</v>
      </c>
      <c r="J32" s="453">
        <v>2</v>
      </c>
      <c r="K32" s="454">
        <v>1161.5999755859375</v>
      </c>
    </row>
    <row r="33" spans="1:11" ht="14.4" customHeight="1" x14ac:dyDescent="0.3">
      <c r="A33" s="448" t="s">
        <v>400</v>
      </c>
      <c r="B33" s="449" t="s">
        <v>401</v>
      </c>
      <c r="C33" s="450" t="s">
        <v>407</v>
      </c>
      <c r="D33" s="451" t="s">
        <v>408</v>
      </c>
      <c r="E33" s="450" t="s">
        <v>485</v>
      </c>
      <c r="F33" s="451" t="s">
        <v>486</v>
      </c>
      <c r="G33" s="450" t="s">
        <v>542</v>
      </c>
      <c r="H33" s="450" t="s">
        <v>543</v>
      </c>
      <c r="I33" s="453">
        <v>10467</v>
      </c>
      <c r="J33" s="453">
        <v>1</v>
      </c>
      <c r="K33" s="454">
        <v>10467</v>
      </c>
    </row>
    <row r="34" spans="1:11" ht="14.4" customHeight="1" x14ac:dyDescent="0.3">
      <c r="A34" s="448" t="s">
        <v>400</v>
      </c>
      <c r="B34" s="449" t="s">
        <v>401</v>
      </c>
      <c r="C34" s="450" t="s">
        <v>407</v>
      </c>
      <c r="D34" s="451" t="s">
        <v>408</v>
      </c>
      <c r="E34" s="450" t="s">
        <v>485</v>
      </c>
      <c r="F34" s="451" t="s">
        <v>486</v>
      </c>
      <c r="G34" s="450" t="s">
        <v>544</v>
      </c>
      <c r="H34" s="450" t="s">
        <v>545</v>
      </c>
      <c r="I34" s="453">
        <v>41034.81005859375</v>
      </c>
      <c r="J34" s="453">
        <v>8</v>
      </c>
      <c r="K34" s="454">
        <v>328278.48046875</v>
      </c>
    </row>
    <row r="35" spans="1:11" ht="14.4" customHeight="1" x14ac:dyDescent="0.3">
      <c r="A35" s="448" t="s">
        <v>400</v>
      </c>
      <c r="B35" s="449" t="s">
        <v>401</v>
      </c>
      <c r="C35" s="450" t="s">
        <v>407</v>
      </c>
      <c r="D35" s="451" t="s">
        <v>408</v>
      </c>
      <c r="E35" s="450" t="s">
        <v>485</v>
      </c>
      <c r="F35" s="451" t="s">
        <v>486</v>
      </c>
      <c r="G35" s="450" t="s">
        <v>546</v>
      </c>
      <c r="H35" s="450" t="s">
        <v>547</v>
      </c>
      <c r="I35" s="453">
        <v>20269.115668402777</v>
      </c>
      <c r="J35" s="453">
        <v>10</v>
      </c>
      <c r="K35" s="454">
        <v>202157.041015625</v>
      </c>
    </row>
    <row r="36" spans="1:11" ht="14.4" customHeight="1" x14ac:dyDescent="0.3">
      <c r="A36" s="448" t="s">
        <v>400</v>
      </c>
      <c r="B36" s="449" t="s">
        <v>401</v>
      </c>
      <c r="C36" s="450" t="s">
        <v>407</v>
      </c>
      <c r="D36" s="451" t="s">
        <v>408</v>
      </c>
      <c r="E36" s="450" t="s">
        <v>485</v>
      </c>
      <c r="F36" s="451" t="s">
        <v>486</v>
      </c>
      <c r="G36" s="450" t="s">
        <v>548</v>
      </c>
      <c r="H36" s="450" t="s">
        <v>549</v>
      </c>
      <c r="I36" s="453">
        <v>10643.16015625</v>
      </c>
      <c r="J36" s="453">
        <v>1</v>
      </c>
      <c r="K36" s="454">
        <v>10643.16015625</v>
      </c>
    </row>
    <row r="37" spans="1:11" ht="14.4" customHeight="1" x14ac:dyDescent="0.3">
      <c r="A37" s="448" t="s">
        <v>400</v>
      </c>
      <c r="B37" s="449" t="s">
        <v>401</v>
      </c>
      <c r="C37" s="450" t="s">
        <v>407</v>
      </c>
      <c r="D37" s="451" t="s">
        <v>408</v>
      </c>
      <c r="E37" s="450" t="s">
        <v>485</v>
      </c>
      <c r="F37" s="451" t="s">
        <v>486</v>
      </c>
      <c r="G37" s="450" t="s">
        <v>550</v>
      </c>
      <c r="H37" s="450" t="s">
        <v>551</v>
      </c>
      <c r="I37" s="453">
        <v>24375</v>
      </c>
      <c r="J37" s="453">
        <v>1</v>
      </c>
      <c r="K37" s="454">
        <v>24375</v>
      </c>
    </row>
    <row r="38" spans="1:11" ht="14.4" customHeight="1" x14ac:dyDescent="0.3">
      <c r="A38" s="448" t="s">
        <v>400</v>
      </c>
      <c r="B38" s="449" t="s">
        <v>401</v>
      </c>
      <c r="C38" s="450" t="s">
        <v>407</v>
      </c>
      <c r="D38" s="451" t="s">
        <v>408</v>
      </c>
      <c r="E38" s="450" t="s">
        <v>485</v>
      </c>
      <c r="F38" s="451" t="s">
        <v>486</v>
      </c>
      <c r="G38" s="450" t="s">
        <v>552</v>
      </c>
      <c r="H38" s="450" t="s">
        <v>553</v>
      </c>
      <c r="I38" s="453">
        <v>41300.8984375</v>
      </c>
      <c r="J38" s="453">
        <v>1</v>
      </c>
      <c r="K38" s="454">
        <v>41300.8984375</v>
      </c>
    </row>
    <row r="39" spans="1:11" ht="14.4" customHeight="1" x14ac:dyDescent="0.3">
      <c r="A39" s="448" t="s">
        <v>400</v>
      </c>
      <c r="B39" s="449" t="s">
        <v>401</v>
      </c>
      <c r="C39" s="450" t="s">
        <v>407</v>
      </c>
      <c r="D39" s="451" t="s">
        <v>408</v>
      </c>
      <c r="E39" s="450" t="s">
        <v>485</v>
      </c>
      <c r="F39" s="451" t="s">
        <v>486</v>
      </c>
      <c r="G39" s="450" t="s">
        <v>554</v>
      </c>
      <c r="H39" s="450" t="s">
        <v>555</v>
      </c>
      <c r="I39" s="453">
        <v>6670.1298828125</v>
      </c>
      <c r="J39" s="453">
        <v>7</v>
      </c>
      <c r="K39" s="454">
        <v>46690.880859375</v>
      </c>
    </row>
    <row r="40" spans="1:11" ht="14.4" customHeight="1" x14ac:dyDescent="0.3">
      <c r="A40" s="448" t="s">
        <v>400</v>
      </c>
      <c r="B40" s="449" t="s">
        <v>401</v>
      </c>
      <c r="C40" s="450" t="s">
        <v>407</v>
      </c>
      <c r="D40" s="451" t="s">
        <v>408</v>
      </c>
      <c r="E40" s="450" t="s">
        <v>485</v>
      </c>
      <c r="F40" s="451" t="s">
        <v>486</v>
      </c>
      <c r="G40" s="450" t="s">
        <v>556</v>
      </c>
      <c r="H40" s="450" t="s">
        <v>557</v>
      </c>
      <c r="I40" s="453">
        <v>1362.4599609375</v>
      </c>
      <c r="J40" s="453">
        <v>4</v>
      </c>
      <c r="K40" s="454">
        <v>5449.83984375</v>
      </c>
    </row>
    <row r="41" spans="1:11" ht="14.4" customHeight="1" x14ac:dyDescent="0.3">
      <c r="A41" s="448" t="s">
        <v>400</v>
      </c>
      <c r="B41" s="449" t="s">
        <v>401</v>
      </c>
      <c r="C41" s="450" t="s">
        <v>407</v>
      </c>
      <c r="D41" s="451" t="s">
        <v>408</v>
      </c>
      <c r="E41" s="450" t="s">
        <v>485</v>
      </c>
      <c r="F41" s="451" t="s">
        <v>486</v>
      </c>
      <c r="G41" s="450" t="s">
        <v>558</v>
      </c>
      <c r="H41" s="450" t="s">
        <v>559</v>
      </c>
      <c r="I41" s="453">
        <v>8129.990234375</v>
      </c>
      <c r="J41" s="453">
        <v>1</v>
      </c>
      <c r="K41" s="454">
        <v>8129.990234375</v>
      </c>
    </row>
    <row r="42" spans="1:11" ht="14.4" customHeight="1" x14ac:dyDescent="0.3">
      <c r="A42" s="448" t="s">
        <v>400</v>
      </c>
      <c r="B42" s="449" t="s">
        <v>401</v>
      </c>
      <c r="C42" s="450" t="s">
        <v>407</v>
      </c>
      <c r="D42" s="451" t="s">
        <v>408</v>
      </c>
      <c r="E42" s="450" t="s">
        <v>485</v>
      </c>
      <c r="F42" s="451" t="s">
        <v>486</v>
      </c>
      <c r="G42" s="450" t="s">
        <v>560</v>
      </c>
      <c r="H42" s="450" t="s">
        <v>561</v>
      </c>
      <c r="I42" s="453">
        <v>7351.643391927083</v>
      </c>
      <c r="J42" s="453">
        <v>3</v>
      </c>
      <c r="K42" s="454">
        <v>22054.93017578125</v>
      </c>
    </row>
    <row r="43" spans="1:11" ht="14.4" customHeight="1" x14ac:dyDescent="0.3">
      <c r="A43" s="448" t="s">
        <v>400</v>
      </c>
      <c r="B43" s="449" t="s">
        <v>401</v>
      </c>
      <c r="C43" s="450" t="s">
        <v>407</v>
      </c>
      <c r="D43" s="451" t="s">
        <v>408</v>
      </c>
      <c r="E43" s="450" t="s">
        <v>485</v>
      </c>
      <c r="F43" s="451" t="s">
        <v>486</v>
      </c>
      <c r="G43" s="450" t="s">
        <v>562</v>
      </c>
      <c r="H43" s="450" t="s">
        <v>563</v>
      </c>
      <c r="I43" s="453">
        <v>8129.990234375</v>
      </c>
      <c r="J43" s="453">
        <v>1</v>
      </c>
      <c r="K43" s="454">
        <v>8129.990234375</v>
      </c>
    </row>
    <row r="44" spans="1:11" ht="14.4" customHeight="1" x14ac:dyDescent="0.3">
      <c r="A44" s="448" t="s">
        <v>400</v>
      </c>
      <c r="B44" s="449" t="s">
        <v>401</v>
      </c>
      <c r="C44" s="450" t="s">
        <v>407</v>
      </c>
      <c r="D44" s="451" t="s">
        <v>408</v>
      </c>
      <c r="E44" s="450" t="s">
        <v>485</v>
      </c>
      <c r="F44" s="451" t="s">
        <v>486</v>
      </c>
      <c r="G44" s="450" t="s">
        <v>564</v>
      </c>
      <c r="H44" s="450" t="s">
        <v>565</v>
      </c>
      <c r="I44" s="453">
        <v>4065.60009765625</v>
      </c>
      <c r="J44" s="453">
        <v>1</v>
      </c>
      <c r="K44" s="454">
        <v>4065.60009765625</v>
      </c>
    </row>
    <row r="45" spans="1:11" ht="14.4" customHeight="1" x14ac:dyDescent="0.3">
      <c r="A45" s="448" t="s">
        <v>400</v>
      </c>
      <c r="B45" s="449" t="s">
        <v>401</v>
      </c>
      <c r="C45" s="450" t="s">
        <v>407</v>
      </c>
      <c r="D45" s="451" t="s">
        <v>408</v>
      </c>
      <c r="E45" s="450" t="s">
        <v>485</v>
      </c>
      <c r="F45" s="451" t="s">
        <v>486</v>
      </c>
      <c r="G45" s="450" t="s">
        <v>566</v>
      </c>
      <c r="H45" s="450" t="s">
        <v>567</v>
      </c>
      <c r="I45" s="453">
        <v>1199</v>
      </c>
      <c r="J45" s="453">
        <v>1</v>
      </c>
      <c r="K45" s="454">
        <v>1199</v>
      </c>
    </row>
    <row r="46" spans="1:11" ht="14.4" customHeight="1" x14ac:dyDescent="0.3">
      <c r="A46" s="448" t="s">
        <v>400</v>
      </c>
      <c r="B46" s="449" t="s">
        <v>401</v>
      </c>
      <c r="C46" s="450" t="s">
        <v>407</v>
      </c>
      <c r="D46" s="451" t="s">
        <v>408</v>
      </c>
      <c r="E46" s="450" t="s">
        <v>485</v>
      </c>
      <c r="F46" s="451" t="s">
        <v>486</v>
      </c>
      <c r="G46" s="450" t="s">
        <v>568</v>
      </c>
      <c r="H46" s="450" t="s">
        <v>569</v>
      </c>
      <c r="I46" s="453">
        <v>461.00085885184154</v>
      </c>
      <c r="J46" s="453">
        <v>70</v>
      </c>
      <c r="K46" s="454">
        <v>32270.06005859375</v>
      </c>
    </row>
    <row r="47" spans="1:11" ht="14.4" customHeight="1" x14ac:dyDescent="0.3">
      <c r="A47" s="448" t="s">
        <v>400</v>
      </c>
      <c r="B47" s="449" t="s">
        <v>401</v>
      </c>
      <c r="C47" s="450" t="s">
        <v>407</v>
      </c>
      <c r="D47" s="451" t="s">
        <v>408</v>
      </c>
      <c r="E47" s="450" t="s">
        <v>485</v>
      </c>
      <c r="F47" s="451" t="s">
        <v>486</v>
      </c>
      <c r="G47" s="450" t="s">
        <v>570</v>
      </c>
      <c r="H47" s="450" t="s">
        <v>571</v>
      </c>
      <c r="I47" s="453">
        <v>20449</v>
      </c>
      <c r="J47" s="453">
        <v>2</v>
      </c>
      <c r="K47" s="454">
        <v>40898</v>
      </c>
    </row>
    <row r="48" spans="1:11" ht="14.4" customHeight="1" x14ac:dyDescent="0.3">
      <c r="A48" s="448" t="s">
        <v>400</v>
      </c>
      <c r="B48" s="449" t="s">
        <v>401</v>
      </c>
      <c r="C48" s="450" t="s">
        <v>407</v>
      </c>
      <c r="D48" s="451" t="s">
        <v>408</v>
      </c>
      <c r="E48" s="450" t="s">
        <v>485</v>
      </c>
      <c r="F48" s="451" t="s">
        <v>486</v>
      </c>
      <c r="G48" s="450" t="s">
        <v>572</v>
      </c>
      <c r="H48" s="450" t="s">
        <v>573</v>
      </c>
      <c r="I48" s="453">
        <v>646.1500244140625</v>
      </c>
      <c r="J48" s="453">
        <v>3</v>
      </c>
      <c r="K48" s="454">
        <v>1938.4599609375</v>
      </c>
    </row>
    <row r="49" spans="1:11" ht="14.4" customHeight="1" x14ac:dyDescent="0.3">
      <c r="A49" s="448" t="s">
        <v>400</v>
      </c>
      <c r="B49" s="449" t="s">
        <v>401</v>
      </c>
      <c r="C49" s="450" t="s">
        <v>407</v>
      </c>
      <c r="D49" s="451" t="s">
        <v>408</v>
      </c>
      <c r="E49" s="450" t="s">
        <v>485</v>
      </c>
      <c r="F49" s="451" t="s">
        <v>486</v>
      </c>
      <c r="G49" s="450" t="s">
        <v>574</v>
      </c>
      <c r="H49" s="450" t="s">
        <v>575</v>
      </c>
      <c r="I49" s="453">
        <v>19140.890625</v>
      </c>
      <c r="J49" s="453">
        <v>1</v>
      </c>
      <c r="K49" s="454">
        <v>19140.890625</v>
      </c>
    </row>
    <row r="50" spans="1:11" ht="14.4" customHeight="1" x14ac:dyDescent="0.3">
      <c r="A50" s="448" t="s">
        <v>400</v>
      </c>
      <c r="B50" s="449" t="s">
        <v>401</v>
      </c>
      <c r="C50" s="450" t="s">
        <v>407</v>
      </c>
      <c r="D50" s="451" t="s">
        <v>408</v>
      </c>
      <c r="E50" s="450" t="s">
        <v>485</v>
      </c>
      <c r="F50" s="451" t="s">
        <v>486</v>
      </c>
      <c r="G50" s="450" t="s">
        <v>576</v>
      </c>
      <c r="H50" s="450" t="s">
        <v>577</v>
      </c>
      <c r="I50" s="453">
        <v>2320.6300048828125</v>
      </c>
      <c r="J50" s="453">
        <v>2</v>
      </c>
      <c r="K50" s="454">
        <v>4641.260009765625</v>
      </c>
    </row>
    <row r="51" spans="1:11" ht="14.4" customHeight="1" x14ac:dyDescent="0.3">
      <c r="A51" s="448" t="s">
        <v>400</v>
      </c>
      <c r="B51" s="449" t="s">
        <v>401</v>
      </c>
      <c r="C51" s="450" t="s">
        <v>407</v>
      </c>
      <c r="D51" s="451" t="s">
        <v>408</v>
      </c>
      <c r="E51" s="450" t="s">
        <v>485</v>
      </c>
      <c r="F51" s="451" t="s">
        <v>486</v>
      </c>
      <c r="G51" s="450" t="s">
        <v>578</v>
      </c>
      <c r="H51" s="450" t="s">
        <v>579</v>
      </c>
      <c r="I51" s="453">
        <v>12163.150390625</v>
      </c>
      <c r="J51" s="453">
        <v>1</v>
      </c>
      <c r="K51" s="454">
        <v>12163.150390625</v>
      </c>
    </row>
    <row r="52" spans="1:11" ht="14.4" customHeight="1" x14ac:dyDescent="0.3">
      <c r="A52" s="448" t="s">
        <v>400</v>
      </c>
      <c r="B52" s="449" t="s">
        <v>401</v>
      </c>
      <c r="C52" s="450" t="s">
        <v>407</v>
      </c>
      <c r="D52" s="451" t="s">
        <v>408</v>
      </c>
      <c r="E52" s="450" t="s">
        <v>485</v>
      </c>
      <c r="F52" s="451" t="s">
        <v>486</v>
      </c>
      <c r="G52" s="450" t="s">
        <v>580</v>
      </c>
      <c r="H52" s="450" t="s">
        <v>581</v>
      </c>
      <c r="I52" s="453">
        <v>4030.429931640625</v>
      </c>
      <c r="J52" s="453">
        <v>2</v>
      </c>
      <c r="K52" s="454">
        <v>8060.85986328125</v>
      </c>
    </row>
    <row r="53" spans="1:11" ht="14.4" customHeight="1" x14ac:dyDescent="0.3">
      <c r="A53" s="448" t="s">
        <v>400</v>
      </c>
      <c r="B53" s="449" t="s">
        <v>401</v>
      </c>
      <c r="C53" s="450" t="s">
        <v>407</v>
      </c>
      <c r="D53" s="451" t="s">
        <v>408</v>
      </c>
      <c r="E53" s="450" t="s">
        <v>485</v>
      </c>
      <c r="F53" s="451" t="s">
        <v>486</v>
      </c>
      <c r="G53" s="450" t="s">
        <v>582</v>
      </c>
      <c r="H53" s="450" t="s">
        <v>583</v>
      </c>
      <c r="I53" s="453">
        <v>48400</v>
      </c>
      <c r="J53" s="453">
        <v>9</v>
      </c>
      <c r="K53" s="454">
        <v>435600</v>
      </c>
    </row>
    <row r="54" spans="1:11" ht="14.4" customHeight="1" x14ac:dyDescent="0.3">
      <c r="A54" s="448" t="s">
        <v>400</v>
      </c>
      <c r="B54" s="449" t="s">
        <v>401</v>
      </c>
      <c r="C54" s="450" t="s">
        <v>407</v>
      </c>
      <c r="D54" s="451" t="s">
        <v>408</v>
      </c>
      <c r="E54" s="450" t="s">
        <v>485</v>
      </c>
      <c r="F54" s="451" t="s">
        <v>486</v>
      </c>
      <c r="G54" s="450" t="s">
        <v>584</v>
      </c>
      <c r="H54" s="450" t="s">
        <v>585</v>
      </c>
      <c r="I54" s="453">
        <v>1400.0400390625</v>
      </c>
      <c r="J54" s="453">
        <v>1</v>
      </c>
      <c r="K54" s="454">
        <v>1400.0400390625</v>
      </c>
    </row>
    <row r="55" spans="1:11" ht="14.4" customHeight="1" x14ac:dyDescent="0.3">
      <c r="A55" s="448" t="s">
        <v>400</v>
      </c>
      <c r="B55" s="449" t="s">
        <v>401</v>
      </c>
      <c r="C55" s="450" t="s">
        <v>407</v>
      </c>
      <c r="D55" s="451" t="s">
        <v>408</v>
      </c>
      <c r="E55" s="450" t="s">
        <v>485</v>
      </c>
      <c r="F55" s="451" t="s">
        <v>486</v>
      </c>
      <c r="G55" s="450" t="s">
        <v>586</v>
      </c>
      <c r="H55" s="450" t="s">
        <v>587</v>
      </c>
      <c r="I55" s="453">
        <v>3044.360107421875</v>
      </c>
      <c r="J55" s="453">
        <v>1</v>
      </c>
      <c r="K55" s="454">
        <v>3044.360107421875</v>
      </c>
    </row>
    <row r="56" spans="1:11" ht="14.4" customHeight="1" x14ac:dyDescent="0.3">
      <c r="A56" s="448" t="s">
        <v>400</v>
      </c>
      <c r="B56" s="449" t="s">
        <v>401</v>
      </c>
      <c r="C56" s="450" t="s">
        <v>407</v>
      </c>
      <c r="D56" s="451" t="s">
        <v>408</v>
      </c>
      <c r="E56" s="450" t="s">
        <v>485</v>
      </c>
      <c r="F56" s="451" t="s">
        <v>486</v>
      </c>
      <c r="G56" s="450" t="s">
        <v>588</v>
      </c>
      <c r="H56" s="450" t="s">
        <v>589</v>
      </c>
      <c r="I56" s="453">
        <v>97.650001525878906</v>
      </c>
      <c r="J56" s="453">
        <v>1</v>
      </c>
      <c r="K56" s="454">
        <v>97.650001525878906</v>
      </c>
    </row>
    <row r="57" spans="1:11" ht="14.4" customHeight="1" x14ac:dyDescent="0.3">
      <c r="A57" s="448" t="s">
        <v>400</v>
      </c>
      <c r="B57" s="449" t="s">
        <v>401</v>
      </c>
      <c r="C57" s="450" t="s">
        <v>407</v>
      </c>
      <c r="D57" s="451" t="s">
        <v>408</v>
      </c>
      <c r="E57" s="450" t="s">
        <v>485</v>
      </c>
      <c r="F57" s="451" t="s">
        <v>486</v>
      </c>
      <c r="G57" s="450" t="s">
        <v>590</v>
      </c>
      <c r="H57" s="450" t="s">
        <v>591</v>
      </c>
      <c r="I57" s="453">
        <v>3993</v>
      </c>
      <c r="J57" s="453">
        <v>1</v>
      </c>
      <c r="K57" s="454">
        <v>3993</v>
      </c>
    </row>
    <row r="58" spans="1:11" ht="14.4" customHeight="1" x14ac:dyDescent="0.3">
      <c r="A58" s="448" t="s">
        <v>400</v>
      </c>
      <c r="B58" s="449" t="s">
        <v>401</v>
      </c>
      <c r="C58" s="450" t="s">
        <v>407</v>
      </c>
      <c r="D58" s="451" t="s">
        <v>408</v>
      </c>
      <c r="E58" s="450" t="s">
        <v>485</v>
      </c>
      <c r="F58" s="451" t="s">
        <v>486</v>
      </c>
      <c r="G58" s="450" t="s">
        <v>592</v>
      </c>
      <c r="H58" s="450" t="s">
        <v>593</v>
      </c>
      <c r="I58" s="453">
        <v>6982.4112548828125</v>
      </c>
      <c r="J58" s="453">
        <v>11</v>
      </c>
      <c r="K58" s="454">
        <v>76922.89990234375</v>
      </c>
    </row>
    <row r="59" spans="1:11" ht="14.4" customHeight="1" x14ac:dyDescent="0.3">
      <c r="A59" s="448" t="s">
        <v>400</v>
      </c>
      <c r="B59" s="449" t="s">
        <v>401</v>
      </c>
      <c r="C59" s="450" t="s">
        <v>407</v>
      </c>
      <c r="D59" s="451" t="s">
        <v>408</v>
      </c>
      <c r="E59" s="450" t="s">
        <v>485</v>
      </c>
      <c r="F59" s="451" t="s">
        <v>486</v>
      </c>
      <c r="G59" s="450" t="s">
        <v>594</v>
      </c>
      <c r="H59" s="450" t="s">
        <v>595</v>
      </c>
      <c r="I59" s="453">
        <v>73.569999694824219</v>
      </c>
      <c r="J59" s="453">
        <v>2</v>
      </c>
      <c r="K59" s="454">
        <v>147.13999938964844</v>
      </c>
    </row>
    <row r="60" spans="1:11" ht="14.4" customHeight="1" x14ac:dyDescent="0.3">
      <c r="A60" s="448" t="s">
        <v>400</v>
      </c>
      <c r="B60" s="449" t="s">
        <v>401</v>
      </c>
      <c r="C60" s="450" t="s">
        <v>407</v>
      </c>
      <c r="D60" s="451" t="s">
        <v>408</v>
      </c>
      <c r="E60" s="450" t="s">
        <v>485</v>
      </c>
      <c r="F60" s="451" t="s">
        <v>486</v>
      </c>
      <c r="G60" s="450" t="s">
        <v>596</v>
      </c>
      <c r="H60" s="450" t="s">
        <v>597</v>
      </c>
      <c r="I60" s="453">
        <v>1698.8399658203125</v>
      </c>
      <c r="J60" s="453">
        <v>1</v>
      </c>
      <c r="K60" s="454">
        <v>1698.8399658203125</v>
      </c>
    </row>
    <row r="61" spans="1:11" ht="14.4" customHeight="1" x14ac:dyDescent="0.3">
      <c r="A61" s="448" t="s">
        <v>400</v>
      </c>
      <c r="B61" s="449" t="s">
        <v>401</v>
      </c>
      <c r="C61" s="450" t="s">
        <v>407</v>
      </c>
      <c r="D61" s="451" t="s">
        <v>408</v>
      </c>
      <c r="E61" s="450" t="s">
        <v>485</v>
      </c>
      <c r="F61" s="451" t="s">
        <v>486</v>
      </c>
      <c r="G61" s="450" t="s">
        <v>598</v>
      </c>
      <c r="H61" s="450" t="s">
        <v>599</v>
      </c>
      <c r="I61" s="453">
        <v>2639.030029296875</v>
      </c>
      <c r="J61" s="453">
        <v>1</v>
      </c>
      <c r="K61" s="454">
        <v>2639.030029296875</v>
      </c>
    </row>
    <row r="62" spans="1:11" ht="14.4" customHeight="1" x14ac:dyDescent="0.3">
      <c r="A62" s="448" t="s">
        <v>400</v>
      </c>
      <c r="B62" s="449" t="s">
        <v>401</v>
      </c>
      <c r="C62" s="450" t="s">
        <v>407</v>
      </c>
      <c r="D62" s="451" t="s">
        <v>408</v>
      </c>
      <c r="E62" s="450" t="s">
        <v>485</v>
      </c>
      <c r="F62" s="451" t="s">
        <v>486</v>
      </c>
      <c r="G62" s="450" t="s">
        <v>600</v>
      </c>
      <c r="H62" s="450" t="s">
        <v>601</v>
      </c>
      <c r="I62" s="453">
        <v>7563</v>
      </c>
      <c r="J62" s="453">
        <v>1</v>
      </c>
      <c r="K62" s="454">
        <v>7563</v>
      </c>
    </row>
    <row r="63" spans="1:11" ht="14.4" customHeight="1" x14ac:dyDescent="0.3">
      <c r="A63" s="448" t="s">
        <v>400</v>
      </c>
      <c r="B63" s="449" t="s">
        <v>401</v>
      </c>
      <c r="C63" s="450" t="s">
        <v>407</v>
      </c>
      <c r="D63" s="451" t="s">
        <v>408</v>
      </c>
      <c r="E63" s="450" t="s">
        <v>485</v>
      </c>
      <c r="F63" s="451" t="s">
        <v>486</v>
      </c>
      <c r="G63" s="450" t="s">
        <v>602</v>
      </c>
      <c r="H63" s="450" t="s">
        <v>603</v>
      </c>
      <c r="I63" s="453">
        <v>1171.280029296875</v>
      </c>
      <c r="J63" s="453">
        <v>1</v>
      </c>
      <c r="K63" s="454">
        <v>1171.280029296875</v>
      </c>
    </row>
    <row r="64" spans="1:11" ht="14.4" customHeight="1" x14ac:dyDescent="0.3">
      <c r="A64" s="448" t="s">
        <v>400</v>
      </c>
      <c r="B64" s="449" t="s">
        <v>401</v>
      </c>
      <c r="C64" s="450" t="s">
        <v>407</v>
      </c>
      <c r="D64" s="451" t="s">
        <v>408</v>
      </c>
      <c r="E64" s="450" t="s">
        <v>485</v>
      </c>
      <c r="F64" s="451" t="s">
        <v>486</v>
      </c>
      <c r="G64" s="450" t="s">
        <v>604</v>
      </c>
      <c r="H64" s="450" t="s">
        <v>605</v>
      </c>
      <c r="I64" s="453">
        <v>2030.800048828125</v>
      </c>
      <c r="J64" s="453">
        <v>1</v>
      </c>
      <c r="K64" s="454">
        <v>2030.800048828125</v>
      </c>
    </row>
    <row r="65" spans="1:11" ht="14.4" customHeight="1" x14ac:dyDescent="0.3">
      <c r="A65" s="448" t="s">
        <v>400</v>
      </c>
      <c r="B65" s="449" t="s">
        <v>401</v>
      </c>
      <c r="C65" s="450" t="s">
        <v>407</v>
      </c>
      <c r="D65" s="451" t="s">
        <v>408</v>
      </c>
      <c r="E65" s="450" t="s">
        <v>485</v>
      </c>
      <c r="F65" s="451" t="s">
        <v>486</v>
      </c>
      <c r="G65" s="450" t="s">
        <v>606</v>
      </c>
      <c r="H65" s="450" t="s">
        <v>607</v>
      </c>
      <c r="I65" s="453">
        <v>4233.86083984375</v>
      </c>
      <c r="J65" s="453">
        <v>9</v>
      </c>
      <c r="K65" s="454">
        <v>38173.52001953125</v>
      </c>
    </row>
    <row r="66" spans="1:11" ht="14.4" customHeight="1" x14ac:dyDescent="0.3">
      <c r="A66" s="448" t="s">
        <v>400</v>
      </c>
      <c r="B66" s="449" t="s">
        <v>401</v>
      </c>
      <c r="C66" s="450" t="s">
        <v>407</v>
      </c>
      <c r="D66" s="451" t="s">
        <v>408</v>
      </c>
      <c r="E66" s="450" t="s">
        <v>485</v>
      </c>
      <c r="F66" s="451" t="s">
        <v>486</v>
      </c>
      <c r="G66" s="450" t="s">
        <v>608</v>
      </c>
      <c r="H66" s="450" t="s">
        <v>609</v>
      </c>
      <c r="I66" s="453">
        <v>543.28997802734375</v>
      </c>
      <c r="J66" s="453">
        <v>1</v>
      </c>
      <c r="K66" s="454">
        <v>543.28997802734375</v>
      </c>
    </row>
    <row r="67" spans="1:11" ht="14.4" customHeight="1" x14ac:dyDescent="0.3">
      <c r="A67" s="448" t="s">
        <v>400</v>
      </c>
      <c r="B67" s="449" t="s">
        <v>401</v>
      </c>
      <c r="C67" s="450" t="s">
        <v>407</v>
      </c>
      <c r="D67" s="451" t="s">
        <v>408</v>
      </c>
      <c r="E67" s="450" t="s">
        <v>485</v>
      </c>
      <c r="F67" s="451" t="s">
        <v>486</v>
      </c>
      <c r="G67" s="450" t="s">
        <v>610</v>
      </c>
      <c r="H67" s="450" t="s">
        <v>611</v>
      </c>
      <c r="I67" s="453">
        <v>439.23249816894531</v>
      </c>
      <c r="J67" s="453">
        <v>11</v>
      </c>
      <c r="K67" s="454">
        <v>4831.530029296875</v>
      </c>
    </row>
    <row r="68" spans="1:11" ht="14.4" customHeight="1" x14ac:dyDescent="0.3">
      <c r="A68" s="448" t="s">
        <v>400</v>
      </c>
      <c r="B68" s="449" t="s">
        <v>401</v>
      </c>
      <c r="C68" s="450" t="s">
        <v>407</v>
      </c>
      <c r="D68" s="451" t="s">
        <v>408</v>
      </c>
      <c r="E68" s="450" t="s">
        <v>485</v>
      </c>
      <c r="F68" s="451" t="s">
        <v>486</v>
      </c>
      <c r="G68" s="450" t="s">
        <v>612</v>
      </c>
      <c r="H68" s="450" t="s">
        <v>613</v>
      </c>
      <c r="I68" s="453">
        <v>85.305000305175781</v>
      </c>
      <c r="J68" s="453">
        <v>6</v>
      </c>
      <c r="K68" s="454">
        <v>511.83000183105469</v>
      </c>
    </row>
    <row r="69" spans="1:11" ht="14.4" customHeight="1" x14ac:dyDescent="0.3">
      <c r="A69" s="448" t="s">
        <v>400</v>
      </c>
      <c r="B69" s="449" t="s">
        <v>401</v>
      </c>
      <c r="C69" s="450" t="s">
        <v>407</v>
      </c>
      <c r="D69" s="451" t="s">
        <v>408</v>
      </c>
      <c r="E69" s="450" t="s">
        <v>485</v>
      </c>
      <c r="F69" s="451" t="s">
        <v>486</v>
      </c>
      <c r="G69" s="450" t="s">
        <v>614</v>
      </c>
      <c r="H69" s="450" t="s">
        <v>615</v>
      </c>
      <c r="I69" s="453">
        <v>16788.75</v>
      </c>
      <c r="J69" s="453">
        <v>1</v>
      </c>
      <c r="K69" s="454">
        <v>16788.75</v>
      </c>
    </row>
    <row r="70" spans="1:11" ht="14.4" customHeight="1" x14ac:dyDescent="0.3">
      <c r="A70" s="448" t="s">
        <v>400</v>
      </c>
      <c r="B70" s="449" t="s">
        <v>401</v>
      </c>
      <c r="C70" s="450" t="s">
        <v>407</v>
      </c>
      <c r="D70" s="451" t="s">
        <v>408</v>
      </c>
      <c r="E70" s="450" t="s">
        <v>485</v>
      </c>
      <c r="F70" s="451" t="s">
        <v>486</v>
      </c>
      <c r="G70" s="450" t="s">
        <v>616</v>
      </c>
      <c r="H70" s="450" t="s">
        <v>617</v>
      </c>
      <c r="I70" s="453">
        <v>16788.150390625</v>
      </c>
      <c r="J70" s="453">
        <v>2</v>
      </c>
      <c r="K70" s="454">
        <v>33576.30078125</v>
      </c>
    </row>
    <row r="71" spans="1:11" ht="14.4" customHeight="1" x14ac:dyDescent="0.3">
      <c r="A71" s="448" t="s">
        <v>400</v>
      </c>
      <c r="B71" s="449" t="s">
        <v>401</v>
      </c>
      <c r="C71" s="450" t="s">
        <v>407</v>
      </c>
      <c r="D71" s="451" t="s">
        <v>408</v>
      </c>
      <c r="E71" s="450" t="s">
        <v>485</v>
      </c>
      <c r="F71" s="451" t="s">
        <v>486</v>
      </c>
      <c r="G71" s="450" t="s">
        <v>618</v>
      </c>
      <c r="H71" s="450" t="s">
        <v>619</v>
      </c>
      <c r="I71" s="453">
        <v>9326.6796875</v>
      </c>
      <c r="J71" s="453">
        <v>1</v>
      </c>
      <c r="K71" s="454">
        <v>9326.6796875</v>
      </c>
    </row>
    <row r="72" spans="1:11" ht="14.4" customHeight="1" x14ac:dyDescent="0.3">
      <c r="A72" s="448" t="s">
        <v>400</v>
      </c>
      <c r="B72" s="449" t="s">
        <v>401</v>
      </c>
      <c r="C72" s="450" t="s">
        <v>407</v>
      </c>
      <c r="D72" s="451" t="s">
        <v>408</v>
      </c>
      <c r="E72" s="450" t="s">
        <v>485</v>
      </c>
      <c r="F72" s="451" t="s">
        <v>486</v>
      </c>
      <c r="G72" s="450" t="s">
        <v>620</v>
      </c>
      <c r="H72" s="450" t="s">
        <v>621</v>
      </c>
      <c r="I72" s="453">
        <v>12824</v>
      </c>
      <c r="J72" s="453">
        <v>1</v>
      </c>
      <c r="K72" s="454">
        <v>12824</v>
      </c>
    </row>
    <row r="73" spans="1:11" ht="14.4" customHeight="1" x14ac:dyDescent="0.3">
      <c r="A73" s="448" t="s">
        <v>400</v>
      </c>
      <c r="B73" s="449" t="s">
        <v>401</v>
      </c>
      <c r="C73" s="450" t="s">
        <v>407</v>
      </c>
      <c r="D73" s="451" t="s">
        <v>408</v>
      </c>
      <c r="E73" s="450" t="s">
        <v>485</v>
      </c>
      <c r="F73" s="451" t="s">
        <v>486</v>
      </c>
      <c r="G73" s="450" t="s">
        <v>622</v>
      </c>
      <c r="H73" s="450" t="s">
        <v>623</v>
      </c>
      <c r="I73" s="453">
        <v>9765.400390625</v>
      </c>
      <c r="J73" s="453">
        <v>1</v>
      </c>
      <c r="K73" s="454">
        <v>9765.400390625</v>
      </c>
    </row>
    <row r="74" spans="1:11" ht="14.4" customHeight="1" x14ac:dyDescent="0.3">
      <c r="A74" s="448" t="s">
        <v>400</v>
      </c>
      <c r="B74" s="449" t="s">
        <v>401</v>
      </c>
      <c r="C74" s="450" t="s">
        <v>407</v>
      </c>
      <c r="D74" s="451" t="s">
        <v>408</v>
      </c>
      <c r="E74" s="450" t="s">
        <v>485</v>
      </c>
      <c r="F74" s="451" t="s">
        <v>486</v>
      </c>
      <c r="G74" s="450" t="s">
        <v>624</v>
      </c>
      <c r="H74" s="450" t="s">
        <v>625</v>
      </c>
      <c r="I74" s="453">
        <v>11713</v>
      </c>
      <c r="J74" s="453">
        <v>1</v>
      </c>
      <c r="K74" s="454">
        <v>11713</v>
      </c>
    </row>
    <row r="75" spans="1:11" ht="14.4" customHeight="1" x14ac:dyDescent="0.3">
      <c r="A75" s="448" t="s">
        <v>400</v>
      </c>
      <c r="B75" s="449" t="s">
        <v>401</v>
      </c>
      <c r="C75" s="450" t="s">
        <v>407</v>
      </c>
      <c r="D75" s="451" t="s">
        <v>408</v>
      </c>
      <c r="E75" s="450" t="s">
        <v>485</v>
      </c>
      <c r="F75" s="451" t="s">
        <v>486</v>
      </c>
      <c r="G75" s="450" t="s">
        <v>626</v>
      </c>
      <c r="H75" s="450" t="s">
        <v>627</v>
      </c>
      <c r="I75" s="453">
        <v>12712</v>
      </c>
      <c r="J75" s="453">
        <v>1</v>
      </c>
      <c r="K75" s="454">
        <v>12712</v>
      </c>
    </row>
    <row r="76" spans="1:11" ht="14.4" customHeight="1" x14ac:dyDescent="0.3">
      <c r="A76" s="448" t="s">
        <v>400</v>
      </c>
      <c r="B76" s="449" t="s">
        <v>401</v>
      </c>
      <c r="C76" s="450" t="s">
        <v>407</v>
      </c>
      <c r="D76" s="451" t="s">
        <v>408</v>
      </c>
      <c r="E76" s="450" t="s">
        <v>485</v>
      </c>
      <c r="F76" s="451" t="s">
        <v>486</v>
      </c>
      <c r="G76" s="450" t="s">
        <v>628</v>
      </c>
      <c r="H76" s="450" t="s">
        <v>629</v>
      </c>
      <c r="I76" s="453">
        <v>7284.2099609375</v>
      </c>
      <c r="J76" s="453">
        <v>1</v>
      </c>
      <c r="K76" s="454">
        <v>7284.2099609375</v>
      </c>
    </row>
    <row r="77" spans="1:11" ht="14.4" customHeight="1" x14ac:dyDescent="0.3">
      <c r="A77" s="448" t="s">
        <v>400</v>
      </c>
      <c r="B77" s="449" t="s">
        <v>401</v>
      </c>
      <c r="C77" s="450" t="s">
        <v>407</v>
      </c>
      <c r="D77" s="451" t="s">
        <v>408</v>
      </c>
      <c r="E77" s="450" t="s">
        <v>485</v>
      </c>
      <c r="F77" s="451" t="s">
        <v>486</v>
      </c>
      <c r="G77" s="450" t="s">
        <v>630</v>
      </c>
      <c r="H77" s="450" t="s">
        <v>631</v>
      </c>
      <c r="I77" s="453">
        <v>7369.080078125</v>
      </c>
      <c r="J77" s="453">
        <v>1</v>
      </c>
      <c r="K77" s="454">
        <v>7369.080078125</v>
      </c>
    </row>
    <row r="78" spans="1:11" ht="14.4" customHeight="1" x14ac:dyDescent="0.3">
      <c r="A78" s="448" t="s">
        <v>400</v>
      </c>
      <c r="B78" s="449" t="s">
        <v>401</v>
      </c>
      <c r="C78" s="450" t="s">
        <v>407</v>
      </c>
      <c r="D78" s="451" t="s">
        <v>408</v>
      </c>
      <c r="E78" s="450" t="s">
        <v>485</v>
      </c>
      <c r="F78" s="451" t="s">
        <v>486</v>
      </c>
      <c r="G78" s="450" t="s">
        <v>632</v>
      </c>
      <c r="H78" s="450" t="s">
        <v>633</v>
      </c>
      <c r="I78" s="453">
        <v>25794.609375</v>
      </c>
      <c r="J78" s="453">
        <v>1</v>
      </c>
      <c r="K78" s="454">
        <v>25794.609375</v>
      </c>
    </row>
    <row r="79" spans="1:11" ht="14.4" customHeight="1" x14ac:dyDescent="0.3">
      <c r="A79" s="448" t="s">
        <v>400</v>
      </c>
      <c r="B79" s="449" t="s">
        <v>401</v>
      </c>
      <c r="C79" s="450" t="s">
        <v>407</v>
      </c>
      <c r="D79" s="451" t="s">
        <v>408</v>
      </c>
      <c r="E79" s="450" t="s">
        <v>485</v>
      </c>
      <c r="F79" s="451" t="s">
        <v>486</v>
      </c>
      <c r="G79" s="450" t="s">
        <v>634</v>
      </c>
      <c r="H79" s="450" t="s">
        <v>635</v>
      </c>
      <c r="I79" s="453">
        <v>15427.6298828125</v>
      </c>
      <c r="J79" s="453">
        <v>1</v>
      </c>
      <c r="K79" s="454">
        <v>15427.6298828125</v>
      </c>
    </row>
    <row r="80" spans="1:11" ht="14.4" customHeight="1" x14ac:dyDescent="0.3">
      <c r="A80" s="448" t="s">
        <v>400</v>
      </c>
      <c r="B80" s="449" t="s">
        <v>401</v>
      </c>
      <c r="C80" s="450" t="s">
        <v>407</v>
      </c>
      <c r="D80" s="451" t="s">
        <v>408</v>
      </c>
      <c r="E80" s="450" t="s">
        <v>485</v>
      </c>
      <c r="F80" s="451" t="s">
        <v>486</v>
      </c>
      <c r="G80" s="450" t="s">
        <v>636</v>
      </c>
      <c r="H80" s="450" t="s">
        <v>637</v>
      </c>
      <c r="I80" s="453">
        <v>17664.884765625</v>
      </c>
      <c r="J80" s="453">
        <v>2</v>
      </c>
      <c r="K80" s="454">
        <v>35329.76953125</v>
      </c>
    </row>
    <row r="81" spans="1:11" ht="14.4" customHeight="1" x14ac:dyDescent="0.3">
      <c r="A81" s="448" t="s">
        <v>400</v>
      </c>
      <c r="B81" s="449" t="s">
        <v>401</v>
      </c>
      <c r="C81" s="450" t="s">
        <v>407</v>
      </c>
      <c r="D81" s="451" t="s">
        <v>408</v>
      </c>
      <c r="E81" s="450" t="s">
        <v>485</v>
      </c>
      <c r="F81" s="451" t="s">
        <v>486</v>
      </c>
      <c r="G81" s="450" t="s">
        <v>638</v>
      </c>
      <c r="H81" s="450" t="s">
        <v>639</v>
      </c>
      <c r="I81" s="453">
        <v>23230</v>
      </c>
      <c r="J81" s="453">
        <v>1</v>
      </c>
      <c r="K81" s="454">
        <v>23230</v>
      </c>
    </row>
    <row r="82" spans="1:11" ht="14.4" customHeight="1" x14ac:dyDescent="0.3">
      <c r="A82" s="448" t="s">
        <v>400</v>
      </c>
      <c r="B82" s="449" t="s">
        <v>401</v>
      </c>
      <c r="C82" s="450" t="s">
        <v>407</v>
      </c>
      <c r="D82" s="451" t="s">
        <v>408</v>
      </c>
      <c r="E82" s="450" t="s">
        <v>485</v>
      </c>
      <c r="F82" s="451" t="s">
        <v>486</v>
      </c>
      <c r="G82" s="450" t="s">
        <v>640</v>
      </c>
      <c r="H82" s="450" t="s">
        <v>641</v>
      </c>
      <c r="I82" s="453">
        <v>7368.97021484375</v>
      </c>
      <c r="J82" s="453">
        <v>1</v>
      </c>
      <c r="K82" s="454">
        <v>7368.97021484375</v>
      </c>
    </row>
    <row r="83" spans="1:11" ht="14.4" customHeight="1" x14ac:dyDescent="0.3">
      <c r="A83" s="448" t="s">
        <v>400</v>
      </c>
      <c r="B83" s="449" t="s">
        <v>401</v>
      </c>
      <c r="C83" s="450" t="s">
        <v>407</v>
      </c>
      <c r="D83" s="451" t="s">
        <v>408</v>
      </c>
      <c r="E83" s="450" t="s">
        <v>485</v>
      </c>
      <c r="F83" s="451" t="s">
        <v>486</v>
      </c>
      <c r="G83" s="450" t="s">
        <v>642</v>
      </c>
      <c r="H83" s="450" t="s">
        <v>643</v>
      </c>
      <c r="I83" s="453">
        <v>14270.4404296875</v>
      </c>
      <c r="J83" s="453">
        <v>1</v>
      </c>
      <c r="K83" s="454">
        <v>14270.4404296875</v>
      </c>
    </row>
    <row r="84" spans="1:11" ht="14.4" customHeight="1" x14ac:dyDescent="0.3">
      <c r="A84" s="448" t="s">
        <v>400</v>
      </c>
      <c r="B84" s="449" t="s">
        <v>401</v>
      </c>
      <c r="C84" s="450" t="s">
        <v>407</v>
      </c>
      <c r="D84" s="451" t="s">
        <v>408</v>
      </c>
      <c r="E84" s="450" t="s">
        <v>485</v>
      </c>
      <c r="F84" s="451" t="s">
        <v>486</v>
      </c>
      <c r="G84" s="450" t="s">
        <v>644</v>
      </c>
      <c r="H84" s="450" t="s">
        <v>645</v>
      </c>
      <c r="I84" s="453">
        <v>7369.080078125</v>
      </c>
      <c r="J84" s="453">
        <v>1</v>
      </c>
      <c r="K84" s="454">
        <v>7369.080078125</v>
      </c>
    </row>
    <row r="85" spans="1:11" ht="14.4" customHeight="1" x14ac:dyDescent="0.3">
      <c r="A85" s="448" t="s">
        <v>400</v>
      </c>
      <c r="B85" s="449" t="s">
        <v>401</v>
      </c>
      <c r="C85" s="450" t="s">
        <v>407</v>
      </c>
      <c r="D85" s="451" t="s">
        <v>408</v>
      </c>
      <c r="E85" s="450" t="s">
        <v>485</v>
      </c>
      <c r="F85" s="451" t="s">
        <v>486</v>
      </c>
      <c r="G85" s="450" t="s">
        <v>646</v>
      </c>
      <c r="H85" s="450" t="s">
        <v>647</v>
      </c>
      <c r="I85" s="453">
        <v>14488.599609375</v>
      </c>
      <c r="J85" s="453">
        <v>1</v>
      </c>
      <c r="K85" s="454">
        <v>14488.599609375</v>
      </c>
    </row>
    <row r="86" spans="1:11" ht="14.4" customHeight="1" x14ac:dyDescent="0.3">
      <c r="A86" s="448" t="s">
        <v>400</v>
      </c>
      <c r="B86" s="449" t="s">
        <v>401</v>
      </c>
      <c r="C86" s="450" t="s">
        <v>407</v>
      </c>
      <c r="D86" s="451" t="s">
        <v>408</v>
      </c>
      <c r="E86" s="450" t="s">
        <v>485</v>
      </c>
      <c r="F86" s="451" t="s">
        <v>486</v>
      </c>
      <c r="G86" s="450" t="s">
        <v>648</v>
      </c>
      <c r="H86" s="450" t="s">
        <v>649</v>
      </c>
      <c r="I86" s="453">
        <v>20057.279296875</v>
      </c>
      <c r="J86" s="453">
        <v>1</v>
      </c>
      <c r="K86" s="454">
        <v>20057.279296875</v>
      </c>
    </row>
    <row r="87" spans="1:11" ht="14.4" customHeight="1" x14ac:dyDescent="0.3">
      <c r="A87" s="448" t="s">
        <v>400</v>
      </c>
      <c r="B87" s="449" t="s">
        <v>401</v>
      </c>
      <c r="C87" s="450" t="s">
        <v>407</v>
      </c>
      <c r="D87" s="451" t="s">
        <v>408</v>
      </c>
      <c r="E87" s="450" t="s">
        <v>485</v>
      </c>
      <c r="F87" s="451" t="s">
        <v>486</v>
      </c>
      <c r="G87" s="450" t="s">
        <v>650</v>
      </c>
      <c r="H87" s="450" t="s">
        <v>651</v>
      </c>
      <c r="I87" s="453">
        <v>33576.2890625</v>
      </c>
      <c r="J87" s="453">
        <v>1</v>
      </c>
      <c r="K87" s="454">
        <v>33576.2890625</v>
      </c>
    </row>
    <row r="88" spans="1:11" ht="14.4" customHeight="1" x14ac:dyDescent="0.3">
      <c r="A88" s="448" t="s">
        <v>400</v>
      </c>
      <c r="B88" s="449" t="s">
        <v>401</v>
      </c>
      <c r="C88" s="450" t="s">
        <v>407</v>
      </c>
      <c r="D88" s="451" t="s">
        <v>408</v>
      </c>
      <c r="E88" s="450" t="s">
        <v>485</v>
      </c>
      <c r="F88" s="451" t="s">
        <v>486</v>
      </c>
      <c r="G88" s="450" t="s">
        <v>652</v>
      </c>
      <c r="H88" s="450" t="s">
        <v>653</v>
      </c>
      <c r="I88" s="453">
        <v>28745.0390625</v>
      </c>
      <c r="J88" s="453">
        <v>1</v>
      </c>
      <c r="K88" s="454">
        <v>28745.0390625</v>
      </c>
    </row>
    <row r="89" spans="1:11" ht="14.4" customHeight="1" x14ac:dyDescent="0.3">
      <c r="A89" s="448" t="s">
        <v>400</v>
      </c>
      <c r="B89" s="449" t="s">
        <v>401</v>
      </c>
      <c r="C89" s="450" t="s">
        <v>407</v>
      </c>
      <c r="D89" s="451" t="s">
        <v>408</v>
      </c>
      <c r="E89" s="450" t="s">
        <v>485</v>
      </c>
      <c r="F89" s="451" t="s">
        <v>486</v>
      </c>
      <c r="G89" s="450" t="s">
        <v>654</v>
      </c>
      <c r="H89" s="450" t="s">
        <v>655</v>
      </c>
      <c r="I89" s="453">
        <v>14270.4404296875</v>
      </c>
      <c r="J89" s="453">
        <v>1</v>
      </c>
      <c r="K89" s="454">
        <v>14270.4404296875</v>
      </c>
    </row>
    <row r="90" spans="1:11" ht="14.4" customHeight="1" x14ac:dyDescent="0.3">
      <c r="A90" s="448" t="s">
        <v>400</v>
      </c>
      <c r="B90" s="449" t="s">
        <v>401</v>
      </c>
      <c r="C90" s="450" t="s">
        <v>407</v>
      </c>
      <c r="D90" s="451" t="s">
        <v>408</v>
      </c>
      <c r="E90" s="450" t="s">
        <v>485</v>
      </c>
      <c r="F90" s="451" t="s">
        <v>486</v>
      </c>
      <c r="G90" s="450" t="s">
        <v>656</v>
      </c>
      <c r="H90" s="450" t="s">
        <v>657</v>
      </c>
      <c r="I90" s="453">
        <v>6520.10009765625</v>
      </c>
      <c r="J90" s="453">
        <v>2</v>
      </c>
      <c r="K90" s="454">
        <v>13040.2001953125</v>
      </c>
    </row>
    <row r="91" spans="1:11" ht="14.4" customHeight="1" x14ac:dyDescent="0.3">
      <c r="A91" s="448" t="s">
        <v>400</v>
      </c>
      <c r="B91" s="449" t="s">
        <v>401</v>
      </c>
      <c r="C91" s="450" t="s">
        <v>407</v>
      </c>
      <c r="D91" s="451" t="s">
        <v>408</v>
      </c>
      <c r="E91" s="450" t="s">
        <v>485</v>
      </c>
      <c r="F91" s="451" t="s">
        <v>486</v>
      </c>
      <c r="G91" s="450" t="s">
        <v>658</v>
      </c>
      <c r="H91" s="450" t="s">
        <v>659</v>
      </c>
      <c r="I91" s="453">
        <v>8650.2099609375</v>
      </c>
      <c r="J91" s="453">
        <v>1</v>
      </c>
      <c r="K91" s="454">
        <v>8650.2099609375</v>
      </c>
    </row>
    <row r="92" spans="1:11" ht="14.4" customHeight="1" x14ac:dyDescent="0.3">
      <c r="A92" s="448" t="s">
        <v>400</v>
      </c>
      <c r="B92" s="449" t="s">
        <v>401</v>
      </c>
      <c r="C92" s="450" t="s">
        <v>407</v>
      </c>
      <c r="D92" s="451" t="s">
        <v>408</v>
      </c>
      <c r="E92" s="450" t="s">
        <v>485</v>
      </c>
      <c r="F92" s="451" t="s">
        <v>486</v>
      </c>
      <c r="G92" s="450" t="s">
        <v>660</v>
      </c>
      <c r="H92" s="450" t="s">
        <v>661</v>
      </c>
      <c r="I92" s="453">
        <v>15093.5</v>
      </c>
      <c r="J92" s="453">
        <v>1</v>
      </c>
      <c r="K92" s="454">
        <v>15093.5</v>
      </c>
    </row>
    <row r="93" spans="1:11" ht="14.4" customHeight="1" x14ac:dyDescent="0.3">
      <c r="A93" s="448" t="s">
        <v>400</v>
      </c>
      <c r="B93" s="449" t="s">
        <v>401</v>
      </c>
      <c r="C93" s="450" t="s">
        <v>407</v>
      </c>
      <c r="D93" s="451" t="s">
        <v>408</v>
      </c>
      <c r="E93" s="450" t="s">
        <v>485</v>
      </c>
      <c r="F93" s="451" t="s">
        <v>486</v>
      </c>
      <c r="G93" s="450" t="s">
        <v>662</v>
      </c>
      <c r="H93" s="450" t="s">
        <v>663</v>
      </c>
      <c r="I93" s="453">
        <v>16542</v>
      </c>
      <c r="J93" s="453">
        <v>2</v>
      </c>
      <c r="K93" s="454">
        <v>33084</v>
      </c>
    </row>
    <row r="94" spans="1:11" ht="14.4" customHeight="1" x14ac:dyDescent="0.3">
      <c r="A94" s="448" t="s">
        <v>400</v>
      </c>
      <c r="B94" s="449" t="s">
        <v>401</v>
      </c>
      <c r="C94" s="450" t="s">
        <v>407</v>
      </c>
      <c r="D94" s="451" t="s">
        <v>408</v>
      </c>
      <c r="E94" s="450" t="s">
        <v>485</v>
      </c>
      <c r="F94" s="451" t="s">
        <v>486</v>
      </c>
      <c r="G94" s="450" t="s">
        <v>664</v>
      </c>
      <c r="H94" s="450" t="s">
        <v>665</v>
      </c>
      <c r="I94" s="453">
        <v>23642.19921875</v>
      </c>
      <c r="J94" s="453">
        <v>3</v>
      </c>
      <c r="K94" s="454">
        <v>70926.59765625</v>
      </c>
    </row>
    <row r="95" spans="1:11" ht="14.4" customHeight="1" x14ac:dyDescent="0.3">
      <c r="A95" s="448" t="s">
        <v>400</v>
      </c>
      <c r="B95" s="449" t="s">
        <v>401</v>
      </c>
      <c r="C95" s="450" t="s">
        <v>407</v>
      </c>
      <c r="D95" s="451" t="s">
        <v>408</v>
      </c>
      <c r="E95" s="450" t="s">
        <v>485</v>
      </c>
      <c r="F95" s="451" t="s">
        <v>486</v>
      </c>
      <c r="G95" s="450" t="s">
        <v>666</v>
      </c>
      <c r="H95" s="450" t="s">
        <v>667</v>
      </c>
      <c r="I95" s="453">
        <v>6047.89013671875</v>
      </c>
      <c r="J95" s="453">
        <v>1</v>
      </c>
      <c r="K95" s="454">
        <v>6047.89013671875</v>
      </c>
    </row>
    <row r="96" spans="1:11" ht="14.4" customHeight="1" x14ac:dyDescent="0.3">
      <c r="A96" s="448" t="s">
        <v>400</v>
      </c>
      <c r="B96" s="449" t="s">
        <v>401</v>
      </c>
      <c r="C96" s="450" t="s">
        <v>407</v>
      </c>
      <c r="D96" s="451" t="s">
        <v>408</v>
      </c>
      <c r="E96" s="450" t="s">
        <v>485</v>
      </c>
      <c r="F96" s="451" t="s">
        <v>486</v>
      </c>
      <c r="G96" s="450" t="s">
        <v>668</v>
      </c>
      <c r="H96" s="450" t="s">
        <v>669</v>
      </c>
      <c r="I96" s="453">
        <v>1449</v>
      </c>
      <c r="J96" s="453">
        <v>1</v>
      </c>
      <c r="K96" s="454">
        <v>1449</v>
      </c>
    </row>
    <row r="97" spans="1:11" ht="14.4" customHeight="1" x14ac:dyDescent="0.3">
      <c r="A97" s="448" t="s">
        <v>400</v>
      </c>
      <c r="B97" s="449" t="s">
        <v>401</v>
      </c>
      <c r="C97" s="450" t="s">
        <v>407</v>
      </c>
      <c r="D97" s="451" t="s">
        <v>408</v>
      </c>
      <c r="E97" s="450" t="s">
        <v>485</v>
      </c>
      <c r="F97" s="451" t="s">
        <v>486</v>
      </c>
      <c r="G97" s="450" t="s">
        <v>670</v>
      </c>
      <c r="H97" s="450" t="s">
        <v>671</v>
      </c>
      <c r="I97" s="453">
        <v>5009.39990234375</v>
      </c>
      <c r="J97" s="453">
        <v>12</v>
      </c>
      <c r="K97" s="454">
        <v>60112.7998046875</v>
      </c>
    </row>
    <row r="98" spans="1:11" ht="14.4" customHeight="1" x14ac:dyDescent="0.3">
      <c r="A98" s="448" t="s">
        <v>400</v>
      </c>
      <c r="B98" s="449" t="s">
        <v>401</v>
      </c>
      <c r="C98" s="450" t="s">
        <v>407</v>
      </c>
      <c r="D98" s="451" t="s">
        <v>408</v>
      </c>
      <c r="E98" s="450" t="s">
        <v>485</v>
      </c>
      <c r="F98" s="451" t="s">
        <v>486</v>
      </c>
      <c r="G98" s="450" t="s">
        <v>672</v>
      </c>
      <c r="H98" s="450" t="s">
        <v>673</v>
      </c>
      <c r="I98" s="453">
        <v>24490.400390625</v>
      </c>
      <c r="J98" s="453">
        <v>4</v>
      </c>
      <c r="K98" s="454">
        <v>97961.6015625</v>
      </c>
    </row>
    <row r="99" spans="1:11" ht="14.4" customHeight="1" x14ac:dyDescent="0.3">
      <c r="A99" s="448" t="s">
        <v>400</v>
      </c>
      <c r="B99" s="449" t="s">
        <v>401</v>
      </c>
      <c r="C99" s="450" t="s">
        <v>407</v>
      </c>
      <c r="D99" s="451" t="s">
        <v>408</v>
      </c>
      <c r="E99" s="450" t="s">
        <v>485</v>
      </c>
      <c r="F99" s="451" t="s">
        <v>486</v>
      </c>
      <c r="G99" s="450" t="s">
        <v>674</v>
      </c>
      <c r="H99" s="450" t="s">
        <v>675</v>
      </c>
      <c r="I99" s="453">
        <v>7369</v>
      </c>
      <c r="J99" s="453">
        <v>1</v>
      </c>
      <c r="K99" s="454">
        <v>7369</v>
      </c>
    </row>
    <row r="100" spans="1:11" ht="14.4" customHeight="1" x14ac:dyDescent="0.3">
      <c r="A100" s="448" t="s">
        <v>400</v>
      </c>
      <c r="B100" s="449" t="s">
        <v>401</v>
      </c>
      <c r="C100" s="450" t="s">
        <v>407</v>
      </c>
      <c r="D100" s="451" t="s">
        <v>408</v>
      </c>
      <c r="E100" s="450" t="s">
        <v>485</v>
      </c>
      <c r="F100" s="451" t="s">
        <v>486</v>
      </c>
      <c r="G100" s="450" t="s">
        <v>676</v>
      </c>
      <c r="H100" s="450" t="s">
        <v>677</v>
      </c>
      <c r="I100" s="453">
        <v>214.76919555664062</v>
      </c>
      <c r="J100" s="453">
        <v>50</v>
      </c>
      <c r="K100" s="454">
        <v>10738.4599609375</v>
      </c>
    </row>
    <row r="101" spans="1:11" ht="14.4" customHeight="1" x14ac:dyDescent="0.3">
      <c r="A101" s="448" t="s">
        <v>400</v>
      </c>
      <c r="B101" s="449" t="s">
        <v>401</v>
      </c>
      <c r="C101" s="450" t="s">
        <v>407</v>
      </c>
      <c r="D101" s="451" t="s">
        <v>408</v>
      </c>
      <c r="E101" s="450" t="s">
        <v>485</v>
      </c>
      <c r="F101" s="451" t="s">
        <v>486</v>
      </c>
      <c r="G101" s="450" t="s">
        <v>678</v>
      </c>
      <c r="H101" s="450" t="s">
        <v>677</v>
      </c>
      <c r="I101" s="453">
        <v>698.98484584263394</v>
      </c>
      <c r="J101" s="453">
        <v>70</v>
      </c>
      <c r="K101" s="454">
        <v>48928.93994140625</v>
      </c>
    </row>
    <row r="102" spans="1:11" ht="14.4" customHeight="1" x14ac:dyDescent="0.3">
      <c r="A102" s="448" t="s">
        <v>400</v>
      </c>
      <c r="B102" s="449" t="s">
        <v>401</v>
      </c>
      <c r="C102" s="450" t="s">
        <v>407</v>
      </c>
      <c r="D102" s="451" t="s">
        <v>408</v>
      </c>
      <c r="E102" s="450" t="s">
        <v>485</v>
      </c>
      <c r="F102" s="451" t="s">
        <v>486</v>
      </c>
      <c r="G102" s="450" t="s">
        <v>679</v>
      </c>
      <c r="H102" s="450" t="s">
        <v>680</v>
      </c>
      <c r="I102" s="453">
        <v>19361.28515625</v>
      </c>
      <c r="J102" s="453">
        <v>2</v>
      </c>
      <c r="K102" s="454">
        <v>38722.5703125</v>
      </c>
    </row>
    <row r="103" spans="1:11" ht="14.4" customHeight="1" x14ac:dyDescent="0.3">
      <c r="A103" s="448" t="s">
        <v>400</v>
      </c>
      <c r="B103" s="449" t="s">
        <v>401</v>
      </c>
      <c r="C103" s="450" t="s">
        <v>407</v>
      </c>
      <c r="D103" s="451" t="s">
        <v>408</v>
      </c>
      <c r="E103" s="450" t="s">
        <v>485</v>
      </c>
      <c r="F103" s="451" t="s">
        <v>486</v>
      </c>
      <c r="G103" s="450" t="s">
        <v>681</v>
      </c>
      <c r="H103" s="450" t="s">
        <v>682</v>
      </c>
      <c r="I103" s="453">
        <v>17476</v>
      </c>
      <c r="J103" s="453">
        <v>1</v>
      </c>
      <c r="K103" s="454">
        <v>17476</v>
      </c>
    </row>
    <row r="104" spans="1:11" ht="14.4" customHeight="1" x14ac:dyDescent="0.3">
      <c r="A104" s="448" t="s">
        <v>400</v>
      </c>
      <c r="B104" s="449" t="s">
        <v>401</v>
      </c>
      <c r="C104" s="450" t="s">
        <v>407</v>
      </c>
      <c r="D104" s="451" t="s">
        <v>408</v>
      </c>
      <c r="E104" s="450" t="s">
        <v>485</v>
      </c>
      <c r="F104" s="451" t="s">
        <v>486</v>
      </c>
      <c r="G104" s="450" t="s">
        <v>683</v>
      </c>
      <c r="H104" s="450" t="s">
        <v>684</v>
      </c>
      <c r="I104" s="453">
        <v>151.49500274658203</v>
      </c>
      <c r="J104" s="453">
        <v>7</v>
      </c>
      <c r="K104" s="454">
        <v>1065.5299987792969</v>
      </c>
    </row>
    <row r="105" spans="1:11" ht="14.4" customHeight="1" x14ac:dyDescent="0.3">
      <c r="A105" s="448" t="s">
        <v>400</v>
      </c>
      <c r="B105" s="449" t="s">
        <v>401</v>
      </c>
      <c r="C105" s="450" t="s">
        <v>407</v>
      </c>
      <c r="D105" s="451" t="s">
        <v>408</v>
      </c>
      <c r="E105" s="450" t="s">
        <v>485</v>
      </c>
      <c r="F105" s="451" t="s">
        <v>486</v>
      </c>
      <c r="G105" s="450" t="s">
        <v>685</v>
      </c>
      <c r="H105" s="450" t="s">
        <v>686</v>
      </c>
      <c r="I105" s="453">
        <v>13548.3701171875</v>
      </c>
      <c r="J105" s="453">
        <v>1</v>
      </c>
      <c r="K105" s="454">
        <v>13548.3701171875</v>
      </c>
    </row>
    <row r="106" spans="1:11" ht="14.4" customHeight="1" x14ac:dyDescent="0.3">
      <c r="A106" s="448" t="s">
        <v>400</v>
      </c>
      <c r="B106" s="449" t="s">
        <v>401</v>
      </c>
      <c r="C106" s="450" t="s">
        <v>407</v>
      </c>
      <c r="D106" s="451" t="s">
        <v>408</v>
      </c>
      <c r="E106" s="450" t="s">
        <v>485</v>
      </c>
      <c r="F106" s="451" t="s">
        <v>486</v>
      </c>
      <c r="G106" s="450" t="s">
        <v>687</v>
      </c>
      <c r="H106" s="450" t="s">
        <v>688</v>
      </c>
      <c r="I106" s="453">
        <v>14270.4404296875</v>
      </c>
      <c r="J106" s="453">
        <v>1</v>
      </c>
      <c r="K106" s="454">
        <v>14270.4404296875</v>
      </c>
    </row>
    <row r="107" spans="1:11" ht="14.4" customHeight="1" x14ac:dyDescent="0.3">
      <c r="A107" s="448" t="s">
        <v>400</v>
      </c>
      <c r="B107" s="449" t="s">
        <v>401</v>
      </c>
      <c r="C107" s="450" t="s">
        <v>407</v>
      </c>
      <c r="D107" s="451" t="s">
        <v>408</v>
      </c>
      <c r="E107" s="450" t="s">
        <v>485</v>
      </c>
      <c r="F107" s="451" t="s">
        <v>486</v>
      </c>
      <c r="G107" s="450" t="s">
        <v>689</v>
      </c>
      <c r="H107" s="450" t="s">
        <v>690</v>
      </c>
      <c r="I107" s="453">
        <v>9250.3896484375</v>
      </c>
      <c r="J107" s="453">
        <v>1</v>
      </c>
      <c r="K107" s="454">
        <v>9250.3896484375</v>
      </c>
    </row>
    <row r="108" spans="1:11" ht="14.4" customHeight="1" x14ac:dyDescent="0.3">
      <c r="A108" s="448" t="s">
        <v>400</v>
      </c>
      <c r="B108" s="449" t="s">
        <v>401</v>
      </c>
      <c r="C108" s="450" t="s">
        <v>407</v>
      </c>
      <c r="D108" s="451" t="s">
        <v>408</v>
      </c>
      <c r="E108" s="450" t="s">
        <v>485</v>
      </c>
      <c r="F108" s="451" t="s">
        <v>486</v>
      </c>
      <c r="G108" s="450" t="s">
        <v>691</v>
      </c>
      <c r="H108" s="450" t="s">
        <v>692</v>
      </c>
      <c r="I108" s="453">
        <v>4065.60009765625</v>
      </c>
      <c r="J108" s="453">
        <v>1</v>
      </c>
      <c r="K108" s="454">
        <v>4065.60009765625</v>
      </c>
    </row>
    <row r="109" spans="1:11" ht="14.4" customHeight="1" x14ac:dyDescent="0.3">
      <c r="A109" s="448" t="s">
        <v>400</v>
      </c>
      <c r="B109" s="449" t="s">
        <v>401</v>
      </c>
      <c r="C109" s="450" t="s">
        <v>407</v>
      </c>
      <c r="D109" s="451" t="s">
        <v>408</v>
      </c>
      <c r="E109" s="450" t="s">
        <v>485</v>
      </c>
      <c r="F109" s="451" t="s">
        <v>486</v>
      </c>
      <c r="G109" s="450" t="s">
        <v>693</v>
      </c>
      <c r="H109" s="450" t="s">
        <v>694</v>
      </c>
      <c r="I109" s="453">
        <v>4831.919921875</v>
      </c>
      <c r="J109" s="453">
        <v>1</v>
      </c>
      <c r="K109" s="454">
        <v>4831.919921875</v>
      </c>
    </row>
    <row r="110" spans="1:11" ht="14.4" customHeight="1" x14ac:dyDescent="0.3">
      <c r="A110" s="448" t="s">
        <v>400</v>
      </c>
      <c r="B110" s="449" t="s">
        <v>401</v>
      </c>
      <c r="C110" s="450" t="s">
        <v>407</v>
      </c>
      <c r="D110" s="451" t="s">
        <v>408</v>
      </c>
      <c r="E110" s="450" t="s">
        <v>485</v>
      </c>
      <c r="F110" s="451" t="s">
        <v>486</v>
      </c>
      <c r="G110" s="450" t="s">
        <v>695</v>
      </c>
      <c r="H110" s="450" t="s">
        <v>696</v>
      </c>
      <c r="I110" s="453">
        <v>38833.03125</v>
      </c>
      <c r="J110" s="453">
        <v>1</v>
      </c>
      <c r="K110" s="454">
        <v>38833.03125</v>
      </c>
    </row>
    <row r="111" spans="1:11" ht="14.4" customHeight="1" x14ac:dyDescent="0.3">
      <c r="A111" s="448" t="s">
        <v>400</v>
      </c>
      <c r="B111" s="449" t="s">
        <v>401</v>
      </c>
      <c r="C111" s="450" t="s">
        <v>407</v>
      </c>
      <c r="D111" s="451" t="s">
        <v>408</v>
      </c>
      <c r="E111" s="450" t="s">
        <v>485</v>
      </c>
      <c r="F111" s="451" t="s">
        <v>486</v>
      </c>
      <c r="G111" s="450" t="s">
        <v>697</v>
      </c>
      <c r="H111" s="450" t="s">
        <v>698</v>
      </c>
      <c r="I111" s="453">
        <v>13278</v>
      </c>
      <c r="J111" s="453">
        <v>1</v>
      </c>
      <c r="K111" s="454">
        <v>13278</v>
      </c>
    </row>
    <row r="112" spans="1:11" ht="14.4" customHeight="1" x14ac:dyDescent="0.3">
      <c r="A112" s="448" t="s">
        <v>400</v>
      </c>
      <c r="B112" s="449" t="s">
        <v>401</v>
      </c>
      <c r="C112" s="450" t="s">
        <v>407</v>
      </c>
      <c r="D112" s="451" t="s">
        <v>408</v>
      </c>
      <c r="E112" s="450" t="s">
        <v>485</v>
      </c>
      <c r="F112" s="451" t="s">
        <v>486</v>
      </c>
      <c r="G112" s="450" t="s">
        <v>699</v>
      </c>
      <c r="H112" s="450" t="s">
        <v>700</v>
      </c>
      <c r="I112" s="453">
        <v>14270.4404296875</v>
      </c>
      <c r="J112" s="453">
        <v>1</v>
      </c>
      <c r="K112" s="454">
        <v>14270.4404296875</v>
      </c>
    </row>
    <row r="113" spans="1:11" ht="14.4" customHeight="1" x14ac:dyDescent="0.3">
      <c r="A113" s="448" t="s">
        <v>400</v>
      </c>
      <c r="B113" s="449" t="s">
        <v>401</v>
      </c>
      <c r="C113" s="450" t="s">
        <v>407</v>
      </c>
      <c r="D113" s="451" t="s">
        <v>408</v>
      </c>
      <c r="E113" s="450" t="s">
        <v>485</v>
      </c>
      <c r="F113" s="451" t="s">
        <v>486</v>
      </c>
      <c r="G113" s="450" t="s">
        <v>701</v>
      </c>
      <c r="H113" s="450" t="s">
        <v>702</v>
      </c>
      <c r="I113" s="453">
        <v>2873.75</v>
      </c>
      <c r="J113" s="453">
        <v>1</v>
      </c>
      <c r="K113" s="454">
        <v>2873.75</v>
      </c>
    </row>
    <row r="114" spans="1:11" ht="14.4" customHeight="1" x14ac:dyDescent="0.3">
      <c r="A114" s="448" t="s">
        <v>400</v>
      </c>
      <c r="B114" s="449" t="s">
        <v>401</v>
      </c>
      <c r="C114" s="450" t="s">
        <v>407</v>
      </c>
      <c r="D114" s="451" t="s">
        <v>408</v>
      </c>
      <c r="E114" s="450" t="s">
        <v>485</v>
      </c>
      <c r="F114" s="451" t="s">
        <v>486</v>
      </c>
      <c r="G114" s="450" t="s">
        <v>703</v>
      </c>
      <c r="H114" s="450" t="s">
        <v>704</v>
      </c>
      <c r="I114" s="453">
        <v>2813.5</v>
      </c>
      <c r="J114" s="453">
        <v>2</v>
      </c>
      <c r="K114" s="454">
        <v>5627</v>
      </c>
    </row>
    <row r="115" spans="1:11" ht="14.4" customHeight="1" x14ac:dyDescent="0.3">
      <c r="A115" s="448" t="s">
        <v>400</v>
      </c>
      <c r="B115" s="449" t="s">
        <v>401</v>
      </c>
      <c r="C115" s="450" t="s">
        <v>407</v>
      </c>
      <c r="D115" s="451" t="s">
        <v>408</v>
      </c>
      <c r="E115" s="450" t="s">
        <v>485</v>
      </c>
      <c r="F115" s="451" t="s">
        <v>486</v>
      </c>
      <c r="G115" s="450" t="s">
        <v>705</v>
      </c>
      <c r="H115" s="450" t="s">
        <v>706</v>
      </c>
      <c r="I115" s="453">
        <v>46887.5</v>
      </c>
      <c r="J115" s="453">
        <v>5</v>
      </c>
      <c r="K115" s="454">
        <v>234437.5</v>
      </c>
    </row>
    <row r="116" spans="1:11" ht="14.4" customHeight="1" x14ac:dyDescent="0.3">
      <c r="A116" s="448" t="s">
        <v>400</v>
      </c>
      <c r="B116" s="449" t="s">
        <v>401</v>
      </c>
      <c r="C116" s="450" t="s">
        <v>407</v>
      </c>
      <c r="D116" s="451" t="s">
        <v>408</v>
      </c>
      <c r="E116" s="450" t="s">
        <v>485</v>
      </c>
      <c r="F116" s="451" t="s">
        <v>486</v>
      </c>
      <c r="G116" s="450" t="s">
        <v>707</v>
      </c>
      <c r="H116" s="450" t="s">
        <v>708</v>
      </c>
      <c r="I116" s="453">
        <v>5892.333333333333</v>
      </c>
      <c r="J116" s="453">
        <v>3</v>
      </c>
      <c r="K116" s="454">
        <v>17677</v>
      </c>
    </row>
    <row r="117" spans="1:11" ht="14.4" customHeight="1" x14ac:dyDescent="0.3">
      <c r="A117" s="448" t="s">
        <v>400</v>
      </c>
      <c r="B117" s="449" t="s">
        <v>401</v>
      </c>
      <c r="C117" s="450" t="s">
        <v>407</v>
      </c>
      <c r="D117" s="451" t="s">
        <v>408</v>
      </c>
      <c r="E117" s="450" t="s">
        <v>485</v>
      </c>
      <c r="F117" s="451" t="s">
        <v>486</v>
      </c>
      <c r="G117" s="450" t="s">
        <v>709</v>
      </c>
      <c r="H117" s="450" t="s">
        <v>710</v>
      </c>
      <c r="I117" s="453">
        <v>8941.7900390625</v>
      </c>
      <c r="J117" s="453">
        <v>1</v>
      </c>
      <c r="K117" s="454">
        <v>8941.7900390625</v>
      </c>
    </row>
    <row r="118" spans="1:11" ht="14.4" customHeight="1" x14ac:dyDescent="0.3">
      <c r="A118" s="448" t="s">
        <v>400</v>
      </c>
      <c r="B118" s="449" t="s">
        <v>401</v>
      </c>
      <c r="C118" s="450" t="s">
        <v>407</v>
      </c>
      <c r="D118" s="451" t="s">
        <v>408</v>
      </c>
      <c r="E118" s="450" t="s">
        <v>485</v>
      </c>
      <c r="F118" s="451" t="s">
        <v>486</v>
      </c>
      <c r="G118" s="450" t="s">
        <v>711</v>
      </c>
      <c r="H118" s="450" t="s">
        <v>712</v>
      </c>
      <c r="I118" s="453">
        <v>2057</v>
      </c>
      <c r="J118" s="453">
        <v>1</v>
      </c>
      <c r="K118" s="454">
        <v>2057</v>
      </c>
    </row>
    <row r="119" spans="1:11" ht="14.4" customHeight="1" x14ac:dyDescent="0.3">
      <c r="A119" s="448" t="s">
        <v>400</v>
      </c>
      <c r="B119" s="449" t="s">
        <v>401</v>
      </c>
      <c r="C119" s="450" t="s">
        <v>407</v>
      </c>
      <c r="D119" s="451" t="s">
        <v>408</v>
      </c>
      <c r="E119" s="450" t="s">
        <v>485</v>
      </c>
      <c r="F119" s="451" t="s">
        <v>486</v>
      </c>
      <c r="G119" s="450" t="s">
        <v>713</v>
      </c>
      <c r="H119" s="450" t="s">
        <v>714</v>
      </c>
      <c r="I119" s="453">
        <v>16584.5</v>
      </c>
      <c r="J119" s="453">
        <v>2</v>
      </c>
      <c r="K119" s="454">
        <v>33169</v>
      </c>
    </row>
    <row r="120" spans="1:11" ht="14.4" customHeight="1" x14ac:dyDescent="0.3">
      <c r="A120" s="448" t="s">
        <v>400</v>
      </c>
      <c r="B120" s="449" t="s">
        <v>401</v>
      </c>
      <c r="C120" s="450" t="s">
        <v>407</v>
      </c>
      <c r="D120" s="451" t="s">
        <v>408</v>
      </c>
      <c r="E120" s="450" t="s">
        <v>485</v>
      </c>
      <c r="F120" s="451" t="s">
        <v>486</v>
      </c>
      <c r="G120" s="450" t="s">
        <v>715</v>
      </c>
      <c r="H120" s="450" t="s">
        <v>716</v>
      </c>
      <c r="I120" s="453">
        <v>7296</v>
      </c>
      <c r="J120" s="453">
        <v>1</v>
      </c>
      <c r="K120" s="454">
        <v>7296</v>
      </c>
    </row>
    <row r="121" spans="1:11" ht="14.4" customHeight="1" x14ac:dyDescent="0.3">
      <c r="A121" s="448" t="s">
        <v>400</v>
      </c>
      <c r="B121" s="449" t="s">
        <v>401</v>
      </c>
      <c r="C121" s="450" t="s">
        <v>407</v>
      </c>
      <c r="D121" s="451" t="s">
        <v>408</v>
      </c>
      <c r="E121" s="450" t="s">
        <v>485</v>
      </c>
      <c r="F121" s="451" t="s">
        <v>486</v>
      </c>
      <c r="G121" s="450" t="s">
        <v>717</v>
      </c>
      <c r="H121" s="450" t="s">
        <v>718</v>
      </c>
      <c r="I121" s="453">
        <v>21599</v>
      </c>
      <c r="J121" s="453">
        <v>1</v>
      </c>
      <c r="K121" s="454">
        <v>21599</v>
      </c>
    </row>
    <row r="122" spans="1:11" ht="14.4" customHeight="1" x14ac:dyDescent="0.3">
      <c r="A122" s="448" t="s">
        <v>400</v>
      </c>
      <c r="B122" s="449" t="s">
        <v>401</v>
      </c>
      <c r="C122" s="450" t="s">
        <v>407</v>
      </c>
      <c r="D122" s="451" t="s">
        <v>408</v>
      </c>
      <c r="E122" s="450" t="s">
        <v>485</v>
      </c>
      <c r="F122" s="451" t="s">
        <v>486</v>
      </c>
      <c r="G122" s="450" t="s">
        <v>719</v>
      </c>
      <c r="H122" s="450" t="s">
        <v>720</v>
      </c>
      <c r="I122" s="453">
        <v>991.6300048828125</v>
      </c>
      <c r="J122" s="453">
        <v>14</v>
      </c>
      <c r="K122" s="454">
        <v>13882.829956054688</v>
      </c>
    </row>
    <row r="123" spans="1:11" ht="14.4" customHeight="1" x14ac:dyDescent="0.3">
      <c r="A123" s="448" t="s">
        <v>400</v>
      </c>
      <c r="B123" s="449" t="s">
        <v>401</v>
      </c>
      <c r="C123" s="450" t="s">
        <v>407</v>
      </c>
      <c r="D123" s="451" t="s">
        <v>408</v>
      </c>
      <c r="E123" s="450" t="s">
        <v>485</v>
      </c>
      <c r="F123" s="451" t="s">
        <v>486</v>
      </c>
      <c r="G123" s="450" t="s">
        <v>721</v>
      </c>
      <c r="H123" s="450" t="s">
        <v>722</v>
      </c>
      <c r="I123" s="453">
        <v>3980.93994140625</v>
      </c>
      <c r="J123" s="453">
        <v>1</v>
      </c>
      <c r="K123" s="454">
        <v>3980.93994140625</v>
      </c>
    </row>
    <row r="124" spans="1:11" ht="14.4" customHeight="1" x14ac:dyDescent="0.3">
      <c r="A124" s="448" t="s">
        <v>400</v>
      </c>
      <c r="B124" s="449" t="s">
        <v>401</v>
      </c>
      <c r="C124" s="450" t="s">
        <v>407</v>
      </c>
      <c r="D124" s="451" t="s">
        <v>408</v>
      </c>
      <c r="E124" s="450" t="s">
        <v>485</v>
      </c>
      <c r="F124" s="451" t="s">
        <v>486</v>
      </c>
      <c r="G124" s="450" t="s">
        <v>723</v>
      </c>
      <c r="H124" s="450" t="s">
        <v>724</v>
      </c>
      <c r="I124" s="453">
        <v>17606</v>
      </c>
      <c r="J124" s="453">
        <v>2</v>
      </c>
      <c r="K124" s="454">
        <v>35212</v>
      </c>
    </row>
    <row r="125" spans="1:11" ht="14.4" customHeight="1" x14ac:dyDescent="0.3">
      <c r="A125" s="448" t="s">
        <v>400</v>
      </c>
      <c r="B125" s="449" t="s">
        <v>401</v>
      </c>
      <c r="C125" s="450" t="s">
        <v>407</v>
      </c>
      <c r="D125" s="451" t="s">
        <v>408</v>
      </c>
      <c r="E125" s="450" t="s">
        <v>485</v>
      </c>
      <c r="F125" s="451" t="s">
        <v>486</v>
      </c>
      <c r="G125" s="450" t="s">
        <v>725</v>
      </c>
      <c r="H125" s="450" t="s">
        <v>726</v>
      </c>
      <c r="I125" s="453">
        <v>356.65020751953125</v>
      </c>
      <c r="J125" s="453">
        <v>15</v>
      </c>
      <c r="K125" s="454">
        <v>5349.6700744628906</v>
      </c>
    </row>
    <row r="126" spans="1:11" ht="14.4" customHeight="1" x14ac:dyDescent="0.3">
      <c r="A126" s="448" t="s">
        <v>400</v>
      </c>
      <c r="B126" s="449" t="s">
        <v>401</v>
      </c>
      <c r="C126" s="450" t="s">
        <v>407</v>
      </c>
      <c r="D126" s="451" t="s">
        <v>408</v>
      </c>
      <c r="E126" s="450" t="s">
        <v>485</v>
      </c>
      <c r="F126" s="451" t="s">
        <v>486</v>
      </c>
      <c r="G126" s="450" t="s">
        <v>727</v>
      </c>
      <c r="H126" s="450" t="s">
        <v>728</v>
      </c>
      <c r="I126" s="453">
        <v>871.114990234375</v>
      </c>
      <c r="J126" s="453">
        <v>2</v>
      </c>
      <c r="K126" s="454">
        <v>1742.22998046875</v>
      </c>
    </row>
    <row r="127" spans="1:11" ht="14.4" customHeight="1" x14ac:dyDescent="0.3">
      <c r="A127" s="448" t="s">
        <v>400</v>
      </c>
      <c r="B127" s="449" t="s">
        <v>401</v>
      </c>
      <c r="C127" s="450" t="s">
        <v>407</v>
      </c>
      <c r="D127" s="451" t="s">
        <v>408</v>
      </c>
      <c r="E127" s="450" t="s">
        <v>485</v>
      </c>
      <c r="F127" s="451" t="s">
        <v>486</v>
      </c>
      <c r="G127" s="450" t="s">
        <v>729</v>
      </c>
      <c r="H127" s="450" t="s">
        <v>730</v>
      </c>
      <c r="I127" s="453">
        <v>281.92999267578125</v>
      </c>
      <c r="J127" s="453">
        <v>1</v>
      </c>
      <c r="K127" s="454">
        <v>281.92999267578125</v>
      </c>
    </row>
    <row r="128" spans="1:11" ht="14.4" customHeight="1" x14ac:dyDescent="0.3">
      <c r="A128" s="448" t="s">
        <v>400</v>
      </c>
      <c r="B128" s="449" t="s">
        <v>401</v>
      </c>
      <c r="C128" s="450" t="s">
        <v>407</v>
      </c>
      <c r="D128" s="451" t="s">
        <v>408</v>
      </c>
      <c r="E128" s="450" t="s">
        <v>485</v>
      </c>
      <c r="F128" s="451" t="s">
        <v>486</v>
      </c>
      <c r="G128" s="450" t="s">
        <v>731</v>
      </c>
      <c r="H128" s="450" t="s">
        <v>732</v>
      </c>
      <c r="I128" s="453">
        <v>41600</v>
      </c>
      <c r="J128" s="453">
        <v>1</v>
      </c>
      <c r="K128" s="454">
        <v>41600</v>
      </c>
    </row>
    <row r="129" spans="1:11" ht="14.4" customHeight="1" x14ac:dyDescent="0.3">
      <c r="A129" s="448" t="s">
        <v>400</v>
      </c>
      <c r="B129" s="449" t="s">
        <v>401</v>
      </c>
      <c r="C129" s="450" t="s">
        <v>407</v>
      </c>
      <c r="D129" s="451" t="s">
        <v>408</v>
      </c>
      <c r="E129" s="450" t="s">
        <v>485</v>
      </c>
      <c r="F129" s="451" t="s">
        <v>486</v>
      </c>
      <c r="G129" s="450" t="s">
        <v>733</v>
      </c>
      <c r="H129" s="450" t="s">
        <v>734</v>
      </c>
      <c r="I129" s="453">
        <v>1070.9000244140625</v>
      </c>
      <c r="J129" s="453">
        <v>1</v>
      </c>
      <c r="K129" s="454">
        <v>1070.9000244140625</v>
      </c>
    </row>
    <row r="130" spans="1:11" ht="14.4" customHeight="1" x14ac:dyDescent="0.3">
      <c r="A130" s="448" t="s">
        <v>400</v>
      </c>
      <c r="B130" s="449" t="s">
        <v>401</v>
      </c>
      <c r="C130" s="450" t="s">
        <v>407</v>
      </c>
      <c r="D130" s="451" t="s">
        <v>408</v>
      </c>
      <c r="E130" s="450" t="s">
        <v>485</v>
      </c>
      <c r="F130" s="451" t="s">
        <v>486</v>
      </c>
      <c r="G130" s="450" t="s">
        <v>735</v>
      </c>
      <c r="H130" s="450" t="s">
        <v>736</v>
      </c>
      <c r="I130" s="453">
        <v>9776.7998046875</v>
      </c>
      <c r="J130" s="453">
        <v>8</v>
      </c>
      <c r="K130" s="454">
        <v>78214.3984375</v>
      </c>
    </row>
    <row r="131" spans="1:11" ht="14.4" customHeight="1" x14ac:dyDescent="0.3">
      <c r="A131" s="448" t="s">
        <v>400</v>
      </c>
      <c r="B131" s="449" t="s">
        <v>401</v>
      </c>
      <c r="C131" s="450" t="s">
        <v>407</v>
      </c>
      <c r="D131" s="451" t="s">
        <v>408</v>
      </c>
      <c r="E131" s="450" t="s">
        <v>485</v>
      </c>
      <c r="F131" s="451" t="s">
        <v>486</v>
      </c>
      <c r="G131" s="450" t="s">
        <v>737</v>
      </c>
      <c r="H131" s="450" t="s">
        <v>738</v>
      </c>
      <c r="I131" s="453">
        <v>248.17999267578125</v>
      </c>
      <c r="J131" s="453">
        <v>1001</v>
      </c>
      <c r="K131" s="454">
        <v>991.719970703125</v>
      </c>
    </row>
    <row r="132" spans="1:11" ht="14.4" customHeight="1" x14ac:dyDescent="0.3">
      <c r="A132" s="448" t="s">
        <v>400</v>
      </c>
      <c r="B132" s="449" t="s">
        <v>401</v>
      </c>
      <c r="C132" s="450" t="s">
        <v>407</v>
      </c>
      <c r="D132" s="451" t="s">
        <v>408</v>
      </c>
      <c r="E132" s="450" t="s">
        <v>485</v>
      </c>
      <c r="F132" s="451" t="s">
        <v>486</v>
      </c>
      <c r="G132" s="450" t="s">
        <v>739</v>
      </c>
      <c r="H132" s="450" t="s">
        <v>740</v>
      </c>
      <c r="I132" s="453">
        <v>7457.2099609375</v>
      </c>
      <c r="J132" s="453">
        <v>19</v>
      </c>
      <c r="K132" s="454">
        <v>141686.9013671875</v>
      </c>
    </row>
    <row r="133" spans="1:11" ht="14.4" customHeight="1" x14ac:dyDescent="0.3">
      <c r="A133" s="448" t="s">
        <v>400</v>
      </c>
      <c r="B133" s="449" t="s">
        <v>401</v>
      </c>
      <c r="C133" s="450" t="s">
        <v>407</v>
      </c>
      <c r="D133" s="451" t="s">
        <v>408</v>
      </c>
      <c r="E133" s="450" t="s">
        <v>485</v>
      </c>
      <c r="F133" s="451" t="s">
        <v>486</v>
      </c>
      <c r="G133" s="450" t="s">
        <v>741</v>
      </c>
      <c r="H133" s="450" t="s">
        <v>742</v>
      </c>
      <c r="I133" s="453">
        <v>1645.300048828125</v>
      </c>
      <c r="J133" s="453">
        <v>61</v>
      </c>
      <c r="K133" s="454">
        <v>100363.16088867187</v>
      </c>
    </row>
    <row r="134" spans="1:11" ht="14.4" customHeight="1" x14ac:dyDescent="0.3">
      <c r="A134" s="448" t="s">
        <v>400</v>
      </c>
      <c r="B134" s="449" t="s">
        <v>401</v>
      </c>
      <c r="C134" s="450" t="s">
        <v>407</v>
      </c>
      <c r="D134" s="451" t="s">
        <v>408</v>
      </c>
      <c r="E134" s="450" t="s">
        <v>485</v>
      </c>
      <c r="F134" s="451" t="s">
        <v>486</v>
      </c>
      <c r="G134" s="450" t="s">
        <v>743</v>
      </c>
      <c r="H134" s="450" t="s">
        <v>744</v>
      </c>
      <c r="I134" s="453">
        <v>23232</v>
      </c>
      <c r="J134" s="453">
        <v>1</v>
      </c>
      <c r="K134" s="454">
        <v>23232</v>
      </c>
    </row>
    <row r="135" spans="1:11" ht="14.4" customHeight="1" x14ac:dyDescent="0.3">
      <c r="A135" s="448" t="s">
        <v>400</v>
      </c>
      <c r="B135" s="449" t="s">
        <v>401</v>
      </c>
      <c r="C135" s="450" t="s">
        <v>407</v>
      </c>
      <c r="D135" s="451" t="s">
        <v>408</v>
      </c>
      <c r="E135" s="450" t="s">
        <v>485</v>
      </c>
      <c r="F135" s="451" t="s">
        <v>486</v>
      </c>
      <c r="G135" s="450" t="s">
        <v>745</v>
      </c>
      <c r="H135" s="450" t="s">
        <v>746</v>
      </c>
      <c r="I135" s="453">
        <v>15652.5595703125</v>
      </c>
      <c r="J135" s="453">
        <v>15</v>
      </c>
      <c r="K135" s="454">
        <v>234788.3935546875</v>
      </c>
    </row>
    <row r="136" spans="1:11" ht="14.4" customHeight="1" x14ac:dyDescent="0.3">
      <c r="A136" s="448" t="s">
        <v>400</v>
      </c>
      <c r="B136" s="449" t="s">
        <v>401</v>
      </c>
      <c r="C136" s="450" t="s">
        <v>407</v>
      </c>
      <c r="D136" s="451" t="s">
        <v>408</v>
      </c>
      <c r="E136" s="450" t="s">
        <v>485</v>
      </c>
      <c r="F136" s="451" t="s">
        <v>486</v>
      </c>
      <c r="G136" s="450" t="s">
        <v>747</v>
      </c>
      <c r="H136" s="450" t="s">
        <v>748</v>
      </c>
      <c r="I136" s="453">
        <v>1393.969970703125</v>
      </c>
      <c r="J136" s="453">
        <v>1</v>
      </c>
      <c r="K136" s="454">
        <v>1393.969970703125</v>
      </c>
    </row>
    <row r="137" spans="1:11" ht="14.4" customHeight="1" x14ac:dyDescent="0.3">
      <c r="A137" s="448" t="s">
        <v>400</v>
      </c>
      <c r="B137" s="449" t="s">
        <v>401</v>
      </c>
      <c r="C137" s="450" t="s">
        <v>407</v>
      </c>
      <c r="D137" s="451" t="s">
        <v>408</v>
      </c>
      <c r="E137" s="450" t="s">
        <v>485</v>
      </c>
      <c r="F137" s="451" t="s">
        <v>486</v>
      </c>
      <c r="G137" s="450" t="s">
        <v>749</v>
      </c>
      <c r="H137" s="450" t="s">
        <v>750</v>
      </c>
      <c r="I137" s="453">
        <v>17453.875</v>
      </c>
      <c r="J137" s="453">
        <v>2</v>
      </c>
      <c r="K137" s="454">
        <v>34907.75</v>
      </c>
    </row>
    <row r="138" spans="1:11" ht="14.4" customHeight="1" x14ac:dyDescent="0.3">
      <c r="A138" s="448" t="s">
        <v>400</v>
      </c>
      <c r="B138" s="449" t="s">
        <v>401</v>
      </c>
      <c r="C138" s="450" t="s">
        <v>407</v>
      </c>
      <c r="D138" s="451" t="s">
        <v>408</v>
      </c>
      <c r="E138" s="450" t="s">
        <v>485</v>
      </c>
      <c r="F138" s="451" t="s">
        <v>486</v>
      </c>
      <c r="G138" s="450" t="s">
        <v>751</v>
      </c>
      <c r="H138" s="450" t="s">
        <v>752</v>
      </c>
      <c r="I138" s="453">
        <v>18600.25</v>
      </c>
      <c r="J138" s="453">
        <v>1</v>
      </c>
      <c r="K138" s="454">
        <v>18600.25</v>
      </c>
    </row>
    <row r="139" spans="1:11" ht="14.4" customHeight="1" x14ac:dyDescent="0.3">
      <c r="A139" s="448" t="s">
        <v>400</v>
      </c>
      <c r="B139" s="449" t="s">
        <v>401</v>
      </c>
      <c r="C139" s="450" t="s">
        <v>407</v>
      </c>
      <c r="D139" s="451" t="s">
        <v>408</v>
      </c>
      <c r="E139" s="450" t="s">
        <v>485</v>
      </c>
      <c r="F139" s="451" t="s">
        <v>486</v>
      </c>
      <c r="G139" s="450" t="s">
        <v>753</v>
      </c>
      <c r="H139" s="450" t="s">
        <v>752</v>
      </c>
      <c r="I139" s="453">
        <v>5590.259765625</v>
      </c>
      <c r="J139" s="453">
        <v>1</v>
      </c>
      <c r="K139" s="454">
        <v>5590.259765625</v>
      </c>
    </row>
    <row r="140" spans="1:11" ht="14.4" customHeight="1" x14ac:dyDescent="0.3">
      <c r="A140" s="448" t="s">
        <v>400</v>
      </c>
      <c r="B140" s="449" t="s">
        <v>401</v>
      </c>
      <c r="C140" s="450" t="s">
        <v>407</v>
      </c>
      <c r="D140" s="451" t="s">
        <v>408</v>
      </c>
      <c r="E140" s="450" t="s">
        <v>485</v>
      </c>
      <c r="F140" s="451" t="s">
        <v>486</v>
      </c>
      <c r="G140" s="450" t="s">
        <v>754</v>
      </c>
      <c r="H140" s="450" t="s">
        <v>755</v>
      </c>
      <c r="I140" s="453">
        <v>23987.2294921875</v>
      </c>
      <c r="J140" s="453">
        <v>2</v>
      </c>
      <c r="K140" s="454">
        <v>47974.458984375</v>
      </c>
    </row>
    <row r="141" spans="1:11" ht="14.4" customHeight="1" x14ac:dyDescent="0.3">
      <c r="A141" s="448" t="s">
        <v>400</v>
      </c>
      <c r="B141" s="449" t="s">
        <v>401</v>
      </c>
      <c r="C141" s="450" t="s">
        <v>407</v>
      </c>
      <c r="D141" s="451" t="s">
        <v>408</v>
      </c>
      <c r="E141" s="450" t="s">
        <v>756</v>
      </c>
      <c r="F141" s="451" t="s">
        <v>757</v>
      </c>
      <c r="G141" s="450" t="s">
        <v>758</v>
      </c>
      <c r="H141" s="450" t="s">
        <v>759</v>
      </c>
      <c r="I141" s="453">
        <v>15717.900390625</v>
      </c>
      <c r="J141" s="453">
        <v>14</v>
      </c>
      <c r="K141" s="454">
        <v>220050.60546875</v>
      </c>
    </row>
    <row r="142" spans="1:11" ht="14.4" customHeight="1" x14ac:dyDescent="0.3">
      <c r="A142" s="448" t="s">
        <v>400</v>
      </c>
      <c r="B142" s="449" t="s">
        <v>401</v>
      </c>
      <c r="C142" s="450" t="s">
        <v>407</v>
      </c>
      <c r="D142" s="451" t="s">
        <v>408</v>
      </c>
      <c r="E142" s="450" t="s">
        <v>756</v>
      </c>
      <c r="F142" s="451" t="s">
        <v>757</v>
      </c>
      <c r="G142" s="450" t="s">
        <v>760</v>
      </c>
      <c r="H142" s="450" t="s">
        <v>761</v>
      </c>
      <c r="I142" s="453">
        <v>1.9700000286102295</v>
      </c>
      <c r="J142" s="453">
        <v>2000</v>
      </c>
      <c r="K142" s="454">
        <v>3944.60009765625</v>
      </c>
    </row>
    <row r="143" spans="1:11" ht="14.4" customHeight="1" x14ac:dyDescent="0.3">
      <c r="A143" s="448" t="s">
        <v>400</v>
      </c>
      <c r="B143" s="449" t="s">
        <v>401</v>
      </c>
      <c r="C143" s="450" t="s">
        <v>407</v>
      </c>
      <c r="D143" s="451" t="s">
        <v>408</v>
      </c>
      <c r="E143" s="450" t="s">
        <v>756</v>
      </c>
      <c r="F143" s="451" t="s">
        <v>757</v>
      </c>
      <c r="G143" s="450" t="s">
        <v>762</v>
      </c>
      <c r="H143" s="450" t="s">
        <v>763</v>
      </c>
      <c r="I143" s="453">
        <v>2737.6201171875</v>
      </c>
      <c r="J143" s="453">
        <v>2</v>
      </c>
      <c r="K143" s="454">
        <v>8448.8303527832031</v>
      </c>
    </row>
    <row r="144" spans="1:11" ht="14.4" customHeight="1" x14ac:dyDescent="0.3">
      <c r="A144" s="448" t="s">
        <v>400</v>
      </c>
      <c r="B144" s="449" t="s">
        <v>401</v>
      </c>
      <c r="C144" s="450" t="s">
        <v>407</v>
      </c>
      <c r="D144" s="451" t="s">
        <v>408</v>
      </c>
      <c r="E144" s="450" t="s">
        <v>756</v>
      </c>
      <c r="F144" s="451" t="s">
        <v>757</v>
      </c>
      <c r="G144" s="450" t="s">
        <v>764</v>
      </c>
      <c r="H144" s="450" t="s">
        <v>765</v>
      </c>
      <c r="I144" s="453">
        <v>0.17000000178813934</v>
      </c>
      <c r="J144" s="453">
        <v>4000</v>
      </c>
      <c r="K144" s="454">
        <v>664.94998168945312</v>
      </c>
    </row>
    <row r="145" spans="1:11" ht="14.4" customHeight="1" x14ac:dyDescent="0.3">
      <c r="A145" s="448" t="s">
        <v>400</v>
      </c>
      <c r="B145" s="449" t="s">
        <v>401</v>
      </c>
      <c r="C145" s="450" t="s">
        <v>407</v>
      </c>
      <c r="D145" s="451" t="s">
        <v>408</v>
      </c>
      <c r="E145" s="450" t="s">
        <v>756</v>
      </c>
      <c r="F145" s="451" t="s">
        <v>757</v>
      </c>
      <c r="G145" s="450" t="s">
        <v>766</v>
      </c>
      <c r="H145" s="450" t="s">
        <v>767</v>
      </c>
      <c r="I145" s="453">
        <v>0.20000000298023224</v>
      </c>
      <c r="J145" s="453">
        <v>6000</v>
      </c>
      <c r="K145" s="454">
        <v>1194.9999694824219</v>
      </c>
    </row>
    <row r="146" spans="1:11" ht="14.4" customHeight="1" x14ac:dyDescent="0.3">
      <c r="A146" s="448" t="s">
        <v>400</v>
      </c>
      <c r="B146" s="449" t="s">
        <v>401</v>
      </c>
      <c r="C146" s="450" t="s">
        <v>407</v>
      </c>
      <c r="D146" s="451" t="s">
        <v>408</v>
      </c>
      <c r="E146" s="450" t="s">
        <v>756</v>
      </c>
      <c r="F146" s="451" t="s">
        <v>757</v>
      </c>
      <c r="G146" s="450" t="s">
        <v>768</v>
      </c>
      <c r="H146" s="450" t="s">
        <v>769</v>
      </c>
      <c r="I146" s="453">
        <v>0.27285715086119516</v>
      </c>
      <c r="J146" s="453">
        <v>28000</v>
      </c>
      <c r="K146" s="454">
        <v>7673.8900146484375</v>
      </c>
    </row>
    <row r="147" spans="1:11" ht="14.4" customHeight="1" x14ac:dyDescent="0.3">
      <c r="A147" s="448" t="s">
        <v>400</v>
      </c>
      <c r="B147" s="449" t="s">
        <v>401</v>
      </c>
      <c r="C147" s="450" t="s">
        <v>407</v>
      </c>
      <c r="D147" s="451" t="s">
        <v>408</v>
      </c>
      <c r="E147" s="450" t="s">
        <v>756</v>
      </c>
      <c r="F147" s="451" t="s">
        <v>757</v>
      </c>
      <c r="G147" s="450" t="s">
        <v>770</v>
      </c>
      <c r="H147" s="450" t="s">
        <v>771</v>
      </c>
      <c r="I147" s="453">
        <v>9.5500001907348633</v>
      </c>
      <c r="J147" s="453">
        <v>1000</v>
      </c>
      <c r="K147" s="454">
        <v>9554.6396484375</v>
      </c>
    </row>
    <row r="148" spans="1:11" ht="14.4" customHeight="1" x14ac:dyDescent="0.3">
      <c r="A148" s="448" t="s">
        <v>400</v>
      </c>
      <c r="B148" s="449" t="s">
        <v>401</v>
      </c>
      <c r="C148" s="450" t="s">
        <v>407</v>
      </c>
      <c r="D148" s="451" t="s">
        <v>408</v>
      </c>
      <c r="E148" s="450" t="s">
        <v>756</v>
      </c>
      <c r="F148" s="451" t="s">
        <v>757</v>
      </c>
      <c r="G148" s="450" t="s">
        <v>772</v>
      </c>
      <c r="H148" s="450" t="s">
        <v>773</v>
      </c>
      <c r="I148" s="453">
        <v>9.1750001907348633</v>
      </c>
      <c r="J148" s="453">
        <v>2000</v>
      </c>
      <c r="K148" s="454">
        <v>18352.6298828125</v>
      </c>
    </row>
    <row r="149" spans="1:11" ht="14.4" customHeight="1" x14ac:dyDescent="0.3">
      <c r="A149" s="448" t="s">
        <v>400</v>
      </c>
      <c r="B149" s="449" t="s">
        <v>401</v>
      </c>
      <c r="C149" s="450" t="s">
        <v>407</v>
      </c>
      <c r="D149" s="451" t="s">
        <v>408</v>
      </c>
      <c r="E149" s="450" t="s">
        <v>756</v>
      </c>
      <c r="F149" s="451" t="s">
        <v>757</v>
      </c>
      <c r="G149" s="450" t="s">
        <v>774</v>
      </c>
      <c r="H149" s="450" t="s">
        <v>775</v>
      </c>
      <c r="I149" s="453">
        <v>0.65818180821158667</v>
      </c>
      <c r="J149" s="453">
        <v>135000</v>
      </c>
      <c r="K149" s="454">
        <v>88814</v>
      </c>
    </row>
    <row r="150" spans="1:11" ht="14.4" customHeight="1" x14ac:dyDescent="0.3">
      <c r="A150" s="448" t="s">
        <v>400</v>
      </c>
      <c r="B150" s="449" t="s">
        <v>401</v>
      </c>
      <c r="C150" s="450" t="s">
        <v>407</v>
      </c>
      <c r="D150" s="451" t="s">
        <v>408</v>
      </c>
      <c r="E150" s="450" t="s">
        <v>756</v>
      </c>
      <c r="F150" s="451" t="s">
        <v>757</v>
      </c>
      <c r="G150" s="450" t="s">
        <v>776</v>
      </c>
      <c r="H150" s="450" t="s">
        <v>777</v>
      </c>
      <c r="I150" s="453">
        <v>7.2325000762939453</v>
      </c>
      <c r="J150" s="453">
        <v>2880</v>
      </c>
      <c r="K150" s="454">
        <v>20828.599609375</v>
      </c>
    </row>
    <row r="151" spans="1:11" ht="14.4" customHeight="1" x14ac:dyDescent="0.3">
      <c r="A151" s="448" t="s">
        <v>400</v>
      </c>
      <c r="B151" s="449" t="s">
        <v>401</v>
      </c>
      <c r="C151" s="450" t="s">
        <v>407</v>
      </c>
      <c r="D151" s="451" t="s">
        <v>408</v>
      </c>
      <c r="E151" s="450" t="s">
        <v>756</v>
      </c>
      <c r="F151" s="451" t="s">
        <v>757</v>
      </c>
      <c r="G151" s="450" t="s">
        <v>778</v>
      </c>
      <c r="H151" s="450" t="s">
        <v>779</v>
      </c>
      <c r="I151" s="453">
        <v>6.0500001907348633</v>
      </c>
      <c r="J151" s="453">
        <v>29000</v>
      </c>
      <c r="K151" s="454">
        <v>175450</v>
      </c>
    </row>
    <row r="152" spans="1:11" ht="14.4" customHeight="1" x14ac:dyDescent="0.3">
      <c r="A152" s="448" t="s">
        <v>400</v>
      </c>
      <c r="B152" s="449" t="s">
        <v>401</v>
      </c>
      <c r="C152" s="450" t="s">
        <v>407</v>
      </c>
      <c r="D152" s="451" t="s">
        <v>408</v>
      </c>
      <c r="E152" s="450" t="s">
        <v>756</v>
      </c>
      <c r="F152" s="451" t="s">
        <v>757</v>
      </c>
      <c r="G152" s="450" t="s">
        <v>780</v>
      </c>
      <c r="H152" s="450" t="s">
        <v>781</v>
      </c>
      <c r="I152" s="453">
        <v>2.1099998950958252</v>
      </c>
      <c r="J152" s="453">
        <v>960</v>
      </c>
      <c r="K152" s="454">
        <v>2025.4000244140625</v>
      </c>
    </row>
    <row r="153" spans="1:11" ht="14.4" customHeight="1" x14ac:dyDescent="0.3">
      <c r="A153" s="448" t="s">
        <v>400</v>
      </c>
      <c r="B153" s="449" t="s">
        <v>401</v>
      </c>
      <c r="C153" s="450" t="s">
        <v>407</v>
      </c>
      <c r="D153" s="451" t="s">
        <v>408</v>
      </c>
      <c r="E153" s="450" t="s">
        <v>756</v>
      </c>
      <c r="F153" s="451" t="s">
        <v>757</v>
      </c>
      <c r="G153" s="450" t="s">
        <v>782</v>
      </c>
      <c r="H153" s="450" t="s">
        <v>783</v>
      </c>
      <c r="I153" s="453">
        <v>4.4000000953674316</v>
      </c>
      <c r="J153" s="453">
        <v>960</v>
      </c>
      <c r="K153" s="454">
        <v>4228.10009765625</v>
      </c>
    </row>
    <row r="154" spans="1:11" ht="14.4" customHeight="1" x14ac:dyDescent="0.3">
      <c r="A154" s="448" t="s">
        <v>400</v>
      </c>
      <c r="B154" s="449" t="s">
        <v>401</v>
      </c>
      <c r="C154" s="450" t="s">
        <v>407</v>
      </c>
      <c r="D154" s="451" t="s">
        <v>408</v>
      </c>
      <c r="E154" s="450" t="s">
        <v>756</v>
      </c>
      <c r="F154" s="451" t="s">
        <v>757</v>
      </c>
      <c r="G154" s="450" t="s">
        <v>784</v>
      </c>
      <c r="H154" s="450" t="s">
        <v>785</v>
      </c>
      <c r="I154" s="453">
        <v>4.2100000381469727</v>
      </c>
      <c r="J154" s="453">
        <v>1920</v>
      </c>
      <c r="K154" s="454">
        <v>8074.580078125</v>
      </c>
    </row>
    <row r="155" spans="1:11" ht="14.4" customHeight="1" x14ac:dyDescent="0.3">
      <c r="A155" s="448" t="s">
        <v>400</v>
      </c>
      <c r="B155" s="449" t="s">
        <v>401</v>
      </c>
      <c r="C155" s="450" t="s">
        <v>407</v>
      </c>
      <c r="D155" s="451" t="s">
        <v>408</v>
      </c>
      <c r="E155" s="450" t="s">
        <v>756</v>
      </c>
      <c r="F155" s="451" t="s">
        <v>757</v>
      </c>
      <c r="G155" s="450" t="s">
        <v>786</v>
      </c>
      <c r="H155" s="450" t="s">
        <v>787</v>
      </c>
      <c r="I155" s="453">
        <v>0.90000000596046448</v>
      </c>
      <c r="J155" s="453">
        <v>2000</v>
      </c>
      <c r="K155" s="454">
        <v>1807.739990234375</v>
      </c>
    </row>
    <row r="156" spans="1:11" ht="14.4" customHeight="1" x14ac:dyDescent="0.3">
      <c r="A156" s="448" t="s">
        <v>400</v>
      </c>
      <c r="B156" s="449" t="s">
        <v>401</v>
      </c>
      <c r="C156" s="450" t="s">
        <v>407</v>
      </c>
      <c r="D156" s="451" t="s">
        <v>408</v>
      </c>
      <c r="E156" s="450" t="s">
        <v>756</v>
      </c>
      <c r="F156" s="451" t="s">
        <v>757</v>
      </c>
      <c r="G156" s="450" t="s">
        <v>788</v>
      </c>
      <c r="H156" s="450" t="s">
        <v>789</v>
      </c>
      <c r="I156" s="453">
        <v>1.3700000047683716</v>
      </c>
      <c r="J156" s="453">
        <v>4000</v>
      </c>
      <c r="K156" s="454">
        <v>5464.35986328125</v>
      </c>
    </row>
    <row r="157" spans="1:11" ht="14.4" customHeight="1" x14ac:dyDescent="0.3">
      <c r="A157" s="448" t="s">
        <v>400</v>
      </c>
      <c r="B157" s="449" t="s">
        <v>401</v>
      </c>
      <c r="C157" s="450" t="s">
        <v>407</v>
      </c>
      <c r="D157" s="451" t="s">
        <v>408</v>
      </c>
      <c r="E157" s="450" t="s">
        <v>756</v>
      </c>
      <c r="F157" s="451" t="s">
        <v>757</v>
      </c>
      <c r="G157" s="450" t="s">
        <v>790</v>
      </c>
      <c r="H157" s="450" t="s">
        <v>791</v>
      </c>
      <c r="I157" s="453">
        <v>0.33000001311302185</v>
      </c>
      <c r="J157" s="453">
        <v>2000</v>
      </c>
      <c r="K157" s="454">
        <v>653.4000244140625</v>
      </c>
    </row>
    <row r="158" spans="1:11" ht="14.4" customHeight="1" x14ac:dyDescent="0.3">
      <c r="A158" s="448" t="s">
        <v>400</v>
      </c>
      <c r="B158" s="449" t="s">
        <v>401</v>
      </c>
      <c r="C158" s="450" t="s">
        <v>407</v>
      </c>
      <c r="D158" s="451" t="s">
        <v>408</v>
      </c>
      <c r="E158" s="450" t="s">
        <v>756</v>
      </c>
      <c r="F158" s="451" t="s">
        <v>757</v>
      </c>
      <c r="G158" s="450" t="s">
        <v>792</v>
      </c>
      <c r="H158" s="450" t="s">
        <v>793</v>
      </c>
      <c r="I158" s="453">
        <v>0.29999999701976776</v>
      </c>
      <c r="J158" s="453">
        <v>2000</v>
      </c>
      <c r="K158" s="454">
        <v>605</v>
      </c>
    </row>
    <row r="159" spans="1:11" ht="14.4" customHeight="1" x14ac:dyDescent="0.3">
      <c r="A159" s="448" t="s">
        <v>400</v>
      </c>
      <c r="B159" s="449" t="s">
        <v>401</v>
      </c>
      <c r="C159" s="450" t="s">
        <v>407</v>
      </c>
      <c r="D159" s="451" t="s">
        <v>408</v>
      </c>
      <c r="E159" s="450" t="s">
        <v>756</v>
      </c>
      <c r="F159" s="451" t="s">
        <v>757</v>
      </c>
      <c r="G159" s="450" t="s">
        <v>794</v>
      </c>
      <c r="H159" s="450" t="s">
        <v>795</v>
      </c>
      <c r="I159" s="453">
        <v>2.7799999713897705</v>
      </c>
      <c r="J159" s="453">
        <v>480</v>
      </c>
      <c r="K159" s="454">
        <v>1334.6300048828125</v>
      </c>
    </row>
    <row r="160" spans="1:11" ht="14.4" customHeight="1" x14ac:dyDescent="0.3">
      <c r="A160" s="448" t="s">
        <v>400</v>
      </c>
      <c r="B160" s="449" t="s">
        <v>401</v>
      </c>
      <c r="C160" s="450" t="s">
        <v>407</v>
      </c>
      <c r="D160" s="451" t="s">
        <v>408</v>
      </c>
      <c r="E160" s="450" t="s">
        <v>756</v>
      </c>
      <c r="F160" s="451" t="s">
        <v>757</v>
      </c>
      <c r="G160" s="450" t="s">
        <v>796</v>
      </c>
      <c r="H160" s="450" t="s">
        <v>797</v>
      </c>
      <c r="I160" s="453">
        <v>2.5099999904632568</v>
      </c>
      <c r="J160" s="453">
        <v>960</v>
      </c>
      <c r="K160" s="454">
        <v>2411.530029296875</v>
      </c>
    </row>
    <row r="161" spans="1:11" ht="14.4" customHeight="1" x14ac:dyDescent="0.3">
      <c r="A161" s="448" t="s">
        <v>400</v>
      </c>
      <c r="B161" s="449" t="s">
        <v>401</v>
      </c>
      <c r="C161" s="450" t="s">
        <v>407</v>
      </c>
      <c r="D161" s="451" t="s">
        <v>408</v>
      </c>
      <c r="E161" s="450" t="s">
        <v>756</v>
      </c>
      <c r="F161" s="451" t="s">
        <v>757</v>
      </c>
      <c r="G161" s="450" t="s">
        <v>798</v>
      </c>
      <c r="H161" s="450" t="s">
        <v>799</v>
      </c>
      <c r="I161" s="453">
        <v>0.27000001072883606</v>
      </c>
      <c r="J161" s="453">
        <v>8000</v>
      </c>
      <c r="K161" s="454">
        <v>2129.6000366210937</v>
      </c>
    </row>
    <row r="162" spans="1:11" ht="14.4" customHeight="1" x14ac:dyDescent="0.3">
      <c r="A162" s="448" t="s">
        <v>400</v>
      </c>
      <c r="B162" s="449" t="s">
        <v>401</v>
      </c>
      <c r="C162" s="450" t="s">
        <v>407</v>
      </c>
      <c r="D162" s="451" t="s">
        <v>408</v>
      </c>
      <c r="E162" s="450" t="s">
        <v>756</v>
      </c>
      <c r="F162" s="451" t="s">
        <v>757</v>
      </c>
      <c r="G162" s="450" t="s">
        <v>800</v>
      </c>
      <c r="H162" s="450" t="s">
        <v>801</v>
      </c>
      <c r="I162" s="453">
        <v>82.760002136230469</v>
      </c>
      <c r="J162" s="453">
        <v>5</v>
      </c>
      <c r="K162" s="454">
        <v>413.82000732421875</v>
      </c>
    </row>
    <row r="163" spans="1:11" ht="14.4" customHeight="1" x14ac:dyDescent="0.3">
      <c r="A163" s="448" t="s">
        <v>400</v>
      </c>
      <c r="B163" s="449" t="s">
        <v>401</v>
      </c>
      <c r="C163" s="450" t="s">
        <v>407</v>
      </c>
      <c r="D163" s="451" t="s">
        <v>408</v>
      </c>
      <c r="E163" s="450" t="s">
        <v>756</v>
      </c>
      <c r="F163" s="451" t="s">
        <v>757</v>
      </c>
      <c r="G163" s="450" t="s">
        <v>802</v>
      </c>
      <c r="H163" s="450" t="s">
        <v>803</v>
      </c>
      <c r="I163" s="453">
        <v>83.050003051757813</v>
      </c>
      <c r="J163" s="453">
        <v>3</v>
      </c>
      <c r="K163" s="454">
        <v>249.16000366210937</v>
      </c>
    </row>
    <row r="164" spans="1:11" ht="14.4" customHeight="1" x14ac:dyDescent="0.3">
      <c r="A164" s="448" t="s">
        <v>400</v>
      </c>
      <c r="B164" s="449" t="s">
        <v>401</v>
      </c>
      <c r="C164" s="450" t="s">
        <v>407</v>
      </c>
      <c r="D164" s="451" t="s">
        <v>408</v>
      </c>
      <c r="E164" s="450" t="s">
        <v>756</v>
      </c>
      <c r="F164" s="451" t="s">
        <v>757</v>
      </c>
      <c r="G164" s="450" t="s">
        <v>804</v>
      </c>
      <c r="H164" s="450" t="s">
        <v>805</v>
      </c>
      <c r="I164" s="453">
        <v>88.379997253417969</v>
      </c>
      <c r="J164" s="453">
        <v>3</v>
      </c>
      <c r="K164" s="454">
        <v>265.1400146484375</v>
      </c>
    </row>
    <row r="165" spans="1:11" ht="14.4" customHeight="1" x14ac:dyDescent="0.3">
      <c r="A165" s="448" t="s">
        <v>400</v>
      </c>
      <c r="B165" s="449" t="s">
        <v>401</v>
      </c>
      <c r="C165" s="450" t="s">
        <v>407</v>
      </c>
      <c r="D165" s="451" t="s">
        <v>408</v>
      </c>
      <c r="E165" s="450" t="s">
        <v>756</v>
      </c>
      <c r="F165" s="451" t="s">
        <v>757</v>
      </c>
      <c r="G165" s="450" t="s">
        <v>806</v>
      </c>
      <c r="H165" s="450" t="s">
        <v>807</v>
      </c>
      <c r="I165" s="453">
        <v>2.7999999523162842</v>
      </c>
      <c r="J165" s="453">
        <v>700</v>
      </c>
      <c r="K165" s="454">
        <v>1966.5999755859375</v>
      </c>
    </row>
    <row r="166" spans="1:11" ht="14.4" customHeight="1" x14ac:dyDescent="0.3">
      <c r="A166" s="448" t="s">
        <v>400</v>
      </c>
      <c r="B166" s="449" t="s">
        <v>401</v>
      </c>
      <c r="C166" s="450" t="s">
        <v>407</v>
      </c>
      <c r="D166" s="451" t="s">
        <v>408</v>
      </c>
      <c r="E166" s="450" t="s">
        <v>808</v>
      </c>
      <c r="F166" s="451" t="s">
        <v>809</v>
      </c>
      <c r="G166" s="450" t="s">
        <v>810</v>
      </c>
      <c r="H166" s="450" t="s">
        <v>811</v>
      </c>
      <c r="I166" s="453">
        <v>0.30500000715255737</v>
      </c>
      <c r="J166" s="453">
        <v>2000</v>
      </c>
      <c r="K166" s="454">
        <v>610</v>
      </c>
    </row>
    <row r="167" spans="1:11" ht="14.4" customHeight="1" x14ac:dyDescent="0.3">
      <c r="A167" s="448" t="s">
        <v>400</v>
      </c>
      <c r="B167" s="449" t="s">
        <v>401</v>
      </c>
      <c r="C167" s="450" t="s">
        <v>407</v>
      </c>
      <c r="D167" s="451" t="s">
        <v>408</v>
      </c>
      <c r="E167" s="450" t="s">
        <v>808</v>
      </c>
      <c r="F167" s="451" t="s">
        <v>809</v>
      </c>
      <c r="G167" s="450" t="s">
        <v>812</v>
      </c>
      <c r="H167" s="450" t="s">
        <v>813</v>
      </c>
      <c r="I167" s="453">
        <v>3.0099999904632568</v>
      </c>
      <c r="J167" s="453">
        <v>40</v>
      </c>
      <c r="K167" s="454">
        <v>120.40000152587891</v>
      </c>
    </row>
    <row r="168" spans="1:11" ht="14.4" customHeight="1" x14ac:dyDescent="0.3">
      <c r="A168" s="448" t="s">
        <v>400</v>
      </c>
      <c r="B168" s="449" t="s">
        <v>401</v>
      </c>
      <c r="C168" s="450" t="s">
        <v>407</v>
      </c>
      <c r="D168" s="451" t="s">
        <v>408</v>
      </c>
      <c r="E168" s="450" t="s">
        <v>808</v>
      </c>
      <c r="F168" s="451" t="s">
        <v>809</v>
      </c>
      <c r="G168" s="450" t="s">
        <v>814</v>
      </c>
      <c r="H168" s="450" t="s">
        <v>815</v>
      </c>
      <c r="I168" s="453">
        <v>13.016667048136393</v>
      </c>
      <c r="J168" s="453">
        <v>33</v>
      </c>
      <c r="K168" s="454">
        <v>429.59000015258789</v>
      </c>
    </row>
    <row r="169" spans="1:11" ht="14.4" customHeight="1" x14ac:dyDescent="0.3">
      <c r="A169" s="448" t="s">
        <v>400</v>
      </c>
      <c r="B169" s="449" t="s">
        <v>401</v>
      </c>
      <c r="C169" s="450" t="s">
        <v>407</v>
      </c>
      <c r="D169" s="451" t="s">
        <v>408</v>
      </c>
      <c r="E169" s="450" t="s">
        <v>808</v>
      </c>
      <c r="F169" s="451" t="s">
        <v>809</v>
      </c>
      <c r="G169" s="450" t="s">
        <v>816</v>
      </c>
      <c r="H169" s="450" t="s">
        <v>817</v>
      </c>
      <c r="I169" s="453">
        <v>46.319999694824219</v>
      </c>
      <c r="J169" s="453">
        <v>26</v>
      </c>
      <c r="K169" s="454">
        <v>1204.3200225830078</v>
      </c>
    </row>
    <row r="170" spans="1:11" ht="14.4" customHeight="1" x14ac:dyDescent="0.3">
      <c r="A170" s="448" t="s">
        <v>400</v>
      </c>
      <c r="B170" s="449" t="s">
        <v>401</v>
      </c>
      <c r="C170" s="450" t="s">
        <v>407</v>
      </c>
      <c r="D170" s="451" t="s">
        <v>408</v>
      </c>
      <c r="E170" s="450" t="s">
        <v>808</v>
      </c>
      <c r="F170" s="451" t="s">
        <v>809</v>
      </c>
      <c r="G170" s="450" t="s">
        <v>818</v>
      </c>
      <c r="H170" s="450" t="s">
        <v>819</v>
      </c>
      <c r="I170" s="453">
        <v>0.37999999523162842</v>
      </c>
      <c r="J170" s="453">
        <v>100</v>
      </c>
      <c r="K170" s="454">
        <v>38</v>
      </c>
    </row>
    <row r="171" spans="1:11" ht="14.4" customHeight="1" x14ac:dyDescent="0.3">
      <c r="A171" s="448" t="s">
        <v>400</v>
      </c>
      <c r="B171" s="449" t="s">
        <v>401</v>
      </c>
      <c r="C171" s="450" t="s">
        <v>407</v>
      </c>
      <c r="D171" s="451" t="s">
        <v>408</v>
      </c>
      <c r="E171" s="450" t="s">
        <v>808</v>
      </c>
      <c r="F171" s="451" t="s">
        <v>809</v>
      </c>
      <c r="G171" s="450" t="s">
        <v>820</v>
      </c>
      <c r="H171" s="450" t="s">
        <v>821</v>
      </c>
      <c r="I171" s="453">
        <v>6.929999828338623</v>
      </c>
      <c r="J171" s="453">
        <v>6</v>
      </c>
      <c r="K171" s="454">
        <v>41.580001831054688</v>
      </c>
    </row>
    <row r="172" spans="1:11" ht="14.4" customHeight="1" x14ac:dyDescent="0.3">
      <c r="A172" s="448" t="s">
        <v>400</v>
      </c>
      <c r="B172" s="449" t="s">
        <v>401</v>
      </c>
      <c r="C172" s="450" t="s">
        <v>407</v>
      </c>
      <c r="D172" s="451" t="s">
        <v>408</v>
      </c>
      <c r="E172" s="450" t="s">
        <v>808</v>
      </c>
      <c r="F172" s="451" t="s">
        <v>809</v>
      </c>
      <c r="G172" s="450" t="s">
        <v>822</v>
      </c>
      <c r="H172" s="450" t="s">
        <v>823</v>
      </c>
      <c r="I172" s="453">
        <v>8.1700000762939453</v>
      </c>
      <c r="J172" s="453">
        <v>4</v>
      </c>
      <c r="K172" s="454">
        <v>32.680000305175781</v>
      </c>
    </row>
    <row r="173" spans="1:11" ht="14.4" customHeight="1" x14ac:dyDescent="0.3">
      <c r="A173" s="448" t="s">
        <v>400</v>
      </c>
      <c r="B173" s="449" t="s">
        <v>401</v>
      </c>
      <c r="C173" s="450" t="s">
        <v>407</v>
      </c>
      <c r="D173" s="451" t="s">
        <v>408</v>
      </c>
      <c r="E173" s="450" t="s">
        <v>808</v>
      </c>
      <c r="F173" s="451" t="s">
        <v>809</v>
      </c>
      <c r="G173" s="450" t="s">
        <v>824</v>
      </c>
      <c r="H173" s="450" t="s">
        <v>825</v>
      </c>
      <c r="I173" s="453">
        <v>9.380000114440918</v>
      </c>
      <c r="J173" s="453">
        <v>6</v>
      </c>
      <c r="K173" s="454">
        <v>56.279998779296875</v>
      </c>
    </row>
    <row r="174" spans="1:11" ht="14.4" customHeight="1" x14ac:dyDescent="0.3">
      <c r="A174" s="448" t="s">
        <v>400</v>
      </c>
      <c r="B174" s="449" t="s">
        <v>401</v>
      </c>
      <c r="C174" s="450" t="s">
        <v>407</v>
      </c>
      <c r="D174" s="451" t="s">
        <v>408</v>
      </c>
      <c r="E174" s="450" t="s">
        <v>808</v>
      </c>
      <c r="F174" s="451" t="s">
        <v>809</v>
      </c>
      <c r="G174" s="450" t="s">
        <v>826</v>
      </c>
      <c r="H174" s="450" t="s">
        <v>827</v>
      </c>
      <c r="I174" s="453">
        <v>10.699999809265137</v>
      </c>
      <c r="J174" s="453">
        <v>60</v>
      </c>
      <c r="K174" s="454">
        <v>641.70001220703125</v>
      </c>
    </row>
    <row r="175" spans="1:11" ht="14.4" customHeight="1" x14ac:dyDescent="0.3">
      <c r="A175" s="448" t="s">
        <v>400</v>
      </c>
      <c r="B175" s="449" t="s">
        <v>401</v>
      </c>
      <c r="C175" s="450" t="s">
        <v>407</v>
      </c>
      <c r="D175" s="451" t="s">
        <v>408</v>
      </c>
      <c r="E175" s="450" t="s">
        <v>808</v>
      </c>
      <c r="F175" s="451" t="s">
        <v>809</v>
      </c>
      <c r="G175" s="450" t="s">
        <v>828</v>
      </c>
      <c r="H175" s="450" t="s">
        <v>829</v>
      </c>
      <c r="I175" s="453">
        <v>13.800000190734863</v>
      </c>
      <c r="J175" s="453">
        <v>20</v>
      </c>
      <c r="K175" s="454">
        <v>276</v>
      </c>
    </row>
    <row r="176" spans="1:11" ht="14.4" customHeight="1" x14ac:dyDescent="0.3">
      <c r="A176" s="448" t="s">
        <v>400</v>
      </c>
      <c r="B176" s="449" t="s">
        <v>401</v>
      </c>
      <c r="C176" s="450" t="s">
        <v>407</v>
      </c>
      <c r="D176" s="451" t="s">
        <v>408</v>
      </c>
      <c r="E176" s="450" t="s">
        <v>808</v>
      </c>
      <c r="F176" s="451" t="s">
        <v>809</v>
      </c>
      <c r="G176" s="450" t="s">
        <v>830</v>
      </c>
      <c r="H176" s="450" t="s">
        <v>831</v>
      </c>
      <c r="I176" s="453">
        <v>72.220001220703125</v>
      </c>
      <c r="J176" s="453">
        <v>1</v>
      </c>
      <c r="K176" s="454">
        <v>72.220001220703125</v>
      </c>
    </row>
    <row r="177" spans="1:11" ht="14.4" customHeight="1" x14ac:dyDescent="0.3">
      <c r="A177" s="448" t="s">
        <v>400</v>
      </c>
      <c r="B177" s="449" t="s">
        <v>401</v>
      </c>
      <c r="C177" s="450" t="s">
        <v>407</v>
      </c>
      <c r="D177" s="451" t="s">
        <v>408</v>
      </c>
      <c r="E177" s="450" t="s">
        <v>808</v>
      </c>
      <c r="F177" s="451" t="s">
        <v>809</v>
      </c>
      <c r="G177" s="450" t="s">
        <v>832</v>
      </c>
      <c r="H177" s="450" t="s">
        <v>833</v>
      </c>
      <c r="I177" s="453">
        <v>17.620000839233398</v>
      </c>
      <c r="J177" s="453">
        <v>7</v>
      </c>
      <c r="K177" s="454">
        <v>123.34000396728516</v>
      </c>
    </row>
    <row r="178" spans="1:11" ht="14.4" customHeight="1" x14ac:dyDescent="0.3">
      <c r="A178" s="448" t="s">
        <v>400</v>
      </c>
      <c r="B178" s="449" t="s">
        <v>401</v>
      </c>
      <c r="C178" s="450" t="s">
        <v>407</v>
      </c>
      <c r="D178" s="451" t="s">
        <v>408</v>
      </c>
      <c r="E178" s="450" t="s">
        <v>808</v>
      </c>
      <c r="F178" s="451" t="s">
        <v>809</v>
      </c>
      <c r="G178" s="450" t="s">
        <v>834</v>
      </c>
      <c r="H178" s="450" t="s">
        <v>835</v>
      </c>
      <c r="I178" s="453">
        <v>22.309999465942383</v>
      </c>
      <c r="J178" s="453">
        <v>4</v>
      </c>
      <c r="K178" s="454">
        <v>89.239997863769531</v>
      </c>
    </row>
    <row r="179" spans="1:11" ht="14.4" customHeight="1" x14ac:dyDescent="0.3">
      <c r="A179" s="448" t="s">
        <v>400</v>
      </c>
      <c r="B179" s="449" t="s">
        <v>401</v>
      </c>
      <c r="C179" s="450" t="s">
        <v>407</v>
      </c>
      <c r="D179" s="451" t="s">
        <v>408</v>
      </c>
      <c r="E179" s="450" t="s">
        <v>808</v>
      </c>
      <c r="F179" s="451" t="s">
        <v>809</v>
      </c>
      <c r="G179" s="450" t="s">
        <v>836</v>
      </c>
      <c r="H179" s="450" t="s">
        <v>837</v>
      </c>
      <c r="I179" s="453">
        <v>10.119999885559082</v>
      </c>
      <c r="J179" s="453">
        <v>5</v>
      </c>
      <c r="K179" s="454">
        <v>50.599998474121094</v>
      </c>
    </row>
    <row r="180" spans="1:11" ht="14.4" customHeight="1" x14ac:dyDescent="0.3">
      <c r="A180" s="448" t="s">
        <v>400</v>
      </c>
      <c r="B180" s="449" t="s">
        <v>401</v>
      </c>
      <c r="C180" s="450" t="s">
        <v>407</v>
      </c>
      <c r="D180" s="451" t="s">
        <v>408</v>
      </c>
      <c r="E180" s="450" t="s">
        <v>808</v>
      </c>
      <c r="F180" s="451" t="s">
        <v>809</v>
      </c>
      <c r="G180" s="450" t="s">
        <v>838</v>
      </c>
      <c r="H180" s="450" t="s">
        <v>839</v>
      </c>
      <c r="I180" s="453">
        <v>260.29998779296875</v>
      </c>
      <c r="J180" s="453">
        <v>60</v>
      </c>
      <c r="K180" s="454">
        <v>15617.980041503906</v>
      </c>
    </row>
    <row r="181" spans="1:11" ht="14.4" customHeight="1" x14ac:dyDescent="0.3">
      <c r="A181" s="448" t="s">
        <v>400</v>
      </c>
      <c r="B181" s="449" t="s">
        <v>401</v>
      </c>
      <c r="C181" s="450" t="s">
        <v>407</v>
      </c>
      <c r="D181" s="451" t="s">
        <v>408</v>
      </c>
      <c r="E181" s="450" t="s">
        <v>840</v>
      </c>
      <c r="F181" s="451" t="s">
        <v>841</v>
      </c>
      <c r="G181" s="450" t="s">
        <v>842</v>
      </c>
      <c r="H181" s="450" t="s">
        <v>843</v>
      </c>
      <c r="I181" s="453">
        <v>182.54777696397571</v>
      </c>
      <c r="J181" s="453">
        <v>37</v>
      </c>
      <c r="K181" s="454">
        <v>6750.4498596191406</v>
      </c>
    </row>
    <row r="182" spans="1:11" ht="14.4" customHeight="1" x14ac:dyDescent="0.3">
      <c r="A182" s="448" t="s">
        <v>400</v>
      </c>
      <c r="B182" s="449" t="s">
        <v>401</v>
      </c>
      <c r="C182" s="450" t="s">
        <v>407</v>
      </c>
      <c r="D182" s="451" t="s">
        <v>408</v>
      </c>
      <c r="E182" s="450" t="s">
        <v>840</v>
      </c>
      <c r="F182" s="451" t="s">
        <v>841</v>
      </c>
      <c r="G182" s="450" t="s">
        <v>844</v>
      </c>
      <c r="H182" s="450" t="s">
        <v>845</v>
      </c>
      <c r="I182" s="453">
        <v>2.9033334255218506</v>
      </c>
      <c r="J182" s="453">
        <v>800</v>
      </c>
      <c r="K182" s="454">
        <v>2322.5999755859375</v>
      </c>
    </row>
    <row r="183" spans="1:11" ht="14.4" customHeight="1" x14ac:dyDescent="0.3">
      <c r="A183" s="448" t="s">
        <v>400</v>
      </c>
      <c r="B183" s="449" t="s">
        <v>401</v>
      </c>
      <c r="C183" s="450" t="s">
        <v>407</v>
      </c>
      <c r="D183" s="451" t="s">
        <v>408</v>
      </c>
      <c r="E183" s="450" t="s">
        <v>840</v>
      </c>
      <c r="F183" s="451" t="s">
        <v>841</v>
      </c>
      <c r="G183" s="450" t="s">
        <v>846</v>
      </c>
      <c r="H183" s="450" t="s">
        <v>847</v>
      </c>
      <c r="I183" s="453">
        <v>0.81999999284744263</v>
      </c>
      <c r="J183" s="453">
        <v>4000</v>
      </c>
      <c r="K183" s="454">
        <v>3291.199951171875</v>
      </c>
    </row>
    <row r="184" spans="1:11" ht="14.4" customHeight="1" x14ac:dyDescent="0.3">
      <c r="A184" s="448" t="s">
        <v>400</v>
      </c>
      <c r="B184" s="449" t="s">
        <v>401</v>
      </c>
      <c r="C184" s="450" t="s">
        <v>407</v>
      </c>
      <c r="D184" s="451" t="s">
        <v>408</v>
      </c>
      <c r="E184" s="450" t="s">
        <v>840</v>
      </c>
      <c r="F184" s="451" t="s">
        <v>841</v>
      </c>
      <c r="G184" s="450" t="s">
        <v>848</v>
      </c>
      <c r="H184" s="450" t="s">
        <v>849</v>
      </c>
      <c r="I184" s="453">
        <v>0.81153846245545602</v>
      </c>
      <c r="J184" s="453">
        <v>100000</v>
      </c>
      <c r="K184" s="454">
        <v>81190.380126953125</v>
      </c>
    </row>
    <row r="185" spans="1:11" ht="14.4" customHeight="1" x14ac:dyDescent="0.3">
      <c r="A185" s="448" t="s">
        <v>400</v>
      </c>
      <c r="B185" s="449" t="s">
        <v>401</v>
      </c>
      <c r="C185" s="450" t="s">
        <v>407</v>
      </c>
      <c r="D185" s="451" t="s">
        <v>408</v>
      </c>
      <c r="E185" s="450" t="s">
        <v>840</v>
      </c>
      <c r="F185" s="451" t="s">
        <v>841</v>
      </c>
      <c r="G185" s="450" t="s">
        <v>850</v>
      </c>
      <c r="H185" s="450" t="s">
        <v>851</v>
      </c>
      <c r="I185" s="453">
        <v>163.58999633789063</v>
      </c>
      <c r="J185" s="453">
        <v>2</v>
      </c>
      <c r="K185" s="454">
        <v>327.17999267578125</v>
      </c>
    </row>
    <row r="186" spans="1:11" ht="14.4" customHeight="1" x14ac:dyDescent="0.3">
      <c r="A186" s="448" t="s">
        <v>400</v>
      </c>
      <c r="B186" s="449" t="s">
        <v>401</v>
      </c>
      <c r="C186" s="450" t="s">
        <v>407</v>
      </c>
      <c r="D186" s="451" t="s">
        <v>408</v>
      </c>
      <c r="E186" s="450" t="s">
        <v>840</v>
      </c>
      <c r="F186" s="451" t="s">
        <v>841</v>
      </c>
      <c r="G186" s="450" t="s">
        <v>852</v>
      </c>
      <c r="H186" s="450" t="s">
        <v>853</v>
      </c>
      <c r="I186" s="453">
        <v>11.739999771118164</v>
      </c>
      <c r="J186" s="453">
        <v>2</v>
      </c>
      <c r="K186" s="454">
        <v>23.479999542236328</v>
      </c>
    </row>
    <row r="187" spans="1:11" ht="14.4" customHeight="1" x14ac:dyDescent="0.3">
      <c r="A187" s="448" t="s">
        <v>400</v>
      </c>
      <c r="B187" s="449" t="s">
        <v>401</v>
      </c>
      <c r="C187" s="450" t="s">
        <v>407</v>
      </c>
      <c r="D187" s="451" t="s">
        <v>408</v>
      </c>
      <c r="E187" s="450" t="s">
        <v>840</v>
      </c>
      <c r="F187" s="451" t="s">
        <v>841</v>
      </c>
      <c r="G187" s="450" t="s">
        <v>854</v>
      </c>
      <c r="H187" s="450" t="s">
        <v>855</v>
      </c>
      <c r="I187" s="453">
        <v>6.6637499928474426</v>
      </c>
      <c r="J187" s="453">
        <v>2400</v>
      </c>
      <c r="K187" s="454">
        <v>15833.60009765625</v>
      </c>
    </row>
    <row r="188" spans="1:11" ht="14.4" customHeight="1" x14ac:dyDescent="0.3">
      <c r="A188" s="448" t="s">
        <v>400</v>
      </c>
      <c r="B188" s="449" t="s">
        <v>401</v>
      </c>
      <c r="C188" s="450" t="s">
        <v>407</v>
      </c>
      <c r="D188" s="451" t="s">
        <v>408</v>
      </c>
      <c r="E188" s="450" t="s">
        <v>840</v>
      </c>
      <c r="F188" s="451" t="s">
        <v>841</v>
      </c>
      <c r="G188" s="450" t="s">
        <v>856</v>
      </c>
      <c r="H188" s="450" t="s">
        <v>857</v>
      </c>
      <c r="I188" s="453">
        <v>96.71999816894531</v>
      </c>
      <c r="J188" s="453">
        <v>62.5</v>
      </c>
      <c r="K188" s="454">
        <v>6044.919921875</v>
      </c>
    </row>
    <row r="189" spans="1:11" ht="14.4" customHeight="1" x14ac:dyDescent="0.3">
      <c r="A189" s="448" t="s">
        <v>400</v>
      </c>
      <c r="B189" s="449" t="s">
        <v>401</v>
      </c>
      <c r="C189" s="450" t="s">
        <v>407</v>
      </c>
      <c r="D189" s="451" t="s">
        <v>408</v>
      </c>
      <c r="E189" s="450" t="s">
        <v>840</v>
      </c>
      <c r="F189" s="451" t="s">
        <v>841</v>
      </c>
      <c r="G189" s="450" t="s">
        <v>858</v>
      </c>
      <c r="H189" s="450" t="s">
        <v>859</v>
      </c>
      <c r="I189" s="453">
        <v>2.2350000143051147</v>
      </c>
      <c r="J189" s="453">
        <v>1000</v>
      </c>
      <c r="K189" s="454">
        <v>2236.56005859375</v>
      </c>
    </row>
    <row r="190" spans="1:11" ht="14.4" customHeight="1" x14ac:dyDescent="0.3">
      <c r="A190" s="448" t="s">
        <v>400</v>
      </c>
      <c r="B190" s="449" t="s">
        <v>401</v>
      </c>
      <c r="C190" s="450" t="s">
        <v>407</v>
      </c>
      <c r="D190" s="451" t="s">
        <v>408</v>
      </c>
      <c r="E190" s="450" t="s">
        <v>840</v>
      </c>
      <c r="F190" s="451" t="s">
        <v>841</v>
      </c>
      <c r="G190" s="450" t="s">
        <v>860</v>
      </c>
      <c r="H190" s="450" t="s">
        <v>861</v>
      </c>
      <c r="I190" s="453">
        <v>0.5899999737739563</v>
      </c>
      <c r="J190" s="453">
        <v>2500</v>
      </c>
      <c r="K190" s="454">
        <v>1479.4000244140625</v>
      </c>
    </row>
    <row r="191" spans="1:11" ht="14.4" customHeight="1" x14ac:dyDescent="0.3">
      <c r="A191" s="448" t="s">
        <v>400</v>
      </c>
      <c r="B191" s="449" t="s">
        <v>401</v>
      </c>
      <c r="C191" s="450" t="s">
        <v>407</v>
      </c>
      <c r="D191" s="451" t="s">
        <v>408</v>
      </c>
      <c r="E191" s="450" t="s">
        <v>840</v>
      </c>
      <c r="F191" s="451" t="s">
        <v>841</v>
      </c>
      <c r="G191" s="450" t="s">
        <v>862</v>
      </c>
      <c r="H191" s="450" t="s">
        <v>863</v>
      </c>
      <c r="I191" s="453">
        <v>1524.5999755859375</v>
      </c>
      <c r="J191" s="453">
        <v>2</v>
      </c>
      <c r="K191" s="454">
        <v>3049.199951171875</v>
      </c>
    </row>
    <row r="192" spans="1:11" ht="14.4" customHeight="1" x14ac:dyDescent="0.3">
      <c r="A192" s="448" t="s">
        <v>400</v>
      </c>
      <c r="B192" s="449" t="s">
        <v>401</v>
      </c>
      <c r="C192" s="450" t="s">
        <v>407</v>
      </c>
      <c r="D192" s="451" t="s">
        <v>408</v>
      </c>
      <c r="E192" s="450" t="s">
        <v>840</v>
      </c>
      <c r="F192" s="451" t="s">
        <v>841</v>
      </c>
      <c r="G192" s="450" t="s">
        <v>864</v>
      </c>
      <c r="H192" s="450" t="s">
        <v>865</v>
      </c>
      <c r="I192" s="453">
        <v>1.6799999475479126</v>
      </c>
      <c r="J192" s="453">
        <v>100</v>
      </c>
      <c r="K192" s="454">
        <v>168</v>
      </c>
    </row>
    <row r="193" spans="1:11" ht="14.4" customHeight="1" x14ac:dyDescent="0.3">
      <c r="A193" s="448" t="s">
        <v>400</v>
      </c>
      <c r="B193" s="449" t="s">
        <v>401</v>
      </c>
      <c r="C193" s="450" t="s">
        <v>407</v>
      </c>
      <c r="D193" s="451" t="s">
        <v>408</v>
      </c>
      <c r="E193" s="450" t="s">
        <v>840</v>
      </c>
      <c r="F193" s="451" t="s">
        <v>841</v>
      </c>
      <c r="G193" s="450" t="s">
        <v>866</v>
      </c>
      <c r="H193" s="450" t="s">
        <v>867</v>
      </c>
      <c r="I193" s="453">
        <v>2.75</v>
      </c>
      <c r="J193" s="453">
        <v>20</v>
      </c>
      <c r="K193" s="454">
        <v>55</v>
      </c>
    </row>
    <row r="194" spans="1:11" ht="14.4" customHeight="1" x14ac:dyDescent="0.3">
      <c r="A194" s="448" t="s">
        <v>400</v>
      </c>
      <c r="B194" s="449" t="s">
        <v>401</v>
      </c>
      <c r="C194" s="450" t="s">
        <v>407</v>
      </c>
      <c r="D194" s="451" t="s">
        <v>408</v>
      </c>
      <c r="E194" s="450" t="s">
        <v>840</v>
      </c>
      <c r="F194" s="451" t="s">
        <v>841</v>
      </c>
      <c r="G194" s="450" t="s">
        <v>868</v>
      </c>
      <c r="H194" s="450" t="s">
        <v>869</v>
      </c>
      <c r="I194" s="453">
        <v>156.08999633789062</v>
      </c>
      <c r="J194" s="453">
        <v>1</v>
      </c>
      <c r="K194" s="454">
        <v>156.08999633789062</v>
      </c>
    </row>
    <row r="195" spans="1:11" ht="14.4" customHeight="1" x14ac:dyDescent="0.3">
      <c r="A195" s="448" t="s">
        <v>400</v>
      </c>
      <c r="B195" s="449" t="s">
        <v>401</v>
      </c>
      <c r="C195" s="450" t="s">
        <v>407</v>
      </c>
      <c r="D195" s="451" t="s">
        <v>408</v>
      </c>
      <c r="E195" s="450" t="s">
        <v>840</v>
      </c>
      <c r="F195" s="451" t="s">
        <v>841</v>
      </c>
      <c r="G195" s="450" t="s">
        <v>870</v>
      </c>
      <c r="H195" s="450" t="s">
        <v>871</v>
      </c>
      <c r="I195" s="453">
        <v>1.9950000047683716</v>
      </c>
      <c r="J195" s="453">
        <v>400</v>
      </c>
      <c r="K195" s="454">
        <v>797.8800048828125</v>
      </c>
    </row>
    <row r="196" spans="1:11" ht="14.4" customHeight="1" x14ac:dyDescent="0.3">
      <c r="A196" s="448" t="s">
        <v>400</v>
      </c>
      <c r="B196" s="449" t="s">
        <v>401</v>
      </c>
      <c r="C196" s="450" t="s">
        <v>407</v>
      </c>
      <c r="D196" s="451" t="s">
        <v>408</v>
      </c>
      <c r="E196" s="450" t="s">
        <v>840</v>
      </c>
      <c r="F196" s="451" t="s">
        <v>841</v>
      </c>
      <c r="G196" s="450" t="s">
        <v>872</v>
      </c>
      <c r="H196" s="450" t="s">
        <v>873</v>
      </c>
      <c r="I196" s="453">
        <v>1.9700000286102295</v>
      </c>
      <c r="J196" s="453">
        <v>200</v>
      </c>
      <c r="K196" s="454">
        <v>393.3699951171875</v>
      </c>
    </row>
    <row r="197" spans="1:11" ht="14.4" customHeight="1" x14ac:dyDescent="0.3">
      <c r="A197" s="448" t="s">
        <v>400</v>
      </c>
      <c r="B197" s="449" t="s">
        <v>401</v>
      </c>
      <c r="C197" s="450" t="s">
        <v>407</v>
      </c>
      <c r="D197" s="451" t="s">
        <v>408</v>
      </c>
      <c r="E197" s="450" t="s">
        <v>840</v>
      </c>
      <c r="F197" s="451" t="s">
        <v>841</v>
      </c>
      <c r="G197" s="450" t="s">
        <v>872</v>
      </c>
      <c r="H197" s="450" t="s">
        <v>874</v>
      </c>
      <c r="I197" s="453">
        <v>1.9600000381469727</v>
      </c>
      <c r="J197" s="453">
        <v>360</v>
      </c>
      <c r="K197" s="454">
        <v>705.55999755859375</v>
      </c>
    </row>
    <row r="198" spans="1:11" ht="14.4" customHeight="1" x14ac:dyDescent="0.3">
      <c r="A198" s="448" t="s">
        <v>400</v>
      </c>
      <c r="B198" s="449" t="s">
        <v>401</v>
      </c>
      <c r="C198" s="450" t="s">
        <v>407</v>
      </c>
      <c r="D198" s="451" t="s">
        <v>408</v>
      </c>
      <c r="E198" s="450" t="s">
        <v>840</v>
      </c>
      <c r="F198" s="451" t="s">
        <v>841</v>
      </c>
      <c r="G198" s="450" t="s">
        <v>875</v>
      </c>
      <c r="H198" s="450" t="s">
        <v>876</v>
      </c>
      <c r="I198" s="453">
        <v>2.0499999523162842</v>
      </c>
      <c r="J198" s="453">
        <v>480</v>
      </c>
      <c r="K198" s="454">
        <v>986.0999755859375</v>
      </c>
    </row>
    <row r="199" spans="1:11" ht="14.4" customHeight="1" x14ac:dyDescent="0.3">
      <c r="A199" s="448" t="s">
        <v>400</v>
      </c>
      <c r="B199" s="449" t="s">
        <v>401</v>
      </c>
      <c r="C199" s="450" t="s">
        <v>407</v>
      </c>
      <c r="D199" s="451" t="s">
        <v>408</v>
      </c>
      <c r="E199" s="450" t="s">
        <v>840</v>
      </c>
      <c r="F199" s="451" t="s">
        <v>841</v>
      </c>
      <c r="G199" s="450" t="s">
        <v>877</v>
      </c>
      <c r="H199" s="450" t="s">
        <v>878</v>
      </c>
      <c r="I199" s="453">
        <v>21.229999542236328</v>
      </c>
      <c r="J199" s="453">
        <v>10</v>
      </c>
      <c r="K199" s="454">
        <v>212.30000305175781</v>
      </c>
    </row>
    <row r="200" spans="1:11" ht="14.4" customHeight="1" x14ac:dyDescent="0.3">
      <c r="A200" s="448" t="s">
        <v>400</v>
      </c>
      <c r="B200" s="449" t="s">
        <v>401</v>
      </c>
      <c r="C200" s="450" t="s">
        <v>407</v>
      </c>
      <c r="D200" s="451" t="s">
        <v>408</v>
      </c>
      <c r="E200" s="450" t="s">
        <v>840</v>
      </c>
      <c r="F200" s="451" t="s">
        <v>841</v>
      </c>
      <c r="G200" s="450" t="s">
        <v>877</v>
      </c>
      <c r="H200" s="450" t="s">
        <v>879</v>
      </c>
      <c r="I200" s="453">
        <v>21.229999542236328</v>
      </c>
      <c r="J200" s="453">
        <v>10</v>
      </c>
      <c r="K200" s="454">
        <v>212.30000305175781</v>
      </c>
    </row>
    <row r="201" spans="1:11" ht="14.4" customHeight="1" x14ac:dyDescent="0.3">
      <c r="A201" s="448" t="s">
        <v>400</v>
      </c>
      <c r="B201" s="449" t="s">
        <v>401</v>
      </c>
      <c r="C201" s="450" t="s">
        <v>407</v>
      </c>
      <c r="D201" s="451" t="s">
        <v>408</v>
      </c>
      <c r="E201" s="450" t="s">
        <v>840</v>
      </c>
      <c r="F201" s="451" t="s">
        <v>841</v>
      </c>
      <c r="G201" s="450" t="s">
        <v>880</v>
      </c>
      <c r="H201" s="450" t="s">
        <v>881</v>
      </c>
      <c r="I201" s="453">
        <v>56.235882702995752</v>
      </c>
      <c r="J201" s="453">
        <v>2250</v>
      </c>
      <c r="K201" s="454">
        <v>126411.32983398438</v>
      </c>
    </row>
    <row r="202" spans="1:11" ht="14.4" customHeight="1" x14ac:dyDescent="0.3">
      <c r="A202" s="448" t="s">
        <v>400</v>
      </c>
      <c r="B202" s="449" t="s">
        <v>401</v>
      </c>
      <c r="C202" s="450" t="s">
        <v>407</v>
      </c>
      <c r="D202" s="451" t="s">
        <v>408</v>
      </c>
      <c r="E202" s="450" t="s">
        <v>882</v>
      </c>
      <c r="F202" s="451" t="s">
        <v>883</v>
      </c>
      <c r="G202" s="450" t="s">
        <v>884</v>
      </c>
      <c r="H202" s="450" t="s">
        <v>885</v>
      </c>
      <c r="I202" s="453">
        <v>0.54000002145767212</v>
      </c>
      <c r="J202" s="453">
        <v>400</v>
      </c>
      <c r="K202" s="454">
        <v>216</v>
      </c>
    </row>
    <row r="203" spans="1:11" ht="14.4" customHeight="1" x14ac:dyDescent="0.3">
      <c r="A203" s="448" t="s">
        <v>400</v>
      </c>
      <c r="B203" s="449" t="s">
        <v>401</v>
      </c>
      <c r="C203" s="450" t="s">
        <v>407</v>
      </c>
      <c r="D203" s="451" t="s">
        <v>408</v>
      </c>
      <c r="E203" s="450" t="s">
        <v>886</v>
      </c>
      <c r="F203" s="451" t="s">
        <v>887</v>
      </c>
      <c r="G203" s="450" t="s">
        <v>888</v>
      </c>
      <c r="H203" s="450" t="s">
        <v>889</v>
      </c>
      <c r="I203" s="453">
        <v>0.68999999761581421</v>
      </c>
      <c r="J203" s="453">
        <v>7000</v>
      </c>
      <c r="K203" s="454">
        <v>4830</v>
      </c>
    </row>
    <row r="204" spans="1:11" ht="14.4" customHeight="1" x14ac:dyDescent="0.3">
      <c r="A204" s="448" t="s">
        <v>400</v>
      </c>
      <c r="B204" s="449" t="s">
        <v>401</v>
      </c>
      <c r="C204" s="450" t="s">
        <v>407</v>
      </c>
      <c r="D204" s="451" t="s">
        <v>408</v>
      </c>
      <c r="E204" s="450" t="s">
        <v>886</v>
      </c>
      <c r="F204" s="451" t="s">
        <v>887</v>
      </c>
      <c r="G204" s="450" t="s">
        <v>890</v>
      </c>
      <c r="H204" s="450" t="s">
        <v>891</v>
      </c>
      <c r="I204" s="453">
        <v>0.68999999761581421</v>
      </c>
      <c r="J204" s="453">
        <v>15600</v>
      </c>
      <c r="K204" s="454">
        <v>10764</v>
      </c>
    </row>
    <row r="205" spans="1:11" ht="14.4" customHeight="1" x14ac:dyDescent="0.3">
      <c r="A205" s="448" t="s">
        <v>400</v>
      </c>
      <c r="B205" s="449" t="s">
        <v>401</v>
      </c>
      <c r="C205" s="450" t="s">
        <v>407</v>
      </c>
      <c r="D205" s="451" t="s">
        <v>408</v>
      </c>
      <c r="E205" s="450" t="s">
        <v>886</v>
      </c>
      <c r="F205" s="451" t="s">
        <v>887</v>
      </c>
      <c r="G205" s="450" t="s">
        <v>892</v>
      </c>
      <c r="H205" s="450" t="s">
        <v>893</v>
      </c>
      <c r="I205" s="453">
        <v>0.68777777751286828</v>
      </c>
      <c r="J205" s="453">
        <v>8600</v>
      </c>
      <c r="K205" s="454">
        <v>5916</v>
      </c>
    </row>
    <row r="206" spans="1:11" ht="14.4" customHeight="1" x14ac:dyDescent="0.3">
      <c r="A206" s="448" t="s">
        <v>400</v>
      </c>
      <c r="B206" s="449" t="s">
        <v>401</v>
      </c>
      <c r="C206" s="450" t="s">
        <v>407</v>
      </c>
      <c r="D206" s="451" t="s">
        <v>408</v>
      </c>
      <c r="E206" s="450" t="s">
        <v>886</v>
      </c>
      <c r="F206" s="451" t="s">
        <v>887</v>
      </c>
      <c r="G206" s="450" t="s">
        <v>894</v>
      </c>
      <c r="H206" s="450" t="s">
        <v>895</v>
      </c>
      <c r="I206" s="453">
        <v>10.551666895548502</v>
      </c>
      <c r="J206" s="453">
        <v>240</v>
      </c>
      <c r="K206" s="454">
        <v>2532.3899536132812</v>
      </c>
    </row>
    <row r="207" spans="1:11" ht="14.4" customHeight="1" x14ac:dyDescent="0.3">
      <c r="A207" s="448" t="s">
        <v>400</v>
      </c>
      <c r="B207" s="449" t="s">
        <v>401</v>
      </c>
      <c r="C207" s="450" t="s">
        <v>407</v>
      </c>
      <c r="D207" s="451" t="s">
        <v>408</v>
      </c>
      <c r="E207" s="450" t="s">
        <v>886</v>
      </c>
      <c r="F207" s="451" t="s">
        <v>887</v>
      </c>
      <c r="G207" s="450" t="s">
        <v>896</v>
      </c>
      <c r="H207" s="450" t="s">
        <v>897</v>
      </c>
      <c r="I207" s="453">
        <v>7.5028572082519531</v>
      </c>
      <c r="J207" s="453">
        <v>230</v>
      </c>
      <c r="K207" s="454">
        <v>1725.6999969482422</v>
      </c>
    </row>
    <row r="208" spans="1:11" ht="14.4" customHeight="1" x14ac:dyDescent="0.3">
      <c r="A208" s="448" t="s">
        <v>400</v>
      </c>
      <c r="B208" s="449" t="s">
        <v>401</v>
      </c>
      <c r="C208" s="450" t="s">
        <v>407</v>
      </c>
      <c r="D208" s="451" t="s">
        <v>408</v>
      </c>
      <c r="E208" s="450" t="s">
        <v>886</v>
      </c>
      <c r="F208" s="451" t="s">
        <v>887</v>
      </c>
      <c r="G208" s="450" t="s">
        <v>898</v>
      </c>
      <c r="H208" s="450" t="s">
        <v>899</v>
      </c>
      <c r="I208" s="453">
        <v>7.505000114440918</v>
      </c>
      <c r="J208" s="453">
        <v>70</v>
      </c>
      <c r="K208" s="454">
        <v>525.19999694824219</v>
      </c>
    </row>
    <row r="209" spans="1:11" ht="14.4" customHeight="1" x14ac:dyDescent="0.3">
      <c r="A209" s="448" t="s">
        <v>400</v>
      </c>
      <c r="B209" s="449" t="s">
        <v>401</v>
      </c>
      <c r="C209" s="450" t="s">
        <v>407</v>
      </c>
      <c r="D209" s="451" t="s">
        <v>408</v>
      </c>
      <c r="E209" s="450" t="s">
        <v>886</v>
      </c>
      <c r="F209" s="451" t="s">
        <v>887</v>
      </c>
      <c r="G209" s="450" t="s">
        <v>900</v>
      </c>
      <c r="H209" s="450" t="s">
        <v>901</v>
      </c>
      <c r="I209" s="453">
        <v>6.2399997711181641</v>
      </c>
      <c r="J209" s="453">
        <v>40</v>
      </c>
      <c r="K209" s="454">
        <v>249.60000610351562</v>
      </c>
    </row>
    <row r="210" spans="1:11" ht="14.4" customHeight="1" x14ac:dyDescent="0.3">
      <c r="A210" s="448" t="s">
        <v>400</v>
      </c>
      <c r="B210" s="449" t="s">
        <v>401</v>
      </c>
      <c r="C210" s="450" t="s">
        <v>482</v>
      </c>
      <c r="D210" s="451" t="s">
        <v>483</v>
      </c>
      <c r="E210" s="450" t="s">
        <v>485</v>
      </c>
      <c r="F210" s="451" t="s">
        <v>486</v>
      </c>
      <c r="G210" s="450" t="s">
        <v>491</v>
      </c>
      <c r="H210" s="450" t="s">
        <v>492</v>
      </c>
      <c r="I210" s="453">
        <v>100.06833394368489</v>
      </c>
      <c r="J210" s="453">
        <v>24</v>
      </c>
      <c r="K210" s="454">
        <v>2440.800048828125</v>
      </c>
    </row>
    <row r="211" spans="1:11" ht="14.4" customHeight="1" x14ac:dyDescent="0.3">
      <c r="A211" s="448" t="s">
        <v>400</v>
      </c>
      <c r="B211" s="449" t="s">
        <v>401</v>
      </c>
      <c r="C211" s="450" t="s">
        <v>482</v>
      </c>
      <c r="D211" s="451" t="s">
        <v>483</v>
      </c>
      <c r="E211" s="450" t="s">
        <v>485</v>
      </c>
      <c r="F211" s="451" t="s">
        <v>486</v>
      </c>
      <c r="G211" s="450" t="s">
        <v>902</v>
      </c>
      <c r="H211" s="450" t="s">
        <v>903</v>
      </c>
      <c r="I211" s="453">
        <v>2163.47998046875</v>
      </c>
      <c r="J211" s="453">
        <v>1</v>
      </c>
      <c r="K211" s="454">
        <v>2163.47998046875</v>
      </c>
    </row>
    <row r="212" spans="1:11" ht="14.4" customHeight="1" x14ac:dyDescent="0.3">
      <c r="A212" s="448" t="s">
        <v>400</v>
      </c>
      <c r="B212" s="449" t="s">
        <v>401</v>
      </c>
      <c r="C212" s="450" t="s">
        <v>482</v>
      </c>
      <c r="D212" s="451" t="s">
        <v>483</v>
      </c>
      <c r="E212" s="450" t="s">
        <v>485</v>
      </c>
      <c r="F212" s="451" t="s">
        <v>486</v>
      </c>
      <c r="G212" s="450" t="s">
        <v>904</v>
      </c>
      <c r="H212" s="450" t="s">
        <v>905</v>
      </c>
      <c r="I212" s="453">
        <v>70.300003051757813</v>
      </c>
      <c r="J212" s="453">
        <v>1</v>
      </c>
      <c r="K212" s="454">
        <v>70.300003051757813</v>
      </c>
    </row>
    <row r="213" spans="1:11" ht="14.4" customHeight="1" x14ac:dyDescent="0.3">
      <c r="A213" s="448" t="s">
        <v>400</v>
      </c>
      <c r="B213" s="449" t="s">
        <v>401</v>
      </c>
      <c r="C213" s="450" t="s">
        <v>482</v>
      </c>
      <c r="D213" s="451" t="s">
        <v>483</v>
      </c>
      <c r="E213" s="450" t="s">
        <v>485</v>
      </c>
      <c r="F213" s="451" t="s">
        <v>486</v>
      </c>
      <c r="G213" s="450" t="s">
        <v>538</v>
      </c>
      <c r="H213" s="450" t="s">
        <v>539</v>
      </c>
      <c r="I213" s="453">
        <v>724.19000244140625</v>
      </c>
      <c r="J213" s="453">
        <v>6</v>
      </c>
      <c r="K213" s="454">
        <v>4345.1099853515625</v>
      </c>
    </row>
    <row r="214" spans="1:11" ht="14.4" customHeight="1" x14ac:dyDescent="0.3">
      <c r="A214" s="448" t="s">
        <v>400</v>
      </c>
      <c r="B214" s="449" t="s">
        <v>401</v>
      </c>
      <c r="C214" s="450" t="s">
        <v>482</v>
      </c>
      <c r="D214" s="451" t="s">
        <v>483</v>
      </c>
      <c r="E214" s="450" t="s">
        <v>485</v>
      </c>
      <c r="F214" s="451" t="s">
        <v>486</v>
      </c>
      <c r="G214" s="450" t="s">
        <v>906</v>
      </c>
      <c r="H214" s="450" t="s">
        <v>907</v>
      </c>
      <c r="I214" s="453">
        <v>1577.31494140625</v>
      </c>
      <c r="J214" s="453">
        <v>2</v>
      </c>
      <c r="K214" s="454">
        <v>3154.6298828125</v>
      </c>
    </row>
    <row r="215" spans="1:11" ht="14.4" customHeight="1" x14ac:dyDescent="0.3">
      <c r="A215" s="448" t="s">
        <v>400</v>
      </c>
      <c r="B215" s="449" t="s">
        <v>401</v>
      </c>
      <c r="C215" s="450" t="s">
        <v>482</v>
      </c>
      <c r="D215" s="451" t="s">
        <v>483</v>
      </c>
      <c r="E215" s="450" t="s">
        <v>485</v>
      </c>
      <c r="F215" s="451" t="s">
        <v>486</v>
      </c>
      <c r="G215" s="450" t="s">
        <v>908</v>
      </c>
      <c r="H215" s="450" t="s">
        <v>909</v>
      </c>
      <c r="I215" s="453">
        <v>815.7833251953125</v>
      </c>
      <c r="J215" s="453">
        <v>7</v>
      </c>
      <c r="K215" s="454">
        <v>5710.5499877929687</v>
      </c>
    </row>
    <row r="216" spans="1:11" ht="14.4" customHeight="1" x14ac:dyDescent="0.3">
      <c r="A216" s="448" t="s">
        <v>400</v>
      </c>
      <c r="B216" s="449" t="s">
        <v>401</v>
      </c>
      <c r="C216" s="450" t="s">
        <v>482</v>
      </c>
      <c r="D216" s="451" t="s">
        <v>483</v>
      </c>
      <c r="E216" s="450" t="s">
        <v>485</v>
      </c>
      <c r="F216" s="451" t="s">
        <v>486</v>
      </c>
      <c r="G216" s="450" t="s">
        <v>910</v>
      </c>
      <c r="H216" s="450" t="s">
        <v>911</v>
      </c>
      <c r="I216" s="453">
        <v>635.25</v>
      </c>
      <c r="J216" s="453">
        <v>1</v>
      </c>
      <c r="K216" s="454">
        <v>635.25</v>
      </c>
    </row>
    <row r="217" spans="1:11" ht="14.4" customHeight="1" x14ac:dyDescent="0.3">
      <c r="A217" s="448" t="s">
        <v>400</v>
      </c>
      <c r="B217" s="449" t="s">
        <v>401</v>
      </c>
      <c r="C217" s="450" t="s">
        <v>482</v>
      </c>
      <c r="D217" s="451" t="s">
        <v>483</v>
      </c>
      <c r="E217" s="450" t="s">
        <v>485</v>
      </c>
      <c r="F217" s="451" t="s">
        <v>486</v>
      </c>
      <c r="G217" s="450" t="s">
        <v>568</v>
      </c>
      <c r="H217" s="450" t="s">
        <v>569</v>
      </c>
      <c r="I217" s="453">
        <v>461.00560302734374</v>
      </c>
      <c r="J217" s="453">
        <v>44</v>
      </c>
      <c r="K217" s="454">
        <v>20284.27978515625</v>
      </c>
    </row>
    <row r="218" spans="1:11" ht="14.4" customHeight="1" x14ac:dyDescent="0.3">
      <c r="A218" s="448" t="s">
        <v>400</v>
      </c>
      <c r="B218" s="449" t="s">
        <v>401</v>
      </c>
      <c r="C218" s="450" t="s">
        <v>482</v>
      </c>
      <c r="D218" s="451" t="s">
        <v>483</v>
      </c>
      <c r="E218" s="450" t="s">
        <v>485</v>
      </c>
      <c r="F218" s="451" t="s">
        <v>486</v>
      </c>
      <c r="G218" s="450" t="s">
        <v>912</v>
      </c>
      <c r="H218" s="450" t="s">
        <v>913</v>
      </c>
      <c r="I218" s="453">
        <v>5994.986653645833</v>
      </c>
      <c r="J218" s="453">
        <v>3</v>
      </c>
      <c r="K218" s="454">
        <v>17984.9599609375</v>
      </c>
    </row>
    <row r="219" spans="1:11" ht="14.4" customHeight="1" x14ac:dyDescent="0.3">
      <c r="A219" s="448" t="s">
        <v>400</v>
      </c>
      <c r="B219" s="449" t="s">
        <v>401</v>
      </c>
      <c r="C219" s="450" t="s">
        <v>482</v>
      </c>
      <c r="D219" s="451" t="s">
        <v>483</v>
      </c>
      <c r="E219" s="450" t="s">
        <v>485</v>
      </c>
      <c r="F219" s="451" t="s">
        <v>486</v>
      </c>
      <c r="G219" s="450" t="s">
        <v>914</v>
      </c>
      <c r="H219" s="450" t="s">
        <v>579</v>
      </c>
      <c r="I219" s="453">
        <v>12163.0595703125</v>
      </c>
      <c r="J219" s="453">
        <v>1</v>
      </c>
      <c r="K219" s="454">
        <v>12163.0595703125</v>
      </c>
    </row>
    <row r="220" spans="1:11" ht="14.4" customHeight="1" x14ac:dyDescent="0.3">
      <c r="A220" s="448" t="s">
        <v>400</v>
      </c>
      <c r="B220" s="449" t="s">
        <v>401</v>
      </c>
      <c r="C220" s="450" t="s">
        <v>482</v>
      </c>
      <c r="D220" s="451" t="s">
        <v>483</v>
      </c>
      <c r="E220" s="450" t="s">
        <v>485</v>
      </c>
      <c r="F220" s="451" t="s">
        <v>486</v>
      </c>
      <c r="G220" s="450" t="s">
        <v>580</v>
      </c>
      <c r="H220" s="450" t="s">
        <v>581</v>
      </c>
      <c r="I220" s="453">
        <v>3957.169921875</v>
      </c>
      <c r="J220" s="453">
        <v>2</v>
      </c>
      <c r="K220" s="454">
        <v>7914.33984375</v>
      </c>
    </row>
    <row r="221" spans="1:11" ht="14.4" customHeight="1" x14ac:dyDescent="0.3">
      <c r="A221" s="448" t="s">
        <v>400</v>
      </c>
      <c r="B221" s="449" t="s">
        <v>401</v>
      </c>
      <c r="C221" s="450" t="s">
        <v>482</v>
      </c>
      <c r="D221" s="451" t="s">
        <v>483</v>
      </c>
      <c r="E221" s="450" t="s">
        <v>485</v>
      </c>
      <c r="F221" s="451" t="s">
        <v>486</v>
      </c>
      <c r="G221" s="450" t="s">
        <v>915</v>
      </c>
      <c r="H221" s="450" t="s">
        <v>916</v>
      </c>
      <c r="I221" s="453">
        <v>343.6400146484375</v>
      </c>
      <c r="J221" s="453">
        <v>1</v>
      </c>
      <c r="K221" s="454">
        <v>343.6400146484375</v>
      </c>
    </row>
    <row r="222" spans="1:11" ht="14.4" customHeight="1" x14ac:dyDescent="0.3">
      <c r="A222" s="448" t="s">
        <v>400</v>
      </c>
      <c r="B222" s="449" t="s">
        <v>401</v>
      </c>
      <c r="C222" s="450" t="s">
        <v>482</v>
      </c>
      <c r="D222" s="451" t="s">
        <v>483</v>
      </c>
      <c r="E222" s="450" t="s">
        <v>485</v>
      </c>
      <c r="F222" s="451" t="s">
        <v>486</v>
      </c>
      <c r="G222" s="450" t="s">
        <v>588</v>
      </c>
      <c r="H222" s="450" t="s">
        <v>589</v>
      </c>
      <c r="I222" s="453">
        <v>97.650001525878906</v>
      </c>
      <c r="J222" s="453">
        <v>1</v>
      </c>
      <c r="K222" s="454">
        <v>97.650001525878906</v>
      </c>
    </row>
    <row r="223" spans="1:11" ht="14.4" customHeight="1" x14ac:dyDescent="0.3">
      <c r="A223" s="448" t="s">
        <v>400</v>
      </c>
      <c r="B223" s="449" t="s">
        <v>401</v>
      </c>
      <c r="C223" s="450" t="s">
        <v>482</v>
      </c>
      <c r="D223" s="451" t="s">
        <v>483</v>
      </c>
      <c r="E223" s="450" t="s">
        <v>485</v>
      </c>
      <c r="F223" s="451" t="s">
        <v>486</v>
      </c>
      <c r="G223" s="450" t="s">
        <v>917</v>
      </c>
      <c r="H223" s="450" t="s">
        <v>918</v>
      </c>
      <c r="I223" s="453">
        <v>188.75999450683594</v>
      </c>
      <c r="J223" s="453">
        <v>1</v>
      </c>
      <c r="K223" s="454">
        <v>188.75999450683594</v>
      </c>
    </row>
    <row r="224" spans="1:11" ht="14.4" customHeight="1" x14ac:dyDescent="0.3">
      <c r="A224" s="448" t="s">
        <v>400</v>
      </c>
      <c r="B224" s="449" t="s">
        <v>401</v>
      </c>
      <c r="C224" s="450" t="s">
        <v>482</v>
      </c>
      <c r="D224" s="451" t="s">
        <v>483</v>
      </c>
      <c r="E224" s="450" t="s">
        <v>485</v>
      </c>
      <c r="F224" s="451" t="s">
        <v>486</v>
      </c>
      <c r="G224" s="450" t="s">
        <v>919</v>
      </c>
      <c r="H224" s="450" t="s">
        <v>920</v>
      </c>
      <c r="I224" s="453">
        <v>47.069999694824219</v>
      </c>
      <c r="J224" s="453">
        <v>2</v>
      </c>
      <c r="K224" s="454">
        <v>94.139999389648438</v>
      </c>
    </row>
    <row r="225" spans="1:11" ht="14.4" customHeight="1" x14ac:dyDescent="0.3">
      <c r="A225" s="448" t="s">
        <v>400</v>
      </c>
      <c r="B225" s="449" t="s">
        <v>401</v>
      </c>
      <c r="C225" s="450" t="s">
        <v>482</v>
      </c>
      <c r="D225" s="451" t="s">
        <v>483</v>
      </c>
      <c r="E225" s="450" t="s">
        <v>485</v>
      </c>
      <c r="F225" s="451" t="s">
        <v>486</v>
      </c>
      <c r="G225" s="450" t="s">
        <v>921</v>
      </c>
      <c r="H225" s="450" t="s">
        <v>922</v>
      </c>
      <c r="I225" s="453">
        <v>120.44599914550781</v>
      </c>
      <c r="J225" s="453">
        <v>19</v>
      </c>
      <c r="K225" s="454">
        <v>2289.570068359375</v>
      </c>
    </row>
    <row r="226" spans="1:11" ht="14.4" customHeight="1" x14ac:dyDescent="0.3">
      <c r="A226" s="448" t="s">
        <v>400</v>
      </c>
      <c r="B226" s="449" t="s">
        <v>401</v>
      </c>
      <c r="C226" s="450" t="s">
        <v>482</v>
      </c>
      <c r="D226" s="451" t="s">
        <v>483</v>
      </c>
      <c r="E226" s="450" t="s">
        <v>485</v>
      </c>
      <c r="F226" s="451" t="s">
        <v>486</v>
      </c>
      <c r="G226" s="450" t="s">
        <v>610</v>
      </c>
      <c r="H226" s="450" t="s">
        <v>611</v>
      </c>
      <c r="I226" s="453">
        <v>439.22000122070312</v>
      </c>
      <c r="J226" s="453">
        <v>4</v>
      </c>
      <c r="K226" s="454">
        <v>1756.8599853515625</v>
      </c>
    </row>
    <row r="227" spans="1:11" ht="14.4" customHeight="1" x14ac:dyDescent="0.3">
      <c r="A227" s="448" t="s">
        <v>400</v>
      </c>
      <c r="B227" s="449" t="s">
        <v>401</v>
      </c>
      <c r="C227" s="450" t="s">
        <v>482</v>
      </c>
      <c r="D227" s="451" t="s">
        <v>483</v>
      </c>
      <c r="E227" s="450" t="s">
        <v>485</v>
      </c>
      <c r="F227" s="451" t="s">
        <v>486</v>
      </c>
      <c r="G227" s="450" t="s">
        <v>612</v>
      </c>
      <c r="H227" s="450" t="s">
        <v>613</v>
      </c>
      <c r="I227" s="453">
        <v>91.113334655761719</v>
      </c>
      <c r="J227" s="453">
        <v>10</v>
      </c>
      <c r="K227" s="454">
        <v>911.13999938964844</v>
      </c>
    </row>
    <row r="228" spans="1:11" ht="14.4" customHeight="1" x14ac:dyDescent="0.3">
      <c r="A228" s="448" t="s">
        <v>400</v>
      </c>
      <c r="B228" s="449" t="s">
        <v>401</v>
      </c>
      <c r="C228" s="450" t="s">
        <v>482</v>
      </c>
      <c r="D228" s="451" t="s">
        <v>483</v>
      </c>
      <c r="E228" s="450" t="s">
        <v>485</v>
      </c>
      <c r="F228" s="451" t="s">
        <v>486</v>
      </c>
      <c r="G228" s="450" t="s">
        <v>923</v>
      </c>
      <c r="H228" s="450" t="s">
        <v>924</v>
      </c>
      <c r="I228" s="453">
        <v>551.030029296875</v>
      </c>
      <c r="J228" s="453">
        <v>1</v>
      </c>
      <c r="K228" s="454">
        <v>551.030029296875</v>
      </c>
    </row>
    <row r="229" spans="1:11" ht="14.4" customHeight="1" x14ac:dyDescent="0.3">
      <c r="A229" s="448" t="s">
        <v>400</v>
      </c>
      <c r="B229" s="449" t="s">
        <v>401</v>
      </c>
      <c r="C229" s="450" t="s">
        <v>482</v>
      </c>
      <c r="D229" s="451" t="s">
        <v>483</v>
      </c>
      <c r="E229" s="450" t="s">
        <v>485</v>
      </c>
      <c r="F229" s="451" t="s">
        <v>486</v>
      </c>
      <c r="G229" s="450" t="s">
        <v>678</v>
      </c>
      <c r="H229" s="450" t="s">
        <v>677</v>
      </c>
      <c r="I229" s="453">
        <v>658.63756769353688</v>
      </c>
      <c r="J229" s="453">
        <v>99</v>
      </c>
      <c r="K229" s="454">
        <v>65661.719970703125</v>
      </c>
    </row>
    <row r="230" spans="1:11" ht="14.4" customHeight="1" x14ac:dyDescent="0.3">
      <c r="A230" s="448" t="s">
        <v>400</v>
      </c>
      <c r="B230" s="449" t="s">
        <v>401</v>
      </c>
      <c r="C230" s="450" t="s">
        <v>482</v>
      </c>
      <c r="D230" s="451" t="s">
        <v>483</v>
      </c>
      <c r="E230" s="450" t="s">
        <v>485</v>
      </c>
      <c r="F230" s="451" t="s">
        <v>486</v>
      </c>
      <c r="G230" s="450" t="s">
        <v>676</v>
      </c>
      <c r="H230" s="450" t="s">
        <v>677</v>
      </c>
      <c r="I230" s="453">
        <v>214.76930236816406</v>
      </c>
      <c r="J230" s="453">
        <v>15</v>
      </c>
      <c r="K230" s="454">
        <v>3221.5400390625</v>
      </c>
    </row>
    <row r="231" spans="1:11" ht="14.4" customHeight="1" x14ac:dyDescent="0.3">
      <c r="A231" s="448" t="s">
        <v>400</v>
      </c>
      <c r="B231" s="449" t="s">
        <v>401</v>
      </c>
      <c r="C231" s="450" t="s">
        <v>482</v>
      </c>
      <c r="D231" s="451" t="s">
        <v>483</v>
      </c>
      <c r="E231" s="450" t="s">
        <v>485</v>
      </c>
      <c r="F231" s="451" t="s">
        <v>486</v>
      </c>
      <c r="G231" s="450" t="s">
        <v>925</v>
      </c>
      <c r="H231" s="450" t="s">
        <v>677</v>
      </c>
      <c r="I231" s="453">
        <v>61.712600708007813</v>
      </c>
      <c r="J231" s="453">
        <v>87</v>
      </c>
      <c r="K231" s="454">
        <v>5369</v>
      </c>
    </row>
    <row r="232" spans="1:11" ht="14.4" customHeight="1" x14ac:dyDescent="0.3">
      <c r="A232" s="448" t="s">
        <v>400</v>
      </c>
      <c r="B232" s="449" t="s">
        <v>401</v>
      </c>
      <c r="C232" s="450" t="s">
        <v>482</v>
      </c>
      <c r="D232" s="451" t="s">
        <v>483</v>
      </c>
      <c r="E232" s="450" t="s">
        <v>485</v>
      </c>
      <c r="F232" s="451" t="s">
        <v>486</v>
      </c>
      <c r="G232" s="450" t="s">
        <v>683</v>
      </c>
      <c r="H232" s="450" t="s">
        <v>684</v>
      </c>
      <c r="I232" s="453">
        <v>186.39250183105469</v>
      </c>
      <c r="J232" s="453">
        <v>9</v>
      </c>
      <c r="K232" s="454">
        <v>1562.4500122070312</v>
      </c>
    </row>
    <row r="233" spans="1:11" ht="14.4" customHeight="1" x14ac:dyDescent="0.3">
      <c r="A233" s="448" t="s">
        <v>400</v>
      </c>
      <c r="B233" s="449" t="s">
        <v>401</v>
      </c>
      <c r="C233" s="450" t="s">
        <v>482</v>
      </c>
      <c r="D233" s="451" t="s">
        <v>483</v>
      </c>
      <c r="E233" s="450" t="s">
        <v>485</v>
      </c>
      <c r="F233" s="451" t="s">
        <v>486</v>
      </c>
      <c r="G233" s="450" t="s">
        <v>926</v>
      </c>
      <c r="H233" s="450" t="s">
        <v>927</v>
      </c>
      <c r="I233" s="453">
        <v>1455.6300048828125</v>
      </c>
      <c r="J233" s="453">
        <v>5</v>
      </c>
      <c r="K233" s="454">
        <v>7278.14990234375</v>
      </c>
    </row>
    <row r="234" spans="1:11" ht="14.4" customHeight="1" x14ac:dyDescent="0.3">
      <c r="A234" s="448" t="s">
        <v>400</v>
      </c>
      <c r="B234" s="449" t="s">
        <v>401</v>
      </c>
      <c r="C234" s="450" t="s">
        <v>482</v>
      </c>
      <c r="D234" s="451" t="s">
        <v>483</v>
      </c>
      <c r="E234" s="450" t="s">
        <v>485</v>
      </c>
      <c r="F234" s="451" t="s">
        <v>486</v>
      </c>
      <c r="G234" s="450" t="s">
        <v>928</v>
      </c>
      <c r="H234" s="450" t="s">
        <v>929</v>
      </c>
      <c r="I234" s="453">
        <v>428.33999633789062</v>
      </c>
      <c r="J234" s="453">
        <v>2</v>
      </c>
      <c r="K234" s="454">
        <v>856.67999267578125</v>
      </c>
    </row>
    <row r="235" spans="1:11" ht="14.4" customHeight="1" x14ac:dyDescent="0.3">
      <c r="A235" s="448" t="s">
        <v>400</v>
      </c>
      <c r="B235" s="449" t="s">
        <v>401</v>
      </c>
      <c r="C235" s="450" t="s">
        <v>482</v>
      </c>
      <c r="D235" s="451" t="s">
        <v>483</v>
      </c>
      <c r="E235" s="450" t="s">
        <v>485</v>
      </c>
      <c r="F235" s="451" t="s">
        <v>486</v>
      </c>
      <c r="G235" s="450" t="s">
        <v>930</v>
      </c>
      <c r="H235" s="450" t="s">
        <v>931</v>
      </c>
      <c r="I235" s="453">
        <v>2.0600000619888306</v>
      </c>
      <c r="J235" s="453">
        <v>2000</v>
      </c>
      <c r="K235" s="454">
        <v>4123.900146484375</v>
      </c>
    </row>
    <row r="236" spans="1:11" ht="14.4" customHeight="1" x14ac:dyDescent="0.3">
      <c r="A236" s="448" t="s">
        <v>400</v>
      </c>
      <c r="B236" s="449" t="s">
        <v>401</v>
      </c>
      <c r="C236" s="450" t="s">
        <v>482</v>
      </c>
      <c r="D236" s="451" t="s">
        <v>483</v>
      </c>
      <c r="E236" s="450" t="s">
        <v>485</v>
      </c>
      <c r="F236" s="451" t="s">
        <v>486</v>
      </c>
      <c r="G236" s="450" t="s">
        <v>932</v>
      </c>
      <c r="H236" s="450" t="s">
        <v>933</v>
      </c>
      <c r="I236" s="453">
        <v>1041.81005859375</v>
      </c>
      <c r="J236" s="453">
        <v>1</v>
      </c>
      <c r="K236" s="454">
        <v>1041.81005859375</v>
      </c>
    </row>
    <row r="237" spans="1:11" ht="14.4" customHeight="1" x14ac:dyDescent="0.3">
      <c r="A237" s="448" t="s">
        <v>400</v>
      </c>
      <c r="B237" s="449" t="s">
        <v>401</v>
      </c>
      <c r="C237" s="450" t="s">
        <v>482</v>
      </c>
      <c r="D237" s="451" t="s">
        <v>483</v>
      </c>
      <c r="E237" s="450" t="s">
        <v>808</v>
      </c>
      <c r="F237" s="451" t="s">
        <v>809</v>
      </c>
      <c r="G237" s="450" t="s">
        <v>838</v>
      </c>
      <c r="H237" s="450" t="s">
        <v>839</v>
      </c>
      <c r="I237" s="453">
        <v>260.29998779296875</v>
      </c>
      <c r="J237" s="453">
        <v>10</v>
      </c>
      <c r="K237" s="454">
        <v>2603</v>
      </c>
    </row>
    <row r="238" spans="1:11" ht="14.4" customHeight="1" x14ac:dyDescent="0.3">
      <c r="A238" s="448" t="s">
        <v>400</v>
      </c>
      <c r="B238" s="449" t="s">
        <v>401</v>
      </c>
      <c r="C238" s="450" t="s">
        <v>482</v>
      </c>
      <c r="D238" s="451" t="s">
        <v>483</v>
      </c>
      <c r="E238" s="450" t="s">
        <v>886</v>
      </c>
      <c r="F238" s="451" t="s">
        <v>887</v>
      </c>
      <c r="G238" s="450" t="s">
        <v>890</v>
      </c>
      <c r="H238" s="450" t="s">
        <v>891</v>
      </c>
      <c r="I238" s="453">
        <v>0.68999999761581421</v>
      </c>
      <c r="J238" s="453">
        <v>2000</v>
      </c>
      <c r="K238" s="454">
        <v>1380</v>
      </c>
    </row>
    <row r="239" spans="1:11" ht="14.4" customHeight="1" thickBot="1" x14ac:dyDescent="0.35">
      <c r="A239" s="455" t="s">
        <v>400</v>
      </c>
      <c r="B239" s="456" t="s">
        <v>401</v>
      </c>
      <c r="C239" s="457" t="s">
        <v>482</v>
      </c>
      <c r="D239" s="458" t="s">
        <v>483</v>
      </c>
      <c r="E239" s="457" t="s">
        <v>886</v>
      </c>
      <c r="F239" s="458" t="s">
        <v>887</v>
      </c>
      <c r="G239" s="457" t="s">
        <v>892</v>
      </c>
      <c r="H239" s="457" t="s">
        <v>893</v>
      </c>
      <c r="I239" s="460">
        <v>0.68999999761581421</v>
      </c>
      <c r="J239" s="460">
        <v>2000</v>
      </c>
      <c r="K239" s="461">
        <v>1380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236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233</v>
      </c>
      <c r="Q3" s="362"/>
      <c r="R3" s="362"/>
      <c r="S3" s="363"/>
    </row>
    <row r="4" spans="1:19" ht="15" thickBot="1" x14ac:dyDescent="0.35">
      <c r="A4" s="375">
        <v>2017</v>
      </c>
      <c r="B4" s="376"/>
      <c r="C4" s="377" t="s">
        <v>232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231</v>
      </c>
      <c r="J4" s="373" t="s">
        <v>148</v>
      </c>
      <c r="K4" s="351" t="s">
        <v>230</v>
      </c>
      <c r="L4" s="352"/>
      <c r="M4" s="352"/>
      <c r="N4" s="353"/>
      <c r="O4" s="354" t="s">
        <v>229</v>
      </c>
      <c r="P4" s="343" t="s">
        <v>228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227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226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45.458333333333343</v>
      </c>
      <c r="D6" s="276"/>
      <c r="E6" s="276"/>
      <c r="F6" s="275"/>
      <c r="G6" s="277">
        <f ca="1">SUM(Tabulka[05 h_vram])/2</f>
        <v>81070.8</v>
      </c>
      <c r="H6" s="276">
        <f ca="1">SUM(Tabulka[06 h_naduv])/2</f>
        <v>59.5</v>
      </c>
      <c r="I6" s="276">
        <f ca="1">SUM(Tabulka[07 h_nadzk])/2</f>
        <v>15</v>
      </c>
      <c r="J6" s="275">
        <f ca="1">SUM(Tabulka[08 h_oon])/2</f>
        <v>1576</v>
      </c>
      <c r="K6" s="277">
        <f ca="1">SUM(Tabulka[09 m_kl])/2</f>
        <v>0</v>
      </c>
      <c r="L6" s="276">
        <f ca="1">SUM(Tabulka[10 m_gr])/2</f>
        <v>446583</v>
      </c>
      <c r="M6" s="276">
        <f ca="1">SUM(Tabulka[11 m_jo])/2</f>
        <v>1618450</v>
      </c>
      <c r="N6" s="276">
        <f ca="1">SUM(Tabulka[12 m_oc])/2</f>
        <v>2065033</v>
      </c>
      <c r="O6" s="275">
        <f ca="1">SUM(Tabulka[13 m_sk])/2</f>
        <v>24097499</v>
      </c>
      <c r="P6" s="274">
        <f ca="1">SUM(Tabulka[14_vzsk])/2</f>
        <v>108271.5</v>
      </c>
      <c r="Q6" s="274">
        <f ca="1">SUM(Tabulka[15_vzpl])/2</f>
        <v>0</v>
      </c>
      <c r="R6" s="273">
        <f ca="1">IF(Q6=0,0,P6/Q6)</f>
        <v>0</v>
      </c>
      <c r="S6" s="272">
        <f ca="1">Q6-P6</f>
        <v>-108271.5</v>
      </c>
    </row>
    <row r="7" spans="1:19" hidden="1" x14ac:dyDescent="0.3">
      <c r="A7" s="271" t="s">
        <v>225</v>
      </c>
      <c r="B7" s="270" t="s">
        <v>224</v>
      </c>
      <c r="C7" s="269" t="s">
        <v>223</v>
      </c>
      <c r="D7" s="268" t="s">
        <v>222</v>
      </c>
      <c r="E7" s="267" t="s">
        <v>221</v>
      </c>
      <c r="F7" s="266" t="s">
        <v>220</v>
      </c>
      <c r="G7" s="265" t="s">
        <v>219</v>
      </c>
      <c r="H7" s="263" t="s">
        <v>218</v>
      </c>
      <c r="I7" s="263" t="s">
        <v>217</v>
      </c>
      <c r="J7" s="262" t="s">
        <v>216</v>
      </c>
      <c r="K7" s="264" t="s">
        <v>215</v>
      </c>
      <c r="L7" s="263" t="s">
        <v>214</v>
      </c>
      <c r="M7" s="263" t="s">
        <v>213</v>
      </c>
      <c r="N7" s="262" t="s">
        <v>212</v>
      </c>
      <c r="O7" s="261" t="s">
        <v>211</v>
      </c>
      <c r="P7" s="260" t="s">
        <v>210</v>
      </c>
      <c r="Q7" s="259" t="s">
        <v>209</v>
      </c>
      <c r="R7" s="258" t="s">
        <v>208</v>
      </c>
      <c r="S7" s="257" t="s">
        <v>207</v>
      </c>
    </row>
    <row r="8" spans="1:19" x14ac:dyDescent="0.3">
      <c r="A8" s="254" t="s">
        <v>206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14.358333333333336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26094.400000000001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49.5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361500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758236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1119736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12589990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56" t="str">
        <f ca="1">IF(Tabulka[[#This Row],[15_vzpl]]=0,"",Tabulka[[#This Row],[14_vzsk]]/Tabulka[[#This Row],[15_vzpl]])</f>
        <v/>
      </c>
      <c r="S8" s="255">
        <f ca="1">IF(Tabulka[[#This Row],[15_vzpl]]-Tabulka[[#This Row],[14_vzsk]]=0,"",Tabulka[[#This Row],[15_vzpl]]-Tabulka[[#This Row],[14_vzsk]])</f>
        <v>-20700</v>
      </c>
    </row>
    <row r="9" spans="1:19" x14ac:dyDescent="0.3">
      <c r="A9" s="254">
        <v>99</v>
      </c>
      <c r="B9" s="253" t="s">
        <v>951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1.591666666666667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2786.4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42500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38885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81385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710236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56" t="str">
        <f ca="1">IF(Tabulka[[#This Row],[15_vzpl]]=0,"",Tabulka[[#This Row],[14_vzsk]]/Tabulka[[#This Row],[15_vzpl]])</f>
        <v/>
      </c>
      <c r="S9" s="255">
        <f ca="1">IF(Tabulka[[#This Row],[15_vzpl]]-Tabulka[[#This Row],[14_vzsk]]=0,"",Tabulka[[#This Row],[15_vzpl]]-Tabulka[[#This Row],[14_vzsk]])</f>
        <v>-20700</v>
      </c>
    </row>
    <row r="10" spans="1:19" x14ac:dyDescent="0.3">
      <c r="A10" s="254">
        <v>100</v>
      </c>
      <c r="B10" s="253" t="s">
        <v>952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3.0333333333333332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5561.5999999999995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72170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72170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1770617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953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9.7333333333333361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17746.399999999998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319000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647181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966181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10109137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935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4.1583333333333341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7103.5999999999995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21083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77215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98298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1877536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83457.5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6" t="str">
        <f ca="1">IF(Tabulka[[#This Row],[15_vzpl]]=0,"",Tabulka[[#This Row],[14_vzsk]]/Tabulka[[#This Row],[15_vzpl]])</f>
        <v/>
      </c>
      <c r="S12" s="255">
        <f ca="1">IF(Tabulka[[#This Row],[15_vzpl]]-Tabulka[[#This Row],[14_vzsk]]=0,"",Tabulka[[#This Row],[15_vzpl]]-Tabulka[[#This Row],[14_vzsk]])</f>
        <v>-83457.5</v>
      </c>
    </row>
    <row r="13" spans="1:19" x14ac:dyDescent="0.3">
      <c r="A13" s="254">
        <v>526</v>
      </c>
      <c r="B13" s="253" t="s">
        <v>954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3.2666666666666675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5784.0000000000009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21083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77215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98298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1539897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83457.5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>
        <f ca="1">IF(Tabulka[[#This Row],[15_vzpl]]-Tabulka[[#This Row],[14_vzsk]]=0,"",Tabulka[[#This Row],[15_vzpl]]-Tabulka[[#This Row],[14_vzsk]])</f>
        <v>-83457.5</v>
      </c>
    </row>
    <row r="14" spans="1:19" x14ac:dyDescent="0.3">
      <c r="A14" s="254">
        <v>746</v>
      </c>
      <c r="B14" s="253" t="s">
        <v>955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0.8916666666666665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1319.5999999999997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337639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936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22.941666666666674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40696.800000000003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706541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770541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8280247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4114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6" t="str">
        <f ca="1">IF(Tabulka[[#This Row],[15_vzpl]]=0,"",Tabulka[[#This Row],[14_vzsk]]/Tabulka[[#This Row],[15_vzpl]])</f>
        <v/>
      </c>
      <c r="S15" s="255">
        <f ca="1">IF(Tabulka[[#This Row],[15_vzpl]]-Tabulka[[#This Row],[14_vzsk]]=0,"",Tabulka[[#This Row],[15_vzpl]]-Tabulka[[#This Row],[14_vzsk]])</f>
        <v>-4114</v>
      </c>
    </row>
    <row r="16" spans="1:19" x14ac:dyDescent="0.3">
      <c r="A16" s="254">
        <v>303</v>
      </c>
      <c r="B16" s="253" t="s">
        <v>956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4114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6" t="str">
        <f ca="1">IF(Tabulka[[#This Row],[15_vzpl]]=0,"",Tabulka[[#This Row],[14_vzsk]]/Tabulka[[#This Row],[15_vzpl]])</f>
        <v/>
      </c>
      <c r="S16" s="255">
        <f ca="1">IF(Tabulka[[#This Row],[15_vzpl]]-Tabulka[[#This Row],[14_vzsk]]=0,"",Tabulka[[#This Row],[15_vzpl]]-Tabulka[[#This Row],[14_vzsk]])</f>
        <v>-4114</v>
      </c>
    </row>
    <row r="17" spans="1:19" x14ac:dyDescent="0.3">
      <c r="A17" s="254">
        <v>409</v>
      </c>
      <c r="B17" s="253" t="s">
        <v>957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16.94166666666667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30148.800000000003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582499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646499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6717334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958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23802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23802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257773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959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8708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100240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100240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1305140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937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7176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76458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76458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1349726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960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7176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76458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76458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1349726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235</v>
      </c>
    </row>
    <row r="23" spans="1:19" x14ac:dyDescent="0.3">
      <c r="A23" s="88" t="s">
        <v>127</v>
      </c>
    </row>
    <row r="24" spans="1:19" x14ac:dyDescent="0.3">
      <c r="A24" s="89" t="s">
        <v>205</v>
      </c>
    </row>
    <row r="25" spans="1:19" x14ac:dyDescent="0.3">
      <c r="A25" s="246" t="s">
        <v>204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7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950</v>
      </c>
    </row>
    <row r="2" spans="1:19" x14ac:dyDescent="0.3">
      <c r="A2" s="200" t="s">
        <v>236</v>
      </c>
    </row>
    <row r="3" spans="1:19" x14ac:dyDescent="0.3">
      <c r="A3" s="292" t="s">
        <v>131</v>
      </c>
      <c r="B3" s="291" t="s">
        <v>203</v>
      </c>
      <c r="C3" t="s">
        <v>234</v>
      </c>
      <c r="D3" t="s">
        <v>225</v>
      </c>
      <c r="E3" t="s">
        <v>223</v>
      </c>
      <c r="F3" t="s">
        <v>222</v>
      </c>
      <c r="G3" t="s">
        <v>221</v>
      </c>
      <c r="H3" t="s">
        <v>220</v>
      </c>
      <c r="I3" t="s">
        <v>219</v>
      </c>
      <c r="J3" t="s">
        <v>218</v>
      </c>
      <c r="K3" t="s">
        <v>217</v>
      </c>
      <c r="L3" t="s">
        <v>216</v>
      </c>
      <c r="M3" t="s">
        <v>215</v>
      </c>
      <c r="N3" t="s">
        <v>214</v>
      </c>
      <c r="O3" t="s">
        <v>213</v>
      </c>
      <c r="P3" t="s">
        <v>212</v>
      </c>
      <c r="Q3" t="s">
        <v>211</v>
      </c>
      <c r="R3" t="s">
        <v>210</v>
      </c>
      <c r="S3" t="s">
        <v>209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206</v>
      </c>
      <c r="E4" s="283">
        <v>13.3</v>
      </c>
      <c r="F4" s="283"/>
      <c r="G4" s="283"/>
      <c r="H4" s="283"/>
      <c r="I4" s="283">
        <v>2209.6</v>
      </c>
      <c r="J4" s="283">
        <v>7</v>
      </c>
      <c r="K4" s="283">
        <v>3</v>
      </c>
      <c r="L4" s="283"/>
      <c r="M4" s="283"/>
      <c r="N4" s="283"/>
      <c r="O4" s="283"/>
      <c r="P4" s="283"/>
      <c r="Q4" s="283">
        <v>919786</v>
      </c>
      <c r="R4" s="283"/>
      <c r="S4" s="283"/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1.3</v>
      </c>
      <c r="I5">
        <v>208.8</v>
      </c>
      <c r="Q5">
        <v>38766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2.4</v>
      </c>
      <c r="I6">
        <v>415.2</v>
      </c>
      <c r="J6">
        <v>3.5</v>
      </c>
      <c r="Q6">
        <v>116070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9.6</v>
      </c>
      <c r="I7">
        <v>1585.6</v>
      </c>
      <c r="J7">
        <v>3.5</v>
      </c>
      <c r="K7">
        <v>3</v>
      </c>
      <c r="Q7">
        <v>764950</v>
      </c>
    </row>
    <row r="8" spans="1:19" x14ac:dyDescent="0.3">
      <c r="A8" s="290" t="s">
        <v>136</v>
      </c>
      <c r="B8" s="289">
        <v>5</v>
      </c>
      <c r="C8">
        <v>1</v>
      </c>
      <c r="D8" t="s">
        <v>935</v>
      </c>
      <c r="E8">
        <v>4.0999999999999996</v>
      </c>
      <c r="I8">
        <v>641.6</v>
      </c>
      <c r="Q8">
        <v>151052</v>
      </c>
      <c r="R8">
        <v>2900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2.1</v>
      </c>
      <c r="I9">
        <v>353.6</v>
      </c>
      <c r="Q9">
        <v>77425</v>
      </c>
      <c r="R9">
        <v>2900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2</v>
      </c>
      <c r="I10">
        <v>288</v>
      </c>
      <c r="Q10">
        <v>73627</v>
      </c>
    </row>
    <row r="11" spans="1:19" x14ac:dyDescent="0.3">
      <c r="A11" s="288" t="s">
        <v>139</v>
      </c>
      <c r="B11" s="287">
        <v>8</v>
      </c>
      <c r="C11">
        <v>1</v>
      </c>
      <c r="D11" t="s">
        <v>936</v>
      </c>
      <c r="E11">
        <v>23.3</v>
      </c>
      <c r="I11">
        <v>3372.8</v>
      </c>
      <c r="J11">
        <v>5</v>
      </c>
      <c r="K11">
        <v>5</v>
      </c>
      <c r="L11">
        <v>10</v>
      </c>
      <c r="O11">
        <v>6452</v>
      </c>
      <c r="P11">
        <v>6452</v>
      </c>
      <c r="Q11">
        <v>617051</v>
      </c>
    </row>
    <row r="12" spans="1:19" x14ac:dyDescent="0.3">
      <c r="A12" s="290" t="s">
        <v>140</v>
      </c>
      <c r="B12" s="289">
        <v>9</v>
      </c>
      <c r="C12">
        <v>1</v>
      </c>
      <c r="D12">
        <v>409</v>
      </c>
      <c r="E12">
        <v>17.3</v>
      </c>
      <c r="I12">
        <v>2564.8000000000002</v>
      </c>
      <c r="J12">
        <v>5</v>
      </c>
      <c r="K12">
        <v>5</v>
      </c>
      <c r="L12">
        <v>10</v>
      </c>
      <c r="O12">
        <v>5952</v>
      </c>
      <c r="P12">
        <v>5952</v>
      </c>
      <c r="Q12">
        <v>504906</v>
      </c>
    </row>
    <row r="13" spans="1:19" x14ac:dyDescent="0.3">
      <c r="A13" s="288" t="s">
        <v>141</v>
      </c>
      <c r="B13" s="287">
        <v>10</v>
      </c>
      <c r="C13">
        <v>1</v>
      </c>
      <c r="D13">
        <v>630</v>
      </c>
      <c r="E13">
        <v>1</v>
      </c>
      <c r="I13">
        <v>168</v>
      </c>
      <c r="O13">
        <v>500</v>
      </c>
      <c r="P13">
        <v>500</v>
      </c>
      <c r="Q13">
        <v>19449</v>
      </c>
    </row>
    <row r="14" spans="1:19" x14ac:dyDescent="0.3">
      <c r="A14" s="290" t="s">
        <v>142</v>
      </c>
      <c r="B14" s="289">
        <v>11</v>
      </c>
      <c r="C14">
        <v>1</v>
      </c>
      <c r="D14">
        <v>642</v>
      </c>
      <c r="E14">
        <v>5</v>
      </c>
      <c r="I14">
        <v>640</v>
      </c>
      <c r="Q14">
        <v>92696</v>
      </c>
    </row>
    <row r="15" spans="1:19" x14ac:dyDescent="0.3">
      <c r="A15" s="288" t="s">
        <v>143</v>
      </c>
      <c r="B15" s="287">
        <v>12</v>
      </c>
      <c r="C15">
        <v>1</v>
      </c>
      <c r="D15" t="s">
        <v>937</v>
      </c>
      <c r="E15">
        <v>4</v>
      </c>
      <c r="I15">
        <v>544</v>
      </c>
      <c r="Q15">
        <v>107551</v>
      </c>
    </row>
    <row r="16" spans="1:19" x14ac:dyDescent="0.3">
      <c r="A16" s="286" t="s">
        <v>131</v>
      </c>
      <c r="B16" s="285">
        <v>2017</v>
      </c>
      <c r="C16">
        <v>1</v>
      </c>
      <c r="D16">
        <v>30</v>
      </c>
      <c r="E16">
        <v>4</v>
      </c>
      <c r="I16">
        <v>544</v>
      </c>
      <c r="Q16">
        <v>107551</v>
      </c>
    </row>
    <row r="17" spans="3:18" x14ac:dyDescent="0.3">
      <c r="C17" t="s">
        <v>938</v>
      </c>
      <c r="E17">
        <v>44.7</v>
      </c>
      <c r="I17">
        <v>6768</v>
      </c>
      <c r="J17">
        <v>12</v>
      </c>
      <c r="K17">
        <v>8</v>
      </c>
      <c r="L17">
        <v>10</v>
      </c>
      <c r="O17">
        <v>6452</v>
      </c>
      <c r="P17">
        <v>6452</v>
      </c>
      <c r="Q17">
        <v>1795440</v>
      </c>
      <c r="R17">
        <v>2900</v>
      </c>
    </row>
    <row r="18" spans="3:18" x14ac:dyDescent="0.3">
      <c r="C18">
        <v>2</v>
      </c>
      <c r="D18" t="s">
        <v>206</v>
      </c>
      <c r="E18">
        <v>13.3</v>
      </c>
      <c r="I18">
        <v>1947.2000000000003</v>
      </c>
      <c r="J18">
        <v>11</v>
      </c>
      <c r="Q18">
        <v>901473</v>
      </c>
      <c r="R18">
        <v>10500</v>
      </c>
    </row>
    <row r="19" spans="3:18" x14ac:dyDescent="0.3">
      <c r="C19">
        <v>2</v>
      </c>
      <c r="D19">
        <v>99</v>
      </c>
      <c r="E19">
        <v>1.3</v>
      </c>
      <c r="I19">
        <v>197.60000000000002</v>
      </c>
      <c r="Q19">
        <v>44290</v>
      </c>
      <c r="R19">
        <v>10500</v>
      </c>
    </row>
    <row r="20" spans="3:18" x14ac:dyDescent="0.3">
      <c r="C20">
        <v>2</v>
      </c>
      <c r="D20">
        <v>100</v>
      </c>
      <c r="E20">
        <v>2.4</v>
      </c>
      <c r="I20">
        <v>344</v>
      </c>
      <c r="J20">
        <v>5.5</v>
      </c>
      <c r="Q20">
        <v>117157</v>
      </c>
    </row>
    <row r="21" spans="3:18" x14ac:dyDescent="0.3">
      <c r="C21">
        <v>2</v>
      </c>
      <c r="D21">
        <v>101</v>
      </c>
      <c r="E21">
        <v>9.6</v>
      </c>
      <c r="I21">
        <v>1405.6000000000001</v>
      </c>
      <c r="J21">
        <v>5.5</v>
      </c>
      <c r="Q21">
        <v>740026</v>
      </c>
    </row>
    <row r="22" spans="3:18" x14ac:dyDescent="0.3">
      <c r="C22">
        <v>2</v>
      </c>
      <c r="D22" t="s">
        <v>935</v>
      </c>
      <c r="E22">
        <v>4.0999999999999996</v>
      </c>
      <c r="I22">
        <v>534.40000000000009</v>
      </c>
      <c r="Q22">
        <v>148070</v>
      </c>
      <c r="R22">
        <v>6600</v>
      </c>
    </row>
    <row r="23" spans="3:18" x14ac:dyDescent="0.3">
      <c r="C23">
        <v>2</v>
      </c>
      <c r="D23">
        <v>526</v>
      </c>
      <c r="E23">
        <v>2.1</v>
      </c>
      <c r="I23">
        <v>318.40000000000003</v>
      </c>
      <c r="Q23">
        <v>77225</v>
      </c>
      <c r="R23">
        <v>6600</v>
      </c>
    </row>
    <row r="24" spans="3:18" x14ac:dyDescent="0.3">
      <c r="C24">
        <v>2</v>
      </c>
      <c r="D24">
        <v>746</v>
      </c>
      <c r="E24">
        <v>2</v>
      </c>
      <c r="I24">
        <v>216</v>
      </c>
      <c r="Q24">
        <v>70845</v>
      </c>
    </row>
    <row r="25" spans="3:18" x14ac:dyDescent="0.3">
      <c r="C25">
        <v>2</v>
      </c>
      <c r="D25" t="s">
        <v>936</v>
      </c>
      <c r="E25">
        <v>23.3</v>
      </c>
      <c r="I25">
        <v>3200</v>
      </c>
      <c r="L25">
        <v>10</v>
      </c>
      <c r="Q25">
        <v>604903</v>
      </c>
    </row>
    <row r="26" spans="3:18" x14ac:dyDescent="0.3">
      <c r="C26">
        <v>2</v>
      </c>
      <c r="D26">
        <v>409</v>
      </c>
      <c r="E26">
        <v>17.3</v>
      </c>
      <c r="I26">
        <v>2312</v>
      </c>
      <c r="L26">
        <v>10</v>
      </c>
      <c r="Q26">
        <v>487988</v>
      </c>
    </row>
    <row r="27" spans="3:18" x14ac:dyDescent="0.3">
      <c r="C27">
        <v>2</v>
      </c>
      <c r="D27">
        <v>630</v>
      </c>
      <c r="E27">
        <v>1</v>
      </c>
      <c r="I27">
        <v>160</v>
      </c>
      <c r="Q27">
        <v>18850</v>
      </c>
    </row>
    <row r="28" spans="3:18" x14ac:dyDescent="0.3">
      <c r="C28">
        <v>2</v>
      </c>
      <c r="D28">
        <v>642</v>
      </c>
      <c r="E28">
        <v>5</v>
      </c>
      <c r="I28">
        <v>728</v>
      </c>
      <c r="Q28">
        <v>98065</v>
      </c>
    </row>
    <row r="29" spans="3:18" x14ac:dyDescent="0.3">
      <c r="C29">
        <v>2</v>
      </c>
      <c r="D29" t="s">
        <v>937</v>
      </c>
      <c r="E29">
        <v>4</v>
      </c>
      <c r="I29">
        <v>640</v>
      </c>
      <c r="Q29">
        <v>106540</v>
      </c>
    </row>
    <row r="30" spans="3:18" x14ac:dyDescent="0.3">
      <c r="C30">
        <v>2</v>
      </c>
      <c r="D30">
        <v>30</v>
      </c>
      <c r="E30">
        <v>4</v>
      </c>
      <c r="I30">
        <v>640</v>
      </c>
      <c r="Q30">
        <v>106540</v>
      </c>
    </row>
    <row r="31" spans="3:18" x14ac:dyDescent="0.3">
      <c r="C31" t="s">
        <v>939</v>
      </c>
      <c r="E31">
        <v>44.7</v>
      </c>
      <c r="I31">
        <v>6321.6</v>
      </c>
      <c r="J31">
        <v>11</v>
      </c>
      <c r="L31">
        <v>10</v>
      </c>
      <c r="Q31">
        <v>1760986</v>
      </c>
      <c r="R31">
        <v>17100</v>
      </c>
    </row>
    <row r="32" spans="3:18" x14ac:dyDescent="0.3">
      <c r="C32">
        <v>3</v>
      </c>
      <c r="D32" t="s">
        <v>206</v>
      </c>
      <c r="E32">
        <v>14.3</v>
      </c>
      <c r="I32">
        <v>2315.1999999999998</v>
      </c>
      <c r="J32">
        <v>11</v>
      </c>
      <c r="Q32">
        <v>931241</v>
      </c>
      <c r="R32">
        <v>9000</v>
      </c>
    </row>
    <row r="33" spans="3:18" x14ac:dyDescent="0.3">
      <c r="C33">
        <v>3</v>
      </c>
      <c r="D33">
        <v>99</v>
      </c>
      <c r="E33">
        <v>1.3</v>
      </c>
      <c r="I33">
        <v>181.60000000000002</v>
      </c>
      <c r="Q33">
        <v>40169</v>
      </c>
      <c r="R33">
        <v>9000</v>
      </c>
    </row>
    <row r="34" spans="3:18" x14ac:dyDescent="0.3">
      <c r="C34">
        <v>3</v>
      </c>
      <c r="D34">
        <v>100</v>
      </c>
      <c r="E34">
        <v>2.4</v>
      </c>
      <c r="I34">
        <v>432.8</v>
      </c>
      <c r="J34">
        <v>5.5</v>
      </c>
      <c r="Q34">
        <v>117053</v>
      </c>
    </row>
    <row r="35" spans="3:18" x14ac:dyDescent="0.3">
      <c r="C35">
        <v>3</v>
      </c>
      <c r="D35">
        <v>101</v>
      </c>
      <c r="E35">
        <v>10.6</v>
      </c>
      <c r="I35">
        <v>1700.8</v>
      </c>
      <c r="J35">
        <v>5.5</v>
      </c>
      <c r="Q35">
        <v>774019</v>
      </c>
    </row>
    <row r="36" spans="3:18" x14ac:dyDescent="0.3">
      <c r="C36">
        <v>3</v>
      </c>
      <c r="D36" t="s">
        <v>935</v>
      </c>
      <c r="E36">
        <v>4.0999999999999996</v>
      </c>
      <c r="I36">
        <v>511.2</v>
      </c>
      <c r="Q36">
        <v>125214</v>
      </c>
      <c r="R36">
        <v>14000</v>
      </c>
    </row>
    <row r="37" spans="3:18" x14ac:dyDescent="0.3">
      <c r="C37">
        <v>3</v>
      </c>
      <c r="D37">
        <v>526</v>
      </c>
      <c r="E37">
        <v>2.1</v>
      </c>
      <c r="I37">
        <v>359.2</v>
      </c>
      <c r="Q37">
        <v>77930</v>
      </c>
      <c r="R37">
        <v>14000</v>
      </c>
    </row>
    <row r="38" spans="3:18" x14ac:dyDescent="0.3">
      <c r="C38">
        <v>3</v>
      </c>
      <c r="D38">
        <v>746</v>
      </c>
      <c r="E38">
        <v>2</v>
      </c>
      <c r="I38">
        <v>152</v>
      </c>
      <c r="Q38">
        <v>47284</v>
      </c>
    </row>
    <row r="39" spans="3:18" x14ac:dyDescent="0.3">
      <c r="C39">
        <v>3</v>
      </c>
      <c r="D39" t="s">
        <v>936</v>
      </c>
      <c r="E39">
        <v>23.3</v>
      </c>
      <c r="I39">
        <v>3692</v>
      </c>
      <c r="L39">
        <v>10</v>
      </c>
      <c r="O39">
        <v>64200</v>
      </c>
      <c r="P39">
        <v>64200</v>
      </c>
      <c r="Q39">
        <v>686054</v>
      </c>
      <c r="R39">
        <v>4114</v>
      </c>
    </row>
    <row r="40" spans="3:18" x14ac:dyDescent="0.3">
      <c r="C40">
        <v>3</v>
      </c>
      <c r="D40">
        <v>303</v>
      </c>
      <c r="R40">
        <v>4114</v>
      </c>
    </row>
    <row r="41" spans="3:18" x14ac:dyDescent="0.3">
      <c r="C41">
        <v>3</v>
      </c>
      <c r="D41">
        <v>409</v>
      </c>
      <c r="E41">
        <v>17.3</v>
      </c>
      <c r="I41">
        <v>2712</v>
      </c>
      <c r="L41">
        <v>10</v>
      </c>
      <c r="O41">
        <v>52850</v>
      </c>
      <c r="P41">
        <v>52850</v>
      </c>
      <c r="Q41">
        <v>555100</v>
      </c>
    </row>
    <row r="42" spans="3:18" x14ac:dyDescent="0.3">
      <c r="C42">
        <v>3</v>
      </c>
      <c r="D42">
        <v>630</v>
      </c>
      <c r="E42">
        <v>1</v>
      </c>
      <c r="I42">
        <v>152</v>
      </c>
      <c r="O42">
        <v>3850</v>
      </c>
      <c r="P42">
        <v>3850</v>
      </c>
      <c r="Q42">
        <v>23243</v>
      </c>
    </row>
    <row r="43" spans="3:18" x14ac:dyDescent="0.3">
      <c r="C43">
        <v>3</v>
      </c>
      <c r="D43">
        <v>642</v>
      </c>
      <c r="E43">
        <v>5</v>
      </c>
      <c r="I43">
        <v>828</v>
      </c>
      <c r="O43">
        <v>7500</v>
      </c>
      <c r="P43">
        <v>7500</v>
      </c>
      <c r="Q43">
        <v>107711</v>
      </c>
    </row>
    <row r="44" spans="3:18" x14ac:dyDescent="0.3">
      <c r="C44">
        <v>3</v>
      </c>
      <c r="D44" t="s">
        <v>937</v>
      </c>
      <c r="E44">
        <v>4</v>
      </c>
      <c r="I44">
        <v>680</v>
      </c>
      <c r="Q44">
        <v>110841</v>
      </c>
    </row>
    <row r="45" spans="3:18" x14ac:dyDescent="0.3">
      <c r="C45">
        <v>3</v>
      </c>
      <c r="D45">
        <v>30</v>
      </c>
      <c r="E45">
        <v>4</v>
      </c>
      <c r="I45">
        <v>680</v>
      </c>
      <c r="Q45">
        <v>110841</v>
      </c>
    </row>
    <row r="46" spans="3:18" x14ac:dyDescent="0.3">
      <c r="C46" t="s">
        <v>940</v>
      </c>
      <c r="E46">
        <v>45.7</v>
      </c>
      <c r="I46">
        <v>7198.4</v>
      </c>
      <c r="J46">
        <v>11</v>
      </c>
      <c r="L46">
        <v>10</v>
      </c>
      <c r="O46">
        <v>64200</v>
      </c>
      <c r="P46">
        <v>64200</v>
      </c>
      <c r="Q46">
        <v>1853350</v>
      </c>
      <c r="R46">
        <v>27114</v>
      </c>
    </row>
    <row r="47" spans="3:18" x14ac:dyDescent="0.3">
      <c r="C47">
        <v>4</v>
      </c>
      <c r="D47" t="s">
        <v>206</v>
      </c>
      <c r="E47">
        <v>14.3</v>
      </c>
      <c r="I47">
        <v>2116.8000000000002</v>
      </c>
      <c r="J47">
        <v>2</v>
      </c>
      <c r="K47">
        <v>1</v>
      </c>
      <c r="Q47">
        <v>947661</v>
      </c>
    </row>
    <row r="48" spans="3:18" x14ac:dyDescent="0.3">
      <c r="C48">
        <v>4</v>
      </c>
      <c r="D48">
        <v>99</v>
      </c>
      <c r="E48">
        <v>1.3</v>
      </c>
      <c r="I48">
        <v>72</v>
      </c>
      <c r="Q48">
        <v>20465</v>
      </c>
    </row>
    <row r="49" spans="3:18" x14ac:dyDescent="0.3">
      <c r="C49">
        <v>4</v>
      </c>
      <c r="D49">
        <v>100</v>
      </c>
      <c r="E49">
        <v>2.4</v>
      </c>
      <c r="I49">
        <v>384</v>
      </c>
      <c r="Q49">
        <v>114690</v>
      </c>
    </row>
    <row r="50" spans="3:18" x14ac:dyDescent="0.3">
      <c r="C50">
        <v>4</v>
      </c>
      <c r="D50">
        <v>101</v>
      </c>
      <c r="E50">
        <v>10.6</v>
      </c>
      <c r="I50">
        <v>1660.8</v>
      </c>
      <c r="J50">
        <v>2</v>
      </c>
      <c r="K50">
        <v>1</v>
      </c>
      <c r="Q50">
        <v>812506</v>
      </c>
    </row>
    <row r="51" spans="3:18" x14ac:dyDescent="0.3">
      <c r="C51">
        <v>4</v>
      </c>
      <c r="D51" t="s">
        <v>935</v>
      </c>
      <c r="E51">
        <v>4.0999999999999996</v>
      </c>
      <c r="I51">
        <v>600</v>
      </c>
      <c r="Q51">
        <v>149137</v>
      </c>
      <c r="R51">
        <v>3000</v>
      </c>
    </row>
    <row r="52" spans="3:18" x14ac:dyDescent="0.3">
      <c r="C52">
        <v>4</v>
      </c>
      <c r="D52">
        <v>526</v>
      </c>
      <c r="E52">
        <v>2.1</v>
      </c>
      <c r="I52">
        <v>336</v>
      </c>
      <c r="Q52">
        <v>77496</v>
      </c>
      <c r="R52">
        <v>3000</v>
      </c>
    </row>
    <row r="53" spans="3:18" x14ac:dyDescent="0.3">
      <c r="C53">
        <v>4</v>
      </c>
      <c r="D53">
        <v>746</v>
      </c>
      <c r="E53">
        <v>2</v>
      </c>
      <c r="I53">
        <v>264</v>
      </c>
      <c r="Q53">
        <v>71641</v>
      </c>
    </row>
    <row r="54" spans="3:18" x14ac:dyDescent="0.3">
      <c r="C54">
        <v>4</v>
      </c>
      <c r="D54" t="s">
        <v>936</v>
      </c>
      <c r="E54">
        <v>23.3</v>
      </c>
      <c r="I54">
        <v>3256</v>
      </c>
      <c r="K54">
        <v>5</v>
      </c>
      <c r="L54">
        <v>10</v>
      </c>
      <c r="O54">
        <v>7100</v>
      </c>
      <c r="P54">
        <v>7100</v>
      </c>
      <c r="Q54">
        <v>627115</v>
      </c>
    </row>
    <row r="55" spans="3:18" x14ac:dyDescent="0.3">
      <c r="C55">
        <v>4</v>
      </c>
      <c r="D55">
        <v>409</v>
      </c>
      <c r="E55">
        <v>17.3</v>
      </c>
      <c r="I55">
        <v>2392</v>
      </c>
      <c r="K55">
        <v>5</v>
      </c>
      <c r="L55">
        <v>10</v>
      </c>
      <c r="O55">
        <v>6000</v>
      </c>
      <c r="P55">
        <v>6000</v>
      </c>
      <c r="Q55">
        <v>506771</v>
      </c>
    </row>
    <row r="56" spans="3:18" x14ac:dyDescent="0.3">
      <c r="C56">
        <v>4</v>
      </c>
      <c r="D56">
        <v>630</v>
      </c>
      <c r="E56">
        <v>1</v>
      </c>
      <c r="I56">
        <v>152</v>
      </c>
      <c r="Q56">
        <v>18917</v>
      </c>
    </row>
    <row r="57" spans="3:18" x14ac:dyDescent="0.3">
      <c r="C57">
        <v>4</v>
      </c>
      <c r="D57">
        <v>642</v>
      </c>
      <c r="E57">
        <v>5</v>
      </c>
      <c r="I57">
        <v>712</v>
      </c>
      <c r="O57">
        <v>1100</v>
      </c>
      <c r="P57">
        <v>1100</v>
      </c>
      <c r="Q57">
        <v>101427</v>
      </c>
    </row>
    <row r="58" spans="3:18" x14ac:dyDescent="0.3">
      <c r="C58">
        <v>4</v>
      </c>
      <c r="D58" t="s">
        <v>937</v>
      </c>
      <c r="E58">
        <v>4</v>
      </c>
      <c r="I58">
        <v>568</v>
      </c>
      <c r="Q58">
        <v>96845</v>
      </c>
    </row>
    <row r="59" spans="3:18" x14ac:dyDescent="0.3">
      <c r="C59">
        <v>4</v>
      </c>
      <c r="D59">
        <v>30</v>
      </c>
      <c r="E59">
        <v>4</v>
      </c>
      <c r="I59">
        <v>568</v>
      </c>
      <c r="Q59">
        <v>96845</v>
      </c>
    </row>
    <row r="60" spans="3:18" x14ac:dyDescent="0.3">
      <c r="C60" t="s">
        <v>941</v>
      </c>
      <c r="E60">
        <v>45.7</v>
      </c>
      <c r="I60">
        <v>6540.8</v>
      </c>
      <c r="J60">
        <v>2</v>
      </c>
      <c r="K60">
        <v>6</v>
      </c>
      <c r="L60">
        <v>10</v>
      </c>
      <c r="O60">
        <v>7100</v>
      </c>
      <c r="P60">
        <v>7100</v>
      </c>
      <c r="Q60">
        <v>1820758</v>
      </c>
      <c r="R60">
        <v>3000</v>
      </c>
    </row>
    <row r="61" spans="3:18" x14ac:dyDescent="0.3">
      <c r="C61">
        <v>5</v>
      </c>
      <c r="D61" t="s">
        <v>206</v>
      </c>
      <c r="E61">
        <v>14.3</v>
      </c>
      <c r="I61">
        <v>2551.2000000000003</v>
      </c>
      <c r="J61">
        <v>6.5</v>
      </c>
      <c r="Q61">
        <v>976476</v>
      </c>
    </row>
    <row r="62" spans="3:18" x14ac:dyDescent="0.3">
      <c r="C62">
        <v>5</v>
      </c>
      <c r="D62">
        <v>99</v>
      </c>
      <c r="E62">
        <v>1.3</v>
      </c>
      <c r="I62">
        <v>212.8</v>
      </c>
      <c r="Q62">
        <v>35298</v>
      </c>
    </row>
    <row r="63" spans="3:18" x14ac:dyDescent="0.3">
      <c r="C63">
        <v>5</v>
      </c>
      <c r="D63">
        <v>100</v>
      </c>
      <c r="E63">
        <v>2.4</v>
      </c>
      <c r="I63">
        <v>444.8</v>
      </c>
      <c r="Q63">
        <v>114690</v>
      </c>
    </row>
    <row r="64" spans="3:18" x14ac:dyDescent="0.3">
      <c r="C64">
        <v>5</v>
      </c>
      <c r="D64">
        <v>101</v>
      </c>
      <c r="E64">
        <v>10.6</v>
      </c>
      <c r="I64">
        <v>1893.6000000000001</v>
      </c>
      <c r="J64">
        <v>6.5</v>
      </c>
      <c r="Q64">
        <v>826488</v>
      </c>
    </row>
    <row r="65" spans="3:18" x14ac:dyDescent="0.3">
      <c r="C65">
        <v>5</v>
      </c>
      <c r="D65" t="s">
        <v>935</v>
      </c>
      <c r="E65">
        <v>4.0999999999999996</v>
      </c>
      <c r="I65">
        <v>682.40000000000009</v>
      </c>
      <c r="Q65">
        <v>147949</v>
      </c>
      <c r="R65">
        <v>22000</v>
      </c>
    </row>
    <row r="66" spans="3:18" x14ac:dyDescent="0.3">
      <c r="C66">
        <v>5</v>
      </c>
      <c r="D66">
        <v>526</v>
      </c>
      <c r="E66">
        <v>2.1</v>
      </c>
      <c r="I66">
        <v>386.40000000000003</v>
      </c>
      <c r="Q66">
        <v>77496</v>
      </c>
      <c r="R66">
        <v>22000</v>
      </c>
    </row>
    <row r="67" spans="3:18" x14ac:dyDescent="0.3">
      <c r="C67">
        <v>5</v>
      </c>
      <c r="D67">
        <v>746</v>
      </c>
      <c r="E67">
        <v>2</v>
      </c>
      <c r="I67">
        <v>296</v>
      </c>
      <c r="Q67">
        <v>70453</v>
      </c>
    </row>
    <row r="68" spans="3:18" x14ac:dyDescent="0.3">
      <c r="C68">
        <v>5</v>
      </c>
      <c r="D68" t="s">
        <v>936</v>
      </c>
      <c r="E68">
        <v>22</v>
      </c>
      <c r="I68">
        <v>3708.8</v>
      </c>
      <c r="L68">
        <v>10</v>
      </c>
      <c r="Q68">
        <v>614626</v>
      </c>
    </row>
    <row r="69" spans="3:18" x14ac:dyDescent="0.3">
      <c r="C69">
        <v>5</v>
      </c>
      <c r="D69">
        <v>409</v>
      </c>
      <c r="E69">
        <v>16</v>
      </c>
      <c r="I69">
        <v>2732.8</v>
      </c>
      <c r="L69">
        <v>10</v>
      </c>
      <c r="Q69">
        <v>498072</v>
      </c>
    </row>
    <row r="70" spans="3:18" x14ac:dyDescent="0.3">
      <c r="C70">
        <v>5</v>
      </c>
      <c r="D70">
        <v>630</v>
      </c>
      <c r="E70">
        <v>1</v>
      </c>
      <c r="I70">
        <v>160</v>
      </c>
      <c r="Q70">
        <v>19419</v>
      </c>
    </row>
    <row r="71" spans="3:18" x14ac:dyDescent="0.3">
      <c r="C71">
        <v>5</v>
      </c>
      <c r="D71">
        <v>642</v>
      </c>
      <c r="E71">
        <v>5</v>
      </c>
      <c r="I71">
        <v>816</v>
      </c>
      <c r="Q71">
        <v>97135</v>
      </c>
    </row>
    <row r="72" spans="3:18" x14ac:dyDescent="0.3">
      <c r="C72">
        <v>5</v>
      </c>
      <c r="D72" t="s">
        <v>937</v>
      </c>
      <c r="E72">
        <v>4</v>
      </c>
      <c r="I72">
        <v>736</v>
      </c>
      <c r="Q72">
        <v>106540</v>
      </c>
    </row>
    <row r="73" spans="3:18" x14ac:dyDescent="0.3">
      <c r="C73">
        <v>5</v>
      </c>
      <c r="D73">
        <v>30</v>
      </c>
      <c r="E73">
        <v>4</v>
      </c>
      <c r="I73">
        <v>736</v>
      </c>
      <c r="Q73">
        <v>106540</v>
      </c>
    </row>
    <row r="74" spans="3:18" x14ac:dyDescent="0.3">
      <c r="C74" t="s">
        <v>942</v>
      </c>
      <c r="E74">
        <v>44.400000000000006</v>
      </c>
      <c r="I74">
        <v>7678.4000000000005</v>
      </c>
      <c r="J74">
        <v>6.5</v>
      </c>
      <c r="L74">
        <v>10</v>
      </c>
      <c r="Q74">
        <v>1845591</v>
      </c>
      <c r="R74">
        <v>22000</v>
      </c>
    </row>
    <row r="75" spans="3:18" x14ac:dyDescent="0.3">
      <c r="C75">
        <v>6</v>
      </c>
      <c r="D75" t="s">
        <v>206</v>
      </c>
      <c r="E75">
        <v>14.4</v>
      </c>
      <c r="I75">
        <v>2218.3999999999996</v>
      </c>
      <c r="L75">
        <v>220</v>
      </c>
      <c r="Q75">
        <v>936861</v>
      </c>
    </row>
    <row r="76" spans="3:18" x14ac:dyDescent="0.3">
      <c r="C76">
        <v>6</v>
      </c>
      <c r="D76">
        <v>99</v>
      </c>
      <c r="E76">
        <v>1.8</v>
      </c>
      <c r="I76">
        <v>291.2</v>
      </c>
      <c r="Q76">
        <v>65180</v>
      </c>
    </row>
    <row r="77" spans="3:18" x14ac:dyDescent="0.3">
      <c r="C77">
        <v>6</v>
      </c>
      <c r="D77">
        <v>100</v>
      </c>
      <c r="E77">
        <v>3.2</v>
      </c>
      <c r="I77">
        <v>380.8</v>
      </c>
      <c r="Q77">
        <v>132177</v>
      </c>
    </row>
    <row r="78" spans="3:18" x14ac:dyDescent="0.3">
      <c r="C78">
        <v>6</v>
      </c>
      <c r="D78">
        <v>101</v>
      </c>
      <c r="E78">
        <v>9.4</v>
      </c>
      <c r="I78">
        <v>1546.3999999999999</v>
      </c>
      <c r="L78">
        <v>220</v>
      </c>
      <c r="Q78">
        <v>739504</v>
      </c>
    </row>
    <row r="79" spans="3:18" x14ac:dyDescent="0.3">
      <c r="C79">
        <v>6</v>
      </c>
      <c r="D79" t="s">
        <v>935</v>
      </c>
      <c r="E79">
        <v>4.2</v>
      </c>
      <c r="I79">
        <v>699.2</v>
      </c>
      <c r="Q79">
        <v>155658</v>
      </c>
      <c r="R79">
        <v>1907.5</v>
      </c>
    </row>
    <row r="80" spans="3:18" x14ac:dyDescent="0.3">
      <c r="C80">
        <v>6</v>
      </c>
      <c r="D80">
        <v>526</v>
      </c>
      <c r="E80">
        <v>4.1000000000000005</v>
      </c>
      <c r="I80">
        <v>689.6</v>
      </c>
      <c r="Q80">
        <v>155658</v>
      </c>
      <c r="R80">
        <v>1907.5</v>
      </c>
    </row>
    <row r="81" spans="3:18" x14ac:dyDescent="0.3">
      <c r="C81">
        <v>6</v>
      </c>
      <c r="D81">
        <v>746</v>
      </c>
      <c r="E81">
        <v>0.1</v>
      </c>
      <c r="I81">
        <v>9.6</v>
      </c>
    </row>
    <row r="82" spans="3:18" x14ac:dyDescent="0.3">
      <c r="C82">
        <v>6</v>
      </c>
      <c r="D82" t="s">
        <v>936</v>
      </c>
      <c r="E82">
        <v>22.3</v>
      </c>
      <c r="I82">
        <v>3428.8</v>
      </c>
      <c r="L82">
        <v>10</v>
      </c>
      <c r="O82">
        <v>50000</v>
      </c>
      <c r="P82">
        <v>50000</v>
      </c>
      <c r="Q82">
        <v>661986</v>
      </c>
    </row>
    <row r="83" spans="3:18" x14ac:dyDescent="0.3">
      <c r="C83">
        <v>6</v>
      </c>
      <c r="D83">
        <v>409</v>
      </c>
      <c r="E83">
        <v>16.3</v>
      </c>
      <c r="I83">
        <v>2528.8000000000002</v>
      </c>
      <c r="L83">
        <v>10</v>
      </c>
      <c r="O83">
        <v>39300</v>
      </c>
      <c r="P83">
        <v>39300</v>
      </c>
      <c r="Q83">
        <v>533200</v>
      </c>
    </row>
    <row r="84" spans="3:18" x14ac:dyDescent="0.3">
      <c r="C84">
        <v>6</v>
      </c>
      <c r="D84">
        <v>630</v>
      </c>
      <c r="E84">
        <v>1</v>
      </c>
      <c r="I84">
        <v>140</v>
      </c>
      <c r="O84">
        <v>2200</v>
      </c>
      <c r="P84">
        <v>2200</v>
      </c>
      <c r="Q84">
        <v>21734</v>
      </c>
    </row>
    <row r="85" spans="3:18" x14ac:dyDescent="0.3">
      <c r="C85">
        <v>6</v>
      </c>
      <c r="D85">
        <v>642</v>
      </c>
      <c r="E85">
        <v>5</v>
      </c>
      <c r="I85">
        <v>760</v>
      </c>
      <c r="O85">
        <v>8500</v>
      </c>
      <c r="P85">
        <v>8500</v>
      </c>
      <c r="Q85">
        <v>107052</v>
      </c>
    </row>
    <row r="86" spans="3:18" x14ac:dyDescent="0.3">
      <c r="C86">
        <v>6</v>
      </c>
      <c r="D86" t="s">
        <v>937</v>
      </c>
      <c r="E86">
        <v>4</v>
      </c>
      <c r="I86">
        <v>528</v>
      </c>
      <c r="Q86">
        <v>108650</v>
      </c>
    </row>
    <row r="87" spans="3:18" x14ac:dyDescent="0.3">
      <c r="C87">
        <v>6</v>
      </c>
      <c r="D87">
        <v>30</v>
      </c>
      <c r="E87">
        <v>4</v>
      </c>
      <c r="I87">
        <v>528</v>
      </c>
      <c r="Q87">
        <v>108650</v>
      </c>
    </row>
    <row r="88" spans="3:18" x14ac:dyDescent="0.3">
      <c r="C88" t="s">
        <v>943</v>
      </c>
      <c r="E88">
        <v>44.900000000000006</v>
      </c>
      <c r="I88">
        <v>6874.4</v>
      </c>
      <c r="L88">
        <v>230</v>
      </c>
      <c r="O88">
        <v>50000</v>
      </c>
      <c r="P88">
        <v>50000</v>
      </c>
      <c r="Q88">
        <v>1863155</v>
      </c>
      <c r="R88">
        <v>1907.5</v>
      </c>
    </row>
    <row r="89" spans="3:18" x14ac:dyDescent="0.3">
      <c r="C89">
        <v>7</v>
      </c>
      <c r="D89" t="s">
        <v>206</v>
      </c>
      <c r="E89">
        <v>14.4</v>
      </c>
      <c r="I89">
        <v>1889.2</v>
      </c>
      <c r="J89">
        <v>7</v>
      </c>
      <c r="L89">
        <v>208</v>
      </c>
      <c r="O89">
        <v>373554</v>
      </c>
      <c r="P89">
        <v>373554</v>
      </c>
      <c r="Q89">
        <v>1344635</v>
      </c>
    </row>
    <row r="90" spans="3:18" x14ac:dyDescent="0.3">
      <c r="C90">
        <v>7</v>
      </c>
      <c r="D90">
        <v>99</v>
      </c>
      <c r="E90">
        <v>1.8</v>
      </c>
      <c r="I90">
        <v>281.60000000000002</v>
      </c>
      <c r="O90">
        <v>18626</v>
      </c>
      <c r="P90">
        <v>18626</v>
      </c>
      <c r="Q90">
        <v>83941</v>
      </c>
    </row>
    <row r="91" spans="3:18" x14ac:dyDescent="0.3">
      <c r="C91">
        <v>7</v>
      </c>
      <c r="D91">
        <v>100</v>
      </c>
      <c r="E91">
        <v>3.2</v>
      </c>
      <c r="I91">
        <v>443.2</v>
      </c>
      <c r="O91">
        <v>28278</v>
      </c>
      <c r="P91">
        <v>28278</v>
      </c>
      <c r="Q91">
        <v>181724</v>
      </c>
    </row>
    <row r="92" spans="3:18" x14ac:dyDescent="0.3">
      <c r="C92">
        <v>7</v>
      </c>
      <c r="D92">
        <v>101</v>
      </c>
      <c r="E92">
        <v>9.4</v>
      </c>
      <c r="I92">
        <v>1164.4000000000001</v>
      </c>
      <c r="J92">
        <v>7</v>
      </c>
      <c r="L92">
        <v>208</v>
      </c>
      <c r="O92">
        <v>326650</v>
      </c>
      <c r="P92">
        <v>326650</v>
      </c>
      <c r="Q92">
        <v>1078970</v>
      </c>
    </row>
    <row r="93" spans="3:18" x14ac:dyDescent="0.3">
      <c r="C93">
        <v>7</v>
      </c>
      <c r="D93" t="s">
        <v>935</v>
      </c>
      <c r="E93">
        <v>4.2</v>
      </c>
      <c r="I93">
        <v>388.40000000000003</v>
      </c>
      <c r="O93">
        <v>37648</v>
      </c>
      <c r="P93">
        <v>37648</v>
      </c>
      <c r="Q93">
        <v>191403</v>
      </c>
    </row>
    <row r="94" spans="3:18" x14ac:dyDescent="0.3">
      <c r="C94">
        <v>7</v>
      </c>
      <c r="D94">
        <v>526</v>
      </c>
      <c r="E94">
        <v>4.1000000000000005</v>
      </c>
      <c r="I94">
        <v>381.6</v>
      </c>
      <c r="O94">
        <v>37648</v>
      </c>
      <c r="P94">
        <v>37648</v>
      </c>
      <c r="Q94">
        <v>191403</v>
      </c>
    </row>
    <row r="95" spans="3:18" x14ac:dyDescent="0.3">
      <c r="C95">
        <v>7</v>
      </c>
      <c r="D95">
        <v>746</v>
      </c>
      <c r="E95">
        <v>0.1</v>
      </c>
      <c r="I95">
        <v>6.8</v>
      </c>
    </row>
    <row r="96" spans="3:18" x14ac:dyDescent="0.3">
      <c r="C96">
        <v>7</v>
      </c>
      <c r="D96" t="s">
        <v>936</v>
      </c>
      <c r="E96">
        <v>22.3</v>
      </c>
      <c r="I96">
        <v>2730.4</v>
      </c>
      <c r="J96">
        <v>5</v>
      </c>
      <c r="L96">
        <v>10</v>
      </c>
      <c r="O96">
        <v>204041</v>
      </c>
      <c r="P96">
        <v>204041</v>
      </c>
      <c r="Q96">
        <v>828951</v>
      </c>
    </row>
    <row r="97" spans="3:18" x14ac:dyDescent="0.3">
      <c r="C97">
        <v>7</v>
      </c>
      <c r="D97">
        <v>409</v>
      </c>
      <c r="E97">
        <v>16.3</v>
      </c>
      <c r="I97">
        <v>1970.4</v>
      </c>
      <c r="J97">
        <v>5</v>
      </c>
      <c r="L97">
        <v>10</v>
      </c>
      <c r="O97">
        <v>166151</v>
      </c>
      <c r="P97">
        <v>166151</v>
      </c>
      <c r="Q97">
        <v>672988</v>
      </c>
    </row>
    <row r="98" spans="3:18" x14ac:dyDescent="0.3">
      <c r="C98">
        <v>7</v>
      </c>
      <c r="D98">
        <v>630</v>
      </c>
      <c r="E98">
        <v>1</v>
      </c>
      <c r="I98">
        <v>152</v>
      </c>
      <c r="O98">
        <v>5670</v>
      </c>
      <c r="P98">
        <v>5670</v>
      </c>
      <c r="Q98">
        <v>24595</v>
      </c>
    </row>
    <row r="99" spans="3:18" x14ac:dyDescent="0.3">
      <c r="C99">
        <v>7</v>
      </c>
      <c r="D99">
        <v>642</v>
      </c>
      <c r="E99">
        <v>5</v>
      </c>
      <c r="I99">
        <v>608</v>
      </c>
      <c r="O99">
        <v>32220</v>
      </c>
      <c r="P99">
        <v>32220</v>
      </c>
      <c r="Q99">
        <v>131368</v>
      </c>
    </row>
    <row r="100" spans="3:18" x14ac:dyDescent="0.3">
      <c r="C100">
        <v>7</v>
      </c>
      <c r="D100" t="s">
        <v>937</v>
      </c>
      <c r="E100">
        <v>4</v>
      </c>
      <c r="I100">
        <v>464</v>
      </c>
      <c r="O100">
        <v>36837</v>
      </c>
      <c r="P100">
        <v>36837</v>
      </c>
      <c r="Q100">
        <v>144372</v>
      </c>
    </row>
    <row r="101" spans="3:18" x14ac:dyDescent="0.3">
      <c r="C101">
        <v>7</v>
      </c>
      <c r="D101">
        <v>30</v>
      </c>
      <c r="E101">
        <v>4</v>
      </c>
      <c r="I101">
        <v>464</v>
      </c>
      <c r="O101">
        <v>36837</v>
      </c>
      <c r="P101">
        <v>36837</v>
      </c>
      <c r="Q101">
        <v>144372</v>
      </c>
    </row>
    <row r="102" spans="3:18" x14ac:dyDescent="0.3">
      <c r="C102" t="s">
        <v>944</v>
      </c>
      <c r="E102">
        <v>44.900000000000006</v>
      </c>
      <c r="I102">
        <v>5472</v>
      </c>
      <c r="J102">
        <v>12</v>
      </c>
      <c r="L102">
        <v>218</v>
      </c>
      <c r="O102">
        <v>652080</v>
      </c>
      <c r="P102">
        <v>652080</v>
      </c>
      <c r="Q102">
        <v>2509361</v>
      </c>
    </row>
    <row r="103" spans="3:18" x14ac:dyDescent="0.3">
      <c r="C103">
        <v>8</v>
      </c>
      <c r="D103" t="s">
        <v>206</v>
      </c>
      <c r="E103">
        <v>14.4</v>
      </c>
      <c r="I103">
        <v>1256.8</v>
      </c>
      <c r="J103">
        <v>2</v>
      </c>
      <c r="L103">
        <v>222</v>
      </c>
      <c r="Q103">
        <v>998274</v>
      </c>
    </row>
    <row r="104" spans="3:18" x14ac:dyDescent="0.3">
      <c r="C104">
        <v>8</v>
      </c>
      <c r="D104">
        <v>99</v>
      </c>
      <c r="E104">
        <v>1.8</v>
      </c>
      <c r="I104">
        <v>185.6</v>
      </c>
      <c r="Q104">
        <v>65729</v>
      </c>
    </row>
    <row r="105" spans="3:18" x14ac:dyDescent="0.3">
      <c r="C105">
        <v>8</v>
      </c>
      <c r="D105">
        <v>100</v>
      </c>
      <c r="E105">
        <v>3.2</v>
      </c>
      <c r="I105">
        <v>403.2</v>
      </c>
      <c r="Q105">
        <v>153759</v>
      </c>
    </row>
    <row r="106" spans="3:18" x14ac:dyDescent="0.3">
      <c r="C106">
        <v>8</v>
      </c>
      <c r="D106">
        <v>101</v>
      </c>
      <c r="E106">
        <v>9.4</v>
      </c>
      <c r="I106">
        <v>668</v>
      </c>
      <c r="J106">
        <v>2</v>
      </c>
      <c r="L106">
        <v>222</v>
      </c>
      <c r="Q106">
        <v>778786</v>
      </c>
    </row>
    <row r="107" spans="3:18" x14ac:dyDescent="0.3">
      <c r="C107">
        <v>8</v>
      </c>
      <c r="D107" t="s">
        <v>935</v>
      </c>
      <c r="E107">
        <v>4.2</v>
      </c>
      <c r="I107">
        <v>580.79999999999995</v>
      </c>
      <c r="Q107">
        <v>158801</v>
      </c>
      <c r="R107">
        <v>3000</v>
      </c>
    </row>
    <row r="108" spans="3:18" x14ac:dyDescent="0.3">
      <c r="C108">
        <v>8</v>
      </c>
      <c r="D108">
        <v>526</v>
      </c>
      <c r="E108">
        <v>4.1000000000000005</v>
      </c>
      <c r="I108">
        <v>562.4</v>
      </c>
      <c r="Q108">
        <v>158801</v>
      </c>
      <c r="R108">
        <v>3000</v>
      </c>
    </row>
    <row r="109" spans="3:18" x14ac:dyDescent="0.3">
      <c r="C109">
        <v>8</v>
      </c>
      <c r="D109">
        <v>746</v>
      </c>
      <c r="E109">
        <v>0.1</v>
      </c>
      <c r="I109">
        <v>18.400000000000002</v>
      </c>
    </row>
    <row r="110" spans="3:18" x14ac:dyDescent="0.3">
      <c r="C110">
        <v>8</v>
      </c>
      <c r="D110" t="s">
        <v>936</v>
      </c>
      <c r="E110">
        <v>22.3</v>
      </c>
      <c r="I110">
        <v>3071.2</v>
      </c>
      <c r="L110">
        <v>10</v>
      </c>
      <c r="O110">
        <v>45000</v>
      </c>
      <c r="P110">
        <v>45000</v>
      </c>
      <c r="Q110">
        <v>645252</v>
      </c>
    </row>
    <row r="111" spans="3:18" x14ac:dyDescent="0.3">
      <c r="C111">
        <v>8</v>
      </c>
      <c r="D111">
        <v>409</v>
      </c>
      <c r="E111">
        <v>16.3</v>
      </c>
      <c r="I111">
        <v>2211.1999999999998</v>
      </c>
      <c r="L111">
        <v>10</v>
      </c>
      <c r="O111">
        <v>45000</v>
      </c>
      <c r="P111">
        <v>45000</v>
      </c>
      <c r="Q111">
        <v>519102</v>
      </c>
    </row>
    <row r="112" spans="3:18" x14ac:dyDescent="0.3">
      <c r="C112">
        <v>8</v>
      </c>
      <c r="D112">
        <v>630</v>
      </c>
      <c r="E112">
        <v>1</v>
      </c>
      <c r="I112">
        <v>132</v>
      </c>
      <c r="Q112">
        <v>20021</v>
      </c>
    </row>
    <row r="113" spans="3:18" x14ac:dyDescent="0.3">
      <c r="C113">
        <v>8</v>
      </c>
      <c r="D113">
        <v>642</v>
      </c>
      <c r="E113">
        <v>5</v>
      </c>
      <c r="I113">
        <v>728</v>
      </c>
      <c r="Q113">
        <v>106129</v>
      </c>
    </row>
    <row r="114" spans="3:18" x14ac:dyDescent="0.3">
      <c r="C114">
        <v>8</v>
      </c>
      <c r="D114" t="s">
        <v>937</v>
      </c>
      <c r="E114">
        <v>4</v>
      </c>
      <c r="I114">
        <v>736</v>
      </c>
      <c r="O114">
        <v>7500</v>
      </c>
      <c r="P114">
        <v>7500</v>
      </c>
      <c r="Q114">
        <v>106540</v>
      </c>
    </row>
    <row r="115" spans="3:18" x14ac:dyDescent="0.3">
      <c r="C115">
        <v>8</v>
      </c>
      <c r="D115">
        <v>30</v>
      </c>
      <c r="E115">
        <v>4</v>
      </c>
      <c r="I115">
        <v>736</v>
      </c>
      <c r="O115">
        <v>7500</v>
      </c>
      <c r="P115">
        <v>7500</v>
      </c>
      <c r="Q115">
        <v>106540</v>
      </c>
    </row>
    <row r="116" spans="3:18" x14ac:dyDescent="0.3">
      <c r="C116" t="s">
        <v>945</v>
      </c>
      <c r="E116">
        <v>44.900000000000006</v>
      </c>
      <c r="I116">
        <v>5644.7999999999993</v>
      </c>
      <c r="J116">
        <v>2</v>
      </c>
      <c r="L116">
        <v>232</v>
      </c>
      <c r="O116">
        <v>52500</v>
      </c>
      <c r="P116">
        <v>52500</v>
      </c>
      <c r="Q116">
        <v>1908867</v>
      </c>
      <c r="R116">
        <v>3000</v>
      </c>
    </row>
    <row r="117" spans="3:18" x14ac:dyDescent="0.3">
      <c r="C117">
        <v>9</v>
      </c>
      <c r="D117" t="s">
        <v>206</v>
      </c>
      <c r="E117">
        <v>15.4</v>
      </c>
      <c r="I117">
        <v>2354.8000000000002</v>
      </c>
      <c r="K117">
        <v>1</v>
      </c>
      <c r="L117">
        <v>184</v>
      </c>
      <c r="Q117">
        <v>973461</v>
      </c>
      <c r="R117">
        <v>1200</v>
      </c>
    </row>
    <row r="118" spans="3:18" x14ac:dyDescent="0.3">
      <c r="C118">
        <v>9</v>
      </c>
      <c r="D118">
        <v>99</v>
      </c>
      <c r="E118">
        <v>1.8</v>
      </c>
      <c r="I118">
        <v>280</v>
      </c>
      <c r="Q118">
        <v>65247</v>
      </c>
      <c r="R118">
        <v>1200</v>
      </c>
    </row>
    <row r="119" spans="3:18" x14ac:dyDescent="0.3">
      <c r="C119">
        <v>9</v>
      </c>
      <c r="D119">
        <v>100</v>
      </c>
      <c r="E119">
        <v>4.2</v>
      </c>
      <c r="I119">
        <v>609.6</v>
      </c>
      <c r="Q119">
        <v>185348</v>
      </c>
    </row>
    <row r="120" spans="3:18" x14ac:dyDescent="0.3">
      <c r="C120">
        <v>9</v>
      </c>
      <c r="D120">
        <v>101</v>
      </c>
      <c r="E120">
        <v>9.4</v>
      </c>
      <c r="I120">
        <v>1465.2</v>
      </c>
      <c r="K120">
        <v>1</v>
      </c>
      <c r="L120">
        <v>184</v>
      </c>
      <c r="Q120">
        <v>722866</v>
      </c>
    </row>
    <row r="121" spans="3:18" x14ac:dyDescent="0.3">
      <c r="C121">
        <v>9</v>
      </c>
      <c r="D121" t="s">
        <v>935</v>
      </c>
      <c r="E121">
        <v>4.1999999999999993</v>
      </c>
      <c r="I121">
        <v>545.59999999999991</v>
      </c>
      <c r="Q121">
        <v>131115</v>
      </c>
      <c r="R121">
        <v>19050</v>
      </c>
    </row>
    <row r="122" spans="3:18" x14ac:dyDescent="0.3">
      <c r="C122">
        <v>9</v>
      </c>
      <c r="D122">
        <v>526</v>
      </c>
      <c r="E122">
        <v>4.0999999999999996</v>
      </c>
      <c r="I122">
        <v>528.79999999999995</v>
      </c>
      <c r="Q122">
        <v>131115</v>
      </c>
      <c r="R122">
        <v>19050</v>
      </c>
    </row>
    <row r="123" spans="3:18" x14ac:dyDescent="0.3">
      <c r="C123">
        <v>9</v>
      </c>
      <c r="D123">
        <v>746</v>
      </c>
      <c r="E123">
        <v>0.1</v>
      </c>
      <c r="I123">
        <v>16.8</v>
      </c>
    </row>
    <row r="124" spans="3:18" x14ac:dyDescent="0.3">
      <c r="C124">
        <v>9</v>
      </c>
      <c r="D124" t="s">
        <v>936</v>
      </c>
      <c r="E124">
        <v>23.3</v>
      </c>
      <c r="I124">
        <v>3438.4</v>
      </c>
      <c r="L124">
        <v>10</v>
      </c>
      <c r="O124">
        <v>67500</v>
      </c>
      <c r="P124">
        <v>67500</v>
      </c>
      <c r="Q124">
        <v>695573</v>
      </c>
    </row>
    <row r="125" spans="3:18" x14ac:dyDescent="0.3">
      <c r="C125">
        <v>9</v>
      </c>
      <c r="D125">
        <v>409</v>
      </c>
      <c r="E125">
        <v>17.3</v>
      </c>
      <c r="I125">
        <v>2670.4</v>
      </c>
      <c r="L125">
        <v>10</v>
      </c>
      <c r="O125">
        <v>56400</v>
      </c>
      <c r="P125">
        <v>56400</v>
      </c>
      <c r="Q125">
        <v>560647</v>
      </c>
    </row>
    <row r="126" spans="3:18" x14ac:dyDescent="0.3">
      <c r="C126">
        <v>9</v>
      </c>
      <c r="D126">
        <v>630</v>
      </c>
      <c r="E126">
        <v>1</v>
      </c>
      <c r="I126">
        <v>120</v>
      </c>
      <c r="O126">
        <v>2400</v>
      </c>
      <c r="P126">
        <v>2400</v>
      </c>
      <c r="Q126">
        <v>21893</v>
      </c>
    </row>
    <row r="127" spans="3:18" x14ac:dyDescent="0.3">
      <c r="C127">
        <v>9</v>
      </c>
      <c r="D127">
        <v>642</v>
      </c>
      <c r="E127">
        <v>5</v>
      </c>
      <c r="I127">
        <v>648</v>
      </c>
      <c r="O127">
        <v>8700</v>
      </c>
      <c r="P127">
        <v>8700</v>
      </c>
      <c r="Q127">
        <v>113033</v>
      </c>
    </row>
    <row r="128" spans="3:18" x14ac:dyDescent="0.3">
      <c r="C128">
        <v>9</v>
      </c>
      <c r="D128" t="s">
        <v>937</v>
      </c>
      <c r="E128">
        <v>4</v>
      </c>
      <c r="I128">
        <v>672</v>
      </c>
      <c r="Q128">
        <v>108040</v>
      </c>
    </row>
    <row r="129" spans="3:18" x14ac:dyDescent="0.3">
      <c r="C129">
        <v>9</v>
      </c>
      <c r="D129">
        <v>30</v>
      </c>
      <c r="E129">
        <v>4</v>
      </c>
      <c r="I129">
        <v>672</v>
      </c>
      <c r="Q129">
        <v>108040</v>
      </c>
    </row>
    <row r="130" spans="3:18" x14ac:dyDescent="0.3">
      <c r="C130" t="s">
        <v>946</v>
      </c>
      <c r="E130">
        <v>46.900000000000006</v>
      </c>
      <c r="I130">
        <v>7010.8000000000011</v>
      </c>
      <c r="K130">
        <v>1</v>
      </c>
      <c r="L130">
        <v>194</v>
      </c>
      <c r="O130">
        <v>67500</v>
      </c>
      <c r="P130">
        <v>67500</v>
      </c>
      <c r="Q130">
        <v>1908189</v>
      </c>
      <c r="R130">
        <v>20250</v>
      </c>
    </row>
    <row r="131" spans="3:18" x14ac:dyDescent="0.3">
      <c r="C131">
        <v>10</v>
      </c>
      <c r="D131" t="s">
        <v>206</v>
      </c>
      <c r="E131">
        <v>15.4</v>
      </c>
      <c r="I131">
        <v>2658.3999999999996</v>
      </c>
      <c r="J131">
        <v>2</v>
      </c>
      <c r="L131">
        <v>200</v>
      </c>
      <c r="O131">
        <v>10000</v>
      </c>
      <c r="P131">
        <v>10000</v>
      </c>
      <c r="Q131">
        <v>989987</v>
      </c>
    </row>
    <row r="132" spans="3:18" x14ac:dyDescent="0.3">
      <c r="C132">
        <v>10</v>
      </c>
      <c r="D132">
        <v>99</v>
      </c>
      <c r="E132">
        <v>1.8</v>
      </c>
      <c r="I132">
        <v>308.8</v>
      </c>
      <c r="Q132">
        <v>59116</v>
      </c>
    </row>
    <row r="133" spans="3:18" x14ac:dyDescent="0.3">
      <c r="C133">
        <v>10</v>
      </c>
      <c r="D133">
        <v>100</v>
      </c>
      <c r="E133">
        <v>4.2</v>
      </c>
      <c r="I133">
        <v>731.2</v>
      </c>
      <c r="Q133">
        <v>187237</v>
      </c>
    </row>
    <row r="134" spans="3:18" x14ac:dyDescent="0.3">
      <c r="C134">
        <v>10</v>
      </c>
      <c r="D134">
        <v>101</v>
      </c>
      <c r="E134">
        <v>9.4</v>
      </c>
      <c r="I134">
        <v>1618.3999999999999</v>
      </c>
      <c r="J134">
        <v>2</v>
      </c>
      <c r="L134">
        <v>200</v>
      </c>
      <c r="O134">
        <v>10000</v>
      </c>
      <c r="P134">
        <v>10000</v>
      </c>
      <c r="Q134">
        <v>743634</v>
      </c>
    </row>
    <row r="135" spans="3:18" x14ac:dyDescent="0.3">
      <c r="C135">
        <v>10</v>
      </c>
      <c r="D135" t="s">
        <v>935</v>
      </c>
      <c r="E135">
        <v>4.1999999999999993</v>
      </c>
      <c r="I135">
        <v>614.4</v>
      </c>
      <c r="Q135">
        <v>136624</v>
      </c>
      <c r="R135">
        <v>5500</v>
      </c>
    </row>
    <row r="136" spans="3:18" x14ac:dyDescent="0.3">
      <c r="C136">
        <v>10</v>
      </c>
      <c r="D136">
        <v>526</v>
      </c>
      <c r="E136">
        <v>4.0999999999999996</v>
      </c>
      <c r="I136">
        <v>596.79999999999995</v>
      </c>
      <c r="Q136">
        <v>136624</v>
      </c>
      <c r="R136">
        <v>5500</v>
      </c>
    </row>
    <row r="137" spans="3:18" x14ac:dyDescent="0.3">
      <c r="C137">
        <v>10</v>
      </c>
      <c r="D137">
        <v>746</v>
      </c>
      <c r="E137">
        <v>0.1</v>
      </c>
      <c r="I137">
        <v>17.600000000000001</v>
      </c>
    </row>
    <row r="138" spans="3:18" x14ac:dyDescent="0.3">
      <c r="C138">
        <v>10</v>
      </c>
      <c r="D138" t="s">
        <v>936</v>
      </c>
      <c r="E138">
        <v>23.3</v>
      </c>
      <c r="I138">
        <v>3704.8</v>
      </c>
      <c r="L138">
        <v>10</v>
      </c>
      <c r="Q138">
        <v>641220</v>
      </c>
    </row>
    <row r="139" spans="3:18" x14ac:dyDescent="0.3">
      <c r="C139">
        <v>10</v>
      </c>
      <c r="D139">
        <v>409</v>
      </c>
      <c r="E139">
        <v>17.3</v>
      </c>
      <c r="I139">
        <v>2776.8</v>
      </c>
      <c r="L139">
        <v>10</v>
      </c>
      <c r="Q139">
        <v>523953</v>
      </c>
    </row>
    <row r="140" spans="3:18" x14ac:dyDescent="0.3">
      <c r="C140">
        <v>10</v>
      </c>
      <c r="D140">
        <v>630</v>
      </c>
      <c r="E140">
        <v>1</v>
      </c>
      <c r="I140">
        <v>168</v>
      </c>
      <c r="Q140">
        <v>19560</v>
      </c>
    </row>
    <row r="141" spans="3:18" x14ac:dyDescent="0.3">
      <c r="C141">
        <v>10</v>
      </c>
      <c r="D141">
        <v>642</v>
      </c>
      <c r="E141">
        <v>5</v>
      </c>
      <c r="I141">
        <v>760</v>
      </c>
      <c r="Q141">
        <v>97707</v>
      </c>
    </row>
    <row r="142" spans="3:18" x14ac:dyDescent="0.3">
      <c r="C142">
        <v>10</v>
      </c>
      <c r="D142" t="s">
        <v>937</v>
      </c>
      <c r="E142">
        <v>4</v>
      </c>
      <c r="I142">
        <v>448</v>
      </c>
      <c r="Q142">
        <v>109702</v>
      </c>
    </row>
    <row r="143" spans="3:18" x14ac:dyDescent="0.3">
      <c r="C143">
        <v>10</v>
      </c>
      <c r="D143">
        <v>30</v>
      </c>
      <c r="E143">
        <v>4</v>
      </c>
      <c r="I143">
        <v>448</v>
      </c>
      <c r="Q143">
        <v>109702</v>
      </c>
    </row>
    <row r="144" spans="3:18" x14ac:dyDescent="0.3">
      <c r="C144" t="s">
        <v>947</v>
      </c>
      <c r="E144">
        <v>46.900000000000006</v>
      </c>
      <c r="I144">
        <v>7425.6</v>
      </c>
      <c r="J144">
        <v>2</v>
      </c>
      <c r="L144">
        <v>210</v>
      </c>
      <c r="O144">
        <v>10000</v>
      </c>
      <c r="P144">
        <v>10000</v>
      </c>
      <c r="Q144">
        <v>1877533</v>
      </c>
      <c r="R144">
        <v>5500</v>
      </c>
    </row>
    <row r="145" spans="3:18" x14ac:dyDescent="0.3">
      <c r="C145">
        <v>11</v>
      </c>
      <c r="D145" t="s">
        <v>206</v>
      </c>
      <c r="E145">
        <v>14.4</v>
      </c>
      <c r="I145">
        <v>2462.3999999999996</v>
      </c>
      <c r="L145">
        <v>216</v>
      </c>
      <c r="N145">
        <v>361500</v>
      </c>
      <c r="O145">
        <v>189605</v>
      </c>
      <c r="P145">
        <v>551105</v>
      </c>
      <c r="Q145">
        <v>1504468</v>
      </c>
    </row>
    <row r="146" spans="3:18" x14ac:dyDescent="0.3">
      <c r="C146">
        <v>11</v>
      </c>
      <c r="D146">
        <v>99</v>
      </c>
      <c r="E146">
        <v>1.8</v>
      </c>
      <c r="I146">
        <v>308.8</v>
      </c>
      <c r="N146">
        <v>42500</v>
      </c>
      <c r="O146">
        <v>20259</v>
      </c>
      <c r="P146">
        <v>62759</v>
      </c>
      <c r="Q146">
        <v>121876</v>
      </c>
    </row>
    <row r="147" spans="3:18" x14ac:dyDescent="0.3">
      <c r="C147">
        <v>11</v>
      </c>
      <c r="D147">
        <v>100</v>
      </c>
      <c r="E147">
        <v>3.2</v>
      </c>
      <c r="I147">
        <v>539.20000000000005</v>
      </c>
      <c r="O147">
        <v>43892</v>
      </c>
      <c r="P147">
        <v>43892</v>
      </c>
      <c r="Q147">
        <v>214809</v>
      </c>
    </row>
    <row r="148" spans="3:18" x14ac:dyDescent="0.3">
      <c r="C148">
        <v>11</v>
      </c>
      <c r="D148">
        <v>101</v>
      </c>
      <c r="E148">
        <v>9.4</v>
      </c>
      <c r="I148">
        <v>1614.3999999999999</v>
      </c>
      <c r="L148">
        <v>216</v>
      </c>
      <c r="N148">
        <v>319000</v>
      </c>
      <c r="O148">
        <v>125454</v>
      </c>
      <c r="P148">
        <v>444454</v>
      </c>
      <c r="Q148">
        <v>1167783</v>
      </c>
    </row>
    <row r="149" spans="3:18" x14ac:dyDescent="0.3">
      <c r="C149">
        <v>11</v>
      </c>
      <c r="D149" t="s">
        <v>935</v>
      </c>
      <c r="E149">
        <v>4.1999999999999993</v>
      </c>
      <c r="I149">
        <v>723.2</v>
      </c>
      <c r="N149">
        <v>21083</v>
      </c>
      <c r="O149">
        <v>39567</v>
      </c>
      <c r="P149">
        <v>60650</v>
      </c>
      <c r="Q149">
        <v>218884</v>
      </c>
      <c r="R149">
        <v>5500</v>
      </c>
    </row>
    <row r="150" spans="3:18" x14ac:dyDescent="0.3">
      <c r="C150">
        <v>11</v>
      </c>
      <c r="D150">
        <v>526</v>
      </c>
      <c r="E150">
        <v>4.0999999999999996</v>
      </c>
      <c r="I150">
        <v>705.6</v>
      </c>
      <c r="N150">
        <v>21083</v>
      </c>
      <c r="O150">
        <v>39567</v>
      </c>
      <c r="P150">
        <v>60650</v>
      </c>
      <c r="Q150">
        <v>218884</v>
      </c>
      <c r="R150">
        <v>5500</v>
      </c>
    </row>
    <row r="151" spans="3:18" x14ac:dyDescent="0.3">
      <c r="C151">
        <v>11</v>
      </c>
      <c r="D151">
        <v>746</v>
      </c>
      <c r="E151">
        <v>0.1</v>
      </c>
      <c r="I151">
        <v>17.600000000000001</v>
      </c>
    </row>
    <row r="152" spans="3:18" x14ac:dyDescent="0.3">
      <c r="C152">
        <v>11</v>
      </c>
      <c r="D152" t="s">
        <v>936</v>
      </c>
      <c r="E152">
        <v>23.3</v>
      </c>
      <c r="I152">
        <v>3739.2</v>
      </c>
      <c r="L152">
        <v>10</v>
      </c>
      <c r="N152">
        <v>64000</v>
      </c>
      <c r="O152">
        <v>212248</v>
      </c>
      <c r="P152">
        <v>276248</v>
      </c>
      <c r="Q152">
        <v>936519</v>
      </c>
    </row>
    <row r="153" spans="3:18" x14ac:dyDescent="0.3">
      <c r="C153">
        <v>11</v>
      </c>
      <c r="D153">
        <v>409</v>
      </c>
      <c r="E153">
        <v>17.3</v>
      </c>
      <c r="I153">
        <v>2851.2</v>
      </c>
      <c r="L153">
        <v>10</v>
      </c>
      <c r="N153">
        <v>64000</v>
      </c>
      <c r="O153">
        <v>174146</v>
      </c>
      <c r="P153">
        <v>238146</v>
      </c>
      <c r="Q153">
        <v>771729</v>
      </c>
    </row>
    <row r="154" spans="3:18" x14ac:dyDescent="0.3">
      <c r="C154">
        <v>11</v>
      </c>
      <c r="D154">
        <v>630</v>
      </c>
      <c r="E154">
        <v>1</v>
      </c>
      <c r="I154">
        <v>176</v>
      </c>
      <c r="O154">
        <v>5882</v>
      </c>
      <c r="P154">
        <v>5882</v>
      </c>
      <c r="Q154">
        <v>26322</v>
      </c>
    </row>
    <row r="155" spans="3:18" x14ac:dyDescent="0.3">
      <c r="C155">
        <v>11</v>
      </c>
      <c r="D155">
        <v>642</v>
      </c>
      <c r="E155">
        <v>5</v>
      </c>
      <c r="I155">
        <v>712</v>
      </c>
      <c r="O155">
        <v>32220</v>
      </c>
      <c r="P155">
        <v>32220</v>
      </c>
      <c r="Q155">
        <v>138468</v>
      </c>
    </row>
    <row r="156" spans="3:18" x14ac:dyDescent="0.3">
      <c r="C156">
        <v>11</v>
      </c>
      <c r="D156" t="s">
        <v>937</v>
      </c>
      <c r="E156">
        <v>4</v>
      </c>
      <c r="I156">
        <v>584</v>
      </c>
      <c r="O156">
        <v>32121</v>
      </c>
      <c r="P156">
        <v>32121</v>
      </c>
      <c r="Q156">
        <v>140896</v>
      </c>
    </row>
    <row r="157" spans="3:18" x14ac:dyDescent="0.3">
      <c r="C157">
        <v>11</v>
      </c>
      <c r="D157">
        <v>30</v>
      </c>
      <c r="E157">
        <v>4</v>
      </c>
      <c r="I157">
        <v>584</v>
      </c>
      <c r="O157">
        <v>32121</v>
      </c>
      <c r="P157">
        <v>32121</v>
      </c>
      <c r="Q157">
        <v>140896</v>
      </c>
    </row>
    <row r="158" spans="3:18" x14ac:dyDescent="0.3">
      <c r="C158" t="s">
        <v>948</v>
      </c>
      <c r="E158">
        <v>45.900000000000006</v>
      </c>
      <c r="I158">
        <v>7508.7999999999993</v>
      </c>
      <c r="L158">
        <v>226</v>
      </c>
      <c r="N158">
        <v>446583</v>
      </c>
      <c r="O158">
        <v>473541</v>
      </c>
      <c r="P158">
        <v>920124</v>
      </c>
      <c r="Q158">
        <v>2800767</v>
      </c>
      <c r="R158">
        <v>5500</v>
      </c>
    </row>
    <row r="159" spans="3:18" x14ac:dyDescent="0.3">
      <c r="C159">
        <v>12</v>
      </c>
      <c r="D159" t="s">
        <v>206</v>
      </c>
      <c r="E159">
        <v>14.4</v>
      </c>
      <c r="I159">
        <v>2114.4</v>
      </c>
      <c r="J159">
        <v>1</v>
      </c>
      <c r="L159">
        <v>206</v>
      </c>
      <c r="O159">
        <v>185077</v>
      </c>
      <c r="P159">
        <v>185077</v>
      </c>
      <c r="Q159">
        <v>1165667</v>
      </c>
    </row>
    <row r="160" spans="3:18" x14ac:dyDescent="0.3">
      <c r="C160">
        <v>12</v>
      </c>
      <c r="D160">
        <v>99</v>
      </c>
      <c r="E160">
        <v>1.8</v>
      </c>
      <c r="I160">
        <v>257.60000000000002</v>
      </c>
      <c r="Q160">
        <v>70159</v>
      </c>
    </row>
    <row r="161" spans="3:17" x14ac:dyDescent="0.3">
      <c r="C161">
        <v>12</v>
      </c>
      <c r="D161">
        <v>100</v>
      </c>
      <c r="E161">
        <v>3.2</v>
      </c>
      <c r="I161">
        <v>433.6</v>
      </c>
      <c r="Q161">
        <v>135903</v>
      </c>
    </row>
    <row r="162" spans="3:17" x14ac:dyDescent="0.3">
      <c r="C162">
        <v>12</v>
      </c>
      <c r="D162">
        <v>101</v>
      </c>
      <c r="E162">
        <v>9.4</v>
      </c>
      <c r="I162">
        <v>1423.2</v>
      </c>
      <c r="J162">
        <v>1</v>
      </c>
      <c r="L162">
        <v>206</v>
      </c>
      <c r="O162">
        <v>185077</v>
      </c>
      <c r="P162">
        <v>185077</v>
      </c>
      <c r="Q162">
        <v>959605</v>
      </c>
    </row>
    <row r="163" spans="3:17" x14ac:dyDescent="0.3">
      <c r="C163">
        <v>12</v>
      </c>
      <c r="D163" t="s">
        <v>935</v>
      </c>
      <c r="E163">
        <v>4.1999999999999993</v>
      </c>
      <c r="I163">
        <v>582.4</v>
      </c>
      <c r="Q163">
        <v>163629</v>
      </c>
    </row>
    <row r="164" spans="3:17" x14ac:dyDescent="0.3">
      <c r="C164">
        <v>12</v>
      </c>
      <c r="D164">
        <v>526</v>
      </c>
      <c r="E164">
        <v>4.0999999999999996</v>
      </c>
      <c r="I164">
        <v>565.6</v>
      </c>
      <c r="Q164">
        <v>159840</v>
      </c>
    </row>
    <row r="165" spans="3:17" x14ac:dyDescent="0.3">
      <c r="C165">
        <v>12</v>
      </c>
      <c r="D165">
        <v>746</v>
      </c>
      <c r="E165">
        <v>0.1</v>
      </c>
      <c r="I165">
        <v>16.8</v>
      </c>
      <c r="Q165">
        <v>3789</v>
      </c>
    </row>
    <row r="166" spans="3:17" x14ac:dyDescent="0.3">
      <c r="C166">
        <v>12</v>
      </c>
      <c r="D166" t="s">
        <v>936</v>
      </c>
      <c r="E166">
        <v>23.3</v>
      </c>
      <c r="I166">
        <v>3354.4</v>
      </c>
      <c r="L166">
        <v>10</v>
      </c>
      <c r="O166">
        <v>50000</v>
      </c>
      <c r="P166">
        <v>50000</v>
      </c>
      <c r="Q166">
        <v>720997</v>
      </c>
    </row>
    <row r="167" spans="3:17" x14ac:dyDescent="0.3">
      <c r="C167">
        <v>12</v>
      </c>
      <c r="D167">
        <v>409</v>
      </c>
      <c r="E167">
        <v>17.3</v>
      </c>
      <c r="I167">
        <v>2426.4</v>
      </c>
      <c r="L167">
        <v>10</v>
      </c>
      <c r="O167">
        <v>36700</v>
      </c>
      <c r="P167">
        <v>36700</v>
      </c>
      <c r="Q167">
        <v>582878</v>
      </c>
    </row>
    <row r="168" spans="3:17" x14ac:dyDescent="0.3">
      <c r="C168">
        <v>12</v>
      </c>
      <c r="D168">
        <v>630</v>
      </c>
      <c r="E168">
        <v>1</v>
      </c>
      <c r="I168">
        <v>160</v>
      </c>
      <c r="O168">
        <v>3300</v>
      </c>
      <c r="P168">
        <v>3300</v>
      </c>
      <c r="Q168">
        <v>23770</v>
      </c>
    </row>
    <row r="169" spans="3:17" x14ac:dyDescent="0.3">
      <c r="C169">
        <v>12</v>
      </c>
      <c r="D169">
        <v>642</v>
      </c>
      <c r="E169">
        <v>5</v>
      </c>
      <c r="I169">
        <v>768</v>
      </c>
      <c r="O169">
        <v>10000</v>
      </c>
      <c r="P169">
        <v>10000</v>
      </c>
      <c r="Q169">
        <v>114349</v>
      </c>
    </row>
    <row r="170" spans="3:17" x14ac:dyDescent="0.3">
      <c r="C170">
        <v>12</v>
      </c>
      <c r="D170" t="s">
        <v>937</v>
      </c>
      <c r="E170">
        <v>4</v>
      </c>
      <c r="I170">
        <v>576</v>
      </c>
      <c r="Q170">
        <v>103209</v>
      </c>
    </row>
    <row r="171" spans="3:17" x14ac:dyDescent="0.3">
      <c r="C171">
        <v>12</v>
      </c>
      <c r="D171">
        <v>30</v>
      </c>
      <c r="E171">
        <v>4</v>
      </c>
      <c r="I171">
        <v>576</v>
      </c>
      <c r="Q171">
        <v>103209</v>
      </c>
    </row>
    <row r="172" spans="3:17" x14ac:dyDescent="0.3">
      <c r="C172" t="s">
        <v>949</v>
      </c>
      <c r="E172">
        <v>45.900000000000006</v>
      </c>
      <c r="I172">
        <v>6627.2000000000007</v>
      </c>
      <c r="J172">
        <v>1</v>
      </c>
      <c r="L172">
        <v>216</v>
      </c>
      <c r="O172">
        <v>235077</v>
      </c>
      <c r="P172">
        <v>235077</v>
      </c>
      <c r="Q172">
        <v>2153502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963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33072670</v>
      </c>
      <c r="C3" s="190">
        <f t="shared" ref="C3:Z3" si="0">SUBTOTAL(9,C6:C1048576)</f>
        <v>7</v>
      </c>
      <c r="D3" s="190"/>
      <c r="E3" s="190">
        <f>SUBTOTAL(9,E6:E1048576)/4</f>
        <v>35053072</v>
      </c>
      <c r="F3" s="190"/>
      <c r="G3" s="190">
        <f t="shared" si="0"/>
        <v>6</v>
      </c>
      <c r="H3" s="190">
        <f>SUBTOTAL(9,H6:H1048576)/4</f>
        <v>39342784</v>
      </c>
      <c r="I3" s="193">
        <f>IF(B3&lt;&gt;0,H3/B3,"")</f>
        <v>1.1895859632742081</v>
      </c>
      <c r="J3" s="191">
        <f>IF(E3&lt;&gt;0,H3/E3,"")</f>
        <v>1.1223776335494933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2016</v>
      </c>
      <c r="F5" s="483"/>
      <c r="G5" s="483"/>
      <c r="H5" s="483">
        <v>2017</v>
      </c>
      <c r="I5" s="484" t="s">
        <v>197</v>
      </c>
      <c r="J5" s="485" t="s">
        <v>2</v>
      </c>
      <c r="K5" s="482">
        <v>2015</v>
      </c>
      <c r="L5" s="483"/>
      <c r="M5" s="483"/>
      <c r="N5" s="483">
        <v>2016</v>
      </c>
      <c r="O5" s="483"/>
      <c r="P5" s="483"/>
      <c r="Q5" s="483">
        <v>2017</v>
      </c>
      <c r="R5" s="484" t="s">
        <v>197</v>
      </c>
      <c r="S5" s="485" t="s">
        <v>2</v>
      </c>
      <c r="T5" s="482">
        <v>2015</v>
      </c>
      <c r="U5" s="483"/>
      <c r="V5" s="483"/>
      <c r="W5" s="483">
        <v>2016</v>
      </c>
      <c r="X5" s="483"/>
      <c r="Y5" s="483"/>
      <c r="Z5" s="483">
        <v>2017</v>
      </c>
      <c r="AA5" s="484" t="s">
        <v>197</v>
      </c>
      <c r="AB5" s="485" t="s">
        <v>2</v>
      </c>
    </row>
    <row r="6" spans="1:28" ht="14.4" customHeight="1" x14ac:dyDescent="0.3">
      <c r="A6" s="486" t="s">
        <v>961</v>
      </c>
      <c r="B6" s="487">
        <v>33072670</v>
      </c>
      <c r="C6" s="488">
        <v>1</v>
      </c>
      <c r="D6" s="488">
        <v>0.94350275490832869</v>
      </c>
      <c r="E6" s="487">
        <v>35053072</v>
      </c>
      <c r="F6" s="488">
        <v>1.0598803180995062</v>
      </c>
      <c r="G6" s="488">
        <v>1</v>
      </c>
      <c r="H6" s="487">
        <v>39342784</v>
      </c>
      <c r="I6" s="488">
        <v>1.1895859632742081</v>
      </c>
      <c r="J6" s="488">
        <v>1.1223776335494933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962</v>
      </c>
      <c r="B7" s="490">
        <v>33072670</v>
      </c>
      <c r="C7" s="491">
        <v>1</v>
      </c>
      <c r="D7" s="491">
        <v>0.94350275490832869</v>
      </c>
      <c r="E7" s="490">
        <v>35053072</v>
      </c>
      <c r="F7" s="491">
        <v>1.0598803180995062</v>
      </c>
      <c r="G7" s="491">
        <v>1</v>
      </c>
      <c r="H7" s="490">
        <v>39342784</v>
      </c>
      <c r="I7" s="491">
        <v>1.1895859632742081</v>
      </c>
      <c r="J7" s="491">
        <v>1.1223776335494933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407</v>
      </c>
      <c r="B9" s="487">
        <v>29048994</v>
      </c>
      <c r="C9" s="488">
        <v>1</v>
      </c>
      <c r="D9" s="488">
        <v>0.93385139180502075</v>
      </c>
      <c r="E9" s="487">
        <v>31106656</v>
      </c>
      <c r="F9" s="488">
        <v>1.0708341913664894</v>
      </c>
      <c r="G9" s="488">
        <v>1</v>
      </c>
      <c r="H9" s="487">
        <v>37073565</v>
      </c>
      <c r="I9" s="488">
        <v>1.2762426471636161</v>
      </c>
      <c r="J9" s="489">
        <v>1.1918209723346669</v>
      </c>
    </row>
    <row r="10" spans="1:28" ht="14.4" customHeight="1" x14ac:dyDescent="0.3">
      <c r="A10" s="501" t="s">
        <v>964</v>
      </c>
      <c r="B10" s="494">
        <v>749</v>
      </c>
      <c r="C10" s="495">
        <v>1</v>
      </c>
      <c r="D10" s="495"/>
      <c r="E10" s="494">
        <v>0</v>
      </c>
      <c r="F10" s="495">
        <v>0</v>
      </c>
      <c r="G10" s="495"/>
      <c r="H10" s="494">
        <v>34474944</v>
      </c>
      <c r="I10" s="495">
        <v>46027.962616822428</v>
      </c>
      <c r="J10" s="496"/>
    </row>
    <row r="11" spans="1:28" ht="14.4" customHeight="1" x14ac:dyDescent="0.3">
      <c r="A11" s="501" t="s">
        <v>965</v>
      </c>
      <c r="B11" s="494">
        <v>29048245</v>
      </c>
      <c r="C11" s="495">
        <v>1</v>
      </c>
      <c r="D11" s="495">
        <v>0.93382731335698699</v>
      </c>
      <c r="E11" s="494">
        <v>31106656</v>
      </c>
      <c r="F11" s="495">
        <v>1.0708618024944365</v>
      </c>
      <c r="G11" s="495">
        <v>1</v>
      </c>
      <c r="H11" s="494">
        <v>2598621</v>
      </c>
      <c r="I11" s="495">
        <v>8.9458795187110265E-2</v>
      </c>
      <c r="J11" s="496">
        <v>8.3539066365732148E-2</v>
      </c>
    </row>
    <row r="12" spans="1:28" ht="14.4" customHeight="1" x14ac:dyDescent="0.3">
      <c r="A12" s="497" t="s">
        <v>482</v>
      </c>
      <c r="B12" s="498">
        <v>4023676</v>
      </c>
      <c r="C12" s="499">
        <v>1</v>
      </c>
      <c r="D12" s="499">
        <v>1.0195772569338863</v>
      </c>
      <c r="E12" s="498">
        <v>3946416</v>
      </c>
      <c r="F12" s="499">
        <v>0.98079865277422928</v>
      </c>
      <c r="G12" s="499">
        <v>1</v>
      </c>
      <c r="H12" s="498">
        <v>2269219</v>
      </c>
      <c r="I12" s="499">
        <v>0.56396663150810356</v>
      </c>
      <c r="J12" s="500">
        <v>0.57500755115527613</v>
      </c>
    </row>
    <row r="13" spans="1:28" ht="14.4" customHeight="1" x14ac:dyDescent="0.3">
      <c r="A13" s="501" t="s">
        <v>964</v>
      </c>
      <c r="B13" s="494"/>
      <c r="C13" s="495"/>
      <c r="D13" s="495"/>
      <c r="E13" s="494"/>
      <c r="F13" s="495"/>
      <c r="G13" s="495"/>
      <c r="H13" s="494">
        <v>1812987</v>
      </c>
      <c r="I13" s="495"/>
      <c r="J13" s="496"/>
    </row>
    <row r="14" spans="1:28" ht="14.4" customHeight="1" thickBot="1" x14ac:dyDescent="0.35">
      <c r="A14" s="493" t="s">
        <v>965</v>
      </c>
      <c r="B14" s="490">
        <v>4023676</v>
      </c>
      <c r="C14" s="491">
        <v>1</v>
      </c>
      <c r="D14" s="491">
        <v>1.0195772569338863</v>
      </c>
      <c r="E14" s="490">
        <v>3946416</v>
      </c>
      <c r="F14" s="491">
        <v>0.98079865277422928</v>
      </c>
      <c r="G14" s="491">
        <v>1</v>
      </c>
      <c r="H14" s="490">
        <v>456232</v>
      </c>
      <c r="I14" s="491">
        <v>0.11338686315697387</v>
      </c>
      <c r="J14" s="492">
        <v>0.11560666690992535</v>
      </c>
    </row>
    <row r="15" spans="1:28" ht="14.4" customHeight="1" x14ac:dyDescent="0.3">
      <c r="A15" s="502" t="s">
        <v>235</v>
      </c>
    </row>
    <row r="16" spans="1:28" ht="14.4" customHeight="1" x14ac:dyDescent="0.3">
      <c r="A16" s="503" t="s">
        <v>966</v>
      </c>
    </row>
    <row r="17" spans="1:1" ht="14.4" customHeight="1" x14ac:dyDescent="0.3">
      <c r="A17" s="502" t="s">
        <v>967</v>
      </c>
    </row>
    <row r="18" spans="1:1" ht="14.4" customHeight="1" x14ac:dyDescent="0.3">
      <c r="A18" s="502" t="s">
        <v>968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995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105692</v>
      </c>
      <c r="C3" s="228">
        <f t="shared" si="0"/>
        <v>102989</v>
      </c>
      <c r="D3" s="240">
        <f t="shared" si="0"/>
        <v>106062</v>
      </c>
      <c r="E3" s="192">
        <f t="shared" si="0"/>
        <v>33072670</v>
      </c>
      <c r="F3" s="190">
        <f t="shared" si="0"/>
        <v>35053072</v>
      </c>
      <c r="G3" s="229">
        <f t="shared" si="0"/>
        <v>39342784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2016</v>
      </c>
      <c r="D5" s="504">
        <v>2017</v>
      </c>
      <c r="E5" s="482">
        <v>2015</v>
      </c>
      <c r="F5" s="483">
        <v>2016</v>
      </c>
      <c r="G5" s="504">
        <v>2017</v>
      </c>
    </row>
    <row r="6" spans="1:7" ht="14.4" customHeight="1" x14ac:dyDescent="0.3">
      <c r="A6" s="468" t="s">
        <v>964</v>
      </c>
      <c r="B6" s="446">
        <v>4</v>
      </c>
      <c r="C6" s="446">
        <v>0</v>
      </c>
      <c r="D6" s="446">
        <v>99066</v>
      </c>
      <c r="E6" s="505">
        <v>749</v>
      </c>
      <c r="F6" s="505">
        <v>0</v>
      </c>
      <c r="G6" s="506">
        <v>36287931</v>
      </c>
    </row>
    <row r="7" spans="1:7" ht="14.4" customHeight="1" x14ac:dyDescent="0.3">
      <c r="A7" s="511" t="s">
        <v>969</v>
      </c>
      <c r="B7" s="453">
        <v>3778</v>
      </c>
      <c r="C7" s="453">
        <v>5612</v>
      </c>
      <c r="D7" s="453">
        <v>232</v>
      </c>
      <c r="E7" s="507">
        <v>1056381</v>
      </c>
      <c r="F7" s="507">
        <v>1716765</v>
      </c>
      <c r="G7" s="508">
        <v>86405</v>
      </c>
    </row>
    <row r="8" spans="1:7" ht="14.4" customHeight="1" x14ac:dyDescent="0.3">
      <c r="A8" s="511" t="s">
        <v>970</v>
      </c>
      <c r="B8" s="453"/>
      <c r="C8" s="453">
        <v>17</v>
      </c>
      <c r="D8" s="453"/>
      <c r="E8" s="507"/>
      <c r="F8" s="507">
        <v>8014</v>
      </c>
      <c r="G8" s="508"/>
    </row>
    <row r="9" spans="1:7" ht="14.4" customHeight="1" x14ac:dyDescent="0.3">
      <c r="A9" s="511" t="s">
        <v>971</v>
      </c>
      <c r="B9" s="453">
        <v>6171</v>
      </c>
      <c r="C9" s="453">
        <v>5397</v>
      </c>
      <c r="D9" s="453">
        <v>661</v>
      </c>
      <c r="E9" s="507">
        <v>1299861</v>
      </c>
      <c r="F9" s="507">
        <v>1287820</v>
      </c>
      <c r="G9" s="508">
        <v>145118</v>
      </c>
    </row>
    <row r="10" spans="1:7" ht="14.4" customHeight="1" x14ac:dyDescent="0.3">
      <c r="A10" s="511" t="s">
        <v>972</v>
      </c>
      <c r="B10" s="453">
        <v>6597</v>
      </c>
      <c r="C10" s="453">
        <v>7985</v>
      </c>
      <c r="D10" s="453">
        <v>870</v>
      </c>
      <c r="E10" s="507">
        <v>3030877</v>
      </c>
      <c r="F10" s="507">
        <v>3661415</v>
      </c>
      <c r="G10" s="508">
        <v>496937</v>
      </c>
    </row>
    <row r="11" spans="1:7" ht="14.4" customHeight="1" x14ac:dyDescent="0.3">
      <c r="A11" s="511" t="s">
        <v>973</v>
      </c>
      <c r="B11" s="453">
        <v>12436</v>
      </c>
      <c r="C11" s="453">
        <v>13616</v>
      </c>
      <c r="D11" s="453">
        <v>929</v>
      </c>
      <c r="E11" s="507">
        <v>3600709</v>
      </c>
      <c r="F11" s="507">
        <v>4366197</v>
      </c>
      <c r="G11" s="508">
        <v>318712</v>
      </c>
    </row>
    <row r="12" spans="1:7" ht="14.4" customHeight="1" x14ac:dyDescent="0.3">
      <c r="A12" s="511" t="s">
        <v>974</v>
      </c>
      <c r="B12" s="453">
        <v>2015</v>
      </c>
      <c r="C12" s="453">
        <v>3254</v>
      </c>
      <c r="D12" s="453">
        <v>175</v>
      </c>
      <c r="E12" s="507">
        <v>455065</v>
      </c>
      <c r="F12" s="507">
        <v>859696</v>
      </c>
      <c r="G12" s="508">
        <v>51503</v>
      </c>
    </row>
    <row r="13" spans="1:7" ht="14.4" customHeight="1" x14ac:dyDescent="0.3">
      <c r="A13" s="511" t="s">
        <v>975</v>
      </c>
      <c r="B13" s="453">
        <v>11995</v>
      </c>
      <c r="C13" s="453">
        <v>4614</v>
      </c>
      <c r="D13" s="453"/>
      <c r="E13" s="507">
        <v>3418526</v>
      </c>
      <c r="F13" s="507">
        <v>1253461</v>
      </c>
      <c r="G13" s="508"/>
    </row>
    <row r="14" spans="1:7" ht="14.4" customHeight="1" x14ac:dyDescent="0.3">
      <c r="A14" s="511" t="s">
        <v>976</v>
      </c>
      <c r="B14" s="453">
        <v>2924</v>
      </c>
      <c r="C14" s="453">
        <v>2779</v>
      </c>
      <c r="D14" s="453">
        <v>233</v>
      </c>
      <c r="E14" s="507">
        <v>3754452</v>
      </c>
      <c r="F14" s="507">
        <v>3837918</v>
      </c>
      <c r="G14" s="508">
        <v>364230</v>
      </c>
    </row>
    <row r="15" spans="1:7" ht="14.4" customHeight="1" x14ac:dyDescent="0.3">
      <c r="A15" s="511" t="s">
        <v>977</v>
      </c>
      <c r="B15" s="453"/>
      <c r="C15" s="453">
        <v>3119</v>
      </c>
      <c r="D15" s="453">
        <v>268</v>
      </c>
      <c r="E15" s="507"/>
      <c r="F15" s="507">
        <v>705087</v>
      </c>
      <c r="G15" s="508">
        <v>85215</v>
      </c>
    </row>
    <row r="16" spans="1:7" ht="14.4" customHeight="1" x14ac:dyDescent="0.3">
      <c r="A16" s="511" t="s">
        <v>978</v>
      </c>
      <c r="B16" s="453">
        <v>12428</v>
      </c>
      <c r="C16" s="453">
        <v>15437</v>
      </c>
      <c r="D16" s="453">
        <v>864</v>
      </c>
      <c r="E16" s="507">
        <v>3241025</v>
      </c>
      <c r="F16" s="507">
        <v>4637372</v>
      </c>
      <c r="G16" s="508">
        <v>257205</v>
      </c>
    </row>
    <row r="17" spans="1:7" ht="14.4" customHeight="1" x14ac:dyDescent="0.3">
      <c r="A17" s="511" t="s">
        <v>979</v>
      </c>
      <c r="B17" s="453"/>
      <c r="C17" s="453">
        <v>30</v>
      </c>
      <c r="D17" s="453"/>
      <c r="E17" s="507"/>
      <c r="F17" s="507">
        <v>6751</v>
      </c>
      <c r="G17" s="508"/>
    </row>
    <row r="18" spans="1:7" ht="14.4" customHeight="1" x14ac:dyDescent="0.3">
      <c r="A18" s="511" t="s">
        <v>980</v>
      </c>
      <c r="B18" s="453">
        <v>100</v>
      </c>
      <c r="C18" s="453">
        <v>259</v>
      </c>
      <c r="D18" s="453">
        <v>40</v>
      </c>
      <c r="E18" s="507">
        <v>76011</v>
      </c>
      <c r="F18" s="507">
        <v>108516</v>
      </c>
      <c r="G18" s="508">
        <v>52105</v>
      </c>
    </row>
    <row r="19" spans="1:7" ht="14.4" customHeight="1" x14ac:dyDescent="0.3">
      <c r="A19" s="511" t="s">
        <v>981</v>
      </c>
      <c r="B19" s="453"/>
      <c r="C19" s="453">
        <v>331</v>
      </c>
      <c r="D19" s="453">
        <v>169</v>
      </c>
      <c r="E19" s="507"/>
      <c r="F19" s="507">
        <v>88414</v>
      </c>
      <c r="G19" s="508">
        <v>53118</v>
      </c>
    </row>
    <row r="20" spans="1:7" ht="14.4" customHeight="1" x14ac:dyDescent="0.3">
      <c r="A20" s="511" t="s">
        <v>982</v>
      </c>
      <c r="B20" s="453">
        <v>2305</v>
      </c>
      <c r="C20" s="453">
        <v>3381</v>
      </c>
      <c r="D20" s="453">
        <v>118</v>
      </c>
      <c r="E20" s="507">
        <v>479277</v>
      </c>
      <c r="F20" s="507">
        <v>829565</v>
      </c>
      <c r="G20" s="508">
        <v>42437</v>
      </c>
    </row>
    <row r="21" spans="1:7" ht="14.4" customHeight="1" x14ac:dyDescent="0.3">
      <c r="A21" s="511" t="s">
        <v>983</v>
      </c>
      <c r="B21" s="453"/>
      <c r="C21" s="453"/>
      <c r="D21" s="453">
        <v>56</v>
      </c>
      <c r="E21" s="507"/>
      <c r="F21" s="507"/>
      <c r="G21" s="508">
        <v>56945</v>
      </c>
    </row>
    <row r="22" spans="1:7" ht="14.4" customHeight="1" x14ac:dyDescent="0.3">
      <c r="A22" s="511" t="s">
        <v>984</v>
      </c>
      <c r="B22" s="453"/>
      <c r="C22" s="453">
        <v>462</v>
      </c>
      <c r="D22" s="453"/>
      <c r="E22" s="507"/>
      <c r="F22" s="507">
        <v>103366</v>
      </c>
      <c r="G22" s="508"/>
    </row>
    <row r="23" spans="1:7" ht="14.4" customHeight="1" x14ac:dyDescent="0.3">
      <c r="A23" s="511" t="s">
        <v>985</v>
      </c>
      <c r="B23" s="453">
        <v>2202</v>
      </c>
      <c r="C23" s="453">
        <v>2347</v>
      </c>
      <c r="D23" s="453">
        <v>112</v>
      </c>
      <c r="E23" s="507">
        <v>470497</v>
      </c>
      <c r="F23" s="507">
        <v>539844</v>
      </c>
      <c r="G23" s="508">
        <v>25086</v>
      </c>
    </row>
    <row r="24" spans="1:7" ht="14.4" customHeight="1" x14ac:dyDescent="0.3">
      <c r="A24" s="511" t="s">
        <v>986</v>
      </c>
      <c r="B24" s="453">
        <v>5046</v>
      </c>
      <c r="C24" s="453"/>
      <c r="D24" s="453"/>
      <c r="E24" s="507">
        <v>1452477</v>
      </c>
      <c r="F24" s="507"/>
      <c r="G24" s="508"/>
    </row>
    <row r="25" spans="1:7" ht="14.4" customHeight="1" x14ac:dyDescent="0.3">
      <c r="A25" s="511" t="s">
        <v>987</v>
      </c>
      <c r="B25" s="453"/>
      <c r="C25" s="453"/>
      <c r="D25" s="453">
        <v>1</v>
      </c>
      <c r="E25" s="507"/>
      <c r="F25" s="507"/>
      <c r="G25" s="508">
        <v>1012</v>
      </c>
    </row>
    <row r="26" spans="1:7" ht="14.4" customHeight="1" x14ac:dyDescent="0.3">
      <c r="A26" s="511" t="s">
        <v>988</v>
      </c>
      <c r="B26" s="453">
        <v>9744</v>
      </c>
      <c r="C26" s="453">
        <v>10527</v>
      </c>
      <c r="D26" s="453">
        <v>596</v>
      </c>
      <c r="E26" s="507">
        <v>2499416</v>
      </c>
      <c r="F26" s="507">
        <v>3318276</v>
      </c>
      <c r="G26" s="508">
        <v>282670</v>
      </c>
    </row>
    <row r="27" spans="1:7" ht="14.4" customHeight="1" x14ac:dyDescent="0.3">
      <c r="A27" s="511" t="s">
        <v>989</v>
      </c>
      <c r="B27" s="453">
        <v>1996</v>
      </c>
      <c r="C27" s="453"/>
      <c r="D27" s="453"/>
      <c r="E27" s="507">
        <v>412435</v>
      </c>
      <c r="F27" s="507"/>
      <c r="G27" s="508"/>
    </row>
    <row r="28" spans="1:7" ht="14.4" customHeight="1" x14ac:dyDescent="0.3">
      <c r="A28" s="511" t="s">
        <v>990</v>
      </c>
      <c r="B28" s="453">
        <v>2952</v>
      </c>
      <c r="C28" s="453">
        <v>1451</v>
      </c>
      <c r="D28" s="453">
        <v>46</v>
      </c>
      <c r="E28" s="507">
        <v>655791</v>
      </c>
      <c r="F28" s="507">
        <v>314238</v>
      </c>
      <c r="G28" s="508">
        <v>8144</v>
      </c>
    </row>
    <row r="29" spans="1:7" ht="14.4" customHeight="1" x14ac:dyDescent="0.3">
      <c r="A29" s="511" t="s">
        <v>991</v>
      </c>
      <c r="B29" s="453">
        <v>2910</v>
      </c>
      <c r="C29" s="453">
        <v>2619</v>
      </c>
      <c r="D29" s="453">
        <v>368</v>
      </c>
      <c r="E29" s="507">
        <v>2171779</v>
      </c>
      <c r="F29" s="507">
        <v>1979186</v>
      </c>
      <c r="G29" s="508">
        <v>275894</v>
      </c>
    </row>
    <row r="30" spans="1:7" ht="14.4" customHeight="1" x14ac:dyDescent="0.3">
      <c r="A30" s="511" t="s">
        <v>992</v>
      </c>
      <c r="B30" s="453">
        <v>10811</v>
      </c>
      <c r="C30" s="453">
        <v>12292</v>
      </c>
      <c r="D30" s="453">
        <v>551</v>
      </c>
      <c r="E30" s="507">
        <v>2964796</v>
      </c>
      <c r="F30" s="507">
        <v>3793635</v>
      </c>
      <c r="G30" s="508">
        <v>257014</v>
      </c>
    </row>
    <row r="31" spans="1:7" ht="14.4" customHeight="1" x14ac:dyDescent="0.3">
      <c r="A31" s="511" t="s">
        <v>993</v>
      </c>
      <c r="B31" s="453">
        <v>4548</v>
      </c>
      <c r="C31" s="453">
        <v>3433</v>
      </c>
      <c r="D31" s="453">
        <v>643</v>
      </c>
      <c r="E31" s="507">
        <v>1061940</v>
      </c>
      <c r="F31" s="507">
        <v>770318</v>
      </c>
      <c r="G31" s="508">
        <v>168876</v>
      </c>
    </row>
    <row r="32" spans="1:7" ht="14.4" customHeight="1" thickBot="1" x14ac:dyDescent="0.35">
      <c r="A32" s="512" t="s">
        <v>994</v>
      </c>
      <c r="B32" s="460">
        <v>4730</v>
      </c>
      <c r="C32" s="460">
        <v>4027</v>
      </c>
      <c r="D32" s="460">
        <v>64</v>
      </c>
      <c r="E32" s="509">
        <v>970606</v>
      </c>
      <c r="F32" s="509">
        <v>867218</v>
      </c>
      <c r="G32" s="510">
        <v>26227</v>
      </c>
    </row>
    <row r="33" spans="1:1" ht="14.4" customHeight="1" x14ac:dyDescent="0.3">
      <c r="A33" s="502" t="s">
        <v>235</v>
      </c>
    </row>
    <row r="34" spans="1:1" ht="14.4" customHeight="1" x14ac:dyDescent="0.3">
      <c r="A34" s="503" t="s">
        <v>966</v>
      </c>
    </row>
    <row r="35" spans="1:1" ht="14.4" customHeight="1" x14ac:dyDescent="0.3">
      <c r="A35" s="502" t="s">
        <v>967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1120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236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105692</v>
      </c>
      <c r="H3" s="78">
        <f t="shared" si="0"/>
        <v>33072670</v>
      </c>
      <c r="I3" s="58"/>
      <c r="J3" s="58"/>
      <c r="K3" s="78">
        <f t="shared" si="0"/>
        <v>102989</v>
      </c>
      <c r="L3" s="78">
        <f t="shared" si="0"/>
        <v>35053072</v>
      </c>
      <c r="M3" s="58"/>
      <c r="N3" s="58"/>
      <c r="O3" s="78">
        <f t="shared" si="0"/>
        <v>106062</v>
      </c>
      <c r="P3" s="78">
        <f t="shared" si="0"/>
        <v>39342784</v>
      </c>
      <c r="Q3" s="59">
        <f>IF(L3=0,0,P3/L3)</f>
        <v>1.1223776335494933</v>
      </c>
      <c r="R3" s="79">
        <f>IF(O3=0,0,P3/O3)</f>
        <v>370.94137391337142</v>
      </c>
    </row>
    <row r="4" spans="1:18" ht="14.4" customHeight="1" x14ac:dyDescent="0.3">
      <c r="A4" s="389" t="s">
        <v>198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2016</v>
      </c>
      <c r="L4" s="394"/>
      <c r="M4" s="76"/>
      <c r="N4" s="76"/>
      <c r="O4" s="393">
        <v>2017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996</v>
      </c>
      <c r="B6" s="442" t="s">
        <v>997</v>
      </c>
      <c r="C6" s="442" t="s">
        <v>407</v>
      </c>
      <c r="D6" s="442" t="s">
        <v>998</v>
      </c>
      <c r="E6" s="442" t="s">
        <v>999</v>
      </c>
      <c r="F6" s="442" t="s">
        <v>1000</v>
      </c>
      <c r="G6" s="446"/>
      <c r="H6" s="446"/>
      <c r="I6" s="442"/>
      <c r="J6" s="442"/>
      <c r="K6" s="446">
        <v>2</v>
      </c>
      <c r="L6" s="446">
        <v>4452</v>
      </c>
      <c r="M6" s="442">
        <v>1</v>
      </c>
      <c r="N6" s="442">
        <v>2226</v>
      </c>
      <c r="O6" s="446"/>
      <c r="P6" s="446"/>
      <c r="Q6" s="469"/>
      <c r="R6" s="447"/>
    </row>
    <row r="7" spans="1:18" ht="14.4" customHeight="1" x14ac:dyDescent="0.3">
      <c r="A7" s="448" t="s">
        <v>996</v>
      </c>
      <c r="B7" s="449" t="s">
        <v>997</v>
      </c>
      <c r="C7" s="449" t="s">
        <v>407</v>
      </c>
      <c r="D7" s="449" t="s">
        <v>998</v>
      </c>
      <c r="E7" s="449" t="s">
        <v>1001</v>
      </c>
      <c r="F7" s="449" t="s">
        <v>1002</v>
      </c>
      <c r="G7" s="453"/>
      <c r="H7" s="453"/>
      <c r="I7" s="449"/>
      <c r="J7" s="449"/>
      <c r="K7" s="453">
        <v>2</v>
      </c>
      <c r="L7" s="453">
        <v>462</v>
      </c>
      <c r="M7" s="449">
        <v>1</v>
      </c>
      <c r="N7" s="449">
        <v>231</v>
      </c>
      <c r="O7" s="453"/>
      <c r="P7" s="453"/>
      <c r="Q7" s="523"/>
      <c r="R7" s="454"/>
    </row>
    <row r="8" spans="1:18" ht="14.4" customHeight="1" x14ac:dyDescent="0.3">
      <c r="A8" s="448" t="s">
        <v>996</v>
      </c>
      <c r="B8" s="449" t="s">
        <v>997</v>
      </c>
      <c r="C8" s="449" t="s">
        <v>407</v>
      </c>
      <c r="D8" s="449" t="s">
        <v>998</v>
      </c>
      <c r="E8" s="449" t="s">
        <v>1003</v>
      </c>
      <c r="F8" s="449" t="s">
        <v>1004</v>
      </c>
      <c r="G8" s="453">
        <v>16245</v>
      </c>
      <c r="H8" s="453">
        <v>877230</v>
      </c>
      <c r="I8" s="449">
        <v>1.0547179339200692</v>
      </c>
      <c r="J8" s="449">
        <v>54</v>
      </c>
      <c r="K8" s="453">
        <v>14340</v>
      </c>
      <c r="L8" s="453">
        <v>831720</v>
      </c>
      <c r="M8" s="449">
        <v>1</v>
      </c>
      <c r="N8" s="449">
        <v>58</v>
      </c>
      <c r="O8" s="453">
        <v>11753</v>
      </c>
      <c r="P8" s="453">
        <v>681674</v>
      </c>
      <c r="Q8" s="523">
        <v>0.81959553695955367</v>
      </c>
      <c r="R8" s="454">
        <v>58</v>
      </c>
    </row>
    <row r="9" spans="1:18" ht="14.4" customHeight="1" x14ac:dyDescent="0.3">
      <c r="A9" s="448" t="s">
        <v>996</v>
      </c>
      <c r="B9" s="449" t="s">
        <v>997</v>
      </c>
      <c r="C9" s="449" t="s">
        <v>407</v>
      </c>
      <c r="D9" s="449" t="s">
        <v>998</v>
      </c>
      <c r="E9" s="449" t="s">
        <v>1005</v>
      </c>
      <c r="F9" s="449" t="s">
        <v>1006</v>
      </c>
      <c r="G9" s="453">
        <v>1010</v>
      </c>
      <c r="H9" s="453">
        <v>124230</v>
      </c>
      <c r="I9" s="449">
        <v>1.1183026069422439</v>
      </c>
      <c r="J9" s="449">
        <v>123</v>
      </c>
      <c r="K9" s="453">
        <v>848</v>
      </c>
      <c r="L9" s="453">
        <v>111088</v>
      </c>
      <c r="M9" s="449">
        <v>1</v>
      </c>
      <c r="N9" s="449">
        <v>131</v>
      </c>
      <c r="O9" s="453">
        <v>569</v>
      </c>
      <c r="P9" s="453">
        <v>74539</v>
      </c>
      <c r="Q9" s="523">
        <v>0.67099056603773588</v>
      </c>
      <c r="R9" s="454">
        <v>131</v>
      </c>
    </row>
    <row r="10" spans="1:18" ht="14.4" customHeight="1" x14ac:dyDescent="0.3">
      <c r="A10" s="448" t="s">
        <v>996</v>
      </c>
      <c r="B10" s="449" t="s">
        <v>997</v>
      </c>
      <c r="C10" s="449" t="s">
        <v>407</v>
      </c>
      <c r="D10" s="449" t="s">
        <v>998</v>
      </c>
      <c r="E10" s="449" t="s">
        <v>1007</v>
      </c>
      <c r="F10" s="449" t="s">
        <v>1008</v>
      </c>
      <c r="G10" s="453">
        <v>57</v>
      </c>
      <c r="H10" s="453">
        <v>10089</v>
      </c>
      <c r="I10" s="449">
        <v>1.1121031746031746</v>
      </c>
      <c r="J10" s="449">
        <v>177</v>
      </c>
      <c r="K10" s="453">
        <v>48</v>
      </c>
      <c r="L10" s="453">
        <v>9072</v>
      </c>
      <c r="M10" s="449">
        <v>1</v>
      </c>
      <c r="N10" s="449">
        <v>189</v>
      </c>
      <c r="O10" s="453">
        <v>50</v>
      </c>
      <c r="P10" s="453">
        <v>9450</v>
      </c>
      <c r="Q10" s="523">
        <v>1.0416666666666667</v>
      </c>
      <c r="R10" s="454">
        <v>189</v>
      </c>
    </row>
    <row r="11" spans="1:18" ht="14.4" customHeight="1" x14ac:dyDescent="0.3">
      <c r="A11" s="448" t="s">
        <v>996</v>
      </c>
      <c r="B11" s="449" t="s">
        <v>997</v>
      </c>
      <c r="C11" s="449" t="s">
        <v>407</v>
      </c>
      <c r="D11" s="449" t="s">
        <v>998</v>
      </c>
      <c r="E11" s="449" t="s">
        <v>1009</v>
      </c>
      <c r="F11" s="449" t="s">
        <v>1010</v>
      </c>
      <c r="G11" s="453">
        <v>2</v>
      </c>
      <c r="H11" s="453">
        <v>4024</v>
      </c>
      <c r="I11" s="449"/>
      <c r="J11" s="449">
        <v>2012</v>
      </c>
      <c r="K11" s="453"/>
      <c r="L11" s="453"/>
      <c r="M11" s="449"/>
      <c r="N11" s="449"/>
      <c r="O11" s="453"/>
      <c r="P11" s="453"/>
      <c r="Q11" s="523"/>
      <c r="R11" s="454"/>
    </row>
    <row r="12" spans="1:18" ht="14.4" customHeight="1" x14ac:dyDescent="0.3">
      <c r="A12" s="448" t="s">
        <v>996</v>
      </c>
      <c r="B12" s="449" t="s">
        <v>997</v>
      </c>
      <c r="C12" s="449" t="s">
        <v>407</v>
      </c>
      <c r="D12" s="449" t="s">
        <v>998</v>
      </c>
      <c r="E12" s="449" t="s">
        <v>1011</v>
      </c>
      <c r="F12" s="449" t="s">
        <v>1012</v>
      </c>
      <c r="G12" s="453">
        <v>24</v>
      </c>
      <c r="H12" s="453">
        <v>9216</v>
      </c>
      <c r="I12" s="449">
        <v>1.1321867321867323</v>
      </c>
      <c r="J12" s="449">
        <v>384</v>
      </c>
      <c r="K12" s="453">
        <v>20</v>
      </c>
      <c r="L12" s="453">
        <v>8140</v>
      </c>
      <c r="M12" s="449">
        <v>1</v>
      </c>
      <c r="N12" s="449">
        <v>407</v>
      </c>
      <c r="O12" s="453">
        <v>4</v>
      </c>
      <c r="P12" s="453">
        <v>1632</v>
      </c>
      <c r="Q12" s="523">
        <v>0.20049140049140049</v>
      </c>
      <c r="R12" s="454">
        <v>408</v>
      </c>
    </row>
    <row r="13" spans="1:18" ht="14.4" customHeight="1" x14ac:dyDescent="0.3">
      <c r="A13" s="448" t="s">
        <v>996</v>
      </c>
      <c r="B13" s="449" t="s">
        <v>997</v>
      </c>
      <c r="C13" s="449" t="s">
        <v>407</v>
      </c>
      <c r="D13" s="449" t="s">
        <v>998</v>
      </c>
      <c r="E13" s="449" t="s">
        <v>1013</v>
      </c>
      <c r="F13" s="449" t="s">
        <v>1014</v>
      </c>
      <c r="G13" s="453">
        <v>4055</v>
      </c>
      <c r="H13" s="453">
        <v>697460</v>
      </c>
      <c r="I13" s="449">
        <v>1.1919316552479617</v>
      </c>
      <c r="J13" s="449">
        <v>172</v>
      </c>
      <c r="K13" s="453">
        <v>3269</v>
      </c>
      <c r="L13" s="453">
        <v>585151</v>
      </c>
      <c r="M13" s="449">
        <v>1</v>
      </c>
      <c r="N13" s="449">
        <v>179</v>
      </c>
      <c r="O13" s="453">
        <v>4141</v>
      </c>
      <c r="P13" s="453">
        <v>745380</v>
      </c>
      <c r="Q13" s="523">
        <v>1.2738250468682442</v>
      </c>
      <c r="R13" s="454">
        <v>180</v>
      </c>
    </row>
    <row r="14" spans="1:18" ht="14.4" customHeight="1" x14ac:dyDescent="0.3">
      <c r="A14" s="448" t="s">
        <v>996</v>
      </c>
      <c r="B14" s="449" t="s">
        <v>997</v>
      </c>
      <c r="C14" s="449" t="s">
        <v>407</v>
      </c>
      <c r="D14" s="449" t="s">
        <v>998</v>
      </c>
      <c r="E14" s="449" t="s">
        <v>1015</v>
      </c>
      <c r="F14" s="449" t="s">
        <v>1016</v>
      </c>
      <c r="G14" s="453">
        <v>23</v>
      </c>
      <c r="H14" s="453">
        <v>12259</v>
      </c>
      <c r="I14" s="449">
        <v>3.0778307808184784</v>
      </c>
      <c r="J14" s="449">
        <v>533</v>
      </c>
      <c r="K14" s="453">
        <v>7</v>
      </c>
      <c r="L14" s="453">
        <v>3983</v>
      </c>
      <c r="M14" s="449">
        <v>1</v>
      </c>
      <c r="N14" s="449">
        <v>569</v>
      </c>
      <c r="O14" s="453">
        <v>9</v>
      </c>
      <c r="P14" s="453">
        <v>5121</v>
      </c>
      <c r="Q14" s="523">
        <v>1.2857142857142858</v>
      </c>
      <c r="R14" s="454">
        <v>569</v>
      </c>
    </row>
    <row r="15" spans="1:18" ht="14.4" customHeight="1" x14ac:dyDescent="0.3">
      <c r="A15" s="448" t="s">
        <v>996</v>
      </c>
      <c r="B15" s="449" t="s">
        <v>997</v>
      </c>
      <c r="C15" s="449" t="s">
        <v>407</v>
      </c>
      <c r="D15" s="449" t="s">
        <v>998</v>
      </c>
      <c r="E15" s="449" t="s">
        <v>1017</v>
      </c>
      <c r="F15" s="449" t="s">
        <v>1018</v>
      </c>
      <c r="G15" s="453">
        <v>1918</v>
      </c>
      <c r="H15" s="453">
        <v>617596</v>
      </c>
      <c r="I15" s="449">
        <v>0.77722181671742463</v>
      </c>
      <c r="J15" s="449">
        <v>322</v>
      </c>
      <c r="K15" s="453">
        <v>2372</v>
      </c>
      <c r="L15" s="453">
        <v>794620</v>
      </c>
      <c r="M15" s="449">
        <v>1</v>
      </c>
      <c r="N15" s="449">
        <v>335</v>
      </c>
      <c r="O15" s="453">
        <v>2396</v>
      </c>
      <c r="P15" s="453">
        <v>805056</v>
      </c>
      <c r="Q15" s="523">
        <v>1.0131333215876772</v>
      </c>
      <c r="R15" s="454">
        <v>336</v>
      </c>
    </row>
    <row r="16" spans="1:18" ht="14.4" customHeight="1" x14ac:dyDescent="0.3">
      <c r="A16" s="448" t="s">
        <v>996</v>
      </c>
      <c r="B16" s="449" t="s">
        <v>997</v>
      </c>
      <c r="C16" s="449" t="s">
        <v>407</v>
      </c>
      <c r="D16" s="449" t="s">
        <v>998</v>
      </c>
      <c r="E16" s="449" t="s">
        <v>1019</v>
      </c>
      <c r="F16" s="449" t="s">
        <v>1020</v>
      </c>
      <c r="G16" s="453">
        <v>339</v>
      </c>
      <c r="H16" s="453">
        <v>148821</v>
      </c>
      <c r="I16" s="449">
        <v>0.97578582949761994</v>
      </c>
      <c r="J16" s="449">
        <v>439</v>
      </c>
      <c r="K16" s="453">
        <v>333</v>
      </c>
      <c r="L16" s="453">
        <v>152514</v>
      </c>
      <c r="M16" s="449">
        <v>1</v>
      </c>
      <c r="N16" s="449">
        <v>458</v>
      </c>
      <c r="O16" s="453">
        <v>394</v>
      </c>
      <c r="P16" s="453">
        <v>180846</v>
      </c>
      <c r="Q16" s="523">
        <v>1.1857665525787797</v>
      </c>
      <c r="R16" s="454">
        <v>459</v>
      </c>
    </row>
    <row r="17" spans="1:18" ht="14.4" customHeight="1" x14ac:dyDescent="0.3">
      <c r="A17" s="448" t="s">
        <v>996</v>
      </c>
      <c r="B17" s="449" t="s">
        <v>997</v>
      </c>
      <c r="C17" s="449" t="s">
        <v>407</v>
      </c>
      <c r="D17" s="449" t="s">
        <v>998</v>
      </c>
      <c r="E17" s="449" t="s">
        <v>1021</v>
      </c>
      <c r="F17" s="449" t="s">
        <v>1022</v>
      </c>
      <c r="G17" s="453">
        <v>10419</v>
      </c>
      <c r="H17" s="453">
        <v>3552879</v>
      </c>
      <c r="I17" s="449">
        <v>0.87533697802590371</v>
      </c>
      <c r="J17" s="449">
        <v>341</v>
      </c>
      <c r="K17" s="453">
        <v>11630</v>
      </c>
      <c r="L17" s="453">
        <v>4058870</v>
      </c>
      <c r="M17" s="449">
        <v>1</v>
      </c>
      <c r="N17" s="449">
        <v>349</v>
      </c>
      <c r="O17" s="453">
        <v>14737</v>
      </c>
      <c r="P17" s="453">
        <v>5143213</v>
      </c>
      <c r="Q17" s="523">
        <v>1.2671539122957867</v>
      </c>
      <c r="R17" s="454">
        <v>349</v>
      </c>
    </row>
    <row r="18" spans="1:18" ht="14.4" customHeight="1" x14ac:dyDescent="0.3">
      <c r="A18" s="448" t="s">
        <v>996</v>
      </c>
      <c r="B18" s="449" t="s">
        <v>997</v>
      </c>
      <c r="C18" s="449" t="s">
        <v>407</v>
      </c>
      <c r="D18" s="449" t="s">
        <v>998</v>
      </c>
      <c r="E18" s="449" t="s">
        <v>1023</v>
      </c>
      <c r="F18" s="449" t="s">
        <v>1024</v>
      </c>
      <c r="G18" s="453">
        <v>12</v>
      </c>
      <c r="H18" s="453">
        <v>19176</v>
      </c>
      <c r="I18" s="449">
        <v>0.89236353483177444</v>
      </c>
      <c r="J18" s="449">
        <v>1598</v>
      </c>
      <c r="K18" s="453">
        <v>13</v>
      </c>
      <c r="L18" s="453">
        <v>21489</v>
      </c>
      <c r="M18" s="449">
        <v>1</v>
      </c>
      <c r="N18" s="449">
        <v>1653</v>
      </c>
      <c r="O18" s="453">
        <v>3</v>
      </c>
      <c r="P18" s="453">
        <v>4959</v>
      </c>
      <c r="Q18" s="523">
        <v>0.23076923076923078</v>
      </c>
      <c r="R18" s="454">
        <v>1653</v>
      </c>
    </row>
    <row r="19" spans="1:18" ht="14.4" customHeight="1" x14ac:dyDescent="0.3">
      <c r="A19" s="448" t="s">
        <v>996</v>
      </c>
      <c r="B19" s="449" t="s">
        <v>997</v>
      </c>
      <c r="C19" s="449" t="s">
        <v>407</v>
      </c>
      <c r="D19" s="449" t="s">
        <v>998</v>
      </c>
      <c r="E19" s="449" t="s">
        <v>1025</v>
      </c>
      <c r="F19" s="449" t="s">
        <v>1026</v>
      </c>
      <c r="G19" s="453">
        <v>2</v>
      </c>
      <c r="H19" s="453">
        <v>6936</v>
      </c>
      <c r="I19" s="449">
        <v>0.99483648881239239</v>
      </c>
      <c r="J19" s="449">
        <v>3468</v>
      </c>
      <c r="K19" s="453">
        <v>2</v>
      </c>
      <c r="L19" s="453">
        <v>6972</v>
      </c>
      <c r="M19" s="449">
        <v>1</v>
      </c>
      <c r="N19" s="449">
        <v>3486</v>
      </c>
      <c r="O19" s="453"/>
      <c r="P19" s="453"/>
      <c r="Q19" s="523"/>
      <c r="R19" s="454"/>
    </row>
    <row r="20" spans="1:18" ht="14.4" customHeight="1" x14ac:dyDescent="0.3">
      <c r="A20" s="448" t="s">
        <v>996</v>
      </c>
      <c r="B20" s="449" t="s">
        <v>997</v>
      </c>
      <c r="C20" s="449" t="s">
        <v>407</v>
      </c>
      <c r="D20" s="449" t="s">
        <v>998</v>
      </c>
      <c r="E20" s="449" t="s">
        <v>1027</v>
      </c>
      <c r="F20" s="449" t="s">
        <v>1028</v>
      </c>
      <c r="G20" s="453">
        <v>6</v>
      </c>
      <c r="H20" s="453">
        <v>35598</v>
      </c>
      <c r="I20" s="449">
        <v>0.43981813239763767</v>
      </c>
      <c r="J20" s="449">
        <v>5933</v>
      </c>
      <c r="K20" s="453">
        <v>13</v>
      </c>
      <c r="L20" s="453">
        <v>80938</v>
      </c>
      <c r="M20" s="449">
        <v>1</v>
      </c>
      <c r="N20" s="449">
        <v>6226</v>
      </c>
      <c r="O20" s="453">
        <v>12</v>
      </c>
      <c r="P20" s="453">
        <v>74772</v>
      </c>
      <c r="Q20" s="523">
        <v>0.92381823123872597</v>
      </c>
      <c r="R20" s="454">
        <v>6231</v>
      </c>
    </row>
    <row r="21" spans="1:18" ht="14.4" customHeight="1" x14ac:dyDescent="0.3">
      <c r="A21" s="448" t="s">
        <v>996</v>
      </c>
      <c r="B21" s="449" t="s">
        <v>997</v>
      </c>
      <c r="C21" s="449" t="s">
        <v>407</v>
      </c>
      <c r="D21" s="449" t="s">
        <v>998</v>
      </c>
      <c r="E21" s="449" t="s">
        <v>1029</v>
      </c>
      <c r="F21" s="449" t="s">
        <v>1030</v>
      </c>
      <c r="G21" s="453">
        <v>5</v>
      </c>
      <c r="H21" s="453">
        <v>545</v>
      </c>
      <c r="I21" s="449">
        <v>0.58226495726495731</v>
      </c>
      <c r="J21" s="449">
        <v>109</v>
      </c>
      <c r="K21" s="453">
        <v>8</v>
      </c>
      <c r="L21" s="453">
        <v>936</v>
      </c>
      <c r="M21" s="449">
        <v>1</v>
      </c>
      <c r="N21" s="449">
        <v>117</v>
      </c>
      <c r="O21" s="453">
        <v>3</v>
      </c>
      <c r="P21" s="453">
        <v>351</v>
      </c>
      <c r="Q21" s="523">
        <v>0.375</v>
      </c>
      <c r="R21" s="454">
        <v>117</v>
      </c>
    </row>
    <row r="22" spans="1:18" ht="14.4" customHeight="1" x14ac:dyDescent="0.3">
      <c r="A22" s="448" t="s">
        <v>996</v>
      </c>
      <c r="B22" s="449" t="s">
        <v>997</v>
      </c>
      <c r="C22" s="449" t="s">
        <v>407</v>
      </c>
      <c r="D22" s="449" t="s">
        <v>998</v>
      </c>
      <c r="E22" s="449" t="s">
        <v>1031</v>
      </c>
      <c r="F22" s="449" t="s">
        <v>1032</v>
      </c>
      <c r="G22" s="453"/>
      <c r="H22" s="453"/>
      <c r="I22" s="449"/>
      <c r="J22" s="449"/>
      <c r="K22" s="453"/>
      <c r="L22" s="453"/>
      <c r="M22" s="449"/>
      <c r="N22" s="449"/>
      <c r="O22" s="453">
        <v>1</v>
      </c>
      <c r="P22" s="453">
        <v>136</v>
      </c>
      <c r="Q22" s="523"/>
      <c r="R22" s="454">
        <v>136</v>
      </c>
    </row>
    <row r="23" spans="1:18" ht="14.4" customHeight="1" x14ac:dyDescent="0.3">
      <c r="A23" s="448" t="s">
        <v>996</v>
      </c>
      <c r="B23" s="449" t="s">
        <v>997</v>
      </c>
      <c r="C23" s="449" t="s">
        <v>407</v>
      </c>
      <c r="D23" s="449" t="s">
        <v>998</v>
      </c>
      <c r="E23" s="449" t="s">
        <v>1033</v>
      </c>
      <c r="F23" s="449" t="s">
        <v>1034</v>
      </c>
      <c r="G23" s="453">
        <v>52</v>
      </c>
      <c r="H23" s="453">
        <v>2444</v>
      </c>
      <c r="I23" s="449">
        <v>0.24570222177540968</v>
      </c>
      <c r="J23" s="449">
        <v>47</v>
      </c>
      <c r="K23" s="453">
        <v>203</v>
      </c>
      <c r="L23" s="453">
        <v>9947</v>
      </c>
      <c r="M23" s="449">
        <v>1</v>
      </c>
      <c r="N23" s="449">
        <v>49</v>
      </c>
      <c r="O23" s="453">
        <v>282</v>
      </c>
      <c r="P23" s="453">
        <v>13818</v>
      </c>
      <c r="Q23" s="523">
        <v>1.3891625615763548</v>
      </c>
      <c r="R23" s="454">
        <v>49</v>
      </c>
    </row>
    <row r="24" spans="1:18" ht="14.4" customHeight="1" x14ac:dyDescent="0.3">
      <c r="A24" s="448" t="s">
        <v>996</v>
      </c>
      <c r="B24" s="449" t="s">
        <v>997</v>
      </c>
      <c r="C24" s="449" t="s">
        <v>407</v>
      </c>
      <c r="D24" s="449" t="s">
        <v>998</v>
      </c>
      <c r="E24" s="449" t="s">
        <v>1035</v>
      </c>
      <c r="F24" s="449" t="s">
        <v>1036</v>
      </c>
      <c r="G24" s="453">
        <v>89</v>
      </c>
      <c r="H24" s="453">
        <v>33464</v>
      </c>
      <c r="I24" s="449">
        <v>0.73279901896378052</v>
      </c>
      <c r="J24" s="449">
        <v>376</v>
      </c>
      <c r="K24" s="453">
        <v>118</v>
      </c>
      <c r="L24" s="453">
        <v>45666</v>
      </c>
      <c r="M24" s="449">
        <v>1</v>
      </c>
      <c r="N24" s="449">
        <v>387</v>
      </c>
      <c r="O24" s="453">
        <v>138</v>
      </c>
      <c r="P24" s="453">
        <v>53958</v>
      </c>
      <c r="Q24" s="523">
        <v>1.1815792931283668</v>
      </c>
      <c r="R24" s="454">
        <v>391</v>
      </c>
    </row>
    <row r="25" spans="1:18" ht="14.4" customHeight="1" x14ac:dyDescent="0.3">
      <c r="A25" s="448" t="s">
        <v>996</v>
      </c>
      <c r="B25" s="449" t="s">
        <v>997</v>
      </c>
      <c r="C25" s="449" t="s">
        <v>407</v>
      </c>
      <c r="D25" s="449" t="s">
        <v>998</v>
      </c>
      <c r="E25" s="449" t="s">
        <v>1037</v>
      </c>
      <c r="F25" s="449" t="s">
        <v>1038</v>
      </c>
      <c r="G25" s="453">
        <v>98</v>
      </c>
      <c r="H25" s="453">
        <v>3626</v>
      </c>
      <c r="I25" s="449">
        <v>0.70682261208577002</v>
      </c>
      <c r="J25" s="449">
        <v>37</v>
      </c>
      <c r="K25" s="453">
        <v>135</v>
      </c>
      <c r="L25" s="453">
        <v>5130</v>
      </c>
      <c r="M25" s="449">
        <v>1</v>
      </c>
      <c r="N25" s="449">
        <v>38</v>
      </c>
      <c r="O25" s="453">
        <v>156</v>
      </c>
      <c r="P25" s="453">
        <v>5928</v>
      </c>
      <c r="Q25" s="523">
        <v>1.1555555555555554</v>
      </c>
      <c r="R25" s="454">
        <v>38</v>
      </c>
    </row>
    <row r="26" spans="1:18" ht="14.4" customHeight="1" x14ac:dyDescent="0.3">
      <c r="A26" s="448" t="s">
        <v>996</v>
      </c>
      <c r="B26" s="449" t="s">
        <v>997</v>
      </c>
      <c r="C26" s="449" t="s">
        <v>407</v>
      </c>
      <c r="D26" s="449" t="s">
        <v>998</v>
      </c>
      <c r="E26" s="449" t="s">
        <v>1039</v>
      </c>
      <c r="F26" s="449" t="s">
        <v>1040</v>
      </c>
      <c r="G26" s="453">
        <v>6</v>
      </c>
      <c r="H26" s="453">
        <v>1530</v>
      </c>
      <c r="I26" s="449">
        <v>0.23181818181818181</v>
      </c>
      <c r="J26" s="449">
        <v>255</v>
      </c>
      <c r="K26" s="453">
        <v>25</v>
      </c>
      <c r="L26" s="453">
        <v>6600</v>
      </c>
      <c r="M26" s="449">
        <v>1</v>
      </c>
      <c r="N26" s="449">
        <v>264</v>
      </c>
      <c r="O26" s="453">
        <v>53</v>
      </c>
      <c r="P26" s="453">
        <v>14045</v>
      </c>
      <c r="Q26" s="523">
        <v>2.1280303030303029</v>
      </c>
      <c r="R26" s="454">
        <v>265</v>
      </c>
    </row>
    <row r="27" spans="1:18" ht="14.4" customHeight="1" x14ac:dyDescent="0.3">
      <c r="A27" s="448" t="s">
        <v>996</v>
      </c>
      <c r="B27" s="449" t="s">
        <v>997</v>
      </c>
      <c r="C27" s="449" t="s">
        <v>407</v>
      </c>
      <c r="D27" s="449" t="s">
        <v>998</v>
      </c>
      <c r="E27" s="449" t="s">
        <v>1041</v>
      </c>
      <c r="F27" s="449" t="s">
        <v>1042</v>
      </c>
      <c r="G27" s="453">
        <v>543</v>
      </c>
      <c r="H27" s="453">
        <v>367068</v>
      </c>
      <c r="I27" s="449">
        <v>0.86040166516651662</v>
      </c>
      <c r="J27" s="449">
        <v>676</v>
      </c>
      <c r="K27" s="453">
        <v>606</v>
      </c>
      <c r="L27" s="453">
        <v>426624</v>
      </c>
      <c r="M27" s="449">
        <v>1</v>
      </c>
      <c r="N27" s="449">
        <v>704</v>
      </c>
      <c r="O27" s="453">
        <v>832</v>
      </c>
      <c r="P27" s="453">
        <v>586560</v>
      </c>
      <c r="Q27" s="523">
        <v>1.3748874887488749</v>
      </c>
      <c r="R27" s="454">
        <v>705</v>
      </c>
    </row>
    <row r="28" spans="1:18" ht="14.4" customHeight="1" x14ac:dyDescent="0.3">
      <c r="A28" s="448" t="s">
        <v>996</v>
      </c>
      <c r="B28" s="449" t="s">
        <v>997</v>
      </c>
      <c r="C28" s="449" t="s">
        <v>407</v>
      </c>
      <c r="D28" s="449" t="s">
        <v>998</v>
      </c>
      <c r="E28" s="449" t="s">
        <v>1043</v>
      </c>
      <c r="F28" s="449" t="s">
        <v>1044</v>
      </c>
      <c r="G28" s="453">
        <v>92</v>
      </c>
      <c r="H28" s="453">
        <v>12696</v>
      </c>
      <c r="I28" s="449">
        <v>2.2145473574045003</v>
      </c>
      <c r="J28" s="449">
        <v>138</v>
      </c>
      <c r="K28" s="453">
        <v>39</v>
      </c>
      <c r="L28" s="453">
        <v>5733</v>
      </c>
      <c r="M28" s="449">
        <v>1</v>
      </c>
      <c r="N28" s="449">
        <v>147</v>
      </c>
      <c r="O28" s="453">
        <v>52</v>
      </c>
      <c r="P28" s="453">
        <v>7644</v>
      </c>
      <c r="Q28" s="523">
        <v>1.3333333333333333</v>
      </c>
      <c r="R28" s="454">
        <v>147</v>
      </c>
    </row>
    <row r="29" spans="1:18" ht="14.4" customHeight="1" x14ac:dyDescent="0.3">
      <c r="A29" s="448" t="s">
        <v>996</v>
      </c>
      <c r="B29" s="449" t="s">
        <v>997</v>
      </c>
      <c r="C29" s="449" t="s">
        <v>407</v>
      </c>
      <c r="D29" s="449" t="s">
        <v>998</v>
      </c>
      <c r="E29" s="449" t="s">
        <v>1045</v>
      </c>
      <c r="F29" s="449" t="s">
        <v>1046</v>
      </c>
      <c r="G29" s="453">
        <v>5203</v>
      </c>
      <c r="H29" s="453">
        <v>1482855</v>
      </c>
      <c r="I29" s="449">
        <v>1.137549556902985</v>
      </c>
      <c r="J29" s="449">
        <v>285</v>
      </c>
      <c r="K29" s="453">
        <v>4288</v>
      </c>
      <c r="L29" s="453">
        <v>1303552</v>
      </c>
      <c r="M29" s="449">
        <v>1</v>
      </c>
      <c r="N29" s="449">
        <v>304</v>
      </c>
      <c r="O29" s="453">
        <v>4511</v>
      </c>
      <c r="P29" s="453">
        <v>1375855</v>
      </c>
      <c r="Q29" s="523">
        <v>1.0554661417419482</v>
      </c>
      <c r="R29" s="454">
        <v>305</v>
      </c>
    </row>
    <row r="30" spans="1:18" ht="14.4" customHeight="1" x14ac:dyDescent="0.3">
      <c r="A30" s="448" t="s">
        <v>996</v>
      </c>
      <c r="B30" s="449" t="s">
        <v>997</v>
      </c>
      <c r="C30" s="449" t="s">
        <v>407</v>
      </c>
      <c r="D30" s="449" t="s">
        <v>998</v>
      </c>
      <c r="E30" s="449" t="s">
        <v>1047</v>
      </c>
      <c r="F30" s="449" t="s">
        <v>1048</v>
      </c>
      <c r="G30" s="453">
        <v>1</v>
      </c>
      <c r="H30" s="453">
        <v>3505</v>
      </c>
      <c r="I30" s="449">
        <v>0.15758474957288013</v>
      </c>
      <c r="J30" s="449">
        <v>3505</v>
      </c>
      <c r="K30" s="453">
        <v>6</v>
      </c>
      <c r="L30" s="453">
        <v>22242</v>
      </c>
      <c r="M30" s="449">
        <v>1</v>
      </c>
      <c r="N30" s="449">
        <v>3707</v>
      </c>
      <c r="O30" s="453">
        <v>16</v>
      </c>
      <c r="P30" s="453">
        <v>59392</v>
      </c>
      <c r="Q30" s="523">
        <v>2.6702634655156912</v>
      </c>
      <c r="R30" s="454">
        <v>3712</v>
      </c>
    </row>
    <row r="31" spans="1:18" ht="14.4" customHeight="1" x14ac:dyDescent="0.3">
      <c r="A31" s="448" t="s">
        <v>996</v>
      </c>
      <c r="B31" s="449" t="s">
        <v>997</v>
      </c>
      <c r="C31" s="449" t="s">
        <v>407</v>
      </c>
      <c r="D31" s="449" t="s">
        <v>998</v>
      </c>
      <c r="E31" s="449" t="s">
        <v>1049</v>
      </c>
      <c r="F31" s="449" t="s">
        <v>1050</v>
      </c>
      <c r="G31" s="453">
        <v>8784</v>
      </c>
      <c r="H31" s="453">
        <v>4058208</v>
      </c>
      <c r="I31" s="449">
        <v>0.92856289718740859</v>
      </c>
      <c r="J31" s="449">
        <v>462</v>
      </c>
      <c r="K31" s="453">
        <v>8847</v>
      </c>
      <c r="L31" s="453">
        <v>4370418</v>
      </c>
      <c r="M31" s="449">
        <v>1</v>
      </c>
      <c r="N31" s="449">
        <v>494</v>
      </c>
      <c r="O31" s="453">
        <v>10081</v>
      </c>
      <c r="P31" s="453">
        <v>4980014</v>
      </c>
      <c r="Q31" s="523">
        <v>1.1394823103877021</v>
      </c>
      <c r="R31" s="454">
        <v>494</v>
      </c>
    </row>
    <row r="32" spans="1:18" ht="14.4" customHeight="1" x14ac:dyDescent="0.3">
      <c r="A32" s="448" t="s">
        <v>996</v>
      </c>
      <c r="B32" s="449" t="s">
        <v>997</v>
      </c>
      <c r="C32" s="449" t="s">
        <v>407</v>
      </c>
      <c r="D32" s="449" t="s">
        <v>998</v>
      </c>
      <c r="E32" s="449" t="s">
        <v>1051</v>
      </c>
      <c r="F32" s="449" t="s">
        <v>1052</v>
      </c>
      <c r="G32" s="453"/>
      <c r="H32" s="453"/>
      <c r="I32" s="449"/>
      <c r="J32" s="449"/>
      <c r="K32" s="453">
        <v>1</v>
      </c>
      <c r="L32" s="453">
        <v>6571</v>
      </c>
      <c r="M32" s="449">
        <v>1</v>
      </c>
      <c r="N32" s="449">
        <v>6571</v>
      </c>
      <c r="O32" s="453">
        <v>2</v>
      </c>
      <c r="P32" s="453">
        <v>13160</v>
      </c>
      <c r="Q32" s="523">
        <v>2.0027393090853751</v>
      </c>
      <c r="R32" s="454">
        <v>6580</v>
      </c>
    </row>
    <row r="33" spans="1:18" ht="14.4" customHeight="1" x14ac:dyDescent="0.3">
      <c r="A33" s="448" t="s">
        <v>996</v>
      </c>
      <c r="B33" s="449" t="s">
        <v>997</v>
      </c>
      <c r="C33" s="449" t="s">
        <v>407</v>
      </c>
      <c r="D33" s="449" t="s">
        <v>998</v>
      </c>
      <c r="E33" s="449" t="s">
        <v>1053</v>
      </c>
      <c r="F33" s="449" t="s">
        <v>1054</v>
      </c>
      <c r="G33" s="453">
        <v>11134</v>
      </c>
      <c r="H33" s="453">
        <v>3963704</v>
      </c>
      <c r="I33" s="449">
        <v>1.0362462288173258</v>
      </c>
      <c r="J33" s="449">
        <v>356</v>
      </c>
      <c r="K33" s="453">
        <v>10338</v>
      </c>
      <c r="L33" s="453">
        <v>3825060</v>
      </c>
      <c r="M33" s="449">
        <v>1</v>
      </c>
      <c r="N33" s="449">
        <v>370</v>
      </c>
      <c r="O33" s="453">
        <v>11432</v>
      </c>
      <c r="P33" s="453">
        <v>4229840</v>
      </c>
      <c r="Q33" s="523">
        <v>1.1058231766299091</v>
      </c>
      <c r="R33" s="454">
        <v>370</v>
      </c>
    </row>
    <row r="34" spans="1:18" ht="14.4" customHeight="1" x14ac:dyDescent="0.3">
      <c r="A34" s="448" t="s">
        <v>996</v>
      </c>
      <c r="B34" s="449" t="s">
        <v>997</v>
      </c>
      <c r="C34" s="449" t="s">
        <v>407</v>
      </c>
      <c r="D34" s="449" t="s">
        <v>998</v>
      </c>
      <c r="E34" s="449" t="s">
        <v>1055</v>
      </c>
      <c r="F34" s="449" t="s">
        <v>1056</v>
      </c>
      <c r="G34" s="453">
        <v>771</v>
      </c>
      <c r="H34" s="453">
        <v>2249007</v>
      </c>
      <c r="I34" s="449">
        <v>0.87689815302195551</v>
      </c>
      <c r="J34" s="449">
        <v>2917</v>
      </c>
      <c r="K34" s="453">
        <v>826</v>
      </c>
      <c r="L34" s="453">
        <v>2564730</v>
      </c>
      <c r="M34" s="449">
        <v>1</v>
      </c>
      <c r="N34" s="449">
        <v>3105</v>
      </c>
      <c r="O34" s="453">
        <v>970</v>
      </c>
      <c r="P34" s="453">
        <v>3014760</v>
      </c>
      <c r="Q34" s="523">
        <v>1.1754687627937443</v>
      </c>
      <c r="R34" s="454">
        <v>3108</v>
      </c>
    </row>
    <row r="35" spans="1:18" ht="14.4" customHeight="1" x14ac:dyDescent="0.3">
      <c r="A35" s="448" t="s">
        <v>996</v>
      </c>
      <c r="B35" s="449" t="s">
        <v>997</v>
      </c>
      <c r="C35" s="449" t="s">
        <v>407</v>
      </c>
      <c r="D35" s="449" t="s">
        <v>998</v>
      </c>
      <c r="E35" s="449" t="s">
        <v>1057</v>
      </c>
      <c r="F35" s="449" t="s">
        <v>1058</v>
      </c>
      <c r="G35" s="453"/>
      <c r="H35" s="453"/>
      <c r="I35" s="449"/>
      <c r="J35" s="449"/>
      <c r="K35" s="453"/>
      <c r="L35" s="453"/>
      <c r="M35" s="449"/>
      <c r="N35" s="449"/>
      <c r="O35" s="453">
        <v>7</v>
      </c>
      <c r="P35" s="453">
        <v>89558</v>
      </c>
      <c r="Q35" s="523"/>
      <c r="R35" s="454">
        <v>12794</v>
      </c>
    </row>
    <row r="36" spans="1:18" ht="14.4" customHeight="1" x14ac:dyDescent="0.3">
      <c r="A36" s="448" t="s">
        <v>996</v>
      </c>
      <c r="B36" s="449" t="s">
        <v>997</v>
      </c>
      <c r="C36" s="449" t="s">
        <v>407</v>
      </c>
      <c r="D36" s="449" t="s">
        <v>998</v>
      </c>
      <c r="E36" s="449" t="s">
        <v>1059</v>
      </c>
      <c r="F36" s="449" t="s">
        <v>1060</v>
      </c>
      <c r="G36" s="453">
        <v>1976</v>
      </c>
      <c r="H36" s="453">
        <v>207480</v>
      </c>
      <c r="I36" s="449">
        <v>1.1106293459234635</v>
      </c>
      <c r="J36" s="449">
        <v>105</v>
      </c>
      <c r="K36" s="453">
        <v>1683</v>
      </c>
      <c r="L36" s="453">
        <v>186813</v>
      </c>
      <c r="M36" s="449">
        <v>1</v>
      </c>
      <c r="N36" s="449">
        <v>111</v>
      </c>
      <c r="O36" s="453">
        <v>2097</v>
      </c>
      <c r="P36" s="453">
        <v>232767</v>
      </c>
      <c r="Q36" s="523">
        <v>1.2459893048128343</v>
      </c>
      <c r="R36" s="454">
        <v>111</v>
      </c>
    </row>
    <row r="37" spans="1:18" ht="14.4" customHeight="1" x14ac:dyDescent="0.3">
      <c r="A37" s="448" t="s">
        <v>996</v>
      </c>
      <c r="B37" s="449" t="s">
        <v>997</v>
      </c>
      <c r="C37" s="449" t="s">
        <v>407</v>
      </c>
      <c r="D37" s="449" t="s">
        <v>998</v>
      </c>
      <c r="E37" s="449" t="s">
        <v>1061</v>
      </c>
      <c r="F37" s="449" t="s">
        <v>1062</v>
      </c>
      <c r="G37" s="453">
        <v>170</v>
      </c>
      <c r="H37" s="453">
        <v>19890</v>
      </c>
      <c r="I37" s="449">
        <v>0.94714285714285718</v>
      </c>
      <c r="J37" s="449">
        <v>117</v>
      </c>
      <c r="K37" s="453">
        <v>168</v>
      </c>
      <c r="L37" s="453">
        <v>21000</v>
      </c>
      <c r="M37" s="449">
        <v>1</v>
      </c>
      <c r="N37" s="449">
        <v>125</v>
      </c>
      <c r="O37" s="453">
        <v>108</v>
      </c>
      <c r="P37" s="453">
        <v>13500</v>
      </c>
      <c r="Q37" s="523">
        <v>0.6428571428571429</v>
      </c>
      <c r="R37" s="454">
        <v>125</v>
      </c>
    </row>
    <row r="38" spans="1:18" ht="14.4" customHeight="1" x14ac:dyDescent="0.3">
      <c r="A38" s="448" t="s">
        <v>996</v>
      </c>
      <c r="B38" s="449" t="s">
        <v>997</v>
      </c>
      <c r="C38" s="449" t="s">
        <v>407</v>
      </c>
      <c r="D38" s="449" t="s">
        <v>998</v>
      </c>
      <c r="E38" s="449" t="s">
        <v>1063</v>
      </c>
      <c r="F38" s="449" t="s">
        <v>1064</v>
      </c>
      <c r="G38" s="453">
        <v>114</v>
      </c>
      <c r="H38" s="453">
        <v>52782</v>
      </c>
      <c r="I38" s="449">
        <v>0.72047502047502043</v>
      </c>
      <c r="J38" s="449">
        <v>463</v>
      </c>
      <c r="K38" s="453">
        <v>148</v>
      </c>
      <c r="L38" s="453">
        <v>73260</v>
      </c>
      <c r="M38" s="449">
        <v>1</v>
      </c>
      <c r="N38" s="449">
        <v>495</v>
      </c>
      <c r="O38" s="453">
        <v>193</v>
      </c>
      <c r="P38" s="453">
        <v>95535</v>
      </c>
      <c r="Q38" s="523">
        <v>1.3040540540540539</v>
      </c>
      <c r="R38" s="454">
        <v>495</v>
      </c>
    </row>
    <row r="39" spans="1:18" ht="14.4" customHeight="1" x14ac:dyDescent="0.3">
      <c r="A39" s="448" t="s">
        <v>996</v>
      </c>
      <c r="B39" s="449" t="s">
        <v>997</v>
      </c>
      <c r="C39" s="449" t="s">
        <v>407</v>
      </c>
      <c r="D39" s="449" t="s">
        <v>998</v>
      </c>
      <c r="E39" s="449" t="s">
        <v>1065</v>
      </c>
      <c r="F39" s="449" t="s">
        <v>1066</v>
      </c>
      <c r="G39" s="453">
        <v>136</v>
      </c>
      <c r="H39" s="453">
        <v>172448</v>
      </c>
      <c r="I39" s="449">
        <v>0.9334026153979389</v>
      </c>
      <c r="J39" s="449">
        <v>1268</v>
      </c>
      <c r="K39" s="453">
        <v>144</v>
      </c>
      <c r="L39" s="453">
        <v>184752</v>
      </c>
      <c r="M39" s="449">
        <v>1</v>
      </c>
      <c r="N39" s="449">
        <v>1283</v>
      </c>
      <c r="O39" s="453">
        <v>153</v>
      </c>
      <c r="P39" s="453">
        <v>196605</v>
      </c>
      <c r="Q39" s="523">
        <v>1.0641562743569759</v>
      </c>
      <c r="R39" s="454">
        <v>1285</v>
      </c>
    </row>
    <row r="40" spans="1:18" ht="14.4" customHeight="1" x14ac:dyDescent="0.3">
      <c r="A40" s="448" t="s">
        <v>996</v>
      </c>
      <c r="B40" s="449" t="s">
        <v>997</v>
      </c>
      <c r="C40" s="449" t="s">
        <v>407</v>
      </c>
      <c r="D40" s="449" t="s">
        <v>998</v>
      </c>
      <c r="E40" s="449" t="s">
        <v>1065</v>
      </c>
      <c r="F40" s="449"/>
      <c r="G40" s="453">
        <v>13</v>
      </c>
      <c r="H40" s="453">
        <v>16484</v>
      </c>
      <c r="I40" s="449">
        <v>1.6060015588464536</v>
      </c>
      <c r="J40" s="449">
        <v>1268</v>
      </c>
      <c r="K40" s="453">
        <v>8</v>
      </c>
      <c r="L40" s="453">
        <v>10264</v>
      </c>
      <c r="M40" s="449">
        <v>1</v>
      </c>
      <c r="N40" s="449">
        <v>1283</v>
      </c>
      <c r="O40" s="453">
        <v>11</v>
      </c>
      <c r="P40" s="453">
        <v>14135</v>
      </c>
      <c r="Q40" s="523">
        <v>1.3771434138737335</v>
      </c>
      <c r="R40" s="454">
        <v>1285</v>
      </c>
    </row>
    <row r="41" spans="1:18" ht="14.4" customHeight="1" x14ac:dyDescent="0.3">
      <c r="A41" s="448" t="s">
        <v>996</v>
      </c>
      <c r="B41" s="449" t="s">
        <v>997</v>
      </c>
      <c r="C41" s="449" t="s">
        <v>407</v>
      </c>
      <c r="D41" s="449" t="s">
        <v>998</v>
      </c>
      <c r="E41" s="449" t="s">
        <v>1067</v>
      </c>
      <c r="F41" s="449" t="s">
        <v>1068</v>
      </c>
      <c r="G41" s="453">
        <v>3239</v>
      </c>
      <c r="H41" s="453">
        <v>1415443</v>
      </c>
      <c r="I41" s="449">
        <v>0.96159902932672447</v>
      </c>
      <c r="J41" s="449">
        <v>437</v>
      </c>
      <c r="K41" s="453">
        <v>3228</v>
      </c>
      <c r="L41" s="453">
        <v>1471968</v>
      </c>
      <c r="M41" s="449">
        <v>1</v>
      </c>
      <c r="N41" s="449">
        <v>456</v>
      </c>
      <c r="O41" s="453">
        <v>3939</v>
      </c>
      <c r="P41" s="453">
        <v>1796184</v>
      </c>
      <c r="Q41" s="523">
        <v>1.220260223048327</v>
      </c>
      <c r="R41" s="454">
        <v>456</v>
      </c>
    </row>
    <row r="42" spans="1:18" ht="14.4" customHeight="1" x14ac:dyDescent="0.3">
      <c r="A42" s="448" t="s">
        <v>996</v>
      </c>
      <c r="B42" s="449" t="s">
        <v>997</v>
      </c>
      <c r="C42" s="449" t="s">
        <v>407</v>
      </c>
      <c r="D42" s="449" t="s">
        <v>998</v>
      </c>
      <c r="E42" s="449" t="s">
        <v>1069</v>
      </c>
      <c r="F42" s="449" t="s">
        <v>1070</v>
      </c>
      <c r="G42" s="453">
        <v>17719</v>
      </c>
      <c r="H42" s="453">
        <v>956826</v>
      </c>
      <c r="I42" s="449">
        <v>0.93234994913530012</v>
      </c>
      <c r="J42" s="449">
        <v>54</v>
      </c>
      <c r="K42" s="453">
        <v>17694</v>
      </c>
      <c r="L42" s="453">
        <v>1026252</v>
      </c>
      <c r="M42" s="449">
        <v>1</v>
      </c>
      <c r="N42" s="449">
        <v>58</v>
      </c>
      <c r="O42" s="453">
        <v>10221</v>
      </c>
      <c r="P42" s="453">
        <v>592818</v>
      </c>
      <c r="Q42" s="523">
        <v>0.57765344184469314</v>
      </c>
      <c r="R42" s="454">
        <v>58</v>
      </c>
    </row>
    <row r="43" spans="1:18" ht="14.4" customHeight="1" x14ac:dyDescent="0.3">
      <c r="A43" s="448" t="s">
        <v>996</v>
      </c>
      <c r="B43" s="449" t="s">
        <v>997</v>
      </c>
      <c r="C43" s="449" t="s">
        <v>407</v>
      </c>
      <c r="D43" s="449" t="s">
        <v>998</v>
      </c>
      <c r="E43" s="449" t="s">
        <v>1071</v>
      </c>
      <c r="F43" s="449" t="s">
        <v>1072</v>
      </c>
      <c r="G43" s="453">
        <v>5</v>
      </c>
      <c r="H43" s="453">
        <v>10860</v>
      </c>
      <c r="I43" s="449">
        <v>1.9911151528263383E-2</v>
      </c>
      <c r="J43" s="449">
        <v>2172</v>
      </c>
      <c r="K43" s="453">
        <v>251</v>
      </c>
      <c r="L43" s="453">
        <v>545423</v>
      </c>
      <c r="M43" s="449">
        <v>1</v>
      </c>
      <c r="N43" s="449">
        <v>2173</v>
      </c>
      <c r="O43" s="453">
        <v>408</v>
      </c>
      <c r="P43" s="453">
        <v>886584</v>
      </c>
      <c r="Q43" s="523">
        <v>1.6254980079681276</v>
      </c>
      <c r="R43" s="454">
        <v>2173</v>
      </c>
    </row>
    <row r="44" spans="1:18" ht="14.4" customHeight="1" x14ac:dyDescent="0.3">
      <c r="A44" s="448" t="s">
        <v>996</v>
      </c>
      <c r="B44" s="449" t="s">
        <v>997</v>
      </c>
      <c r="C44" s="449" t="s">
        <v>407</v>
      </c>
      <c r="D44" s="449" t="s">
        <v>998</v>
      </c>
      <c r="E44" s="449" t="s">
        <v>1073</v>
      </c>
      <c r="F44" s="449" t="s">
        <v>1074</v>
      </c>
      <c r="G44" s="453"/>
      <c r="H44" s="453"/>
      <c r="I44" s="449"/>
      <c r="J44" s="449"/>
      <c r="K44" s="453"/>
      <c r="L44" s="453"/>
      <c r="M44" s="449"/>
      <c r="N44" s="449"/>
      <c r="O44" s="453">
        <v>100</v>
      </c>
      <c r="P44" s="453">
        <v>976200</v>
      </c>
      <c r="Q44" s="523"/>
      <c r="R44" s="454">
        <v>9762</v>
      </c>
    </row>
    <row r="45" spans="1:18" ht="14.4" customHeight="1" x14ac:dyDescent="0.3">
      <c r="A45" s="448" t="s">
        <v>996</v>
      </c>
      <c r="B45" s="449" t="s">
        <v>997</v>
      </c>
      <c r="C45" s="449" t="s">
        <v>407</v>
      </c>
      <c r="D45" s="449" t="s">
        <v>998</v>
      </c>
      <c r="E45" s="449" t="s">
        <v>1075</v>
      </c>
      <c r="F45" s="449" t="s">
        <v>1076</v>
      </c>
      <c r="G45" s="453"/>
      <c r="H45" s="453"/>
      <c r="I45" s="449"/>
      <c r="J45" s="449"/>
      <c r="K45" s="453"/>
      <c r="L45" s="453"/>
      <c r="M45" s="449"/>
      <c r="N45" s="449"/>
      <c r="O45" s="453">
        <v>14</v>
      </c>
      <c r="P45" s="453">
        <v>3542</v>
      </c>
      <c r="Q45" s="523"/>
      <c r="R45" s="454">
        <v>253</v>
      </c>
    </row>
    <row r="46" spans="1:18" ht="14.4" customHeight="1" x14ac:dyDescent="0.3">
      <c r="A46" s="448" t="s">
        <v>996</v>
      </c>
      <c r="B46" s="449" t="s">
        <v>997</v>
      </c>
      <c r="C46" s="449" t="s">
        <v>407</v>
      </c>
      <c r="D46" s="449" t="s">
        <v>998</v>
      </c>
      <c r="E46" s="449" t="s">
        <v>1077</v>
      </c>
      <c r="F46" s="449" t="s">
        <v>1078</v>
      </c>
      <c r="G46" s="453">
        <v>11650</v>
      </c>
      <c r="H46" s="453">
        <v>1968850</v>
      </c>
      <c r="I46" s="449">
        <v>1.036155040391548</v>
      </c>
      <c r="J46" s="449">
        <v>169</v>
      </c>
      <c r="K46" s="453">
        <v>10858</v>
      </c>
      <c r="L46" s="453">
        <v>1900150</v>
      </c>
      <c r="M46" s="449">
        <v>1</v>
      </c>
      <c r="N46" s="449">
        <v>175</v>
      </c>
      <c r="O46" s="453">
        <v>14695</v>
      </c>
      <c r="P46" s="453">
        <v>2586320</v>
      </c>
      <c r="Q46" s="523">
        <v>1.3611135962950294</v>
      </c>
      <c r="R46" s="454">
        <v>176</v>
      </c>
    </row>
    <row r="47" spans="1:18" ht="14.4" customHeight="1" x14ac:dyDescent="0.3">
      <c r="A47" s="448" t="s">
        <v>996</v>
      </c>
      <c r="B47" s="449" t="s">
        <v>997</v>
      </c>
      <c r="C47" s="449" t="s">
        <v>407</v>
      </c>
      <c r="D47" s="449" t="s">
        <v>998</v>
      </c>
      <c r="E47" s="449" t="s">
        <v>1079</v>
      </c>
      <c r="F47" s="449" t="s">
        <v>1080</v>
      </c>
      <c r="G47" s="453">
        <v>2294</v>
      </c>
      <c r="H47" s="453">
        <v>185814</v>
      </c>
      <c r="I47" s="449">
        <v>0.84501239227813274</v>
      </c>
      <c r="J47" s="449">
        <v>81</v>
      </c>
      <c r="K47" s="453">
        <v>2587</v>
      </c>
      <c r="L47" s="453">
        <v>219895</v>
      </c>
      <c r="M47" s="449">
        <v>1</v>
      </c>
      <c r="N47" s="449">
        <v>85</v>
      </c>
      <c r="O47" s="453">
        <v>3684</v>
      </c>
      <c r="P47" s="453">
        <v>313140</v>
      </c>
      <c r="Q47" s="523">
        <v>1.4240432933900271</v>
      </c>
      <c r="R47" s="454">
        <v>85</v>
      </c>
    </row>
    <row r="48" spans="1:18" ht="14.4" customHeight="1" x14ac:dyDescent="0.3">
      <c r="A48" s="448" t="s">
        <v>996</v>
      </c>
      <c r="B48" s="449" t="s">
        <v>997</v>
      </c>
      <c r="C48" s="449" t="s">
        <v>407</v>
      </c>
      <c r="D48" s="449" t="s">
        <v>998</v>
      </c>
      <c r="E48" s="449" t="s">
        <v>1081</v>
      </c>
      <c r="F48" s="449" t="s">
        <v>1082</v>
      </c>
      <c r="G48" s="453"/>
      <c r="H48" s="453"/>
      <c r="I48" s="449"/>
      <c r="J48" s="449"/>
      <c r="K48" s="453">
        <v>2</v>
      </c>
      <c r="L48" s="453">
        <v>356</v>
      </c>
      <c r="M48" s="449">
        <v>1</v>
      </c>
      <c r="N48" s="449">
        <v>178</v>
      </c>
      <c r="O48" s="453">
        <v>2</v>
      </c>
      <c r="P48" s="453">
        <v>356</v>
      </c>
      <c r="Q48" s="523">
        <v>1</v>
      </c>
      <c r="R48" s="454">
        <v>178</v>
      </c>
    </row>
    <row r="49" spans="1:18" ht="14.4" customHeight="1" x14ac:dyDescent="0.3">
      <c r="A49" s="448" t="s">
        <v>996</v>
      </c>
      <c r="B49" s="449" t="s">
        <v>997</v>
      </c>
      <c r="C49" s="449" t="s">
        <v>407</v>
      </c>
      <c r="D49" s="449" t="s">
        <v>998</v>
      </c>
      <c r="E49" s="449" t="s">
        <v>1083</v>
      </c>
      <c r="F49" s="449" t="s">
        <v>1084</v>
      </c>
      <c r="G49" s="453">
        <v>341</v>
      </c>
      <c r="H49" s="453">
        <v>55583</v>
      </c>
      <c r="I49" s="449">
        <v>1.0609467455621302</v>
      </c>
      <c r="J49" s="449">
        <v>163</v>
      </c>
      <c r="K49" s="453">
        <v>310</v>
      </c>
      <c r="L49" s="453">
        <v>52390</v>
      </c>
      <c r="M49" s="449">
        <v>1</v>
      </c>
      <c r="N49" s="449">
        <v>169</v>
      </c>
      <c r="O49" s="453">
        <v>367</v>
      </c>
      <c r="P49" s="453">
        <v>62390</v>
      </c>
      <c r="Q49" s="523">
        <v>1.1908761213972132</v>
      </c>
      <c r="R49" s="454">
        <v>170</v>
      </c>
    </row>
    <row r="50" spans="1:18" ht="14.4" customHeight="1" x14ac:dyDescent="0.3">
      <c r="A50" s="448" t="s">
        <v>996</v>
      </c>
      <c r="B50" s="449" t="s">
        <v>997</v>
      </c>
      <c r="C50" s="449" t="s">
        <v>407</v>
      </c>
      <c r="D50" s="449" t="s">
        <v>998</v>
      </c>
      <c r="E50" s="449" t="s">
        <v>1085</v>
      </c>
      <c r="F50" s="449" t="s">
        <v>1086</v>
      </c>
      <c r="G50" s="453">
        <v>14</v>
      </c>
      <c r="H50" s="453">
        <v>392</v>
      </c>
      <c r="I50" s="449">
        <v>0.11553197760094312</v>
      </c>
      <c r="J50" s="449">
        <v>28</v>
      </c>
      <c r="K50" s="453">
        <v>117</v>
      </c>
      <c r="L50" s="453">
        <v>3393</v>
      </c>
      <c r="M50" s="449">
        <v>1</v>
      </c>
      <c r="N50" s="449">
        <v>29</v>
      </c>
      <c r="O50" s="453">
        <v>175</v>
      </c>
      <c r="P50" s="453">
        <v>5075</v>
      </c>
      <c r="Q50" s="523">
        <v>1.4957264957264957</v>
      </c>
      <c r="R50" s="454">
        <v>29</v>
      </c>
    </row>
    <row r="51" spans="1:18" ht="14.4" customHeight="1" x14ac:dyDescent="0.3">
      <c r="A51" s="448" t="s">
        <v>996</v>
      </c>
      <c r="B51" s="449" t="s">
        <v>997</v>
      </c>
      <c r="C51" s="449" t="s">
        <v>407</v>
      </c>
      <c r="D51" s="449" t="s">
        <v>998</v>
      </c>
      <c r="E51" s="449" t="s">
        <v>1087</v>
      </c>
      <c r="F51" s="449" t="s">
        <v>1088</v>
      </c>
      <c r="G51" s="453">
        <v>602</v>
      </c>
      <c r="H51" s="453">
        <v>606816</v>
      </c>
      <c r="I51" s="449">
        <v>0.84181437566848816</v>
      </c>
      <c r="J51" s="449">
        <v>1008</v>
      </c>
      <c r="K51" s="453">
        <v>713</v>
      </c>
      <c r="L51" s="453">
        <v>720843</v>
      </c>
      <c r="M51" s="449">
        <v>1</v>
      </c>
      <c r="N51" s="449">
        <v>1011</v>
      </c>
      <c r="O51" s="453">
        <v>623</v>
      </c>
      <c r="P51" s="453">
        <v>630476</v>
      </c>
      <c r="Q51" s="523">
        <v>0.87463705689033533</v>
      </c>
      <c r="R51" s="454">
        <v>1012</v>
      </c>
    </row>
    <row r="52" spans="1:18" ht="14.4" customHeight="1" x14ac:dyDescent="0.3">
      <c r="A52" s="448" t="s">
        <v>996</v>
      </c>
      <c r="B52" s="449" t="s">
        <v>997</v>
      </c>
      <c r="C52" s="449" t="s">
        <v>407</v>
      </c>
      <c r="D52" s="449" t="s">
        <v>998</v>
      </c>
      <c r="E52" s="449" t="s">
        <v>1087</v>
      </c>
      <c r="F52" s="449"/>
      <c r="G52" s="453">
        <v>46</v>
      </c>
      <c r="H52" s="453">
        <v>46368</v>
      </c>
      <c r="I52" s="449">
        <v>1.0919881305637982</v>
      </c>
      <c r="J52" s="449">
        <v>1008</v>
      </c>
      <c r="K52" s="453">
        <v>42</v>
      </c>
      <c r="L52" s="453">
        <v>42462</v>
      </c>
      <c r="M52" s="449">
        <v>1</v>
      </c>
      <c r="N52" s="449">
        <v>1011</v>
      </c>
      <c r="O52" s="453">
        <v>45</v>
      </c>
      <c r="P52" s="453">
        <v>45540</v>
      </c>
      <c r="Q52" s="523">
        <v>1.0724883425180161</v>
      </c>
      <c r="R52" s="454">
        <v>1012</v>
      </c>
    </row>
    <row r="53" spans="1:18" ht="14.4" customHeight="1" x14ac:dyDescent="0.3">
      <c r="A53" s="448" t="s">
        <v>996</v>
      </c>
      <c r="B53" s="449" t="s">
        <v>997</v>
      </c>
      <c r="C53" s="449" t="s">
        <v>407</v>
      </c>
      <c r="D53" s="449" t="s">
        <v>998</v>
      </c>
      <c r="E53" s="449" t="s">
        <v>1089</v>
      </c>
      <c r="F53" s="449" t="s">
        <v>1090</v>
      </c>
      <c r="G53" s="453">
        <v>173</v>
      </c>
      <c r="H53" s="453">
        <v>29410</v>
      </c>
      <c r="I53" s="449">
        <v>0.79572510822510822</v>
      </c>
      <c r="J53" s="449">
        <v>170</v>
      </c>
      <c r="K53" s="453">
        <v>210</v>
      </c>
      <c r="L53" s="453">
        <v>36960</v>
      </c>
      <c r="M53" s="449">
        <v>1</v>
      </c>
      <c r="N53" s="449">
        <v>176</v>
      </c>
      <c r="O53" s="453">
        <v>304</v>
      </c>
      <c r="P53" s="453">
        <v>53504</v>
      </c>
      <c r="Q53" s="523">
        <v>1.4476190476190476</v>
      </c>
      <c r="R53" s="454">
        <v>176</v>
      </c>
    </row>
    <row r="54" spans="1:18" ht="14.4" customHeight="1" x14ac:dyDescent="0.3">
      <c r="A54" s="448" t="s">
        <v>996</v>
      </c>
      <c r="B54" s="449" t="s">
        <v>997</v>
      </c>
      <c r="C54" s="449" t="s">
        <v>407</v>
      </c>
      <c r="D54" s="449" t="s">
        <v>998</v>
      </c>
      <c r="E54" s="449" t="s">
        <v>1091</v>
      </c>
      <c r="F54" s="449" t="s">
        <v>1092</v>
      </c>
      <c r="G54" s="453">
        <v>747</v>
      </c>
      <c r="H54" s="453">
        <v>1691208</v>
      </c>
      <c r="I54" s="449">
        <v>0.86428023152298006</v>
      </c>
      <c r="J54" s="449">
        <v>2264</v>
      </c>
      <c r="K54" s="453">
        <v>853</v>
      </c>
      <c r="L54" s="453">
        <v>1956782</v>
      </c>
      <c r="M54" s="449">
        <v>1</v>
      </c>
      <c r="N54" s="449">
        <v>2294</v>
      </c>
      <c r="O54" s="453">
        <v>873</v>
      </c>
      <c r="P54" s="453">
        <v>2005281</v>
      </c>
      <c r="Q54" s="523">
        <v>1.0247850808112504</v>
      </c>
      <c r="R54" s="454">
        <v>2297</v>
      </c>
    </row>
    <row r="55" spans="1:18" ht="14.4" customHeight="1" x14ac:dyDescent="0.3">
      <c r="A55" s="448" t="s">
        <v>996</v>
      </c>
      <c r="B55" s="449" t="s">
        <v>997</v>
      </c>
      <c r="C55" s="449" t="s">
        <v>407</v>
      </c>
      <c r="D55" s="449" t="s">
        <v>998</v>
      </c>
      <c r="E55" s="449" t="s">
        <v>1091</v>
      </c>
      <c r="F55" s="449"/>
      <c r="G55" s="453">
        <v>86</v>
      </c>
      <c r="H55" s="453">
        <v>194704</v>
      </c>
      <c r="I55" s="449">
        <v>1.9289847031782517</v>
      </c>
      <c r="J55" s="449">
        <v>2264</v>
      </c>
      <c r="K55" s="453">
        <v>44</v>
      </c>
      <c r="L55" s="453">
        <v>100936</v>
      </c>
      <c r="M55" s="449">
        <v>1</v>
      </c>
      <c r="N55" s="449">
        <v>2294</v>
      </c>
      <c r="O55" s="453">
        <v>64</v>
      </c>
      <c r="P55" s="453">
        <v>147008</v>
      </c>
      <c r="Q55" s="523">
        <v>1.456447649996037</v>
      </c>
      <c r="R55" s="454">
        <v>2297</v>
      </c>
    </row>
    <row r="56" spans="1:18" ht="14.4" customHeight="1" x14ac:dyDescent="0.3">
      <c r="A56" s="448" t="s">
        <v>996</v>
      </c>
      <c r="B56" s="449" t="s">
        <v>997</v>
      </c>
      <c r="C56" s="449" t="s">
        <v>407</v>
      </c>
      <c r="D56" s="449" t="s">
        <v>998</v>
      </c>
      <c r="E56" s="449" t="s">
        <v>1093</v>
      </c>
      <c r="F56" s="449" t="s">
        <v>1094</v>
      </c>
      <c r="G56" s="453">
        <v>710</v>
      </c>
      <c r="H56" s="453">
        <v>175370</v>
      </c>
      <c r="I56" s="449">
        <v>0.75859622713332209</v>
      </c>
      <c r="J56" s="449">
        <v>247</v>
      </c>
      <c r="K56" s="453">
        <v>879</v>
      </c>
      <c r="L56" s="453">
        <v>231177</v>
      </c>
      <c r="M56" s="449">
        <v>1</v>
      </c>
      <c r="N56" s="449">
        <v>263</v>
      </c>
      <c r="O56" s="453">
        <v>1230</v>
      </c>
      <c r="P56" s="453">
        <v>324720</v>
      </c>
      <c r="Q56" s="523">
        <v>1.4046380046457909</v>
      </c>
      <c r="R56" s="454">
        <v>264</v>
      </c>
    </row>
    <row r="57" spans="1:18" ht="14.4" customHeight="1" x14ac:dyDescent="0.3">
      <c r="A57" s="448" t="s">
        <v>996</v>
      </c>
      <c r="B57" s="449" t="s">
        <v>997</v>
      </c>
      <c r="C57" s="449" t="s">
        <v>407</v>
      </c>
      <c r="D57" s="449" t="s">
        <v>998</v>
      </c>
      <c r="E57" s="449" t="s">
        <v>1095</v>
      </c>
      <c r="F57" s="449" t="s">
        <v>1096</v>
      </c>
      <c r="G57" s="453">
        <v>1404</v>
      </c>
      <c r="H57" s="453">
        <v>2824848</v>
      </c>
      <c r="I57" s="449">
        <v>0.98530439696126237</v>
      </c>
      <c r="J57" s="449">
        <v>2012</v>
      </c>
      <c r="K57" s="453">
        <v>1346</v>
      </c>
      <c r="L57" s="453">
        <v>2866980</v>
      </c>
      <c r="M57" s="449">
        <v>1</v>
      </c>
      <c r="N57" s="449">
        <v>2130</v>
      </c>
      <c r="O57" s="453">
        <v>1739</v>
      </c>
      <c r="P57" s="453">
        <v>3705809</v>
      </c>
      <c r="Q57" s="523">
        <v>1.2925827874627658</v>
      </c>
      <c r="R57" s="454">
        <v>2131</v>
      </c>
    </row>
    <row r="58" spans="1:18" ht="14.4" customHeight="1" x14ac:dyDescent="0.3">
      <c r="A58" s="448" t="s">
        <v>996</v>
      </c>
      <c r="B58" s="449" t="s">
        <v>997</v>
      </c>
      <c r="C58" s="449" t="s">
        <v>407</v>
      </c>
      <c r="D58" s="449" t="s">
        <v>998</v>
      </c>
      <c r="E58" s="449" t="s">
        <v>1097</v>
      </c>
      <c r="F58" s="449" t="s">
        <v>1098</v>
      </c>
      <c r="G58" s="453">
        <v>9</v>
      </c>
      <c r="H58" s="453">
        <v>2034</v>
      </c>
      <c r="I58" s="449">
        <v>0.93388429752066116</v>
      </c>
      <c r="J58" s="449">
        <v>226</v>
      </c>
      <c r="K58" s="453">
        <v>9</v>
      </c>
      <c r="L58" s="453">
        <v>2178</v>
      </c>
      <c r="M58" s="449">
        <v>1</v>
      </c>
      <c r="N58" s="449">
        <v>242</v>
      </c>
      <c r="O58" s="453">
        <v>4</v>
      </c>
      <c r="P58" s="453">
        <v>968</v>
      </c>
      <c r="Q58" s="523">
        <v>0.44444444444444442</v>
      </c>
      <c r="R58" s="454">
        <v>242</v>
      </c>
    </row>
    <row r="59" spans="1:18" ht="14.4" customHeight="1" x14ac:dyDescent="0.3">
      <c r="A59" s="448" t="s">
        <v>996</v>
      </c>
      <c r="B59" s="449" t="s">
        <v>997</v>
      </c>
      <c r="C59" s="449" t="s">
        <v>407</v>
      </c>
      <c r="D59" s="449" t="s">
        <v>998</v>
      </c>
      <c r="E59" s="449" t="s">
        <v>1099</v>
      </c>
      <c r="F59" s="449" t="s">
        <v>1100</v>
      </c>
      <c r="G59" s="453">
        <v>1</v>
      </c>
      <c r="H59" s="453">
        <v>418</v>
      </c>
      <c r="I59" s="449">
        <v>8.2348305752561066E-2</v>
      </c>
      <c r="J59" s="449">
        <v>418</v>
      </c>
      <c r="K59" s="453">
        <v>12</v>
      </c>
      <c r="L59" s="453">
        <v>5076</v>
      </c>
      <c r="M59" s="449">
        <v>1</v>
      </c>
      <c r="N59" s="449">
        <v>423</v>
      </c>
      <c r="O59" s="453">
        <v>19</v>
      </c>
      <c r="P59" s="453">
        <v>8056</v>
      </c>
      <c r="Q59" s="523">
        <v>1.587076438140268</v>
      </c>
      <c r="R59" s="454">
        <v>424</v>
      </c>
    </row>
    <row r="60" spans="1:18" ht="14.4" customHeight="1" x14ac:dyDescent="0.3">
      <c r="A60" s="448" t="s">
        <v>996</v>
      </c>
      <c r="B60" s="449" t="s">
        <v>997</v>
      </c>
      <c r="C60" s="449" t="s">
        <v>407</v>
      </c>
      <c r="D60" s="449" t="s">
        <v>998</v>
      </c>
      <c r="E60" s="449" t="s">
        <v>1101</v>
      </c>
      <c r="F60" s="449" t="s">
        <v>1102</v>
      </c>
      <c r="G60" s="453"/>
      <c r="H60" s="453"/>
      <c r="I60" s="449"/>
      <c r="J60" s="449"/>
      <c r="K60" s="453">
        <v>2</v>
      </c>
      <c r="L60" s="453">
        <v>1694</v>
      </c>
      <c r="M60" s="449">
        <v>1</v>
      </c>
      <c r="N60" s="449">
        <v>847</v>
      </c>
      <c r="O60" s="453"/>
      <c r="P60" s="453"/>
      <c r="Q60" s="523"/>
      <c r="R60" s="454"/>
    </row>
    <row r="61" spans="1:18" ht="14.4" customHeight="1" x14ac:dyDescent="0.3">
      <c r="A61" s="448" t="s">
        <v>996</v>
      </c>
      <c r="B61" s="449" t="s">
        <v>997</v>
      </c>
      <c r="C61" s="449" t="s">
        <v>407</v>
      </c>
      <c r="D61" s="449" t="s">
        <v>998</v>
      </c>
      <c r="E61" s="449" t="s">
        <v>1103</v>
      </c>
      <c r="F61" s="449" t="s">
        <v>1004</v>
      </c>
      <c r="G61" s="453">
        <v>6</v>
      </c>
      <c r="H61" s="453">
        <v>210</v>
      </c>
      <c r="I61" s="449">
        <v>1.4189189189189189</v>
      </c>
      <c r="J61" s="449">
        <v>35</v>
      </c>
      <c r="K61" s="453">
        <v>4</v>
      </c>
      <c r="L61" s="453">
        <v>148</v>
      </c>
      <c r="M61" s="449">
        <v>1</v>
      </c>
      <c r="N61" s="449">
        <v>37</v>
      </c>
      <c r="O61" s="453">
        <v>72</v>
      </c>
      <c r="P61" s="453">
        <v>2664</v>
      </c>
      <c r="Q61" s="523">
        <v>18</v>
      </c>
      <c r="R61" s="454">
        <v>37</v>
      </c>
    </row>
    <row r="62" spans="1:18" ht="14.4" customHeight="1" x14ac:dyDescent="0.3">
      <c r="A62" s="448" t="s">
        <v>996</v>
      </c>
      <c r="B62" s="449" t="s">
        <v>997</v>
      </c>
      <c r="C62" s="449" t="s">
        <v>407</v>
      </c>
      <c r="D62" s="449" t="s">
        <v>998</v>
      </c>
      <c r="E62" s="449" t="s">
        <v>1104</v>
      </c>
      <c r="F62" s="449" t="s">
        <v>1105</v>
      </c>
      <c r="G62" s="453">
        <v>12</v>
      </c>
      <c r="H62" s="453">
        <v>61068</v>
      </c>
      <c r="I62" s="449">
        <v>0.65043456032719837</v>
      </c>
      <c r="J62" s="449">
        <v>5089</v>
      </c>
      <c r="K62" s="453">
        <v>18</v>
      </c>
      <c r="L62" s="453">
        <v>93888</v>
      </c>
      <c r="M62" s="449">
        <v>1</v>
      </c>
      <c r="N62" s="449">
        <v>5216</v>
      </c>
      <c r="O62" s="453">
        <v>16</v>
      </c>
      <c r="P62" s="453">
        <v>83520</v>
      </c>
      <c r="Q62" s="523">
        <v>0.88957055214723924</v>
      </c>
      <c r="R62" s="454">
        <v>5220</v>
      </c>
    </row>
    <row r="63" spans="1:18" ht="14.4" customHeight="1" x14ac:dyDescent="0.3">
      <c r="A63" s="448" t="s">
        <v>996</v>
      </c>
      <c r="B63" s="449" t="s">
        <v>997</v>
      </c>
      <c r="C63" s="449" t="s">
        <v>407</v>
      </c>
      <c r="D63" s="449" t="s">
        <v>998</v>
      </c>
      <c r="E63" s="449" t="s">
        <v>1106</v>
      </c>
      <c r="F63" s="449" t="s">
        <v>1107</v>
      </c>
      <c r="G63" s="453">
        <v>5</v>
      </c>
      <c r="H63" s="453">
        <v>5225</v>
      </c>
      <c r="I63" s="449">
        <v>1.65086887835703</v>
      </c>
      <c r="J63" s="449">
        <v>1045</v>
      </c>
      <c r="K63" s="453">
        <v>3</v>
      </c>
      <c r="L63" s="453">
        <v>3165</v>
      </c>
      <c r="M63" s="449">
        <v>1</v>
      </c>
      <c r="N63" s="449">
        <v>1055</v>
      </c>
      <c r="O63" s="453">
        <v>6</v>
      </c>
      <c r="P63" s="453">
        <v>6342</v>
      </c>
      <c r="Q63" s="523">
        <v>2.0037914691943128</v>
      </c>
      <c r="R63" s="454">
        <v>1057</v>
      </c>
    </row>
    <row r="64" spans="1:18" ht="14.4" customHeight="1" x14ac:dyDescent="0.3">
      <c r="A64" s="448" t="s">
        <v>996</v>
      </c>
      <c r="B64" s="449" t="s">
        <v>997</v>
      </c>
      <c r="C64" s="449" t="s">
        <v>407</v>
      </c>
      <c r="D64" s="449" t="s">
        <v>998</v>
      </c>
      <c r="E64" s="449" t="s">
        <v>1108</v>
      </c>
      <c r="F64" s="449" t="s">
        <v>1109</v>
      </c>
      <c r="G64" s="453">
        <v>170</v>
      </c>
      <c r="H64" s="453">
        <v>45730</v>
      </c>
      <c r="I64" s="449">
        <v>0.7025872664700098</v>
      </c>
      <c r="J64" s="449">
        <v>269</v>
      </c>
      <c r="K64" s="453">
        <v>226</v>
      </c>
      <c r="L64" s="453">
        <v>65088</v>
      </c>
      <c r="M64" s="449">
        <v>1</v>
      </c>
      <c r="N64" s="449">
        <v>288</v>
      </c>
      <c r="O64" s="453">
        <v>267</v>
      </c>
      <c r="P64" s="453">
        <v>77163</v>
      </c>
      <c r="Q64" s="523">
        <v>1.1855180678466077</v>
      </c>
      <c r="R64" s="454">
        <v>289</v>
      </c>
    </row>
    <row r="65" spans="1:18" ht="14.4" customHeight="1" x14ac:dyDescent="0.3">
      <c r="A65" s="448" t="s">
        <v>996</v>
      </c>
      <c r="B65" s="449" t="s">
        <v>997</v>
      </c>
      <c r="C65" s="449" t="s">
        <v>407</v>
      </c>
      <c r="D65" s="449" t="s">
        <v>998</v>
      </c>
      <c r="E65" s="449" t="s">
        <v>1110</v>
      </c>
      <c r="F65" s="449" t="s">
        <v>1111</v>
      </c>
      <c r="G65" s="453">
        <v>3</v>
      </c>
      <c r="H65" s="453">
        <v>3150</v>
      </c>
      <c r="I65" s="449">
        <v>0.479014598540146</v>
      </c>
      <c r="J65" s="449">
        <v>1050</v>
      </c>
      <c r="K65" s="453">
        <v>6</v>
      </c>
      <c r="L65" s="453">
        <v>6576</v>
      </c>
      <c r="M65" s="449">
        <v>1</v>
      </c>
      <c r="N65" s="449">
        <v>1096</v>
      </c>
      <c r="O65" s="453">
        <v>18</v>
      </c>
      <c r="P65" s="453">
        <v>19764</v>
      </c>
      <c r="Q65" s="523">
        <v>3.0054744525547443</v>
      </c>
      <c r="R65" s="454">
        <v>1098</v>
      </c>
    </row>
    <row r="66" spans="1:18" ht="14.4" customHeight="1" x14ac:dyDescent="0.3">
      <c r="A66" s="448" t="s">
        <v>996</v>
      </c>
      <c r="B66" s="449" t="s">
        <v>997</v>
      </c>
      <c r="C66" s="449" t="s">
        <v>407</v>
      </c>
      <c r="D66" s="449" t="s">
        <v>998</v>
      </c>
      <c r="E66" s="449" t="s">
        <v>1112</v>
      </c>
      <c r="F66" s="449" t="s">
        <v>1113</v>
      </c>
      <c r="G66" s="453">
        <v>11</v>
      </c>
      <c r="H66" s="453">
        <v>1133</v>
      </c>
      <c r="I66" s="449">
        <v>0.30253671562082779</v>
      </c>
      <c r="J66" s="449">
        <v>103</v>
      </c>
      <c r="K66" s="453">
        <v>35</v>
      </c>
      <c r="L66" s="453">
        <v>3745</v>
      </c>
      <c r="M66" s="449">
        <v>1</v>
      </c>
      <c r="N66" s="449">
        <v>107</v>
      </c>
      <c r="O66" s="453">
        <v>102</v>
      </c>
      <c r="P66" s="453">
        <v>10914</v>
      </c>
      <c r="Q66" s="523">
        <v>2.9142857142857141</v>
      </c>
      <c r="R66" s="454">
        <v>107</v>
      </c>
    </row>
    <row r="67" spans="1:18" ht="14.4" customHeight="1" x14ac:dyDescent="0.3">
      <c r="A67" s="448" t="s">
        <v>996</v>
      </c>
      <c r="B67" s="449" t="s">
        <v>997</v>
      </c>
      <c r="C67" s="449" t="s">
        <v>407</v>
      </c>
      <c r="D67" s="449" t="s">
        <v>998</v>
      </c>
      <c r="E67" s="449" t="s">
        <v>1114</v>
      </c>
      <c r="F67" s="449" t="s">
        <v>1115</v>
      </c>
      <c r="G67" s="453">
        <v>14</v>
      </c>
      <c r="H67" s="453">
        <v>4284</v>
      </c>
      <c r="I67" s="449">
        <v>0.41343370005790386</v>
      </c>
      <c r="J67" s="449">
        <v>306</v>
      </c>
      <c r="K67" s="453">
        <v>33</v>
      </c>
      <c r="L67" s="453">
        <v>10362</v>
      </c>
      <c r="M67" s="449">
        <v>1</v>
      </c>
      <c r="N67" s="449">
        <v>314</v>
      </c>
      <c r="O67" s="453">
        <v>16</v>
      </c>
      <c r="P67" s="453">
        <v>5024</v>
      </c>
      <c r="Q67" s="523">
        <v>0.48484848484848486</v>
      </c>
      <c r="R67" s="454">
        <v>314</v>
      </c>
    </row>
    <row r="68" spans="1:18" ht="14.4" customHeight="1" x14ac:dyDescent="0.3">
      <c r="A68" s="448" t="s">
        <v>996</v>
      </c>
      <c r="B68" s="449" t="s">
        <v>997</v>
      </c>
      <c r="C68" s="449" t="s">
        <v>407</v>
      </c>
      <c r="D68" s="449" t="s">
        <v>998</v>
      </c>
      <c r="E68" s="449" t="s">
        <v>1116</v>
      </c>
      <c r="F68" s="449" t="s">
        <v>1117</v>
      </c>
      <c r="G68" s="453">
        <v>4</v>
      </c>
      <c r="H68" s="453">
        <v>0</v>
      </c>
      <c r="I68" s="449"/>
      <c r="J68" s="449">
        <v>0</v>
      </c>
      <c r="K68" s="453">
        <v>126</v>
      </c>
      <c r="L68" s="453">
        <v>0</v>
      </c>
      <c r="M68" s="449"/>
      <c r="N68" s="449">
        <v>0</v>
      </c>
      <c r="O68" s="453">
        <v>221</v>
      </c>
      <c r="P68" s="453">
        <v>0</v>
      </c>
      <c r="Q68" s="523"/>
      <c r="R68" s="454">
        <v>0</v>
      </c>
    </row>
    <row r="69" spans="1:18" ht="14.4" customHeight="1" x14ac:dyDescent="0.3">
      <c r="A69" s="448" t="s">
        <v>996</v>
      </c>
      <c r="B69" s="449" t="s">
        <v>997</v>
      </c>
      <c r="C69" s="449" t="s">
        <v>407</v>
      </c>
      <c r="D69" s="449" t="s">
        <v>998</v>
      </c>
      <c r="E69" s="449" t="s">
        <v>1118</v>
      </c>
      <c r="F69" s="449" t="s">
        <v>1119</v>
      </c>
      <c r="G69" s="453"/>
      <c r="H69" s="453"/>
      <c r="I69" s="449"/>
      <c r="J69" s="449"/>
      <c r="K69" s="453">
        <v>48</v>
      </c>
      <c r="L69" s="453">
        <v>0</v>
      </c>
      <c r="M69" s="449"/>
      <c r="N69" s="449">
        <v>0</v>
      </c>
      <c r="O69" s="453">
        <v>86</v>
      </c>
      <c r="P69" s="453">
        <v>0</v>
      </c>
      <c r="Q69" s="523"/>
      <c r="R69" s="454">
        <v>0</v>
      </c>
    </row>
    <row r="70" spans="1:18" ht="14.4" customHeight="1" x14ac:dyDescent="0.3">
      <c r="A70" s="448" t="s">
        <v>996</v>
      </c>
      <c r="B70" s="449" t="s">
        <v>997</v>
      </c>
      <c r="C70" s="449" t="s">
        <v>482</v>
      </c>
      <c r="D70" s="449" t="s">
        <v>998</v>
      </c>
      <c r="E70" s="449" t="s">
        <v>1013</v>
      </c>
      <c r="F70" s="449" t="s">
        <v>1014</v>
      </c>
      <c r="G70" s="453">
        <v>408</v>
      </c>
      <c r="H70" s="453">
        <v>70176</v>
      </c>
      <c r="I70" s="449">
        <v>1.0711603626705741</v>
      </c>
      <c r="J70" s="449">
        <v>172</v>
      </c>
      <c r="K70" s="453">
        <v>366</v>
      </c>
      <c r="L70" s="453">
        <v>65514</v>
      </c>
      <c r="M70" s="449">
        <v>1</v>
      </c>
      <c r="N70" s="449">
        <v>179</v>
      </c>
      <c r="O70" s="453">
        <v>198</v>
      </c>
      <c r="P70" s="453">
        <v>35640</v>
      </c>
      <c r="Q70" s="523">
        <v>0.54400586134261375</v>
      </c>
      <c r="R70" s="454">
        <v>180</v>
      </c>
    </row>
    <row r="71" spans="1:18" ht="14.4" customHeight="1" x14ac:dyDescent="0.3">
      <c r="A71" s="448" t="s">
        <v>996</v>
      </c>
      <c r="B71" s="449" t="s">
        <v>997</v>
      </c>
      <c r="C71" s="449" t="s">
        <v>482</v>
      </c>
      <c r="D71" s="449" t="s">
        <v>998</v>
      </c>
      <c r="E71" s="449" t="s">
        <v>1021</v>
      </c>
      <c r="F71" s="449" t="s">
        <v>1022</v>
      </c>
      <c r="G71" s="453">
        <v>816</v>
      </c>
      <c r="H71" s="453">
        <v>278256</v>
      </c>
      <c r="I71" s="449">
        <v>1.0847552774691538</v>
      </c>
      <c r="J71" s="449">
        <v>341</v>
      </c>
      <c r="K71" s="453">
        <v>735</v>
      </c>
      <c r="L71" s="453">
        <v>256515</v>
      </c>
      <c r="M71" s="449">
        <v>1</v>
      </c>
      <c r="N71" s="449">
        <v>349</v>
      </c>
      <c r="O71" s="453">
        <v>388</v>
      </c>
      <c r="P71" s="453">
        <v>135412</v>
      </c>
      <c r="Q71" s="523">
        <v>0.527891156462585</v>
      </c>
      <c r="R71" s="454">
        <v>349</v>
      </c>
    </row>
    <row r="72" spans="1:18" ht="14.4" customHeight="1" x14ac:dyDescent="0.3">
      <c r="A72" s="448" t="s">
        <v>996</v>
      </c>
      <c r="B72" s="449" t="s">
        <v>997</v>
      </c>
      <c r="C72" s="449" t="s">
        <v>482</v>
      </c>
      <c r="D72" s="449" t="s">
        <v>998</v>
      </c>
      <c r="E72" s="449" t="s">
        <v>1049</v>
      </c>
      <c r="F72" s="449" t="s">
        <v>1050</v>
      </c>
      <c r="G72" s="453"/>
      <c r="H72" s="453"/>
      <c r="I72" s="449"/>
      <c r="J72" s="449"/>
      <c r="K72" s="453"/>
      <c r="L72" s="453"/>
      <c r="M72" s="449"/>
      <c r="N72" s="449"/>
      <c r="O72" s="453">
        <v>4</v>
      </c>
      <c r="P72" s="453">
        <v>1976</v>
      </c>
      <c r="Q72" s="523"/>
      <c r="R72" s="454">
        <v>494</v>
      </c>
    </row>
    <row r="73" spans="1:18" ht="14.4" customHeight="1" x14ac:dyDescent="0.3">
      <c r="A73" s="448" t="s">
        <v>996</v>
      </c>
      <c r="B73" s="449" t="s">
        <v>997</v>
      </c>
      <c r="C73" s="449" t="s">
        <v>482</v>
      </c>
      <c r="D73" s="449" t="s">
        <v>998</v>
      </c>
      <c r="E73" s="449" t="s">
        <v>1053</v>
      </c>
      <c r="F73" s="449" t="s">
        <v>1054</v>
      </c>
      <c r="G73" s="453">
        <v>5</v>
      </c>
      <c r="H73" s="453">
        <v>1780</v>
      </c>
      <c r="I73" s="449"/>
      <c r="J73" s="449">
        <v>356</v>
      </c>
      <c r="K73" s="453"/>
      <c r="L73" s="453"/>
      <c r="M73" s="449"/>
      <c r="N73" s="449"/>
      <c r="O73" s="453">
        <v>3</v>
      </c>
      <c r="P73" s="453">
        <v>1110</v>
      </c>
      <c r="Q73" s="523"/>
      <c r="R73" s="454">
        <v>370</v>
      </c>
    </row>
    <row r="74" spans="1:18" ht="14.4" customHeight="1" x14ac:dyDescent="0.3">
      <c r="A74" s="448" t="s">
        <v>996</v>
      </c>
      <c r="B74" s="449" t="s">
        <v>997</v>
      </c>
      <c r="C74" s="449" t="s">
        <v>482</v>
      </c>
      <c r="D74" s="449" t="s">
        <v>998</v>
      </c>
      <c r="E74" s="449" t="s">
        <v>1055</v>
      </c>
      <c r="F74" s="449" t="s">
        <v>1056</v>
      </c>
      <c r="G74" s="453">
        <v>349</v>
      </c>
      <c r="H74" s="453">
        <v>1018033</v>
      </c>
      <c r="I74" s="449">
        <v>1.0182264630279754</v>
      </c>
      <c r="J74" s="449">
        <v>2917</v>
      </c>
      <c r="K74" s="453">
        <v>322</v>
      </c>
      <c r="L74" s="453">
        <v>999810</v>
      </c>
      <c r="M74" s="449">
        <v>1</v>
      </c>
      <c r="N74" s="449">
        <v>3105</v>
      </c>
      <c r="O74" s="453">
        <v>183</v>
      </c>
      <c r="P74" s="453">
        <v>568764</v>
      </c>
      <c r="Q74" s="523">
        <v>0.56887208569628234</v>
      </c>
      <c r="R74" s="454">
        <v>3108</v>
      </c>
    </row>
    <row r="75" spans="1:18" ht="14.4" customHeight="1" x14ac:dyDescent="0.3">
      <c r="A75" s="448" t="s">
        <v>996</v>
      </c>
      <c r="B75" s="449" t="s">
        <v>997</v>
      </c>
      <c r="C75" s="449" t="s">
        <v>482</v>
      </c>
      <c r="D75" s="449" t="s">
        <v>998</v>
      </c>
      <c r="E75" s="449" t="s">
        <v>1057</v>
      </c>
      <c r="F75" s="449" t="s">
        <v>1058</v>
      </c>
      <c r="G75" s="453">
        <v>13</v>
      </c>
      <c r="H75" s="453">
        <v>166296</v>
      </c>
      <c r="I75" s="449">
        <v>0.4999609161260064</v>
      </c>
      <c r="J75" s="449">
        <v>12792</v>
      </c>
      <c r="K75" s="453">
        <v>26</v>
      </c>
      <c r="L75" s="453">
        <v>332618</v>
      </c>
      <c r="M75" s="449">
        <v>1</v>
      </c>
      <c r="N75" s="449">
        <v>12793</v>
      </c>
      <c r="O75" s="453">
        <v>20</v>
      </c>
      <c r="P75" s="453">
        <v>255880</v>
      </c>
      <c r="Q75" s="523">
        <v>0.76929089826768249</v>
      </c>
      <c r="R75" s="454">
        <v>12794</v>
      </c>
    </row>
    <row r="76" spans="1:18" ht="14.4" customHeight="1" x14ac:dyDescent="0.3">
      <c r="A76" s="448" t="s">
        <v>996</v>
      </c>
      <c r="B76" s="449" t="s">
        <v>997</v>
      </c>
      <c r="C76" s="449" t="s">
        <v>482</v>
      </c>
      <c r="D76" s="449" t="s">
        <v>998</v>
      </c>
      <c r="E76" s="449" t="s">
        <v>1059</v>
      </c>
      <c r="F76" s="449" t="s">
        <v>1060</v>
      </c>
      <c r="G76" s="453"/>
      <c r="H76" s="453"/>
      <c r="I76" s="449"/>
      <c r="J76" s="449"/>
      <c r="K76" s="453"/>
      <c r="L76" s="453"/>
      <c r="M76" s="449"/>
      <c r="N76" s="449"/>
      <c r="O76" s="453">
        <v>1</v>
      </c>
      <c r="P76" s="453">
        <v>111</v>
      </c>
      <c r="Q76" s="523"/>
      <c r="R76" s="454">
        <v>111</v>
      </c>
    </row>
    <row r="77" spans="1:18" ht="14.4" customHeight="1" x14ac:dyDescent="0.3">
      <c r="A77" s="448" t="s">
        <v>996</v>
      </c>
      <c r="B77" s="449" t="s">
        <v>997</v>
      </c>
      <c r="C77" s="449" t="s">
        <v>482</v>
      </c>
      <c r="D77" s="449" t="s">
        <v>998</v>
      </c>
      <c r="E77" s="449" t="s">
        <v>1061</v>
      </c>
      <c r="F77" s="449" t="s">
        <v>1062</v>
      </c>
      <c r="G77" s="453"/>
      <c r="H77" s="453"/>
      <c r="I77" s="449"/>
      <c r="J77" s="449"/>
      <c r="K77" s="453"/>
      <c r="L77" s="453"/>
      <c r="M77" s="449"/>
      <c r="N77" s="449"/>
      <c r="O77" s="453">
        <v>1</v>
      </c>
      <c r="P77" s="453">
        <v>125</v>
      </c>
      <c r="Q77" s="523"/>
      <c r="R77" s="454">
        <v>125</v>
      </c>
    </row>
    <row r="78" spans="1:18" ht="14.4" customHeight="1" x14ac:dyDescent="0.3">
      <c r="A78" s="448" t="s">
        <v>996</v>
      </c>
      <c r="B78" s="449" t="s">
        <v>997</v>
      </c>
      <c r="C78" s="449" t="s">
        <v>482</v>
      </c>
      <c r="D78" s="449" t="s">
        <v>998</v>
      </c>
      <c r="E78" s="449" t="s">
        <v>1065</v>
      </c>
      <c r="F78" s="449" t="s">
        <v>1066</v>
      </c>
      <c r="G78" s="453"/>
      <c r="H78" s="453"/>
      <c r="I78" s="449"/>
      <c r="J78" s="449"/>
      <c r="K78" s="453"/>
      <c r="L78" s="453"/>
      <c r="M78" s="449"/>
      <c r="N78" s="449"/>
      <c r="O78" s="453">
        <v>1</v>
      </c>
      <c r="P78" s="453">
        <v>1285</v>
      </c>
      <c r="Q78" s="523"/>
      <c r="R78" s="454">
        <v>1285</v>
      </c>
    </row>
    <row r="79" spans="1:18" ht="14.4" customHeight="1" x14ac:dyDescent="0.3">
      <c r="A79" s="448" t="s">
        <v>996</v>
      </c>
      <c r="B79" s="449" t="s">
        <v>997</v>
      </c>
      <c r="C79" s="449" t="s">
        <v>482</v>
      </c>
      <c r="D79" s="449" t="s">
        <v>998</v>
      </c>
      <c r="E79" s="449" t="s">
        <v>1067</v>
      </c>
      <c r="F79" s="449" t="s">
        <v>1068</v>
      </c>
      <c r="G79" s="453"/>
      <c r="H79" s="453"/>
      <c r="I79" s="449"/>
      <c r="J79" s="449"/>
      <c r="K79" s="453"/>
      <c r="L79" s="453"/>
      <c r="M79" s="449"/>
      <c r="N79" s="449"/>
      <c r="O79" s="453">
        <v>1</v>
      </c>
      <c r="P79" s="453">
        <v>456</v>
      </c>
      <c r="Q79" s="523"/>
      <c r="R79" s="454">
        <v>456</v>
      </c>
    </row>
    <row r="80" spans="1:18" ht="14.4" customHeight="1" x14ac:dyDescent="0.3">
      <c r="A80" s="448" t="s">
        <v>996</v>
      </c>
      <c r="B80" s="449" t="s">
        <v>997</v>
      </c>
      <c r="C80" s="449" t="s">
        <v>482</v>
      </c>
      <c r="D80" s="449" t="s">
        <v>998</v>
      </c>
      <c r="E80" s="449" t="s">
        <v>1069</v>
      </c>
      <c r="F80" s="449" t="s">
        <v>1070</v>
      </c>
      <c r="G80" s="453"/>
      <c r="H80" s="453"/>
      <c r="I80" s="449"/>
      <c r="J80" s="449"/>
      <c r="K80" s="453"/>
      <c r="L80" s="453"/>
      <c r="M80" s="449"/>
      <c r="N80" s="449"/>
      <c r="O80" s="453">
        <v>8</v>
      </c>
      <c r="P80" s="453">
        <v>464</v>
      </c>
      <c r="Q80" s="523"/>
      <c r="R80" s="454">
        <v>58</v>
      </c>
    </row>
    <row r="81" spans="1:18" ht="14.4" customHeight="1" x14ac:dyDescent="0.3">
      <c r="A81" s="448" t="s">
        <v>996</v>
      </c>
      <c r="B81" s="449" t="s">
        <v>997</v>
      </c>
      <c r="C81" s="449" t="s">
        <v>482</v>
      </c>
      <c r="D81" s="449" t="s">
        <v>998</v>
      </c>
      <c r="E81" s="449" t="s">
        <v>1071</v>
      </c>
      <c r="F81" s="449" t="s">
        <v>1072</v>
      </c>
      <c r="G81" s="453">
        <v>383</v>
      </c>
      <c r="H81" s="453">
        <v>831876</v>
      </c>
      <c r="I81" s="449">
        <v>1.1161042156656233</v>
      </c>
      <c r="J81" s="449">
        <v>2172</v>
      </c>
      <c r="K81" s="453">
        <v>343</v>
      </c>
      <c r="L81" s="453">
        <v>745339</v>
      </c>
      <c r="M81" s="449">
        <v>1</v>
      </c>
      <c r="N81" s="449">
        <v>2173</v>
      </c>
      <c r="O81" s="453">
        <v>193</v>
      </c>
      <c r="P81" s="453">
        <v>419389</v>
      </c>
      <c r="Q81" s="523">
        <v>0.56268221574344024</v>
      </c>
      <c r="R81" s="454">
        <v>2173</v>
      </c>
    </row>
    <row r="82" spans="1:18" ht="14.4" customHeight="1" x14ac:dyDescent="0.3">
      <c r="A82" s="448" t="s">
        <v>996</v>
      </c>
      <c r="B82" s="449" t="s">
        <v>997</v>
      </c>
      <c r="C82" s="449" t="s">
        <v>482</v>
      </c>
      <c r="D82" s="449" t="s">
        <v>998</v>
      </c>
      <c r="E82" s="449" t="s">
        <v>1077</v>
      </c>
      <c r="F82" s="449" t="s">
        <v>1078</v>
      </c>
      <c r="G82" s="453"/>
      <c r="H82" s="453"/>
      <c r="I82" s="449"/>
      <c r="J82" s="449"/>
      <c r="K82" s="453"/>
      <c r="L82" s="453"/>
      <c r="M82" s="449"/>
      <c r="N82" s="449"/>
      <c r="O82" s="453">
        <v>3</v>
      </c>
      <c r="P82" s="453">
        <v>528</v>
      </c>
      <c r="Q82" s="523"/>
      <c r="R82" s="454">
        <v>176</v>
      </c>
    </row>
    <row r="83" spans="1:18" ht="14.4" customHeight="1" x14ac:dyDescent="0.3">
      <c r="A83" s="448" t="s">
        <v>996</v>
      </c>
      <c r="B83" s="449" t="s">
        <v>997</v>
      </c>
      <c r="C83" s="449" t="s">
        <v>482</v>
      </c>
      <c r="D83" s="449" t="s">
        <v>998</v>
      </c>
      <c r="E83" s="449" t="s">
        <v>1087</v>
      </c>
      <c r="F83" s="449" t="s">
        <v>1088</v>
      </c>
      <c r="G83" s="453">
        <v>8</v>
      </c>
      <c r="H83" s="453">
        <v>8064</v>
      </c>
      <c r="I83" s="449">
        <v>3.9881305637982196</v>
      </c>
      <c r="J83" s="449">
        <v>1008</v>
      </c>
      <c r="K83" s="453">
        <v>2</v>
      </c>
      <c r="L83" s="453">
        <v>2022</v>
      </c>
      <c r="M83" s="449">
        <v>1</v>
      </c>
      <c r="N83" s="449">
        <v>1011</v>
      </c>
      <c r="O83" s="453">
        <v>19</v>
      </c>
      <c r="P83" s="453">
        <v>19228</v>
      </c>
      <c r="Q83" s="523">
        <v>9.5093966369930758</v>
      </c>
      <c r="R83" s="454">
        <v>1012</v>
      </c>
    </row>
    <row r="84" spans="1:18" ht="14.4" customHeight="1" x14ac:dyDescent="0.3">
      <c r="A84" s="448" t="s">
        <v>996</v>
      </c>
      <c r="B84" s="449" t="s">
        <v>997</v>
      </c>
      <c r="C84" s="449" t="s">
        <v>482</v>
      </c>
      <c r="D84" s="449" t="s">
        <v>998</v>
      </c>
      <c r="E84" s="449" t="s">
        <v>1095</v>
      </c>
      <c r="F84" s="449" t="s">
        <v>1096</v>
      </c>
      <c r="G84" s="453">
        <v>816</v>
      </c>
      <c r="H84" s="453">
        <v>1641792</v>
      </c>
      <c r="I84" s="449">
        <v>1.066105624062494</v>
      </c>
      <c r="J84" s="449">
        <v>2012</v>
      </c>
      <c r="K84" s="453">
        <v>723</v>
      </c>
      <c r="L84" s="453">
        <v>1539990</v>
      </c>
      <c r="M84" s="449">
        <v>1</v>
      </c>
      <c r="N84" s="449">
        <v>2130</v>
      </c>
      <c r="O84" s="453">
        <v>388</v>
      </c>
      <c r="P84" s="453">
        <v>826828</v>
      </c>
      <c r="Q84" s="523">
        <v>0.53690478509600714</v>
      </c>
      <c r="R84" s="454">
        <v>2131</v>
      </c>
    </row>
    <row r="85" spans="1:18" ht="14.4" customHeight="1" x14ac:dyDescent="0.3">
      <c r="A85" s="448" t="s">
        <v>996</v>
      </c>
      <c r="B85" s="449" t="s">
        <v>997</v>
      </c>
      <c r="C85" s="449" t="s">
        <v>482</v>
      </c>
      <c r="D85" s="449" t="s">
        <v>998</v>
      </c>
      <c r="E85" s="449" t="s">
        <v>1103</v>
      </c>
      <c r="F85" s="449" t="s">
        <v>1004</v>
      </c>
      <c r="G85" s="453">
        <v>4</v>
      </c>
      <c r="H85" s="453">
        <v>140</v>
      </c>
      <c r="I85" s="449"/>
      <c r="J85" s="449">
        <v>35</v>
      </c>
      <c r="K85" s="453"/>
      <c r="L85" s="453"/>
      <c r="M85" s="449"/>
      <c r="N85" s="449"/>
      <c r="O85" s="453"/>
      <c r="P85" s="453"/>
      <c r="Q85" s="523"/>
      <c r="R85" s="454"/>
    </row>
    <row r="86" spans="1:18" ht="14.4" customHeight="1" x14ac:dyDescent="0.3">
      <c r="A86" s="448" t="s">
        <v>996</v>
      </c>
      <c r="B86" s="449" t="s">
        <v>997</v>
      </c>
      <c r="C86" s="449" t="s">
        <v>482</v>
      </c>
      <c r="D86" s="449" t="s">
        <v>998</v>
      </c>
      <c r="E86" s="449" t="s">
        <v>1108</v>
      </c>
      <c r="F86" s="449" t="s">
        <v>1109</v>
      </c>
      <c r="G86" s="453">
        <v>27</v>
      </c>
      <c r="H86" s="453">
        <v>7263</v>
      </c>
      <c r="I86" s="449">
        <v>1.576171875</v>
      </c>
      <c r="J86" s="449">
        <v>269</v>
      </c>
      <c r="K86" s="453">
        <v>16</v>
      </c>
      <c r="L86" s="453">
        <v>4608</v>
      </c>
      <c r="M86" s="449">
        <v>1</v>
      </c>
      <c r="N86" s="449">
        <v>288</v>
      </c>
      <c r="O86" s="453">
        <v>7</v>
      </c>
      <c r="P86" s="453">
        <v>2023</v>
      </c>
      <c r="Q86" s="523">
        <v>0.43901909722222221</v>
      </c>
      <c r="R86" s="454">
        <v>289</v>
      </c>
    </row>
    <row r="87" spans="1:18" ht="14.4" customHeight="1" thickBot="1" x14ac:dyDescent="0.35">
      <c r="A87" s="455" t="s">
        <v>996</v>
      </c>
      <c r="B87" s="456" t="s">
        <v>997</v>
      </c>
      <c r="C87" s="456" t="s">
        <v>482</v>
      </c>
      <c r="D87" s="456" t="s">
        <v>998</v>
      </c>
      <c r="E87" s="456" t="s">
        <v>1116</v>
      </c>
      <c r="F87" s="456" t="s">
        <v>1117</v>
      </c>
      <c r="G87" s="460">
        <v>299</v>
      </c>
      <c r="H87" s="460">
        <v>0</v>
      </c>
      <c r="I87" s="456"/>
      <c r="J87" s="456">
        <v>0</v>
      </c>
      <c r="K87" s="460">
        <v>310</v>
      </c>
      <c r="L87" s="460">
        <v>0</v>
      </c>
      <c r="M87" s="456"/>
      <c r="N87" s="456">
        <v>0</v>
      </c>
      <c r="O87" s="460">
        <v>168</v>
      </c>
      <c r="P87" s="460">
        <v>0</v>
      </c>
      <c r="Q87" s="471"/>
      <c r="R87" s="461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7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1121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236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105692</v>
      </c>
      <c r="I3" s="78">
        <f t="shared" si="0"/>
        <v>33072670</v>
      </c>
      <c r="J3" s="58"/>
      <c r="K3" s="58"/>
      <c r="L3" s="78">
        <f t="shared" si="0"/>
        <v>102989</v>
      </c>
      <c r="M3" s="78">
        <f t="shared" si="0"/>
        <v>35053072</v>
      </c>
      <c r="N3" s="58"/>
      <c r="O3" s="58"/>
      <c r="P3" s="78">
        <f t="shared" si="0"/>
        <v>106062</v>
      </c>
      <c r="Q3" s="78">
        <f t="shared" si="0"/>
        <v>39342784</v>
      </c>
      <c r="R3" s="59">
        <f>IF(M3=0,0,Q3/M3)</f>
        <v>1.1223776335494933</v>
      </c>
      <c r="S3" s="79">
        <f>IF(P3=0,0,Q3/P3)</f>
        <v>370.94137391337142</v>
      </c>
    </row>
    <row r="4" spans="1:19" ht="14.4" customHeight="1" x14ac:dyDescent="0.3">
      <c r="A4" s="389" t="s">
        <v>198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2016</v>
      </c>
      <c r="M4" s="394"/>
      <c r="N4" s="76"/>
      <c r="O4" s="76"/>
      <c r="P4" s="393">
        <v>2017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996</v>
      </c>
      <c r="B6" s="442" t="s">
        <v>997</v>
      </c>
      <c r="C6" s="442" t="s">
        <v>407</v>
      </c>
      <c r="D6" s="442" t="s">
        <v>964</v>
      </c>
      <c r="E6" s="442" t="s">
        <v>998</v>
      </c>
      <c r="F6" s="442" t="s">
        <v>1003</v>
      </c>
      <c r="G6" s="442" t="s">
        <v>1004</v>
      </c>
      <c r="H6" s="446">
        <v>2</v>
      </c>
      <c r="I6" s="446">
        <v>108</v>
      </c>
      <c r="J6" s="442"/>
      <c r="K6" s="442">
        <v>54</v>
      </c>
      <c r="L6" s="446">
        <v>0</v>
      </c>
      <c r="M6" s="446">
        <v>0</v>
      </c>
      <c r="N6" s="442"/>
      <c r="O6" s="442"/>
      <c r="P6" s="446">
        <v>10984</v>
      </c>
      <c r="Q6" s="446">
        <v>637072</v>
      </c>
      <c r="R6" s="469"/>
      <c r="S6" s="447">
        <v>58</v>
      </c>
    </row>
    <row r="7" spans="1:19" ht="14.4" customHeight="1" x14ac:dyDescent="0.3">
      <c r="A7" s="448" t="s">
        <v>996</v>
      </c>
      <c r="B7" s="449" t="s">
        <v>997</v>
      </c>
      <c r="C7" s="449" t="s">
        <v>407</v>
      </c>
      <c r="D7" s="449" t="s">
        <v>964</v>
      </c>
      <c r="E7" s="449" t="s">
        <v>998</v>
      </c>
      <c r="F7" s="449" t="s">
        <v>1005</v>
      </c>
      <c r="G7" s="449" t="s">
        <v>1006</v>
      </c>
      <c r="H7" s="453"/>
      <c r="I7" s="453"/>
      <c r="J7" s="449"/>
      <c r="K7" s="449"/>
      <c r="L7" s="453"/>
      <c r="M7" s="453"/>
      <c r="N7" s="449"/>
      <c r="O7" s="449"/>
      <c r="P7" s="453">
        <v>513</v>
      </c>
      <c r="Q7" s="453">
        <v>67203</v>
      </c>
      <c r="R7" s="523"/>
      <c r="S7" s="454">
        <v>131</v>
      </c>
    </row>
    <row r="8" spans="1:19" ht="14.4" customHeight="1" x14ac:dyDescent="0.3">
      <c r="A8" s="448" t="s">
        <v>996</v>
      </c>
      <c r="B8" s="449" t="s">
        <v>997</v>
      </c>
      <c r="C8" s="449" t="s">
        <v>407</v>
      </c>
      <c r="D8" s="449" t="s">
        <v>964</v>
      </c>
      <c r="E8" s="449" t="s">
        <v>998</v>
      </c>
      <c r="F8" s="449" t="s">
        <v>1007</v>
      </c>
      <c r="G8" s="449" t="s">
        <v>1008</v>
      </c>
      <c r="H8" s="453"/>
      <c r="I8" s="453"/>
      <c r="J8" s="449"/>
      <c r="K8" s="449"/>
      <c r="L8" s="453"/>
      <c r="M8" s="453"/>
      <c r="N8" s="449"/>
      <c r="O8" s="449"/>
      <c r="P8" s="453">
        <v>49</v>
      </c>
      <c r="Q8" s="453">
        <v>9261</v>
      </c>
      <c r="R8" s="523"/>
      <c r="S8" s="454">
        <v>189</v>
      </c>
    </row>
    <row r="9" spans="1:19" ht="14.4" customHeight="1" x14ac:dyDescent="0.3">
      <c r="A9" s="448" t="s">
        <v>996</v>
      </c>
      <c r="B9" s="449" t="s">
        <v>997</v>
      </c>
      <c r="C9" s="449" t="s">
        <v>407</v>
      </c>
      <c r="D9" s="449" t="s">
        <v>964</v>
      </c>
      <c r="E9" s="449" t="s">
        <v>998</v>
      </c>
      <c r="F9" s="449" t="s">
        <v>1011</v>
      </c>
      <c r="G9" s="449" t="s">
        <v>1012</v>
      </c>
      <c r="H9" s="453"/>
      <c r="I9" s="453"/>
      <c r="J9" s="449"/>
      <c r="K9" s="449"/>
      <c r="L9" s="453"/>
      <c r="M9" s="453"/>
      <c r="N9" s="449"/>
      <c r="O9" s="449"/>
      <c r="P9" s="453">
        <v>3</v>
      </c>
      <c r="Q9" s="453">
        <v>1224</v>
      </c>
      <c r="R9" s="523"/>
      <c r="S9" s="454">
        <v>408</v>
      </c>
    </row>
    <row r="10" spans="1:19" ht="14.4" customHeight="1" x14ac:dyDescent="0.3">
      <c r="A10" s="448" t="s">
        <v>996</v>
      </c>
      <c r="B10" s="449" t="s">
        <v>997</v>
      </c>
      <c r="C10" s="449" t="s">
        <v>407</v>
      </c>
      <c r="D10" s="449" t="s">
        <v>964</v>
      </c>
      <c r="E10" s="449" t="s">
        <v>998</v>
      </c>
      <c r="F10" s="449" t="s">
        <v>1013</v>
      </c>
      <c r="G10" s="449" t="s">
        <v>1014</v>
      </c>
      <c r="H10" s="453"/>
      <c r="I10" s="453"/>
      <c r="J10" s="449"/>
      <c r="K10" s="449"/>
      <c r="L10" s="453"/>
      <c r="M10" s="453"/>
      <c r="N10" s="449"/>
      <c r="O10" s="449"/>
      <c r="P10" s="453">
        <v>3938</v>
      </c>
      <c r="Q10" s="453">
        <v>708840</v>
      </c>
      <c r="R10" s="523"/>
      <c r="S10" s="454">
        <v>180</v>
      </c>
    </row>
    <row r="11" spans="1:19" ht="14.4" customHeight="1" x14ac:dyDescent="0.3">
      <c r="A11" s="448" t="s">
        <v>996</v>
      </c>
      <c r="B11" s="449" t="s">
        <v>997</v>
      </c>
      <c r="C11" s="449" t="s">
        <v>407</v>
      </c>
      <c r="D11" s="449" t="s">
        <v>964</v>
      </c>
      <c r="E11" s="449" t="s">
        <v>998</v>
      </c>
      <c r="F11" s="449" t="s">
        <v>1015</v>
      </c>
      <c r="G11" s="449" t="s">
        <v>1016</v>
      </c>
      <c r="H11" s="453"/>
      <c r="I11" s="453"/>
      <c r="J11" s="449"/>
      <c r="K11" s="449"/>
      <c r="L11" s="453"/>
      <c r="M11" s="453"/>
      <c r="N11" s="449"/>
      <c r="O11" s="449"/>
      <c r="P11" s="453">
        <v>5</v>
      </c>
      <c r="Q11" s="453">
        <v>2845</v>
      </c>
      <c r="R11" s="523"/>
      <c r="S11" s="454">
        <v>569</v>
      </c>
    </row>
    <row r="12" spans="1:19" ht="14.4" customHeight="1" x14ac:dyDescent="0.3">
      <c r="A12" s="448" t="s">
        <v>996</v>
      </c>
      <c r="B12" s="449" t="s">
        <v>997</v>
      </c>
      <c r="C12" s="449" t="s">
        <v>407</v>
      </c>
      <c r="D12" s="449" t="s">
        <v>964</v>
      </c>
      <c r="E12" s="449" t="s">
        <v>998</v>
      </c>
      <c r="F12" s="449" t="s">
        <v>1017</v>
      </c>
      <c r="G12" s="449" t="s">
        <v>1018</v>
      </c>
      <c r="H12" s="453"/>
      <c r="I12" s="453"/>
      <c r="J12" s="449"/>
      <c r="K12" s="449"/>
      <c r="L12" s="453"/>
      <c r="M12" s="453"/>
      <c r="N12" s="449"/>
      <c r="O12" s="449"/>
      <c r="P12" s="453">
        <v>2278</v>
      </c>
      <c r="Q12" s="453">
        <v>765408</v>
      </c>
      <c r="R12" s="523"/>
      <c r="S12" s="454">
        <v>336</v>
      </c>
    </row>
    <row r="13" spans="1:19" ht="14.4" customHeight="1" x14ac:dyDescent="0.3">
      <c r="A13" s="448" t="s">
        <v>996</v>
      </c>
      <c r="B13" s="449" t="s">
        <v>997</v>
      </c>
      <c r="C13" s="449" t="s">
        <v>407</v>
      </c>
      <c r="D13" s="449" t="s">
        <v>964</v>
      </c>
      <c r="E13" s="449" t="s">
        <v>998</v>
      </c>
      <c r="F13" s="449" t="s">
        <v>1019</v>
      </c>
      <c r="G13" s="449" t="s">
        <v>1020</v>
      </c>
      <c r="H13" s="453"/>
      <c r="I13" s="453"/>
      <c r="J13" s="449"/>
      <c r="K13" s="449"/>
      <c r="L13" s="453"/>
      <c r="M13" s="453"/>
      <c r="N13" s="449"/>
      <c r="O13" s="449"/>
      <c r="P13" s="453">
        <v>382</v>
      </c>
      <c r="Q13" s="453">
        <v>175338</v>
      </c>
      <c r="R13" s="523"/>
      <c r="S13" s="454">
        <v>459</v>
      </c>
    </row>
    <row r="14" spans="1:19" ht="14.4" customHeight="1" x14ac:dyDescent="0.3">
      <c r="A14" s="448" t="s">
        <v>996</v>
      </c>
      <c r="B14" s="449" t="s">
        <v>997</v>
      </c>
      <c r="C14" s="449" t="s">
        <v>407</v>
      </c>
      <c r="D14" s="449" t="s">
        <v>964</v>
      </c>
      <c r="E14" s="449" t="s">
        <v>998</v>
      </c>
      <c r="F14" s="449" t="s">
        <v>1021</v>
      </c>
      <c r="G14" s="449" t="s">
        <v>1022</v>
      </c>
      <c r="H14" s="453"/>
      <c r="I14" s="453"/>
      <c r="J14" s="449"/>
      <c r="K14" s="449"/>
      <c r="L14" s="453"/>
      <c r="M14" s="453"/>
      <c r="N14" s="449"/>
      <c r="O14" s="449"/>
      <c r="P14" s="453">
        <v>14084</v>
      </c>
      <c r="Q14" s="453">
        <v>4915316</v>
      </c>
      <c r="R14" s="523"/>
      <c r="S14" s="454">
        <v>349</v>
      </c>
    </row>
    <row r="15" spans="1:19" ht="14.4" customHeight="1" x14ac:dyDescent="0.3">
      <c r="A15" s="448" t="s">
        <v>996</v>
      </c>
      <c r="B15" s="449" t="s">
        <v>997</v>
      </c>
      <c r="C15" s="449" t="s">
        <v>407</v>
      </c>
      <c r="D15" s="449" t="s">
        <v>964</v>
      </c>
      <c r="E15" s="449" t="s">
        <v>998</v>
      </c>
      <c r="F15" s="449" t="s">
        <v>1023</v>
      </c>
      <c r="G15" s="449" t="s">
        <v>1024</v>
      </c>
      <c r="H15" s="453"/>
      <c r="I15" s="453"/>
      <c r="J15" s="449"/>
      <c r="K15" s="449"/>
      <c r="L15" s="453"/>
      <c r="M15" s="453"/>
      <c r="N15" s="449"/>
      <c r="O15" s="449"/>
      <c r="P15" s="453">
        <v>2</v>
      </c>
      <c r="Q15" s="453">
        <v>3306</v>
      </c>
      <c r="R15" s="523"/>
      <c r="S15" s="454">
        <v>1653</v>
      </c>
    </row>
    <row r="16" spans="1:19" ht="14.4" customHeight="1" x14ac:dyDescent="0.3">
      <c r="A16" s="448" t="s">
        <v>996</v>
      </c>
      <c r="B16" s="449" t="s">
        <v>997</v>
      </c>
      <c r="C16" s="449" t="s">
        <v>407</v>
      </c>
      <c r="D16" s="449" t="s">
        <v>964</v>
      </c>
      <c r="E16" s="449" t="s">
        <v>998</v>
      </c>
      <c r="F16" s="449" t="s">
        <v>1027</v>
      </c>
      <c r="G16" s="449" t="s">
        <v>1028</v>
      </c>
      <c r="H16" s="453"/>
      <c r="I16" s="453"/>
      <c r="J16" s="449"/>
      <c r="K16" s="449"/>
      <c r="L16" s="453"/>
      <c r="M16" s="453"/>
      <c r="N16" s="449"/>
      <c r="O16" s="449"/>
      <c r="P16" s="453">
        <v>7</v>
      </c>
      <c r="Q16" s="453">
        <v>43617</v>
      </c>
      <c r="R16" s="523"/>
      <c r="S16" s="454">
        <v>6231</v>
      </c>
    </row>
    <row r="17" spans="1:19" ht="14.4" customHeight="1" x14ac:dyDescent="0.3">
      <c r="A17" s="448" t="s">
        <v>996</v>
      </c>
      <c r="B17" s="449" t="s">
        <v>997</v>
      </c>
      <c r="C17" s="449" t="s">
        <v>407</v>
      </c>
      <c r="D17" s="449" t="s">
        <v>964</v>
      </c>
      <c r="E17" s="449" t="s">
        <v>998</v>
      </c>
      <c r="F17" s="449" t="s">
        <v>1029</v>
      </c>
      <c r="G17" s="449" t="s">
        <v>1030</v>
      </c>
      <c r="H17" s="453"/>
      <c r="I17" s="453"/>
      <c r="J17" s="449"/>
      <c r="K17" s="449"/>
      <c r="L17" s="453"/>
      <c r="M17" s="453"/>
      <c r="N17" s="449"/>
      <c r="O17" s="449"/>
      <c r="P17" s="453">
        <v>3</v>
      </c>
      <c r="Q17" s="453">
        <v>351</v>
      </c>
      <c r="R17" s="523"/>
      <c r="S17" s="454">
        <v>117</v>
      </c>
    </row>
    <row r="18" spans="1:19" ht="14.4" customHeight="1" x14ac:dyDescent="0.3">
      <c r="A18" s="448" t="s">
        <v>996</v>
      </c>
      <c r="B18" s="449" t="s">
        <v>997</v>
      </c>
      <c r="C18" s="449" t="s">
        <v>407</v>
      </c>
      <c r="D18" s="449" t="s">
        <v>964</v>
      </c>
      <c r="E18" s="449" t="s">
        <v>998</v>
      </c>
      <c r="F18" s="449" t="s">
        <v>1031</v>
      </c>
      <c r="G18" s="449" t="s">
        <v>1032</v>
      </c>
      <c r="H18" s="453"/>
      <c r="I18" s="453"/>
      <c r="J18" s="449"/>
      <c r="K18" s="449"/>
      <c r="L18" s="453"/>
      <c r="M18" s="453"/>
      <c r="N18" s="449"/>
      <c r="O18" s="449"/>
      <c r="P18" s="453">
        <v>1</v>
      </c>
      <c r="Q18" s="453">
        <v>136</v>
      </c>
      <c r="R18" s="523"/>
      <c r="S18" s="454">
        <v>136</v>
      </c>
    </row>
    <row r="19" spans="1:19" ht="14.4" customHeight="1" x14ac:dyDescent="0.3">
      <c r="A19" s="448" t="s">
        <v>996</v>
      </c>
      <c r="B19" s="449" t="s">
        <v>997</v>
      </c>
      <c r="C19" s="449" t="s">
        <v>407</v>
      </c>
      <c r="D19" s="449" t="s">
        <v>964</v>
      </c>
      <c r="E19" s="449" t="s">
        <v>998</v>
      </c>
      <c r="F19" s="449" t="s">
        <v>1033</v>
      </c>
      <c r="G19" s="449" t="s">
        <v>1034</v>
      </c>
      <c r="H19" s="453"/>
      <c r="I19" s="453"/>
      <c r="J19" s="449"/>
      <c r="K19" s="449"/>
      <c r="L19" s="453"/>
      <c r="M19" s="453"/>
      <c r="N19" s="449"/>
      <c r="O19" s="449"/>
      <c r="P19" s="453">
        <v>276</v>
      </c>
      <c r="Q19" s="453">
        <v>13524</v>
      </c>
      <c r="R19" s="523"/>
      <c r="S19" s="454">
        <v>49</v>
      </c>
    </row>
    <row r="20" spans="1:19" ht="14.4" customHeight="1" x14ac:dyDescent="0.3">
      <c r="A20" s="448" t="s">
        <v>996</v>
      </c>
      <c r="B20" s="449" t="s">
        <v>997</v>
      </c>
      <c r="C20" s="449" t="s">
        <v>407</v>
      </c>
      <c r="D20" s="449" t="s">
        <v>964</v>
      </c>
      <c r="E20" s="449" t="s">
        <v>998</v>
      </c>
      <c r="F20" s="449" t="s">
        <v>1035</v>
      </c>
      <c r="G20" s="449" t="s">
        <v>1036</v>
      </c>
      <c r="H20" s="453"/>
      <c r="I20" s="453"/>
      <c r="J20" s="449"/>
      <c r="K20" s="449"/>
      <c r="L20" s="453"/>
      <c r="M20" s="453"/>
      <c r="N20" s="449"/>
      <c r="O20" s="449"/>
      <c r="P20" s="453">
        <v>137</v>
      </c>
      <c r="Q20" s="453">
        <v>53567</v>
      </c>
      <c r="R20" s="523"/>
      <c r="S20" s="454">
        <v>391</v>
      </c>
    </row>
    <row r="21" spans="1:19" ht="14.4" customHeight="1" x14ac:dyDescent="0.3">
      <c r="A21" s="448" t="s">
        <v>996</v>
      </c>
      <c r="B21" s="449" t="s">
        <v>997</v>
      </c>
      <c r="C21" s="449" t="s">
        <v>407</v>
      </c>
      <c r="D21" s="449" t="s">
        <v>964</v>
      </c>
      <c r="E21" s="449" t="s">
        <v>998</v>
      </c>
      <c r="F21" s="449" t="s">
        <v>1037</v>
      </c>
      <c r="G21" s="449" t="s">
        <v>1038</v>
      </c>
      <c r="H21" s="453"/>
      <c r="I21" s="453"/>
      <c r="J21" s="449"/>
      <c r="K21" s="449"/>
      <c r="L21" s="453"/>
      <c r="M21" s="453"/>
      <c r="N21" s="449"/>
      <c r="O21" s="449"/>
      <c r="P21" s="453">
        <v>154</v>
      </c>
      <c r="Q21" s="453">
        <v>5852</v>
      </c>
      <c r="R21" s="523"/>
      <c r="S21" s="454">
        <v>38</v>
      </c>
    </row>
    <row r="22" spans="1:19" ht="14.4" customHeight="1" x14ac:dyDescent="0.3">
      <c r="A22" s="448" t="s">
        <v>996</v>
      </c>
      <c r="B22" s="449" t="s">
        <v>997</v>
      </c>
      <c r="C22" s="449" t="s">
        <v>407</v>
      </c>
      <c r="D22" s="449" t="s">
        <v>964</v>
      </c>
      <c r="E22" s="449" t="s">
        <v>998</v>
      </c>
      <c r="F22" s="449" t="s">
        <v>1039</v>
      </c>
      <c r="G22" s="449" t="s">
        <v>1040</v>
      </c>
      <c r="H22" s="453"/>
      <c r="I22" s="453"/>
      <c r="J22" s="449"/>
      <c r="K22" s="449"/>
      <c r="L22" s="453"/>
      <c r="M22" s="453"/>
      <c r="N22" s="449"/>
      <c r="O22" s="449"/>
      <c r="P22" s="453">
        <v>52</v>
      </c>
      <c r="Q22" s="453">
        <v>13780</v>
      </c>
      <c r="R22" s="523"/>
      <c r="S22" s="454">
        <v>265</v>
      </c>
    </row>
    <row r="23" spans="1:19" ht="14.4" customHeight="1" x14ac:dyDescent="0.3">
      <c r="A23" s="448" t="s">
        <v>996</v>
      </c>
      <c r="B23" s="449" t="s">
        <v>997</v>
      </c>
      <c r="C23" s="449" t="s">
        <v>407</v>
      </c>
      <c r="D23" s="449" t="s">
        <v>964</v>
      </c>
      <c r="E23" s="449" t="s">
        <v>998</v>
      </c>
      <c r="F23" s="449" t="s">
        <v>1041</v>
      </c>
      <c r="G23" s="449" t="s">
        <v>1042</v>
      </c>
      <c r="H23" s="453"/>
      <c r="I23" s="453"/>
      <c r="J23" s="449"/>
      <c r="K23" s="449"/>
      <c r="L23" s="453"/>
      <c r="M23" s="453"/>
      <c r="N23" s="449"/>
      <c r="O23" s="449"/>
      <c r="P23" s="453">
        <v>802</v>
      </c>
      <c r="Q23" s="453">
        <v>565410</v>
      </c>
      <c r="R23" s="523"/>
      <c r="S23" s="454">
        <v>705</v>
      </c>
    </row>
    <row r="24" spans="1:19" ht="14.4" customHeight="1" x14ac:dyDescent="0.3">
      <c r="A24" s="448" t="s">
        <v>996</v>
      </c>
      <c r="B24" s="449" t="s">
        <v>997</v>
      </c>
      <c r="C24" s="449" t="s">
        <v>407</v>
      </c>
      <c r="D24" s="449" t="s">
        <v>964</v>
      </c>
      <c r="E24" s="449" t="s">
        <v>998</v>
      </c>
      <c r="F24" s="449" t="s">
        <v>1043</v>
      </c>
      <c r="G24" s="449" t="s">
        <v>1044</v>
      </c>
      <c r="H24" s="453"/>
      <c r="I24" s="453"/>
      <c r="J24" s="449"/>
      <c r="K24" s="449"/>
      <c r="L24" s="453"/>
      <c r="M24" s="453"/>
      <c r="N24" s="449"/>
      <c r="O24" s="449"/>
      <c r="P24" s="453">
        <v>50</v>
      </c>
      <c r="Q24" s="453">
        <v>7350</v>
      </c>
      <c r="R24" s="523"/>
      <c r="S24" s="454">
        <v>147</v>
      </c>
    </row>
    <row r="25" spans="1:19" ht="14.4" customHeight="1" x14ac:dyDescent="0.3">
      <c r="A25" s="448" t="s">
        <v>996</v>
      </c>
      <c r="B25" s="449" t="s">
        <v>997</v>
      </c>
      <c r="C25" s="449" t="s">
        <v>407</v>
      </c>
      <c r="D25" s="449" t="s">
        <v>964</v>
      </c>
      <c r="E25" s="449" t="s">
        <v>998</v>
      </c>
      <c r="F25" s="449" t="s">
        <v>1045</v>
      </c>
      <c r="G25" s="449" t="s">
        <v>1046</v>
      </c>
      <c r="H25" s="453">
        <v>1</v>
      </c>
      <c r="I25" s="453">
        <v>285</v>
      </c>
      <c r="J25" s="449"/>
      <c r="K25" s="449">
        <v>285</v>
      </c>
      <c r="L25" s="453"/>
      <c r="M25" s="453"/>
      <c r="N25" s="449"/>
      <c r="O25" s="449"/>
      <c r="P25" s="453">
        <v>4269</v>
      </c>
      <c r="Q25" s="453">
        <v>1302045</v>
      </c>
      <c r="R25" s="523"/>
      <c r="S25" s="454">
        <v>305</v>
      </c>
    </row>
    <row r="26" spans="1:19" ht="14.4" customHeight="1" x14ac:dyDescent="0.3">
      <c r="A26" s="448" t="s">
        <v>996</v>
      </c>
      <c r="B26" s="449" t="s">
        <v>997</v>
      </c>
      <c r="C26" s="449" t="s">
        <v>407</v>
      </c>
      <c r="D26" s="449" t="s">
        <v>964</v>
      </c>
      <c r="E26" s="449" t="s">
        <v>998</v>
      </c>
      <c r="F26" s="449" t="s">
        <v>1047</v>
      </c>
      <c r="G26" s="449" t="s">
        <v>1048</v>
      </c>
      <c r="H26" s="453"/>
      <c r="I26" s="453"/>
      <c r="J26" s="449"/>
      <c r="K26" s="449"/>
      <c r="L26" s="453"/>
      <c r="M26" s="453"/>
      <c r="N26" s="449"/>
      <c r="O26" s="449"/>
      <c r="P26" s="453">
        <v>12</v>
      </c>
      <c r="Q26" s="453">
        <v>44544</v>
      </c>
      <c r="R26" s="523"/>
      <c r="S26" s="454">
        <v>3712</v>
      </c>
    </row>
    <row r="27" spans="1:19" ht="14.4" customHeight="1" x14ac:dyDescent="0.3">
      <c r="A27" s="448" t="s">
        <v>996</v>
      </c>
      <c r="B27" s="449" t="s">
        <v>997</v>
      </c>
      <c r="C27" s="449" t="s">
        <v>407</v>
      </c>
      <c r="D27" s="449" t="s">
        <v>964</v>
      </c>
      <c r="E27" s="449" t="s">
        <v>998</v>
      </c>
      <c r="F27" s="449" t="s">
        <v>1049</v>
      </c>
      <c r="G27" s="449" t="s">
        <v>1050</v>
      </c>
      <c r="H27" s="453"/>
      <c r="I27" s="453"/>
      <c r="J27" s="449"/>
      <c r="K27" s="449"/>
      <c r="L27" s="453">
        <v>0</v>
      </c>
      <c r="M27" s="453">
        <v>0</v>
      </c>
      <c r="N27" s="449"/>
      <c r="O27" s="449"/>
      <c r="P27" s="453">
        <v>9522</v>
      </c>
      <c r="Q27" s="453">
        <v>4703868</v>
      </c>
      <c r="R27" s="523"/>
      <c r="S27" s="454">
        <v>494</v>
      </c>
    </row>
    <row r="28" spans="1:19" ht="14.4" customHeight="1" x14ac:dyDescent="0.3">
      <c r="A28" s="448" t="s">
        <v>996</v>
      </c>
      <c r="B28" s="449" t="s">
        <v>997</v>
      </c>
      <c r="C28" s="449" t="s">
        <v>407</v>
      </c>
      <c r="D28" s="449" t="s">
        <v>964</v>
      </c>
      <c r="E28" s="449" t="s">
        <v>998</v>
      </c>
      <c r="F28" s="449" t="s">
        <v>1051</v>
      </c>
      <c r="G28" s="449" t="s">
        <v>1052</v>
      </c>
      <c r="H28" s="453"/>
      <c r="I28" s="453"/>
      <c r="J28" s="449"/>
      <c r="K28" s="449"/>
      <c r="L28" s="453"/>
      <c r="M28" s="453"/>
      <c r="N28" s="449"/>
      <c r="O28" s="449"/>
      <c r="P28" s="453">
        <v>1</v>
      </c>
      <c r="Q28" s="453">
        <v>6580</v>
      </c>
      <c r="R28" s="523"/>
      <c r="S28" s="454">
        <v>6580</v>
      </c>
    </row>
    <row r="29" spans="1:19" ht="14.4" customHeight="1" x14ac:dyDescent="0.3">
      <c r="A29" s="448" t="s">
        <v>996</v>
      </c>
      <c r="B29" s="449" t="s">
        <v>997</v>
      </c>
      <c r="C29" s="449" t="s">
        <v>407</v>
      </c>
      <c r="D29" s="449" t="s">
        <v>964</v>
      </c>
      <c r="E29" s="449" t="s">
        <v>998</v>
      </c>
      <c r="F29" s="449" t="s">
        <v>1053</v>
      </c>
      <c r="G29" s="449" t="s">
        <v>1054</v>
      </c>
      <c r="H29" s="453">
        <v>1</v>
      </c>
      <c r="I29" s="453">
        <v>356</v>
      </c>
      <c r="J29" s="449"/>
      <c r="K29" s="449">
        <v>356</v>
      </c>
      <c r="L29" s="453">
        <v>0</v>
      </c>
      <c r="M29" s="453">
        <v>0</v>
      </c>
      <c r="N29" s="449"/>
      <c r="O29" s="449"/>
      <c r="P29" s="453">
        <v>10804</v>
      </c>
      <c r="Q29" s="453">
        <v>3997480</v>
      </c>
      <c r="R29" s="523"/>
      <c r="S29" s="454">
        <v>370</v>
      </c>
    </row>
    <row r="30" spans="1:19" ht="14.4" customHeight="1" x14ac:dyDescent="0.3">
      <c r="A30" s="448" t="s">
        <v>996</v>
      </c>
      <c r="B30" s="449" t="s">
        <v>997</v>
      </c>
      <c r="C30" s="449" t="s">
        <v>407</v>
      </c>
      <c r="D30" s="449" t="s">
        <v>964</v>
      </c>
      <c r="E30" s="449" t="s">
        <v>998</v>
      </c>
      <c r="F30" s="449" t="s">
        <v>1055</v>
      </c>
      <c r="G30" s="449" t="s">
        <v>1056</v>
      </c>
      <c r="H30" s="453"/>
      <c r="I30" s="453"/>
      <c r="J30" s="449"/>
      <c r="K30" s="449"/>
      <c r="L30" s="453"/>
      <c r="M30" s="453"/>
      <c r="N30" s="449"/>
      <c r="O30" s="449"/>
      <c r="P30" s="453">
        <v>915</v>
      </c>
      <c r="Q30" s="453">
        <v>2843820</v>
      </c>
      <c r="R30" s="523"/>
      <c r="S30" s="454">
        <v>3108</v>
      </c>
    </row>
    <row r="31" spans="1:19" ht="14.4" customHeight="1" x14ac:dyDescent="0.3">
      <c r="A31" s="448" t="s">
        <v>996</v>
      </c>
      <c r="B31" s="449" t="s">
        <v>997</v>
      </c>
      <c r="C31" s="449" t="s">
        <v>407</v>
      </c>
      <c r="D31" s="449" t="s">
        <v>964</v>
      </c>
      <c r="E31" s="449" t="s">
        <v>998</v>
      </c>
      <c r="F31" s="449" t="s">
        <v>1057</v>
      </c>
      <c r="G31" s="449" t="s">
        <v>1058</v>
      </c>
      <c r="H31" s="453"/>
      <c r="I31" s="453"/>
      <c r="J31" s="449"/>
      <c r="K31" s="449"/>
      <c r="L31" s="453"/>
      <c r="M31" s="453"/>
      <c r="N31" s="449"/>
      <c r="O31" s="449"/>
      <c r="P31" s="453">
        <v>7</v>
      </c>
      <c r="Q31" s="453">
        <v>89558</v>
      </c>
      <c r="R31" s="523"/>
      <c r="S31" s="454">
        <v>12794</v>
      </c>
    </row>
    <row r="32" spans="1:19" ht="14.4" customHeight="1" x14ac:dyDescent="0.3">
      <c r="A32" s="448" t="s">
        <v>996</v>
      </c>
      <c r="B32" s="449" t="s">
        <v>997</v>
      </c>
      <c r="C32" s="449" t="s">
        <v>407</v>
      </c>
      <c r="D32" s="449" t="s">
        <v>964</v>
      </c>
      <c r="E32" s="449" t="s">
        <v>998</v>
      </c>
      <c r="F32" s="449" t="s">
        <v>1059</v>
      </c>
      <c r="G32" s="449" t="s">
        <v>1060</v>
      </c>
      <c r="H32" s="453"/>
      <c r="I32" s="453"/>
      <c r="J32" s="449"/>
      <c r="K32" s="449"/>
      <c r="L32" s="453"/>
      <c r="M32" s="453"/>
      <c r="N32" s="449"/>
      <c r="O32" s="449"/>
      <c r="P32" s="453">
        <v>1979</v>
      </c>
      <c r="Q32" s="453">
        <v>219669</v>
      </c>
      <c r="R32" s="523"/>
      <c r="S32" s="454">
        <v>111</v>
      </c>
    </row>
    <row r="33" spans="1:19" ht="14.4" customHeight="1" x14ac:dyDescent="0.3">
      <c r="A33" s="448" t="s">
        <v>996</v>
      </c>
      <c r="B33" s="449" t="s">
        <v>997</v>
      </c>
      <c r="C33" s="449" t="s">
        <v>407</v>
      </c>
      <c r="D33" s="449" t="s">
        <v>964</v>
      </c>
      <c r="E33" s="449" t="s">
        <v>998</v>
      </c>
      <c r="F33" s="449" t="s">
        <v>1061</v>
      </c>
      <c r="G33" s="449" t="s">
        <v>1062</v>
      </c>
      <c r="H33" s="453"/>
      <c r="I33" s="453"/>
      <c r="J33" s="449"/>
      <c r="K33" s="449"/>
      <c r="L33" s="453"/>
      <c r="M33" s="453"/>
      <c r="N33" s="449"/>
      <c r="O33" s="449"/>
      <c r="P33" s="453">
        <v>98</v>
      </c>
      <c r="Q33" s="453">
        <v>12250</v>
      </c>
      <c r="R33" s="523"/>
      <c r="S33" s="454">
        <v>125</v>
      </c>
    </row>
    <row r="34" spans="1:19" ht="14.4" customHeight="1" x14ac:dyDescent="0.3">
      <c r="A34" s="448" t="s">
        <v>996</v>
      </c>
      <c r="B34" s="449" t="s">
        <v>997</v>
      </c>
      <c r="C34" s="449" t="s">
        <v>407</v>
      </c>
      <c r="D34" s="449" t="s">
        <v>964</v>
      </c>
      <c r="E34" s="449" t="s">
        <v>998</v>
      </c>
      <c r="F34" s="449" t="s">
        <v>1063</v>
      </c>
      <c r="G34" s="449" t="s">
        <v>1064</v>
      </c>
      <c r="H34" s="453"/>
      <c r="I34" s="453"/>
      <c r="J34" s="449"/>
      <c r="K34" s="449"/>
      <c r="L34" s="453"/>
      <c r="M34" s="453"/>
      <c r="N34" s="449"/>
      <c r="O34" s="449"/>
      <c r="P34" s="453">
        <v>193</v>
      </c>
      <c r="Q34" s="453">
        <v>95535</v>
      </c>
      <c r="R34" s="523"/>
      <c r="S34" s="454">
        <v>495</v>
      </c>
    </row>
    <row r="35" spans="1:19" ht="14.4" customHeight="1" x14ac:dyDescent="0.3">
      <c r="A35" s="448" t="s">
        <v>996</v>
      </c>
      <c r="B35" s="449" t="s">
        <v>997</v>
      </c>
      <c r="C35" s="449" t="s">
        <v>407</v>
      </c>
      <c r="D35" s="449" t="s">
        <v>964</v>
      </c>
      <c r="E35" s="449" t="s">
        <v>998</v>
      </c>
      <c r="F35" s="449" t="s">
        <v>1065</v>
      </c>
      <c r="G35" s="449" t="s">
        <v>1066</v>
      </c>
      <c r="H35" s="453"/>
      <c r="I35" s="453"/>
      <c r="J35" s="449"/>
      <c r="K35" s="449"/>
      <c r="L35" s="453"/>
      <c r="M35" s="453"/>
      <c r="N35" s="449"/>
      <c r="O35" s="449"/>
      <c r="P35" s="453">
        <v>141</v>
      </c>
      <c r="Q35" s="453">
        <v>181185</v>
      </c>
      <c r="R35" s="523"/>
      <c r="S35" s="454">
        <v>1285</v>
      </c>
    </row>
    <row r="36" spans="1:19" ht="14.4" customHeight="1" x14ac:dyDescent="0.3">
      <c r="A36" s="448" t="s">
        <v>996</v>
      </c>
      <c r="B36" s="449" t="s">
        <v>997</v>
      </c>
      <c r="C36" s="449" t="s">
        <v>407</v>
      </c>
      <c r="D36" s="449" t="s">
        <v>964</v>
      </c>
      <c r="E36" s="449" t="s">
        <v>998</v>
      </c>
      <c r="F36" s="449" t="s">
        <v>1065</v>
      </c>
      <c r="G36" s="449"/>
      <c r="H36" s="453"/>
      <c r="I36" s="453"/>
      <c r="J36" s="449"/>
      <c r="K36" s="449"/>
      <c r="L36" s="453"/>
      <c r="M36" s="453"/>
      <c r="N36" s="449"/>
      <c r="O36" s="449"/>
      <c r="P36" s="453">
        <v>11</v>
      </c>
      <c r="Q36" s="453">
        <v>14135</v>
      </c>
      <c r="R36" s="523"/>
      <c r="S36" s="454">
        <v>1285</v>
      </c>
    </row>
    <row r="37" spans="1:19" ht="14.4" customHeight="1" x14ac:dyDescent="0.3">
      <c r="A37" s="448" t="s">
        <v>996</v>
      </c>
      <c r="B37" s="449" t="s">
        <v>997</v>
      </c>
      <c r="C37" s="449" t="s">
        <v>407</v>
      </c>
      <c r="D37" s="449" t="s">
        <v>964</v>
      </c>
      <c r="E37" s="449" t="s">
        <v>998</v>
      </c>
      <c r="F37" s="449" t="s">
        <v>1067</v>
      </c>
      <c r="G37" s="449" t="s">
        <v>1068</v>
      </c>
      <c r="H37" s="453"/>
      <c r="I37" s="453"/>
      <c r="J37" s="449"/>
      <c r="K37" s="449"/>
      <c r="L37" s="453"/>
      <c r="M37" s="453"/>
      <c r="N37" s="449"/>
      <c r="O37" s="449"/>
      <c r="P37" s="453">
        <v>3708</v>
      </c>
      <c r="Q37" s="453">
        <v>1690848</v>
      </c>
      <c r="R37" s="523"/>
      <c r="S37" s="454">
        <v>456</v>
      </c>
    </row>
    <row r="38" spans="1:19" ht="14.4" customHeight="1" x14ac:dyDescent="0.3">
      <c r="A38" s="448" t="s">
        <v>996</v>
      </c>
      <c r="B38" s="449" t="s">
        <v>997</v>
      </c>
      <c r="C38" s="449" t="s">
        <v>407</v>
      </c>
      <c r="D38" s="449" t="s">
        <v>964</v>
      </c>
      <c r="E38" s="449" t="s">
        <v>998</v>
      </c>
      <c r="F38" s="449" t="s">
        <v>1069</v>
      </c>
      <c r="G38" s="449" t="s">
        <v>1070</v>
      </c>
      <c r="H38" s="453"/>
      <c r="I38" s="453"/>
      <c r="J38" s="449"/>
      <c r="K38" s="449"/>
      <c r="L38" s="453"/>
      <c r="M38" s="453"/>
      <c r="N38" s="449"/>
      <c r="O38" s="449"/>
      <c r="P38" s="453">
        <v>9076</v>
      </c>
      <c r="Q38" s="453">
        <v>526408</v>
      </c>
      <c r="R38" s="523"/>
      <c r="S38" s="454">
        <v>58</v>
      </c>
    </row>
    <row r="39" spans="1:19" ht="14.4" customHeight="1" x14ac:dyDescent="0.3">
      <c r="A39" s="448" t="s">
        <v>996</v>
      </c>
      <c r="B39" s="449" t="s">
        <v>997</v>
      </c>
      <c r="C39" s="449" t="s">
        <v>407</v>
      </c>
      <c r="D39" s="449" t="s">
        <v>964</v>
      </c>
      <c r="E39" s="449" t="s">
        <v>998</v>
      </c>
      <c r="F39" s="449" t="s">
        <v>1071</v>
      </c>
      <c r="G39" s="449" t="s">
        <v>1072</v>
      </c>
      <c r="H39" s="453"/>
      <c r="I39" s="453"/>
      <c r="J39" s="449"/>
      <c r="K39" s="449"/>
      <c r="L39" s="453"/>
      <c r="M39" s="453"/>
      <c r="N39" s="449"/>
      <c r="O39" s="449"/>
      <c r="P39" s="453">
        <v>376</v>
      </c>
      <c r="Q39" s="453">
        <v>817048</v>
      </c>
      <c r="R39" s="523"/>
      <c r="S39" s="454">
        <v>2173</v>
      </c>
    </row>
    <row r="40" spans="1:19" ht="14.4" customHeight="1" x14ac:dyDescent="0.3">
      <c r="A40" s="448" t="s">
        <v>996</v>
      </c>
      <c r="B40" s="449" t="s">
        <v>997</v>
      </c>
      <c r="C40" s="449" t="s">
        <v>407</v>
      </c>
      <c r="D40" s="449" t="s">
        <v>964</v>
      </c>
      <c r="E40" s="449" t="s">
        <v>998</v>
      </c>
      <c r="F40" s="449" t="s">
        <v>1073</v>
      </c>
      <c r="G40" s="449" t="s">
        <v>1074</v>
      </c>
      <c r="H40" s="453"/>
      <c r="I40" s="453"/>
      <c r="J40" s="449"/>
      <c r="K40" s="449"/>
      <c r="L40" s="453"/>
      <c r="M40" s="453"/>
      <c r="N40" s="449"/>
      <c r="O40" s="449"/>
      <c r="P40" s="453">
        <v>100</v>
      </c>
      <c r="Q40" s="453">
        <v>976200</v>
      </c>
      <c r="R40" s="523"/>
      <c r="S40" s="454">
        <v>9762</v>
      </c>
    </row>
    <row r="41" spans="1:19" ht="14.4" customHeight="1" x14ac:dyDescent="0.3">
      <c r="A41" s="448" t="s">
        <v>996</v>
      </c>
      <c r="B41" s="449" t="s">
        <v>997</v>
      </c>
      <c r="C41" s="449" t="s">
        <v>407</v>
      </c>
      <c r="D41" s="449" t="s">
        <v>964</v>
      </c>
      <c r="E41" s="449" t="s">
        <v>998</v>
      </c>
      <c r="F41" s="449" t="s">
        <v>1075</v>
      </c>
      <c r="G41" s="449" t="s">
        <v>1076</v>
      </c>
      <c r="H41" s="453"/>
      <c r="I41" s="453"/>
      <c r="J41" s="449"/>
      <c r="K41" s="449"/>
      <c r="L41" s="453"/>
      <c r="M41" s="453"/>
      <c r="N41" s="449"/>
      <c r="O41" s="449"/>
      <c r="P41" s="453">
        <v>14</v>
      </c>
      <c r="Q41" s="453">
        <v>3542</v>
      </c>
      <c r="R41" s="523"/>
      <c r="S41" s="454">
        <v>253</v>
      </c>
    </row>
    <row r="42" spans="1:19" ht="14.4" customHeight="1" x14ac:dyDescent="0.3">
      <c r="A42" s="448" t="s">
        <v>996</v>
      </c>
      <c r="B42" s="449" t="s">
        <v>997</v>
      </c>
      <c r="C42" s="449" t="s">
        <v>407</v>
      </c>
      <c r="D42" s="449" t="s">
        <v>964</v>
      </c>
      <c r="E42" s="449" t="s">
        <v>998</v>
      </c>
      <c r="F42" s="449" t="s">
        <v>1077</v>
      </c>
      <c r="G42" s="449" t="s">
        <v>1078</v>
      </c>
      <c r="H42" s="453"/>
      <c r="I42" s="453"/>
      <c r="J42" s="449"/>
      <c r="K42" s="449"/>
      <c r="L42" s="453">
        <v>0</v>
      </c>
      <c r="M42" s="453">
        <v>0</v>
      </c>
      <c r="N42" s="449"/>
      <c r="O42" s="449"/>
      <c r="P42" s="453">
        <v>13855</v>
      </c>
      <c r="Q42" s="453">
        <v>2438480</v>
      </c>
      <c r="R42" s="523"/>
      <c r="S42" s="454">
        <v>176</v>
      </c>
    </row>
    <row r="43" spans="1:19" ht="14.4" customHeight="1" x14ac:dyDescent="0.3">
      <c r="A43" s="448" t="s">
        <v>996</v>
      </c>
      <c r="B43" s="449" t="s">
        <v>997</v>
      </c>
      <c r="C43" s="449" t="s">
        <v>407</v>
      </c>
      <c r="D43" s="449" t="s">
        <v>964</v>
      </c>
      <c r="E43" s="449" t="s">
        <v>998</v>
      </c>
      <c r="F43" s="449" t="s">
        <v>1079</v>
      </c>
      <c r="G43" s="449" t="s">
        <v>1080</v>
      </c>
      <c r="H43" s="453"/>
      <c r="I43" s="453"/>
      <c r="J43" s="449"/>
      <c r="K43" s="449"/>
      <c r="L43" s="453"/>
      <c r="M43" s="453"/>
      <c r="N43" s="449"/>
      <c r="O43" s="449"/>
      <c r="P43" s="453">
        <v>3568</v>
      </c>
      <c r="Q43" s="453">
        <v>303280</v>
      </c>
      <c r="R43" s="523"/>
      <c r="S43" s="454">
        <v>85</v>
      </c>
    </row>
    <row r="44" spans="1:19" ht="14.4" customHeight="1" x14ac:dyDescent="0.3">
      <c r="A44" s="448" t="s">
        <v>996</v>
      </c>
      <c r="B44" s="449" t="s">
        <v>997</v>
      </c>
      <c r="C44" s="449" t="s">
        <v>407</v>
      </c>
      <c r="D44" s="449" t="s">
        <v>964</v>
      </c>
      <c r="E44" s="449" t="s">
        <v>998</v>
      </c>
      <c r="F44" s="449" t="s">
        <v>1081</v>
      </c>
      <c r="G44" s="449" t="s">
        <v>1082</v>
      </c>
      <c r="H44" s="453"/>
      <c r="I44" s="453"/>
      <c r="J44" s="449"/>
      <c r="K44" s="449"/>
      <c r="L44" s="453"/>
      <c r="M44" s="453"/>
      <c r="N44" s="449"/>
      <c r="O44" s="449"/>
      <c r="P44" s="453">
        <v>2</v>
      </c>
      <c r="Q44" s="453">
        <v>356</v>
      </c>
      <c r="R44" s="523"/>
      <c r="S44" s="454">
        <v>178</v>
      </c>
    </row>
    <row r="45" spans="1:19" ht="14.4" customHeight="1" x14ac:dyDescent="0.3">
      <c r="A45" s="448" t="s">
        <v>996</v>
      </c>
      <c r="B45" s="449" t="s">
        <v>997</v>
      </c>
      <c r="C45" s="449" t="s">
        <v>407</v>
      </c>
      <c r="D45" s="449" t="s">
        <v>964</v>
      </c>
      <c r="E45" s="449" t="s">
        <v>998</v>
      </c>
      <c r="F45" s="449" t="s">
        <v>1083</v>
      </c>
      <c r="G45" s="449" t="s">
        <v>1084</v>
      </c>
      <c r="H45" s="453"/>
      <c r="I45" s="453"/>
      <c r="J45" s="449"/>
      <c r="K45" s="449"/>
      <c r="L45" s="453"/>
      <c r="M45" s="453"/>
      <c r="N45" s="449"/>
      <c r="O45" s="449"/>
      <c r="P45" s="453">
        <v>354</v>
      </c>
      <c r="Q45" s="453">
        <v>60180</v>
      </c>
      <c r="R45" s="523"/>
      <c r="S45" s="454">
        <v>170</v>
      </c>
    </row>
    <row r="46" spans="1:19" ht="14.4" customHeight="1" x14ac:dyDescent="0.3">
      <c r="A46" s="448" t="s">
        <v>996</v>
      </c>
      <c r="B46" s="449" t="s">
        <v>997</v>
      </c>
      <c r="C46" s="449" t="s">
        <v>407</v>
      </c>
      <c r="D46" s="449" t="s">
        <v>964</v>
      </c>
      <c r="E46" s="449" t="s">
        <v>998</v>
      </c>
      <c r="F46" s="449" t="s">
        <v>1085</v>
      </c>
      <c r="G46" s="449" t="s">
        <v>1086</v>
      </c>
      <c r="H46" s="453"/>
      <c r="I46" s="453"/>
      <c r="J46" s="449"/>
      <c r="K46" s="449"/>
      <c r="L46" s="453"/>
      <c r="M46" s="453"/>
      <c r="N46" s="449"/>
      <c r="O46" s="449"/>
      <c r="P46" s="453">
        <v>172</v>
      </c>
      <c r="Q46" s="453">
        <v>4988</v>
      </c>
      <c r="R46" s="523"/>
      <c r="S46" s="454">
        <v>29</v>
      </c>
    </row>
    <row r="47" spans="1:19" ht="14.4" customHeight="1" x14ac:dyDescent="0.3">
      <c r="A47" s="448" t="s">
        <v>996</v>
      </c>
      <c r="B47" s="449" t="s">
        <v>997</v>
      </c>
      <c r="C47" s="449" t="s">
        <v>407</v>
      </c>
      <c r="D47" s="449" t="s">
        <v>964</v>
      </c>
      <c r="E47" s="449" t="s">
        <v>998</v>
      </c>
      <c r="F47" s="449" t="s">
        <v>1087</v>
      </c>
      <c r="G47" s="449" t="s">
        <v>1088</v>
      </c>
      <c r="H47" s="453"/>
      <c r="I47" s="453"/>
      <c r="J47" s="449"/>
      <c r="K47" s="449"/>
      <c r="L47" s="453"/>
      <c r="M47" s="453"/>
      <c r="N47" s="449"/>
      <c r="O47" s="449"/>
      <c r="P47" s="453">
        <v>143</v>
      </c>
      <c r="Q47" s="453">
        <v>144716</v>
      </c>
      <c r="R47" s="523"/>
      <c r="S47" s="454">
        <v>1012</v>
      </c>
    </row>
    <row r="48" spans="1:19" ht="14.4" customHeight="1" x14ac:dyDescent="0.3">
      <c r="A48" s="448" t="s">
        <v>996</v>
      </c>
      <c r="B48" s="449" t="s">
        <v>997</v>
      </c>
      <c r="C48" s="449" t="s">
        <v>407</v>
      </c>
      <c r="D48" s="449" t="s">
        <v>964</v>
      </c>
      <c r="E48" s="449" t="s">
        <v>998</v>
      </c>
      <c r="F48" s="449" t="s">
        <v>1087</v>
      </c>
      <c r="G48" s="449"/>
      <c r="H48" s="453"/>
      <c r="I48" s="453"/>
      <c r="J48" s="449"/>
      <c r="K48" s="449"/>
      <c r="L48" s="453"/>
      <c r="M48" s="453"/>
      <c r="N48" s="449"/>
      <c r="O48" s="449"/>
      <c r="P48" s="453">
        <v>11</v>
      </c>
      <c r="Q48" s="453">
        <v>11132</v>
      </c>
      <c r="R48" s="523"/>
      <c r="S48" s="454">
        <v>1012</v>
      </c>
    </row>
    <row r="49" spans="1:19" ht="14.4" customHeight="1" x14ac:dyDescent="0.3">
      <c r="A49" s="448" t="s">
        <v>996</v>
      </c>
      <c r="B49" s="449" t="s">
        <v>997</v>
      </c>
      <c r="C49" s="449" t="s">
        <v>407</v>
      </c>
      <c r="D49" s="449" t="s">
        <v>964</v>
      </c>
      <c r="E49" s="449" t="s">
        <v>998</v>
      </c>
      <c r="F49" s="449" t="s">
        <v>1089</v>
      </c>
      <c r="G49" s="449" t="s">
        <v>1090</v>
      </c>
      <c r="H49" s="453"/>
      <c r="I49" s="453"/>
      <c r="J49" s="449"/>
      <c r="K49" s="449"/>
      <c r="L49" s="453"/>
      <c r="M49" s="453"/>
      <c r="N49" s="449"/>
      <c r="O49" s="449"/>
      <c r="P49" s="453">
        <v>296</v>
      </c>
      <c r="Q49" s="453">
        <v>52096</v>
      </c>
      <c r="R49" s="523"/>
      <c r="S49" s="454">
        <v>176</v>
      </c>
    </row>
    <row r="50" spans="1:19" ht="14.4" customHeight="1" x14ac:dyDescent="0.3">
      <c r="A50" s="448" t="s">
        <v>996</v>
      </c>
      <c r="B50" s="449" t="s">
        <v>997</v>
      </c>
      <c r="C50" s="449" t="s">
        <v>407</v>
      </c>
      <c r="D50" s="449" t="s">
        <v>964</v>
      </c>
      <c r="E50" s="449" t="s">
        <v>998</v>
      </c>
      <c r="F50" s="449" t="s">
        <v>1091</v>
      </c>
      <c r="G50" s="449" t="s">
        <v>1092</v>
      </c>
      <c r="H50" s="453"/>
      <c r="I50" s="453"/>
      <c r="J50" s="449"/>
      <c r="K50" s="449"/>
      <c r="L50" s="453"/>
      <c r="M50" s="453"/>
      <c r="N50" s="449"/>
      <c r="O50" s="449"/>
      <c r="P50" s="453">
        <v>799</v>
      </c>
      <c r="Q50" s="453">
        <v>1835303</v>
      </c>
      <c r="R50" s="523"/>
      <c r="S50" s="454">
        <v>2297</v>
      </c>
    </row>
    <row r="51" spans="1:19" ht="14.4" customHeight="1" x14ac:dyDescent="0.3">
      <c r="A51" s="448" t="s">
        <v>996</v>
      </c>
      <c r="B51" s="449" t="s">
        <v>997</v>
      </c>
      <c r="C51" s="449" t="s">
        <v>407</v>
      </c>
      <c r="D51" s="449" t="s">
        <v>964</v>
      </c>
      <c r="E51" s="449" t="s">
        <v>998</v>
      </c>
      <c r="F51" s="449" t="s">
        <v>1091</v>
      </c>
      <c r="G51" s="449"/>
      <c r="H51" s="453"/>
      <c r="I51" s="453"/>
      <c r="J51" s="449"/>
      <c r="K51" s="449"/>
      <c r="L51" s="453"/>
      <c r="M51" s="453"/>
      <c r="N51" s="449"/>
      <c r="O51" s="449"/>
      <c r="P51" s="453">
        <v>64</v>
      </c>
      <c r="Q51" s="453">
        <v>147008</v>
      </c>
      <c r="R51" s="523"/>
      <c r="S51" s="454">
        <v>2297</v>
      </c>
    </row>
    <row r="52" spans="1:19" ht="14.4" customHeight="1" x14ac:dyDescent="0.3">
      <c r="A52" s="448" t="s">
        <v>996</v>
      </c>
      <c r="B52" s="449" t="s">
        <v>997</v>
      </c>
      <c r="C52" s="449" t="s">
        <v>407</v>
      </c>
      <c r="D52" s="449" t="s">
        <v>964</v>
      </c>
      <c r="E52" s="449" t="s">
        <v>998</v>
      </c>
      <c r="F52" s="449" t="s">
        <v>1093</v>
      </c>
      <c r="G52" s="449" t="s">
        <v>1094</v>
      </c>
      <c r="H52" s="453"/>
      <c r="I52" s="453"/>
      <c r="J52" s="449"/>
      <c r="K52" s="449"/>
      <c r="L52" s="453"/>
      <c r="M52" s="453"/>
      <c r="N52" s="449"/>
      <c r="O52" s="449"/>
      <c r="P52" s="453">
        <v>1188</v>
      </c>
      <c r="Q52" s="453">
        <v>313632</v>
      </c>
      <c r="R52" s="523"/>
      <c r="S52" s="454">
        <v>264</v>
      </c>
    </row>
    <row r="53" spans="1:19" ht="14.4" customHeight="1" x14ac:dyDescent="0.3">
      <c r="A53" s="448" t="s">
        <v>996</v>
      </c>
      <c r="B53" s="449" t="s">
        <v>997</v>
      </c>
      <c r="C53" s="449" t="s">
        <v>407</v>
      </c>
      <c r="D53" s="449" t="s">
        <v>964</v>
      </c>
      <c r="E53" s="449" t="s">
        <v>998</v>
      </c>
      <c r="F53" s="449" t="s">
        <v>1095</v>
      </c>
      <c r="G53" s="449" t="s">
        <v>1096</v>
      </c>
      <c r="H53" s="453"/>
      <c r="I53" s="453"/>
      <c r="J53" s="449"/>
      <c r="K53" s="449"/>
      <c r="L53" s="453"/>
      <c r="M53" s="453"/>
      <c r="N53" s="449"/>
      <c r="O53" s="449"/>
      <c r="P53" s="453">
        <v>1633</v>
      </c>
      <c r="Q53" s="453">
        <v>3479923</v>
      </c>
      <c r="R53" s="523"/>
      <c r="S53" s="454">
        <v>2131</v>
      </c>
    </row>
    <row r="54" spans="1:19" ht="14.4" customHeight="1" x14ac:dyDescent="0.3">
      <c r="A54" s="448" t="s">
        <v>996</v>
      </c>
      <c r="B54" s="449" t="s">
        <v>997</v>
      </c>
      <c r="C54" s="449" t="s">
        <v>407</v>
      </c>
      <c r="D54" s="449" t="s">
        <v>964</v>
      </c>
      <c r="E54" s="449" t="s">
        <v>998</v>
      </c>
      <c r="F54" s="449" t="s">
        <v>1097</v>
      </c>
      <c r="G54" s="449" t="s">
        <v>1098</v>
      </c>
      <c r="H54" s="453"/>
      <c r="I54" s="453"/>
      <c r="J54" s="449"/>
      <c r="K54" s="449"/>
      <c r="L54" s="453"/>
      <c r="M54" s="453"/>
      <c r="N54" s="449"/>
      <c r="O54" s="449"/>
      <c r="P54" s="453">
        <v>4</v>
      </c>
      <c r="Q54" s="453">
        <v>968</v>
      </c>
      <c r="R54" s="523"/>
      <c r="S54" s="454">
        <v>242</v>
      </c>
    </row>
    <row r="55" spans="1:19" ht="14.4" customHeight="1" x14ac:dyDescent="0.3">
      <c r="A55" s="448" t="s">
        <v>996</v>
      </c>
      <c r="B55" s="449" t="s">
        <v>997</v>
      </c>
      <c r="C55" s="449" t="s">
        <v>407</v>
      </c>
      <c r="D55" s="449" t="s">
        <v>964</v>
      </c>
      <c r="E55" s="449" t="s">
        <v>998</v>
      </c>
      <c r="F55" s="449" t="s">
        <v>1099</v>
      </c>
      <c r="G55" s="449" t="s">
        <v>1100</v>
      </c>
      <c r="H55" s="453"/>
      <c r="I55" s="453"/>
      <c r="J55" s="449"/>
      <c r="K55" s="449"/>
      <c r="L55" s="453"/>
      <c r="M55" s="453"/>
      <c r="N55" s="449"/>
      <c r="O55" s="449"/>
      <c r="P55" s="453">
        <v>14</v>
      </c>
      <c r="Q55" s="453">
        <v>5936</v>
      </c>
      <c r="R55" s="523"/>
      <c r="S55" s="454">
        <v>424</v>
      </c>
    </row>
    <row r="56" spans="1:19" ht="14.4" customHeight="1" x14ac:dyDescent="0.3">
      <c r="A56" s="448" t="s">
        <v>996</v>
      </c>
      <c r="B56" s="449" t="s">
        <v>997</v>
      </c>
      <c r="C56" s="449" t="s">
        <v>407</v>
      </c>
      <c r="D56" s="449" t="s">
        <v>964</v>
      </c>
      <c r="E56" s="449" t="s">
        <v>998</v>
      </c>
      <c r="F56" s="449" t="s">
        <v>1103</v>
      </c>
      <c r="G56" s="449" t="s">
        <v>1004</v>
      </c>
      <c r="H56" s="453"/>
      <c r="I56" s="453"/>
      <c r="J56" s="449"/>
      <c r="K56" s="449"/>
      <c r="L56" s="453"/>
      <c r="M56" s="453"/>
      <c r="N56" s="449"/>
      <c r="O56" s="449"/>
      <c r="P56" s="453">
        <v>52</v>
      </c>
      <c r="Q56" s="453">
        <v>1924</v>
      </c>
      <c r="R56" s="523"/>
      <c r="S56" s="454">
        <v>37</v>
      </c>
    </row>
    <row r="57" spans="1:19" ht="14.4" customHeight="1" x14ac:dyDescent="0.3">
      <c r="A57" s="448" t="s">
        <v>996</v>
      </c>
      <c r="B57" s="449" t="s">
        <v>997</v>
      </c>
      <c r="C57" s="449" t="s">
        <v>407</v>
      </c>
      <c r="D57" s="449" t="s">
        <v>964</v>
      </c>
      <c r="E57" s="449" t="s">
        <v>998</v>
      </c>
      <c r="F57" s="449" t="s">
        <v>1104</v>
      </c>
      <c r="G57" s="449" t="s">
        <v>1105</v>
      </c>
      <c r="H57" s="453"/>
      <c r="I57" s="453"/>
      <c r="J57" s="449"/>
      <c r="K57" s="449"/>
      <c r="L57" s="453"/>
      <c r="M57" s="453"/>
      <c r="N57" s="449"/>
      <c r="O57" s="449"/>
      <c r="P57" s="453">
        <v>11</v>
      </c>
      <c r="Q57" s="453">
        <v>57420</v>
      </c>
      <c r="R57" s="523"/>
      <c r="S57" s="454">
        <v>5220</v>
      </c>
    </row>
    <row r="58" spans="1:19" ht="14.4" customHeight="1" x14ac:dyDescent="0.3">
      <c r="A58" s="448" t="s">
        <v>996</v>
      </c>
      <c r="B58" s="449" t="s">
        <v>997</v>
      </c>
      <c r="C58" s="449" t="s">
        <v>407</v>
      </c>
      <c r="D58" s="449" t="s">
        <v>964</v>
      </c>
      <c r="E58" s="449" t="s">
        <v>998</v>
      </c>
      <c r="F58" s="449" t="s">
        <v>1106</v>
      </c>
      <c r="G58" s="449" t="s">
        <v>1107</v>
      </c>
      <c r="H58" s="453"/>
      <c r="I58" s="453"/>
      <c r="J58" s="449"/>
      <c r="K58" s="449"/>
      <c r="L58" s="453"/>
      <c r="M58" s="453"/>
      <c r="N58" s="449"/>
      <c r="O58" s="449"/>
      <c r="P58" s="453">
        <v>1</v>
      </c>
      <c r="Q58" s="453">
        <v>1057</v>
      </c>
      <c r="R58" s="523"/>
      <c r="S58" s="454">
        <v>1057</v>
      </c>
    </row>
    <row r="59" spans="1:19" ht="14.4" customHeight="1" x14ac:dyDescent="0.3">
      <c r="A59" s="448" t="s">
        <v>996</v>
      </c>
      <c r="B59" s="449" t="s">
        <v>997</v>
      </c>
      <c r="C59" s="449" t="s">
        <v>407</v>
      </c>
      <c r="D59" s="449" t="s">
        <v>964</v>
      </c>
      <c r="E59" s="449" t="s">
        <v>998</v>
      </c>
      <c r="F59" s="449" t="s">
        <v>1108</v>
      </c>
      <c r="G59" s="449" t="s">
        <v>1109</v>
      </c>
      <c r="H59" s="453"/>
      <c r="I59" s="453"/>
      <c r="J59" s="449"/>
      <c r="K59" s="449"/>
      <c r="L59" s="453"/>
      <c r="M59" s="453"/>
      <c r="N59" s="449"/>
      <c r="O59" s="449"/>
      <c r="P59" s="453">
        <v>251</v>
      </c>
      <c r="Q59" s="453">
        <v>72539</v>
      </c>
      <c r="R59" s="523"/>
      <c r="S59" s="454">
        <v>289</v>
      </c>
    </row>
    <row r="60" spans="1:19" ht="14.4" customHeight="1" x14ac:dyDescent="0.3">
      <c r="A60" s="448" t="s">
        <v>996</v>
      </c>
      <c r="B60" s="449" t="s">
        <v>997</v>
      </c>
      <c r="C60" s="449" t="s">
        <v>407</v>
      </c>
      <c r="D60" s="449" t="s">
        <v>964</v>
      </c>
      <c r="E60" s="449" t="s">
        <v>998</v>
      </c>
      <c r="F60" s="449" t="s">
        <v>1110</v>
      </c>
      <c r="G60" s="449" t="s">
        <v>1111</v>
      </c>
      <c r="H60" s="453"/>
      <c r="I60" s="453"/>
      <c r="J60" s="449"/>
      <c r="K60" s="449"/>
      <c r="L60" s="453"/>
      <c r="M60" s="453"/>
      <c r="N60" s="449"/>
      <c r="O60" s="449"/>
      <c r="P60" s="453">
        <v>13</v>
      </c>
      <c r="Q60" s="453">
        <v>14274</v>
      </c>
      <c r="R60" s="523"/>
      <c r="S60" s="454">
        <v>1098</v>
      </c>
    </row>
    <row r="61" spans="1:19" ht="14.4" customHeight="1" x14ac:dyDescent="0.3">
      <c r="A61" s="448" t="s">
        <v>996</v>
      </c>
      <c r="B61" s="449" t="s">
        <v>997</v>
      </c>
      <c r="C61" s="449" t="s">
        <v>407</v>
      </c>
      <c r="D61" s="449" t="s">
        <v>964</v>
      </c>
      <c r="E61" s="449" t="s">
        <v>998</v>
      </c>
      <c r="F61" s="449" t="s">
        <v>1112</v>
      </c>
      <c r="G61" s="449" t="s">
        <v>1113</v>
      </c>
      <c r="H61" s="453"/>
      <c r="I61" s="453"/>
      <c r="J61" s="449"/>
      <c r="K61" s="449"/>
      <c r="L61" s="453"/>
      <c r="M61" s="453"/>
      <c r="N61" s="449"/>
      <c r="O61" s="449"/>
      <c r="P61" s="453">
        <v>99</v>
      </c>
      <c r="Q61" s="453">
        <v>10593</v>
      </c>
      <c r="R61" s="523"/>
      <c r="S61" s="454">
        <v>107</v>
      </c>
    </row>
    <row r="62" spans="1:19" ht="14.4" customHeight="1" x14ac:dyDescent="0.3">
      <c r="A62" s="448" t="s">
        <v>996</v>
      </c>
      <c r="B62" s="449" t="s">
        <v>997</v>
      </c>
      <c r="C62" s="449" t="s">
        <v>407</v>
      </c>
      <c r="D62" s="449" t="s">
        <v>964</v>
      </c>
      <c r="E62" s="449" t="s">
        <v>998</v>
      </c>
      <c r="F62" s="449" t="s">
        <v>1114</v>
      </c>
      <c r="G62" s="449" t="s">
        <v>1115</v>
      </c>
      <c r="H62" s="453"/>
      <c r="I62" s="453"/>
      <c r="J62" s="449"/>
      <c r="K62" s="449"/>
      <c r="L62" s="453"/>
      <c r="M62" s="453"/>
      <c r="N62" s="449"/>
      <c r="O62" s="449"/>
      <c r="P62" s="453">
        <v>16</v>
      </c>
      <c r="Q62" s="453">
        <v>5024</v>
      </c>
      <c r="R62" s="523"/>
      <c r="S62" s="454">
        <v>314</v>
      </c>
    </row>
    <row r="63" spans="1:19" ht="14.4" customHeight="1" x14ac:dyDescent="0.3">
      <c r="A63" s="448" t="s">
        <v>996</v>
      </c>
      <c r="B63" s="449" t="s">
        <v>997</v>
      </c>
      <c r="C63" s="449" t="s">
        <v>407</v>
      </c>
      <c r="D63" s="449" t="s">
        <v>964</v>
      </c>
      <c r="E63" s="449" t="s">
        <v>998</v>
      </c>
      <c r="F63" s="449" t="s">
        <v>1116</v>
      </c>
      <c r="G63" s="449" t="s">
        <v>1117</v>
      </c>
      <c r="H63" s="453"/>
      <c r="I63" s="453"/>
      <c r="J63" s="449"/>
      <c r="K63" s="449"/>
      <c r="L63" s="453"/>
      <c r="M63" s="453"/>
      <c r="N63" s="449"/>
      <c r="O63" s="449"/>
      <c r="P63" s="453">
        <v>209</v>
      </c>
      <c r="Q63" s="453">
        <v>0</v>
      </c>
      <c r="R63" s="523"/>
      <c r="S63" s="454">
        <v>0</v>
      </c>
    </row>
    <row r="64" spans="1:19" ht="14.4" customHeight="1" x14ac:dyDescent="0.3">
      <c r="A64" s="448" t="s">
        <v>996</v>
      </c>
      <c r="B64" s="449" t="s">
        <v>997</v>
      </c>
      <c r="C64" s="449" t="s">
        <v>407</v>
      </c>
      <c r="D64" s="449" t="s">
        <v>964</v>
      </c>
      <c r="E64" s="449" t="s">
        <v>998</v>
      </c>
      <c r="F64" s="449" t="s">
        <v>1118</v>
      </c>
      <c r="G64" s="449" t="s">
        <v>1119</v>
      </c>
      <c r="H64" s="453"/>
      <c r="I64" s="453"/>
      <c r="J64" s="449"/>
      <c r="K64" s="449"/>
      <c r="L64" s="453"/>
      <c r="M64" s="453"/>
      <c r="N64" s="449"/>
      <c r="O64" s="449"/>
      <c r="P64" s="453">
        <v>79</v>
      </c>
      <c r="Q64" s="453">
        <v>0</v>
      </c>
      <c r="R64" s="523"/>
      <c r="S64" s="454">
        <v>0</v>
      </c>
    </row>
    <row r="65" spans="1:19" ht="14.4" customHeight="1" x14ac:dyDescent="0.3">
      <c r="A65" s="448" t="s">
        <v>996</v>
      </c>
      <c r="B65" s="449" t="s">
        <v>997</v>
      </c>
      <c r="C65" s="449" t="s">
        <v>407</v>
      </c>
      <c r="D65" s="449" t="s">
        <v>969</v>
      </c>
      <c r="E65" s="449" t="s">
        <v>998</v>
      </c>
      <c r="F65" s="449" t="s">
        <v>1001</v>
      </c>
      <c r="G65" s="449" t="s">
        <v>1002</v>
      </c>
      <c r="H65" s="453"/>
      <c r="I65" s="453"/>
      <c r="J65" s="449"/>
      <c r="K65" s="449"/>
      <c r="L65" s="453">
        <v>1</v>
      </c>
      <c r="M65" s="453">
        <v>231</v>
      </c>
      <c r="N65" s="449">
        <v>1</v>
      </c>
      <c r="O65" s="449">
        <v>231</v>
      </c>
      <c r="P65" s="453"/>
      <c r="Q65" s="453"/>
      <c r="R65" s="523"/>
      <c r="S65" s="454"/>
    </row>
    <row r="66" spans="1:19" ht="14.4" customHeight="1" x14ac:dyDescent="0.3">
      <c r="A66" s="448" t="s">
        <v>996</v>
      </c>
      <c r="B66" s="449" t="s">
        <v>997</v>
      </c>
      <c r="C66" s="449" t="s">
        <v>407</v>
      </c>
      <c r="D66" s="449" t="s">
        <v>969</v>
      </c>
      <c r="E66" s="449" t="s">
        <v>998</v>
      </c>
      <c r="F66" s="449" t="s">
        <v>1003</v>
      </c>
      <c r="G66" s="449" t="s">
        <v>1004</v>
      </c>
      <c r="H66" s="453">
        <v>686</v>
      </c>
      <c r="I66" s="453">
        <v>37044</v>
      </c>
      <c r="J66" s="449">
        <v>0.7594407314773054</v>
      </c>
      <c r="K66" s="449">
        <v>54</v>
      </c>
      <c r="L66" s="453">
        <v>841</v>
      </c>
      <c r="M66" s="453">
        <v>48778</v>
      </c>
      <c r="N66" s="449">
        <v>1</v>
      </c>
      <c r="O66" s="449">
        <v>58</v>
      </c>
      <c r="P66" s="453">
        <v>9</v>
      </c>
      <c r="Q66" s="453">
        <v>522</v>
      </c>
      <c r="R66" s="523">
        <v>1.070154577883472E-2</v>
      </c>
      <c r="S66" s="454">
        <v>58</v>
      </c>
    </row>
    <row r="67" spans="1:19" ht="14.4" customHeight="1" x14ac:dyDescent="0.3">
      <c r="A67" s="448" t="s">
        <v>996</v>
      </c>
      <c r="B67" s="449" t="s">
        <v>997</v>
      </c>
      <c r="C67" s="449" t="s">
        <v>407</v>
      </c>
      <c r="D67" s="449" t="s">
        <v>969</v>
      </c>
      <c r="E67" s="449" t="s">
        <v>998</v>
      </c>
      <c r="F67" s="449" t="s">
        <v>1005</v>
      </c>
      <c r="G67" s="449" t="s">
        <v>1006</v>
      </c>
      <c r="H67" s="453">
        <v>44</v>
      </c>
      <c r="I67" s="453">
        <v>5412</v>
      </c>
      <c r="J67" s="449">
        <v>0.7944803288314739</v>
      </c>
      <c r="K67" s="449">
        <v>123</v>
      </c>
      <c r="L67" s="453">
        <v>52</v>
      </c>
      <c r="M67" s="453">
        <v>6812</v>
      </c>
      <c r="N67" s="449">
        <v>1</v>
      </c>
      <c r="O67" s="449">
        <v>131</v>
      </c>
      <c r="P67" s="453">
        <v>4</v>
      </c>
      <c r="Q67" s="453">
        <v>524</v>
      </c>
      <c r="R67" s="523">
        <v>7.6923076923076927E-2</v>
      </c>
      <c r="S67" s="454">
        <v>131</v>
      </c>
    </row>
    <row r="68" spans="1:19" ht="14.4" customHeight="1" x14ac:dyDescent="0.3">
      <c r="A68" s="448" t="s">
        <v>996</v>
      </c>
      <c r="B68" s="449" t="s">
        <v>997</v>
      </c>
      <c r="C68" s="449" t="s">
        <v>407</v>
      </c>
      <c r="D68" s="449" t="s">
        <v>969</v>
      </c>
      <c r="E68" s="449" t="s">
        <v>998</v>
      </c>
      <c r="F68" s="449" t="s">
        <v>1007</v>
      </c>
      <c r="G68" s="449" t="s">
        <v>1008</v>
      </c>
      <c r="H68" s="453">
        <v>1</v>
      </c>
      <c r="I68" s="453">
        <v>177</v>
      </c>
      <c r="J68" s="449">
        <v>0.15608465608465608</v>
      </c>
      <c r="K68" s="449">
        <v>177</v>
      </c>
      <c r="L68" s="453">
        <v>6</v>
      </c>
      <c r="M68" s="453">
        <v>1134</v>
      </c>
      <c r="N68" s="449">
        <v>1</v>
      </c>
      <c r="O68" s="449">
        <v>189</v>
      </c>
      <c r="P68" s="453"/>
      <c r="Q68" s="453"/>
      <c r="R68" s="523"/>
      <c r="S68" s="454"/>
    </row>
    <row r="69" spans="1:19" ht="14.4" customHeight="1" x14ac:dyDescent="0.3">
      <c r="A69" s="448" t="s">
        <v>996</v>
      </c>
      <c r="B69" s="449" t="s">
        <v>997</v>
      </c>
      <c r="C69" s="449" t="s">
        <v>407</v>
      </c>
      <c r="D69" s="449" t="s">
        <v>969</v>
      </c>
      <c r="E69" s="449" t="s">
        <v>998</v>
      </c>
      <c r="F69" s="449" t="s">
        <v>1011</v>
      </c>
      <c r="G69" s="449" t="s">
        <v>1012</v>
      </c>
      <c r="H69" s="453">
        <v>6</v>
      </c>
      <c r="I69" s="453">
        <v>2304</v>
      </c>
      <c r="J69" s="449">
        <v>0.94348894348894352</v>
      </c>
      <c r="K69" s="449">
        <v>384</v>
      </c>
      <c r="L69" s="453">
        <v>6</v>
      </c>
      <c r="M69" s="453">
        <v>2442</v>
      </c>
      <c r="N69" s="449">
        <v>1</v>
      </c>
      <c r="O69" s="449">
        <v>407</v>
      </c>
      <c r="P69" s="453"/>
      <c r="Q69" s="453"/>
      <c r="R69" s="523"/>
      <c r="S69" s="454"/>
    </row>
    <row r="70" spans="1:19" ht="14.4" customHeight="1" x14ac:dyDescent="0.3">
      <c r="A70" s="448" t="s">
        <v>996</v>
      </c>
      <c r="B70" s="449" t="s">
        <v>997</v>
      </c>
      <c r="C70" s="449" t="s">
        <v>407</v>
      </c>
      <c r="D70" s="449" t="s">
        <v>969</v>
      </c>
      <c r="E70" s="449" t="s">
        <v>998</v>
      </c>
      <c r="F70" s="449" t="s">
        <v>1013</v>
      </c>
      <c r="G70" s="449" t="s">
        <v>1014</v>
      </c>
      <c r="H70" s="453">
        <v>130</v>
      </c>
      <c r="I70" s="453">
        <v>22360</v>
      </c>
      <c r="J70" s="449">
        <v>0.88593050437814491</v>
      </c>
      <c r="K70" s="449">
        <v>172</v>
      </c>
      <c r="L70" s="453">
        <v>141</v>
      </c>
      <c r="M70" s="453">
        <v>25239</v>
      </c>
      <c r="N70" s="449">
        <v>1</v>
      </c>
      <c r="O70" s="449">
        <v>179</v>
      </c>
      <c r="P70" s="453">
        <v>5</v>
      </c>
      <c r="Q70" s="453">
        <v>900</v>
      </c>
      <c r="R70" s="523">
        <v>3.5659099013431596E-2</v>
      </c>
      <c r="S70" s="454">
        <v>180</v>
      </c>
    </row>
    <row r="71" spans="1:19" ht="14.4" customHeight="1" x14ac:dyDescent="0.3">
      <c r="A71" s="448" t="s">
        <v>996</v>
      </c>
      <c r="B71" s="449" t="s">
        <v>997</v>
      </c>
      <c r="C71" s="449" t="s">
        <v>407</v>
      </c>
      <c r="D71" s="449" t="s">
        <v>969</v>
      </c>
      <c r="E71" s="449" t="s">
        <v>998</v>
      </c>
      <c r="F71" s="449" t="s">
        <v>1015</v>
      </c>
      <c r="G71" s="449" t="s">
        <v>1016</v>
      </c>
      <c r="H71" s="453">
        <v>2</v>
      </c>
      <c r="I71" s="453">
        <v>1066</v>
      </c>
      <c r="J71" s="449"/>
      <c r="K71" s="449">
        <v>533</v>
      </c>
      <c r="L71" s="453"/>
      <c r="M71" s="453"/>
      <c r="N71" s="449"/>
      <c r="O71" s="449"/>
      <c r="P71" s="453"/>
      <c r="Q71" s="453"/>
      <c r="R71" s="523"/>
      <c r="S71" s="454"/>
    </row>
    <row r="72" spans="1:19" ht="14.4" customHeight="1" x14ac:dyDescent="0.3">
      <c r="A72" s="448" t="s">
        <v>996</v>
      </c>
      <c r="B72" s="449" t="s">
        <v>997</v>
      </c>
      <c r="C72" s="449" t="s">
        <v>407</v>
      </c>
      <c r="D72" s="449" t="s">
        <v>969</v>
      </c>
      <c r="E72" s="449" t="s">
        <v>998</v>
      </c>
      <c r="F72" s="449" t="s">
        <v>1017</v>
      </c>
      <c r="G72" s="449" t="s">
        <v>1018</v>
      </c>
      <c r="H72" s="453">
        <v>119</v>
      </c>
      <c r="I72" s="453">
        <v>38318</v>
      </c>
      <c r="J72" s="449">
        <v>0.58657481821660928</v>
      </c>
      <c r="K72" s="449">
        <v>322</v>
      </c>
      <c r="L72" s="453">
        <v>195</v>
      </c>
      <c r="M72" s="453">
        <v>65325</v>
      </c>
      <c r="N72" s="449">
        <v>1</v>
      </c>
      <c r="O72" s="449">
        <v>335</v>
      </c>
      <c r="P72" s="453">
        <v>5</v>
      </c>
      <c r="Q72" s="453">
        <v>1680</v>
      </c>
      <c r="R72" s="523">
        <v>2.571756601607348E-2</v>
      </c>
      <c r="S72" s="454">
        <v>336</v>
      </c>
    </row>
    <row r="73" spans="1:19" ht="14.4" customHeight="1" x14ac:dyDescent="0.3">
      <c r="A73" s="448" t="s">
        <v>996</v>
      </c>
      <c r="B73" s="449" t="s">
        <v>997</v>
      </c>
      <c r="C73" s="449" t="s">
        <v>407</v>
      </c>
      <c r="D73" s="449" t="s">
        <v>969</v>
      </c>
      <c r="E73" s="449" t="s">
        <v>998</v>
      </c>
      <c r="F73" s="449" t="s">
        <v>1019</v>
      </c>
      <c r="G73" s="449" t="s">
        <v>1020</v>
      </c>
      <c r="H73" s="453">
        <v>32</v>
      </c>
      <c r="I73" s="453">
        <v>14048</v>
      </c>
      <c r="J73" s="449">
        <v>0.74810948982852277</v>
      </c>
      <c r="K73" s="449">
        <v>439</v>
      </c>
      <c r="L73" s="453">
        <v>41</v>
      </c>
      <c r="M73" s="453">
        <v>18778</v>
      </c>
      <c r="N73" s="449">
        <v>1</v>
      </c>
      <c r="O73" s="449">
        <v>458</v>
      </c>
      <c r="P73" s="453"/>
      <c r="Q73" s="453"/>
      <c r="R73" s="523"/>
      <c r="S73" s="454"/>
    </row>
    <row r="74" spans="1:19" ht="14.4" customHeight="1" x14ac:dyDescent="0.3">
      <c r="A74" s="448" t="s">
        <v>996</v>
      </c>
      <c r="B74" s="449" t="s">
        <v>997</v>
      </c>
      <c r="C74" s="449" t="s">
        <v>407</v>
      </c>
      <c r="D74" s="449" t="s">
        <v>969</v>
      </c>
      <c r="E74" s="449" t="s">
        <v>998</v>
      </c>
      <c r="F74" s="449" t="s">
        <v>1021</v>
      </c>
      <c r="G74" s="449" t="s">
        <v>1022</v>
      </c>
      <c r="H74" s="453">
        <v>496</v>
      </c>
      <c r="I74" s="453">
        <v>169136</v>
      </c>
      <c r="J74" s="449">
        <v>0.63599786416382764</v>
      </c>
      <c r="K74" s="449">
        <v>341</v>
      </c>
      <c r="L74" s="453">
        <v>762</v>
      </c>
      <c r="M74" s="453">
        <v>265938</v>
      </c>
      <c r="N74" s="449">
        <v>1</v>
      </c>
      <c r="O74" s="449">
        <v>349</v>
      </c>
      <c r="P74" s="453">
        <v>18</v>
      </c>
      <c r="Q74" s="453">
        <v>6282</v>
      </c>
      <c r="R74" s="523">
        <v>2.3622047244094488E-2</v>
      </c>
      <c r="S74" s="454">
        <v>349</v>
      </c>
    </row>
    <row r="75" spans="1:19" ht="14.4" customHeight="1" x14ac:dyDescent="0.3">
      <c r="A75" s="448" t="s">
        <v>996</v>
      </c>
      <c r="B75" s="449" t="s">
        <v>997</v>
      </c>
      <c r="C75" s="449" t="s">
        <v>407</v>
      </c>
      <c r="D75" s="449" t="s">
        <v>969</v>
      </c>
      <c r="E75" s="449" t="s">
        <v>998</v>
      </c>
      <c r="F75" s="449" t="s">
        <v>1023</v>
      </c>
      <c r="G75" s="449" t="s">
        <v>1024</v>
      </c>
      <c r="H75" s="453"/>
      <c r="I75" s="453"/>
      <c r="J75" s="449"/>
      <c r="K75" s="449"/>
      <c r="L75" s="453">
        <v>3</v>
      </c>
      <c r="M75" s="453">
        <v>4959</v>
      </c>
      <c r="N75" s="449">
        <v>1</v>
      </c>
      <c r="O75" s="449">
        <v>1653</v>
      </c>
      <c r="P75" s="453"/>
      <c r="Q75" s="453"/>
      <c r="R75" s="523"/>
      <c r="S75" s="454"/>
    </row>
    <row r="76" spans="1:19" ht="14.4" customHeight="1" x14ac:dyDescent="0.3">
      <c r="A76" s="448" t="s">
        <v>996</v>
      </c>
      <c r="B76" s="449" t="s">
        <v>997</v>
      </c>
      <c r="C76" s="449" t="s">
        <v>407</v>
      </c>
      <c r="D76" s="449" t="s">
        <v>969</v>
      </c>
      <c r="E76" s="449" t="s">
        <v>998</v>
      </c>
      <c r="F76" s="449" t="s">
        <v>1045</v>
      </c>
      <c r="G76" s="449" t="s">
        <v>1046</v>
      </c>
      <c r="H76" s="453">
        <v>195</v>
      </c>
      <c r="I76" s="453">
        <v>55575</v>
      </c>
      <c r="J76" s="449">
        <v>0.68213619402985071</v>
      </c>
      <c r="K76" s="449">
        <v>285</v>
      </c>
      <c r="L76" s="453">
        <v>268</v>
      </c>
      <c r="M76" s="453">
        <v>81472</v>
      </c>
      <c r="N76" s="449">
        <v>1</v>
      </c>
      <c r="O76" s="449">
        <v>304</v>
      </c>
      <c r="P76" s="453">
        <v>4</v>
      </c>
      <c r="Q76" s="453">
        <v>1220</v>
      </c>
      <c r="R76" s="523">
        <v>1.4974469756480754E-2</v>
      </c>
      <c r="S76" s="454">
        <v>305</v>
      </c>
    </row>
    <row r="77" spans="1:19" ht="14.4" customHeight="1" x14ac:dyDescent="0.3">
      <c r="A77" s="448" t="s">
        <v>996</v>
      </c>
      <c r="B77" s="449" t="s">
        <v>997</v>
      </c>
      <c r="C77" s="449" t="s">
        <v>407</v>
      </c>
      <c r="D77" s="449" t="s">
        <v>969</v>
      </c>
      <c r="E77" s="449" t="s">
        <v>998</v>
      </c>
      <c r="F77" s="449" t="s">
        <v>1049</v>
      </c>
      <c r="G77" s="449" t="s">
        <v>1050</v>
      </c>
      <c r="H77" s="453">
        <v>344</v>
      </c>
      <c r="I77" s="453">
        <v>158928</v>
      </c>
      <c r="J77" s="449">
        <v>0.60133943773884746</v>
      </c>
      <c r="K77" s="449">
        <v>462</v>
      </c>
      <c r="L77" s="453">
        <v>535</v>
      </c>
      <c r="M77" s="453">
        <v>264290</v>
      </c>
      <c r="N77" s="449">
        <v>1</v>
      </c>
      <c r="O77" s="449">
        <v>494</v>
      </c>
      <c r="P77" s="453">
        <v>28</v>
      </c>
      <c r="Q77" s="453">
        <v>13832</v>
      </c>
      <c r="R77" s="523">
        <v>5.2336448598130844E-2</v>
      </c>
      <c r="S77" s="454">
        <v>494</v>
      </c>
    </row>
    <row r="78" spans="1:19" ht="14.4" customHeight="1" x14ac:dyDescent="0.3">
      <c r="A78" s="448" t="s">
        <v>996</v>
      </c>
      <c r="B78" s="449" t="s">
        <v>997</v>
      </c>
      <c r="C78" s="449" t="s">
        <v>407</v>
      </c>
      <c r="D78" s="449" t="s">
        <v>969</v>
      </c>
      <c r="E78" s="449" t="s">
        <v>998</v>
      </c>
      <c r="F78" s="449" t="s">
        <v>1053</v>
      </c>
      <c r="G78" s="449" t="s">
        <v>1054</v>
      </c>
      <c r="H78" s="453">
        <v>419</v>
      </c>
      <c r="I78" s="453">
        <v>149164</v>
      </c>
      <c r="J78" s="449">
        <v>0.64918831875353611</v>
      </c>
      <c r="K78" s="449">
        <v>356</v>
      </c>
      <c r="L78" s="453">
        <v>621</v>
      </c>
      <c r="M78" s="453">
        <v>229770</v>
      </c>
      <c r="N78" s="449">
        <v>1</v>
      </c>
      <c r="O78" s="449">
        <v>370</v>
      </c>
      <c r="P78" s="453">
        <v>27</v>
      </c>
      <c r="Q78" s="453">
        <v>9990</v>
      </c>
      <c r="R78" s="523">
        <v>4.3478260869565216E-2</v>
      </c>
      <c r="S78" s="454">
        <v>370</v>
      </c>
    </row>
    <row r="79" spans="1:19" ht="14.4" customHeight="1" x14ac:dyDescent="0.3">
      <c r="A79" s="448" t="s">
        <v>996</v>
      </c>
      <c r="B79" s="449" t="s">
        <v>997</v>
      </c>
      <c r="C79" s="449" t="s">
        <v>407</v>
      </c>
      <c r="D79" s="449" t="s">
        <v>969</v>
      </c>
      <c r="E79" s="449" t="s">
        <v>998</v>
      </c>
      <c r="F79" s="449" t="s">
        <v>1055</v>
      </c>
      <c r="G79" s="449" t="s">
        <v>1056</v>
      </c>
      <c r="H79" s="453">
        <v>61</v>
      </c>
      <c r="I79" s="453">
        <v>177937</v>
      </c>
      <c r="J79" s="449">
        <v>0.89541566022544283</v>
      </c>
      <c r="K79" s="449">
        <v>2917</v>
      </c>
      <c r="L79" s="453">
        <v>64</v>
      </c>
      <c r="M79" s="453">
        <v>198720</v>
      </c>
      <c r="N79" s="449">
        <v>1</v>
      </c>
      <c r="O79" s="449">
        <v>3105</v>
      </c>
      <c r="P79" s="453">
        <v>2</v>
      </c>
      <c r="Q79" s="453">
        <v>6216</v>
      </c>
      <c r="R79" s="523">
        <v>3.1280193236714979E-2</v>
      </c>
      <c r="S79" s="454">
        <v>3108</v>
      </c>
    </row>
    <row r="80" spans="1:19" ht="14.4" customHeight="1" x14ac:dyDescent="0.3">
      <c r="A80" s="448" t="s">
        <v>996</v>
      </c>
      <c r="B80" s="449" t="s">
        <v>997</v>
      </c>
      <c r="C80" s="449" t="s">
        <v>407</v>
      </c>
      <c r="D80" s="449" t="s">
        <v>969</v>
      </c>
      <c r="E80" s="449" t="s">
        <v>998</v>
      </c>
      <c r="F80" s="449" t="s">
        <v>1059</v>
      </c>
      <c r="G80" s="449" t="s">
        <v>1060</v>
      </c>
      <c r="H80" s="453">
        <v>58</v>
      </c>
      <c r="I80" s="453">
        <v>6090</v>
      </c>
      <c r="J80" s="449">
        <v>0.66908371786420562</v>
      </c>
      <c r="K80" s="449">
        <v>105</v>
      </c>
      <c r="L80" s="453">
        <v>82</v>
      </c>
      <c r="M80" s="453">
        <v>9102</v>
      </c>
      <c r="N80" s="449">
        <v>1</v>
      </c>
      <c r="O80" s="449">
        <v>111</v>
      </c>
      <c r="P80" s="453">
        <v>5</v>
      </c>
      <c r="Q80" s="453">
        <v>555</v>
      </c>
      <c r="R80" s="523">
        <v>6.097560975609756E-2</v>
      </c>
      <c r="S80" s="454">
        <v>111</v>
      </c>
    </row>
    <row r="81" spans="1:19" ht="14.4" customHeight="1" x14ac:dyDescent="0.3">
      <c r="A81" s="448" t="s">
        <v>996</v>
      </c>
      <c r="B81" s="449" t="s">
        <v>997</v>
      </c>
      <c r="C81" s="449" t="s">
        <v>407</v>
      </c>
      <c r="D81" s="449" t="s">
        <v>969</v>
      </c>
      <c r="E81" s="449" t="s">
        <v>998</v>
      </c>
      <c r="F81" s="449" t="s">
        <v>1061</v>
      </c>
      <c r="G81" s="449" t="s">
        <v>1062</v>
      </c>
      <c r="H81" s="453"/>
      <c r="I81" s="453"/>
      <c r="J81" s="449"/>
      <c r="K81" s="449"/>
      <c r="L81" s="453">
        <v>1</v>
      </c>
      <c r="M81" s="453">
        <v>125</v>
      </c>
      <c r="N81" s="449">
        <v>1</v>
      </c>
      <c r="O81" s="449">
        <v>125</v>
      </c>
      <c r="P81" s="453"/>
      <c r="Q81" s="453"/>
      <c r="R81" s="523"/>
      <c r="S81" s="454"/>
    </row>
    <row r="82" spans="1:19" ht="14.4" customHeight="1" x14ac:dyDescent="0.3">
      <c r="A82" s="448" t="s">
        <v>996</v>
      </c>
      <c r="B82" s="449" t="s">
        <v>997</v>
      </c>
      <c r="C82" s="449" t="s">
        <v>407</v>
      </c>
      <c r="D82" s="449" t="s">
        <v>969</v>
      </c>
      <c r="E82" s="449" t="s">
        <v>998</v>
      </c>
      <c r="F82" s="449" t="s">
        <v>1063</v>
      </c>
      <c r="G82" s="449" t="s">
        <v>1064</v>
      </c>
      <c r="H82" s="453"/>
      <c r="I82" s="453"/>
      <c r="J82" s="449"/>
      <c r="K82" s="449"/>
      <c r="L82" s="453">
        <v>1</v>
      </c>
      <c r="M82" s="453">
        <v>495</v>
      </c>
      <c r="N82" s="449">
        <v>1</v>
      </c>
      <c r="O82" s="449">
        <v>495</v>
      </c>
      <c r="P82" s="453"/>
      <c r="Q82" s="453"/>
      <c r="R82" s="523"/>
      <c r="S82" s="454"/>
    </row>
    <row r="83" spans="1:19" ht="14.4" customHeight="1" x14ac:dyDescent="0.3">
      <c r="A83" s="448" t="s">
        <v>996</v>
      </c>
      <c r="B83" s="449" t="s">
        <v>997</v>
      </c>
      <c r="C83" s="449" t="s">
        <v>407</v>
      </c>
      <c r="D83" s="449" t="s">
        <v>969</v>
      </c>
      <c r="E83" s="449" t="s">
        <v>998</v>
      </c>
      <c r="F83" s="449" t="s">
        <v>1065</v>
      </c>
      <c r="G83" s="449" t="s">
        <v>1066</v>
      </c>
      <c r="H83" s="453">
        <v>1</v>
      </c>
      <c r="I83" s="453">
        <v>1268</v>
      </c>
      <c r="J83" s="449">
        <v>0.16471810859963626</v>
      </c>
      <c r="K83" s="449">
        <v>1268</v>
      </c>
      <c r="L83" s="453">
        <v>6</v>
      </c>
      <c r="M83" s="453">
        <v>7698</v>
      </c>
      <c r="N83" s="449">
        <v>1</v>
      </c>
      <c r="O83" s="449">
        <v>1283</v>
      </c>
      <c r="P83" s="453">
        <v>2</v>
      </c>
      <c r="Q83" s="453">
        <v>2570</v>
      </c>
      <c r="R83" s="523">
        <v>0.33385294881787475</v>
      </c>
      <c r="S83" s="454">
        <v>1285</v>
      </c>
    </row>
    <row r="84" spans="1:19" ht="14.4" customHeight="1" x14ac:dyDescent="0.3">
      <c r="A84" s="448" t="s">
        <v>996</v>
      </c>
      <c r="B84" s="449" t="s">
        <v>997</v>
      </c>
      <c r="C84" s="449" t="s">
        <v>407</v>
      </c>
      <c r="D84" s="449" t="s">
        <v>969</v>
      </c>
      <c r="E84" s="449" t="s">
        <v>998</v>
      </c>
      <c r="F84" s="449" t="s">
        <v>1067</v>
      </c>
      <c r="G84" s="449" t="s">
        <v>1068</v>
      </c>
      <c r="H84" s="453">
        <v>124</v>
      </c>
      <c r="I84" s="453">
        <v>54188</v>
      </c>
      <c r="J84" s="449">
        <v>0.52119883040935677</v>
      </c>
      <c r="K84" s="449">
        <v>437</v>
      </c>
      <c r="L84" s="453">
        <v>228</v>
      </c>
      <c r="M84" s="453">
        <v>103968</v>
      </c>
      <c r="N84" s="449">
        <v>1</v>
      </c>
      <c r="O84" s="449">
        <v>456</v>
      </c>
      <c r="P84" s="453">
        <v>6</v>
      </c>
      <c r="Q84" s="453">
        <v>2736</v>
      </c>
      <c r="R84" s="523">
        <v>2.6315789473684209E-2</v>
      </c>
      <c r="S84" s="454">
        <v>456</v>
      </c>
    </row>
    <row r="85" spans="1:19" ht="14.4" customHeight="1" x14ac:dyDescent="0.3">
      <c r="A85" s="448" t="s">
        <v>996</v>
      </c>
      <c r="B85" s="449" t="s">
        <v>997</v>
      </c>
      <c r="C85" s="449" t="s">
        <v>407</v>
      </c>
      <c r="D85" s="449" t="s">
        <v>969</v>
      </c>
      <c r="E85" s="449" t="s">
        <v>998</v>
      </c>
      <c r="F85" s="449" t="s">
        <v>1069</v>
      </c>
      <c r="G85" s="449" t="s">
        <v>1070</v>
      </c>
      <c r="H85" s="453">
        <v>602</v>
      </c>
      <c r="I85" s="453">
        <v>32508</v>
      </c>
      <c r="J85" s="449">
        <v>0.60266963292547271</v>
      </c>
      <c r="K85" s="449">
        <v>54</v>
      </c>
      <c r="L85" s="453">
        <v>930</v>
      </c>
      <c r="M85" s="453">
        <v>53940</v>
      </c>
      <c r="N85" s="449">
        <v>1</v>
      </c>
      <c r="O85" s="449">
        <v>58</v>
      </c>
      <c r="P85" s="453">
        <v>62</v>
      </c>
      <c r="Q85" s="453">
        <v>3596</v>
      </c>
      <c r="R85" s="523">
        <v>6.6666666666666666E-2</v>
      </c>
      <c r="S85" s="454">
        <v>58</v>
      </c>
    </row>
    <row r="86" spans="1:19" ht="14.4" customHeight="1" x14ac:dyDescent="0.3">
      <c r="A86" s="448" t="s">
        <v>996</v>
      </c>
      <c r="B86" s="449" t="s">
        <v>997</v>
      </c>
      <c r="C86" s="449" t="s">
        <v>407</v>
      </c>
      <c r="D86" s="449" t="s">
        <v>969</v>
      </c>
      <c r="E86" s="449" t="s">
        <v>998</v>
      </c>
      <c r="F86" s="449" t="s">
        <v>1071</v>
      </c>
      <c r="G86" s="449" t="s">
        <v>1072</v>
      </c>
      <c r="H86" s="453"/>
      <c r="I86" s="453"/>
      <c r="J86" s="449"/>
      <c r="K86" s="449"/>
      <c r="L86" s="453">
        <v>4</v>
      </c>
      <c r="M86" s="453">
        <v>8692</v>
      </c>
      <c r="N86" s="449">
        <v>1</v>
      </c>
      <c r="O86" s="449">
        <v>2173</v>
      </c>
      <c r="P86" s="453"/>
      <c r="Q86" s="453"/>
      <c r="R86" s="523"/>
      <c r="S86" s="454"/>
    </row>
    <row r="87" spans="1:19" ht="14.4" customHeight="1" x14ac:dyDescent="0.3">
      <c r="A87" s="448" t="s">
        <v>996</v>
      </c>
      <c r="B87" s="449" t="s">
        <v>997</v>
      </c>
      <c r="C87" s="449" t="s">
        <v>407</v>
      </c>
      <c r="D87" s="449" t="s">
        <v>969</v>
      </c>
      <c r="E87" s="449" t="s">
        <v>998</v>
      </c>
      <c r="F87" s="449" t="s">
        <v>1077</v>
      </c>
      <c r="G87" s="449" t="s">
        <v>1078</v>
      </c>
      <c r="H87" s="453">
        <v>389</v>
      </c>
      <c r="I87" s="453">
        <v>65741</v>
      </c>
      <c r="J87" s="449">
        <v>0.5632126793745984</v>
      </c>
      <c r="K87" s="449">
        <v>169</v>
      </c>
      <c r="L87" s="453">
        <v>667</v>
      </c>
      <c r="M87" s="453">
        <v>116725</v>
      </c>
      <c r="N87" s="449">
        <v>1</v>
      </c>
      <c r="O87" s="449">
        <v>175</v>
      </c>
      <c r="P87" s="453">
        <v>33</v>
      </c>
      <c r="Q87" s="453">
        <v>5808</v>
      </c>
      <c r="R87" s="523">
        <v>4.9757978153780254E-2</v>
      </c>
      <c r="S87" s="454">
        <v>176</v>
      </c>
    </row>
    <row r="88" spans="1:19" ht="14.4" customHeight="1" x14ac:dyDescent="0.3">
      <c r="A88" s="448" t="s">
        <v>996</v>
      </c>
      <c r="B88" s="449" t="s">
        <v>997</v>
      </c>
      <c r="C88" s="449" t="s">
        <v>407</v>
      </c>
      <c r="D88" s="449" t="s">
        <v>969</v>
      </c>
      <c r="E88" s="449" t="s">
        <v>998</v>
      </c>
      <c r="F88" s="449" t="s">
        <v>1083</v>
      </c>
      <c r="G88" s="449" t="s">
        <v>1084</v>
      </c>
      <c r="H88" s="453">
        <v>37</v>
      </c>
      <c r="I88" s="453">
        <v>6031</v>
      </c>
      <c r="J88" s="449">
        <v>0.93911554033011524</v>
      </c>
      <c r="K88" s="449">
        <v>163</v>
      </c>
      <c r="L88" s="453">
        <v>38</v>
      </c>
      <c r="M88" s="453">
        <v>6422</v>
      </c>
      <c r="N88" s="449">
        <v>1</v>
      </c>
      <c r="O88" s="449">
        <v>169</v>
      </c>
      <c r="P88" s="453"/>
      <c r="Q88" s="453"/>
      <c r="R88" s="523"/>
      <c r="S88" s="454"/>
    </row>
    <row r="89" spans="1:19" ht="14.4" customHeight="1" x14ac:dyDescent="0.3">
      <c r="A89" s="448" t="s">
        <v>996</v>
      </c>
      <c r="B89" s="449" t="s">
        <v>997</v>
      </c>
      <c r="C89" s="449" t="s">
        <v>407</v>
      </c>
      <c r="D89" s="449" t="s">
        <v>969</v>
      </c>
      <c r="E89" s="449" t="s">
        <v>998</v>
      </c>
      <c r="F89" s="449" t="s">
        <v>1087</v>
      </c>
      <c r="G89" s="449" t="s">
        <v>1088</v>
      </c>
      <c r="H89" s="453">
        <v>5</v>
      </c>
      <c r="I89" s="453">
        <v>5040</v>
      </c>
      <c r="J89" s="449">
        <v>0.1719021794740612</v>
      </c>
      <c r="K89" s="449">
        <v>1008</v>
      </c>
      <c r="L89" s="453">
        <v>29</v>
      </c>
      <c r="M89" s="453">
        <v>29319</v>
      </c>
      <c r="N89" s="449">
        <v>1</v>
      </c>
      <c r="O89" s="449">
        <v>1011</v>
      </c>
      <c r="P89" s="453">
        <v>16</v>
      </c>
      <c r="Q89" s="453">
        <v>16192</v>
      </c>
      <c r="R89" s="523">
        <v>0.55226985913571403</v>
      </c>
      <c r="S89" s="454">
        <v>1012</v>
      </c>
    </row>
    <row r="90" spans="1:19" ht="14.4" customHeight="1" x14ac:dyDescent="0.3">
      <c r="A90" s="448" t="s">
        <v>996</v>
      </c>
      <c r="B90" s="449" t="s">
        <v>997</v>
      </c>
      <c r="C90" s="449" t="s">
        <v>407</v>
      </c>
      <c r="D90" s="449" t="s">
        <v>969</v>
      </c>
      <c r="E90" s="449" t="s">
        <v>998</v>
      </c>
      <c r="F90" s="449" t="s">
        <v>1091</v>
      </c>
      <c r="G90" s="449" t="s">
        <v>1092</v>
      </c>
      <c r="H90" s="453">
        <v>4</v>
      </c>
      <c r="I90" s="453">
        <v>9056</v>
      </c>
      <c r="J90" s="449">
        <v>0.14098891518246356</v>
      </c>
      <c r="K90" s="449">
        <v>2264</v>
      </c>
      <c r="L90" s="453">
        <v>28</v>
      </c>
      <c r="M90" s="453">
        <v>64232</v>
      </c>
      <c r="N90" s="449">
        <v>1</v>
      </c>
      <c r="O90" s="449">
        <v>2294</v>
      </c>
      <c r="P90" s="453">
        <v>6</v>
      </c>
      <c r="Q90" s="453">
        <v>13782</v>
      </c>
      <c r="R90" s="523">
        <v>0.21456594843691618</v>
      </c>
      <c r="S90" s="454">
        <v>2297</v>
      </c>
    </row>
    <row r="91" spans="1:19" ht="14.4" customHeight="1" x14ac:dyDescent="0.3">
      <c r="A91" s="448" t="s">
        <v>996</v>
      </c>
      <c r="B91" s="449" t="s">
        <v>997</v>
      </c>
      <c r="C91" s="449" t="s">
        <v>407</v>
      </c>
      <c r="D91" s="449" t="s">
        <v>969</v>
      </c>
      <c r="E91" s="449" t="s">
        <v>998</v>
      </c>
      <c r="F91" s="449" t="s">
        <v>1095</v>
      </c>
      <c r="G91" s="449" t="s">
        <v>1096</v>
      </c>
      <c r="H91" s="453">
        <v>17</v>
      </c>
      <c r="I91" s="453">
        <v>34204</v>
      </c>
      <c r="J91" s="449">
        <v>0.3916638039619833</v>
      </c>
      <c r="K91" s="449">
        <v>2012</v>
      </c>
      <c r="L91" s="453">
        <v>41</v>
      </c>
      <c r="M91" s="453">
        <v>87330</v>
      </c>
      <c r="N91" s="449">
        <v>1</v>
      </c>
      <c r="O91" s="449">
        <v>2130</v>
      </c>
      <c r="P91" s="453"/>
      <c r="Q91" s="453"/>
      <c r="R91" s="523"/>
      <c r="S91" s="454"/>
    </row>
    <row r="92" spans="1:19" ht="14.4" customHeight="1" x14ac:dyDescent="0.3">
      <c r="A92" s="448" t="s">
        <v>996</v>
      </c>
      <c r="B92" s="449" t="s">
        <v>997</v>
      </c>
      <c r="C92" s="449" t="s">
        <v>407</v>
      </c>
      <c r="D92" s="449" t="s">
        <v>969</v>
      </c>
      <c r="E92" s="449" t="s">
        <v>998</v>
      </c>
      <c r="F92" s="449" t="s">
        <v>1103</v>
      </c>
      <c r="G92" s="449" t="s">
        <v>1004</v>
      </c>
      <c r="H92" s="453">
        <v>2</v>
      </c>
      <c r="I92" s="453">
        <v>70</v>
      </c>
      <c r="J92" s="449"/>
      <c r="K92" s="449">
        <v>35</v>
      </c>
      <c r="L92" s="453"/>
      <c r="M92" s="453"/>
      <c r="N92" s="449"/>
      <c r="O92" s="449"/>
      <c r="P92" s="453"/>
      <c r="Q92" s="453"/>
      <c r="R92" s="523"/>
      <c r="S92" s="454"/>
    </row>
    <row r="93" spans="1:19" ht="14.4" customHeight="1" x14ac:dyDescent="0.3">
      <c r="A93" s="448" t="s">
        <v>996</v>
      </c>
      <c r="B93" s="449" t="s">
        <v>997</v>
      </c>
      <c r="C93" s="449" t="s">
        <v>407</v>
      </c>
      <c r="D93" s="449" t="s">
        <v>969</v>
      </c>
      <c r="E93" s="449" t="s">
        <v>998</v>
      </c>
      <c r="F93" s="449" t="s">
        <v>1104</v>
      </c>
      <c r="G93" s="449" t="s">
        <v>1105</v>
      </c>
      <c r="H93" s="453">
        <v>2</v>
      </c>
      <c r="I93" s="453">
        <v>10178</v>
      </c>
      <c r="J93" s="449"/>
      <c r="K93" s="449">
        <v>5089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996</v>
      </c>
      <c r="B94" s="449" t="s">
        <v>997</v>
      </c>
      <c r="C94" s="449" t="s">
        <v>407</v>
      </c>
      <c r="D94" s="449" t="s">
        <v>969</v>
      </c>
      <c r="E94" s="449" t="s">
        <v>998</v>
      </c>
      <c r="F94" s="449" t="s">
        <v>1106</v>
      </c>
      <c r="G94" s="449" t="s">
        <v>1107</v>
      </c>
      <c r="H94" s="453"/>
      <c r="I94" s="453"/>
      <c r="J94" s="449"/>
      <c r="K94" s="449"/>
      <c r="L94" s="453">
        <v>2</v>
      </c>
      <c r="M94" s="453">
        <v>2110</v>
      </c>
      <c r="N94" s="449">
        <v>1</v>
      </c>
      <c r="O94" s="449">
        <v>1055</v>
      </c>
      <c r="P94" s="453"/>
      <c r="Q94" s="453"/>
      <c r="R94" s="523"/>
      <c r="S94" s="454"/>
    </row>
    <row r="95" spans="1:19" ht="14.4" customHeight="1" x14ac:dyDescent="0.3">
      <c r="A95" s="448" t="s">
        <v>996</v>
      </c>
      <c r="B95" s="449" t="s">
        <v>997</v>
      </c>
      <c r="C95" s="449" t="s">
        <v>407</v>
      </c>
      <c r="D95" s="449" t="s">
        <v>969</v>
      </c>
      <c r="E95" s="449" t="s">
        <v>998</v>
      </c>
      <c r="F95" s="449" t="s">
        <v>1108</v>
      </c>
      <c r="G95" s="449" t="s">
        <v>1109</v>
      </c>
      <c r="H95" s="453">
        <v>2</v>
      </c>
      <c r="I95" s="453">
        <v>538</v>
      </c>
      <c r="J95" s="449">
        <v>0.23350694444444445</v>
      </c>
      <c r="K95" s="449">
        <v>269</v>
      </c>
      <c r="L95" s="453">
        <v>8</v>
      </c>
      <c r="M95" s="453">
        <v>2304</v>
      </c>
      <c r="N95" s="449">
        <v>1</v>
      </c>
      <c r="O95" s="449">
        <v>288</v>
      </c>
      <c r="P95" s="453"/>
      <c r="Q95" s="453"/>
      <c r="R95" s="523"/>
      <c r="S95" s="454"/>
    </row>
    <row r="96" spans="1:19" ht="14.4" customHeight="1" x14ac:dyDescent="0.3">
      <c r="A96" s="448" t="s">
        <v>996</v>
      </c>
      <c r="B96" s="449" t="s">
        <v>997</v>
      </c>
      <c r="C96" s="449" t="s">
        <v>407</v>
      </c>
      <c r="D96" s="449" t="s">
        <v>969</v>
      </c>
      <c r="E96" s="449" t="s">
        <v>998</v>
      </c>
      <c r="F96" s="449" t="s">
        <v>1116</v>
      </c>
      <c r="G96" s="449" t="s">
        <v>1117</v>
      </c>
      <c r="H96" s="453"/>
      <c r="I96" s="453"/>
      <c r="J96" s="449"/>
      <c r="K96" s="449"/>
      <c r="L96" s="453">
        <v>2</v>
      </c>
      <c r="M96" s="453">
        <v>0</v>
      </c>
      <c r="N96" s="449"/>
      <c r="O96" s="449">
        <v>0</v>
      </c>
      <c r="P96" s="453"/>
      <c r="Q96" s="453"/>
      <c r="R96" s="523"/>
      <c r="S96" s="454"/>
    </row>
    <row r="97" spans="1:19" ht="14.4" customHeight="1" x14ac:dyDescent="0.3">
      <c r="A97" s="448" t="s">
        <v>996</v>
      </c>
      <c r="B97" s="449" t="s">
        <v>997</v>
      </c>
      <c r="C97" s="449" t="s">
        <v>407</v>
      </c>
      <c r="D97" s="449" t="s">
        <v>969</v>
      </c>
      <c r="E97" s="449" t="s">
        <v>998</v>
      </c>
      <c r="F97" s="449" t="s">
        <v>1118</v>
      </c>
      <c r="G97" s="449" t="s">
        <v>1119</v>
      </c>
      <c r="H97" s="453"/>
      <c r="I97" s="453"/>
      <c r="J97" s="449"/>
      <c r="K97" s="449"/>
      <c r="L97" s="453">
        <v>1</v>
      </c>
      <c r="M97" s="453">
        <v>0</v>
      </c>
      <c r="N97" s="449"/>
      <c r="O97" s="449">
        <v>0</v>
      </c>
      <c r="P97" s="453"/>
      <c r="Q97" s="453"/>
      <c r="R97" s="523"/>
      <c r="S97" s="454"/>
    </row>
    <row r="98" spans="1:19" ht="14.4" customHeight="1" x14ac:dyDescent="0.3">
      <c r="A98" s="448" t="s">
        <v>996</v>
      </c>
      <c r="B98" s="449" t="s">
        <v>997</v>
      </c>
      <c r="C98" s="449" t="s">
        <v>407</v>
      </c>
      <c r="D98" s="449" t="s">
        <v>970</v>
      </c>
      <c r="E98" s="449" t="s">
        <v>998</v>
      </c>
      <c r="F98" s="449" t="s">
        <v>1007</v>
      </c>
      <c r="G98" s="449" t="s">
        <v>1008</v>
      </c>
      <c r="H98" s="453"/>
      <c r="I98" s="453"/>
      <c r="J98" s="449"/>
      <c r="K98" s="449"/>
      <c r="L98" s="453">
        <v>1</v>
      </c>
      <c r="M98" s="453">
        <v>189</v>
      </c>
      <c r="N98" s="449">
        <v>1</v>
      </c>
      <c r="O98" s="449">
        <v>189</v>
      </c>
      <c r="P98" s="453"/>
      <c r="Q98" s="453"/>
      <c r="R98" s="523"/>
      <c r="S98" s="454"/>
    </row>
    <row r="99" spans="1:19" ht="14.4" customHeight="1" x14ac:dyDescent="0.3">
      <c r="A99" s="448" t="s">
        <v>996</v>
      </c>
      <c r="B99" s="449" t="s">
        <v>997</v>
      </c>
      <c r="C99" s="449" t="s">
        <v>407</v>
      </c>
      <c r="D99" s="449" t="s">
        <v>970</v>
      </c>
      <c r="E99" s="449" t="s">
        <v>998</v>
      </c>
      <c r="F99" s="449" t="s">
        <v>1045</v>
      </c>
      <c r="G99" s="449" t="s">
        <v>1046</v>
      </c>
      <c r="H99" s="453"/>
      <c r="I99" s="453"/>
      <c r="J99" s="449"/>
      <c r="K99" s="449"/>
      <c r="L99" s="453">
        <v>1</v>
      </c>
      <c r="M99" s="453">
        <v>304</v>
      </c>
      <c r="N99" s="449">
        <v>1</v>
      </c>
      <c r="O99" s="449">
        <v>304</v>
      </c>
      <c r="P99" s="453"/>
      <c r="Q99" s="453"/>
      <c r="R99" s="523"/>
      <c r="S99" s="454"/>
    </row>
    <row r="100" spans="1:19" ht="14.4" customHeight="1" x14ac:dyDescent="0.3">
      <c r="A100" s="448" t="s">
        <v>996</v>
      </c>
      <c r="B100" s="449" t="s">
        <v>997</v>
      </c>
      <c r="C100" s="449" t="s">
        <v>407</v>
      </c>
      <c r="D100" s="449" t="s">
        <v>970</v>
      </c>
      <c r="E100" s="449" t="s">
        <v>998</v>
      </c>
      <c r="F100" s="449" t="s">
        <v>1047</v>
      </c>
      <c r="G100" s="449" t="s">
        <v>1048</v>
      </c>
      <c r="H100" s="453"/>
      <c r="I100" s="453"/>
      <c r="J100" s="449"/>
      <c r="K100" s="449"/>
      <c r="L100" s="453">
        <v>1</v>
      </c>
      <c r="M100" s="453">
        <v>3707</v>
      </c>
      <c r="N100" s="449">
        <v>1</v>
      </c>
      <c r="O100" s="449">
        <v>3707</v>
      </c>
      <c r="P100" s="453"/>
      <c r="Q100" s="453"/>
      <c r="R100" s="523"/>
      <c r="S100" s="454"/>
    </row>
    <row r="101" spans="1:19" ht="14.4" customHeight="1" x14ac:dyDescent="0.3">
      <c r="A101" s="448" t="s">
        <v>996</v>
      </c>
      <c r="B101" s="449" t="s">
        <v>997</v>
      </c>
      <c r="C101" s="449" t="s">
        <v>407</v>
      </c>
      <c r="D101" s="449" t="s">
        <v>970</v>
      </c>
      <c r="E101" s="449" t="s">
        <v>998</v>
      </c>
      <c r="F101" s="449" t="s">
        <v>1053</v>
      </c>
      <c r="G101" s="449" t="s">
        <v>1054</v>
      </c>
      <c r="H101" s="453"/>
      <c r="I101" s="453"/>
      <c r="J101" s="449"/>
      <c r="K101" s="449"/>
      <c r="L101" s="453">
        <v>1</v>
      </c>
      <c r="M101" s="453">
        <v>370</v>
      </c>
      <c r="N101" s="449">
        <v>1</v>
      </c>
      <c r="O101" s="449">
        <v>370</v>
      </c>
      <c r="P101" s="453"/>
      <c r="Q101" s="453"/>
      <c r="R101" s="523"/>
      <c r="S101" s="454"/>
    </row>
    <row r="102" spans="1:19" ht="14.4" customHeight="1" x14ac:dyDescent="0.3">
      <c r="A102" s="448" t="s">
        <v>996</v>
      </c>
      <c r="B102" s="449" t="s">
        <v>997</v>
      </c>
      <c r="C102" s="449" t="s">
        <v>407</v>
      </c>
      <c r="D102" s="449" t="s">
        <v>970</v>
      </c>
      <c r="E102" s="449" t="s">
        <v>998</v>
      </c>
      <c r="F102" s="449" t="s">
        <v>1077</v>
      </c>
      <c r="G102" s="449" t="s">
        <v>1078</v>
      </c>
      <c r="H102" s="453"/>
      <c r="I102" s="453"/>
      <c r="J102" s="449"/>
      <c r="K102" s="449"/>
      <c r="L102" s="453">
        <v>11</v>
      </c>
      <c r="M102" s="453">
        <v>1925</v>
      </c>
      <c r="N102" s="449">
        <v>1</v>
      </c>
      <c r="O102" s="449">
        <v>175</v>
      </c>
      <c r="P102" s="453"/>
      <c r="Q102" s="453"/>
      <c r="R102" s="523"/>
      <c r="S102" s="454"/>
    </row>
    <row r="103" spans="1:19" ht="14.4" customHeight="1" x14ac:dyDescent="0.3">
      <c r="A103" s="448" t="s">
        <v>996</v>
      </c>
      <c r="B103" s="449" t="s">
        <v>997</v>
      </c>
      <c r="C103" s="449" t="s">
        <v>407</v>
      </c>
      <c r="D103" s="449" t="s">
        <v>970</v>
      </c>
      <c r="E103" s="449" t="s">
        <v>998</v>
      </c>
      <c r="F103" s="449" t="s">
        <v>1099</v>
      </c>
      <c r="G103" s="449" t="s">
        <v>1100</v>
      </c>
      <c r="H103" s="453"/>
      <c r="I103" s="453"/>
      <c r="J103" s="449"/>
      <c r="K103" s="449"/>
      <c r="L103" s="453">
        <v>1</v>
      </c>
      <c r="M103" s="453">
        <v>423</v>
      </c>
      <c r="N103" s="449">
        <v>1</v>
      </c>
      <c r="O103" s="449">
        <v>423</v>
      </c>
      <c r="P103" s="453"/>
      <c r="Q103" s="453"/>
      <c r="R103" s="523"/>
      <c r="S103" s="454"/>
    </row>
    <row r="104" spans="1:19" ht="14.4" customHeight="1" x14ac:dyDescent="0.3">
      <c r="A104" s="448" t="s">
        <v>996</v>
      </c>
      <c r="B104" s="449" t="s">
        <v>997</v>
      </c>
      <c r="C104" s="449" t="s">
        <v>407</v>
      </c>
      <c r="D104" s="449" t="s">
        <v>970</v>
      </c>
      <c r="E104" s="449" t="s">
        <v>998</v>
      </c>
      <c r="F104" s="449" t="s">
        <v>1110</v>
      </c>
      <c r="G104" s="449" t="s">
        <v>1111</v>
      </c>
      <c r="H104" s="453"/>
      <c r="I104" s="453"/>
      <c r="J104" s="449"/>
      <c r="K104" s="449"/>
      <c r="L104" s="453">
        <v>1</v>
      </c>
      <c r="M104" s="453">
        <v>1096</v>
      </c>
      <c r="N104" s="449">
        <v>1</v>
      </c>
      <c r="O104" s="449">
        <v>1096</v>
      </c>
      <c r="P104" s="453"/>
      <c r="Q104" s="453"/>
      <c r="R104" s="523"/>
      <c r="S104" s="454"/>
    </row>
    <row r="105" spans="1:19" ht="14.4" customHeight="1" x14ac:dyDescent="0.3">
      <c r="A105" s="448" t="s">
        <v>996</v>
      </c>
      <c r="B105" s="449" t="s">
        <v>997</v>
      </c>
      <c r="C105" s="449" t="s">
        <v>407</v>
      </c>
      <c r="D105" s="449" t="s">
        <v>971</v>
      </c>
      <c r="E105" s="449" t="s">
        <v>998</v>
      </c>
      <c r="F105" s="449" t="s">
        <v>1003</v>
      </c>
      <c r="G105" s="449" t="s">
        <v>1004</v>
      </c>
      <c r="H105" s="453">
        <v>1247</v>
      </c>
      <c r="I105" s="453">
        <v>67338</v>
      </c>
      <c r="J105" s="449">
        <v>1.0220070422535212</v>
      </c>
      <c r="K105" s="449">
        <v>54</v>
      </c>
      <c r="L105" s="453">
        <v>1136</v>
      </c>
      <c r="M105" s="453">
        <v>65888</v>
      </c>
      <c r="N105" s="449">
        <v>1</v>
      </c>
      <c r="O105" s="449">
        <v>58</v>
      </c>
      <c r="P105" s="453">
        <v>146</v>
      </c>
      <c r="Q105" s="453">
        <v>8468</v>
      </c>
      <c r="R105" s="523">
        <v>0.12852112676056338</v>
      </c>
      <c r="S105" s="454">
        <v>58</v>
      </c>
    </row>
    <row r="106" spans="1:19" ht="14.4" customHeight="1" x14ac:dyDescent="0.3">
      <c r="A106" s="448" t="s">
        <v>996</v>
      </c>
      <c r="B106" s="449" t="s">
        <v>997</v>
      </c>
      <c r="C106" s="449" t="s">
        <v>407</v>
      </c>
      <c r="D106" s="449" t="s">
        <v>971</v>
      </c>
      <c r="E106" s="449" t="s">
        <v>998</v>
      </c>
      <c r="F106" s="449" t="s">
        <v>1005</v>
      </c>
      <c r="G106" s="449" t="s">
        <v>1006</v>
      </c>
      <c r="H106" s="453">
        <v>30</v>
      </c>
      <c r="I106" s="453">
        <v>3690</v>
      </c>
      <c r="J106" s="449">
        <v>0.82846879209699142</v>
      </c>
      <c r="K106" s="449">
        <v>123</v>
      </c>
      <c r="L106" s="453">
        <v>34</v>
      </c>
      <c r="M106" s="453">
        <v>4454</v>
      </c>
      <c r="N106" s="449">
        <v>1</v>
      </c>
      <c r="O106" s="449">
        <v>131</v>
      </c>
      <c r="P106" s="453">
        <v>8</v>
      </c>
      <c r="Q106" s="453">
        <v>1048</v>
      </c>
      <c r="R106" s="523">
        <v>0.23529411764705882</v>
      </c>
      <c r="S106" s="454">
        <v>131</v>
      </c>
    </row>
    <row r="107" spans="1:19" ht="14.4" customHeight="1" x14ac:dyDescent="0.3">
      <c r="A107" s="448" t="s">
        <v>996</v>
      </c>
      <c r="B107" s="449" t="s">
        <v>997</v>
      </c>
      <c r="C107" s="449" t="s">
        <v>407</v>
      </c>
      <c r="D107" s="449" t="s">
        <v>971</v>
      </c>
      <c r="E107" s="449" t="s">
        <v>998</v>
      </c>
      <c r="F107" s="449" t="s">
        <v>1007</v>
      </c>
      <c r="G107" s="449" t="s">
        <v>1008</v>
      </c>
      <c r="H107" s="453">
        <v>5</v>
      </c>
      <c r="I107" s="453">
        <v>885</v>
      </c>
      <c r="J107" s="449">
        <v>1.1706349206349207</v>
      </c>
      <c r="K107" s="449">
        <v>177</v>
      </c>
      <c r="L107" s="453">
        <v>4</v>
      </c>
      <c r="M107" s="453">
        <v>756</v>
      </c>
      <c r="N107" s="449">
        <v>1</v>
      </c>
      <c r="O107" s="449">
        <v>189</v>
      </c>
      <c r="P107" s="453"/>
      <c r="Q107" s="453"/>
      <c r="R107" s="523"/>
      <c r="S107" s="454"/>
    </row>
    <row r="108" spans="1:19" ht="14.4" customHeight="1" x14ac:dyDescent="0.3">
      <c r="A108" s="448" t="s">
        <v>996</v>
      </c>
      <c r="B108" s="449" t="s">
        <v>997</v>
      </c>
      <c r="C108" s="449" t="s">
        <v>407</v>
      </c>
      <c r="D108" s="449" t="s">
        <v>971</v>
      </c>
      <c r="E108" s="449" t="s">
        <v>998</v>
      </c>
      <c r="F108" s="449" t="s">
        <v>1011</v>
      </c>
      <c r="G108" s="449" t="s">
        <v>1012</v>
      </c>
      <c r="H108" s="453">
        <v>2</v>
      </c>
      <c r="I108" s="453">
        <v>768</v>
      </c>
      <c r="J108" s="449"/>
      <c r="K108" s="449">
        <v>384</v>
      </c>
      <c r="L108" s="453"/>
      <c r="M108" s="453"/>
      <c r="N108" s="449"/>
      <c r="O108" s="449"/>
      <c r="P108" s="453"/>
      <c r="Q108" s="453"/>
      <c r="R108" s="523"/>
      <c r="S108" s="454"/>
    </row>
    <row r="109" spans="1:19" ht="14.4" customHeight="1" x14ac:dyDescent="0.3">
      <c r="A109" s="448" t="s">
        <v>996</v>
      </c>
      <c r="B109" s="449" t="s">
        <v>997</v>
      </c>
      <c r="C109" s="449" t="s">
        <v>407</v>
      </c>
      <c r="D109" s="449" t="s">
        <v>971</v>
      </c>
      <c r="E109" s="449" t="s">
        <v>998</v>
      </c>
      <c r="F109" s="449" t="s">
        <v>1013</v>
      </c>
      <c r="G109" s="449" t="s">
        <v>1014</v>
      </c>
      <c r="H109" s="453">
        <v>145</v>
      </c>
      <c r="I109" s="453">
        <v>24940</v>
      </c>
      <c r="J109" s="449">
        <v>1.0970835349491928</v>
      </c>
      <c r="K109" s="449">
        <v>172</v>
      </c>
      <c r="L109" s="453">
        <v>127</v>
      </c>
      <c r="M109" s="453">
        <v>22733</v>
      </c>
      <c r="N109" s="449">
        <v>1</v>
      </c>
      <c r="O109" s="449">
        <v>179</v>
      </c>
      <c r="P109" s="453">
        <v>14</v>
      </c>
      <c r="Q109" s="453">
        <v>2520</v>
      </c>
      <c r="R109" s="523">
        <v>0.11085206527954955</v>
      </c>
      <c r="S109" s="454">
        <v>180</v>
      </c>
    </row>
    <row r="110" spans="1:19" ht="14.4" customHeight="1" x14ac:dyDescent="0.3">
      <c r="A110" s="448" t="s">
        <v>996</v>
      </c>
      <c r="B110" s="449" t="s">
        <v>997</v>
      </c>
      <c r="C110" s="449" t="s">
        <v>407</v>
      </c>
      <c r="D110" s="449" t="s">
        <v>971</v>
      </c>
      <c r="E110" s="449" t="s">
        <v>998</v>
      </c>
      <c r="F110" s="449" t="s">
        <v>1015</v>
      </c>
      <c r="G110" s="449" t="s">
        <v>1016</v>
      </c>
      <c r="H110" s="453">
        <v>1</v>
      </c>
      <c r="I110" s="453">
        <v>533</v>
      </c>
      <c r="J110" s="449">
        <v>0.93673110720562391</v>
      </c>
      <c r="K110" s="449">
        <v>533</v>
      </c>
      <c r="L110" s="453">
        <v>1</v>
      </c>
      <c r="M110" s="453">
        <v>569</v>
      </c>
      <c r="N110" s="449">
        <v>1</v>
      </c>
      <c r="O110" s="449">
        <v>569</v>
      </c>
      <c r="P110" s="453"/>
      <c r="Q110" s="453"/>
      <c r="R110" s="523"/>
      <c r="S110" s="454"/>
    </row>
    <row r="111" spans="1:19" ht="14.4" customHeight="1" x14ac:dyDescent="0.3">
      <c r="A111" s="448" t="s">
        <v>996</v>
      </c>
      <c r="B111" s="449" t="s">
        <v>997</v>
      </c>
      <c r="C111" s="449" t="s">
        <v>407</v>
      </c>
      <c r="D111" s="449" t="s">
        <v>971</v>
      </c>
      <c r="E111" s="449" t="s">
        <v>998</v>
      </c>
      <c r="F111" s="449" t="s">
        <v>1017</v>
      </c>
      <c r="G111" s="449" t="s">
        <v>1018</v>
      </c>
      <c r="H111" s="453">
        <v>55</v>
      </c>
      <c r="I111" s="453">
        <v>17710</v>
      </c>
      <c r="J111" s="449">
        <v>0.99746550267530276</v>
      </c>
      <c r="K111" s="449">
        <v>322</v>
      </c>
      <c r="L111" s="453">
        <v>53</v>
      </c>
      <c r="M111" s="453">
        <v>17755</v>
      </c>
      <c r="N111" s="449">
        <v>1</v>
      </c>
      <c r="O111" s="449">
        <v>335</v>
      </c>
      <c r="P111" s="453">
        <v>3</v>
      </c>
      <c r="Q111" s="453">
        <v>1008</v>
      </c>
      <c r="R111" s="523">
        <v>5.6772740073218815E-2</v>
      </c>
      <c r="S111" s="454">
        <v>336</v>
      </c>
    </row>
    <row r="112" spans="1:19" ht="14.4" customHeight="1" x14ac:dyDescent="0.3">
      <c r="A112" s="448" t="s">
        <v>996</v>
      </c>
      <c r="B112" s="449" t="s">
        <v>997</v>
      </c>
      <c r="C112" s="449" t="s">
        <v>407</v>
      </c>
      <c r="D112" s="449" t="s">
        <v>971</v>
      </c>
      <c r="E112" s="449" t="s">
        <v>998</v>
      </c>
      <c r="F112" s="449" t="s">
        <v>1021</v>
      </c>
      <c r="G112" s="449" t="s">
        <v>1022</v>
      </c>
      <c r="H112" s="453">
        <v>131</v>
      </c>
      <c r="I112" s="453">
        <v>44671</v>
      </c>
      <c r="J112" s="449">
        <v>0.57917255507007737</v>
      </c>
      <c r="K112" s="449">
        <v>341</v>
      </c>
      <c r="L112" s="453">
        <v>221</v>
      </c>
      <c r="M112" s="453">
        <v>77129</v>
      </c>
      <c r="N112" s="449">
        <v>1</v>
      </c>
      <c r="O112" s="449">
        <v>349</v>
      </c>
      <c r="P112" s="453">
        <v>14</v>
      </c>
      <c r="Q112" s="453">
        <v>4886</v>
      </c>
      <c r="R112" s="523">
        <v>6.3348416289592757E-2</v>
      </c>
      <c r="S112" s="454">
        <v>349</v>
      </c>
    </row>
    <row r="113" spans="1:19" ht="14.4" customHeight="1" x14ac:dyDescent="0.3">
      <c r="A113" s="448" t="s">
        <v>996</v>
      </c>
      <c r="B113" s="449" t="s">
        <v>997</v>
      </c>
      <c r="C113" s="449" t="s">
        <v>407</v>
      </c>
      <c r="D113" s="449" t="s">
        <v>971</v>
      </c>
      <c r="E113" s="449" t="s">
        <v>998</v>
      </c>
      <c r="F113" s="449" t="s">
        <v>1033</v>
      </c>
      <c r="G113" s="449" t="s">
        <v>1034</v>
      </c>
      <c r="H113" s="453"/>
      <c r="I113" s="453"/>
      <c r="J113" s="449"/>
      <c r="K113" s="449"/>
      <c r="L113" s="453">
        <v>2</v>
      </c>
      <c r="M113" s="453">
        <v>98</v>
      </c>
      <c r="N113" s="449">
        <v>1</v>
      </c>
      <c r="O113" s="449">
        <v>49</v>
      </c>
      <c r="P113" s="453"/>
      <c r="Q113" s="453"/>
      <c r="R113" s="523"/>
      <c r="S113" s="454"/>
    </row>
    <row r="114" spans="1:19" ht="14.4" customHeight="1" x14ac:dyDescent="0.3">
      <c r="A114" s="448" t="s">
        <v>996</v>
      </c>
      <c r="B114" s="449" t="s">
        <v>997</v>
      </c>
      <c r="C114" s="449" t="s">
        <v>407</v>
      </c>
      <c r="D114" s="449" t="s">
        <v>971</v>
      </c>
      <c r="E114" s="449" t="s">
        <v>998</v>
      </c>
      <c r="F114" s="449" t="s">
        <v>1037</v>
      </c>
      <c r="G114" s="449" t="s">
        <v>1038</v>
      </c>
      <c r="H114" s="453">
        <v>1</v>
      </c>
      <c r="I114" s="453">
        <v>37</v>
      </c>
      <c r="J114" s="449">
        <v>0.97368421052631582</v>
      </c>
      <c r="K114" s="449">
        <v>37</v>
      </c>
      <c r="L114" s="453">
        <v>1</v>
      </c>
      <c r="M114" s="453">
        <v>38</v>
      </c>
      <c r="N114" s="449">
        <v>1</v>
      </c>
      <c r="O114" s="449">
        <v>38</v>
      </c>
      <c r="P114" s="453"/>
      <c r="Q114" s="453"/>
      <c r="R114" s="523"/>
      <c r="S114" s="454"/>
    </row>
    <row r="115" spans="1:19" ht="14.4" customHeight="1" x14ac:dyDescent="0.3">
      <c r="A115" s="448" t="s">
        <v>996</v>
      </c>
      <c r="B115" s="449" t="s">
        <v>997</v>
      </c>
      <c r="C115" s="449" t="s">
        <v>407</v>
      </c>
      <c r="D115" s="449" t="s">
        <v>971</v>
      </c>
      <c r="E115" s="449" t="s">
        <v>998</v>
      </c>
      <c r="F115" s="449" t="s">
        <v>1039</v>
      </c>
      <c r="G115" s="449" t="s">
        <v>1040</v>
      </c>
      <c r="H115" s="453"/>
      <c r="I115" s="453"/>
      <c r="J115" s="449"/>
      <c r="K115" s="449"/>
      <c r="L115" s="453">
        <v>1</v>
      </c>
      <c r="M115" s="453">
        <v>264</v>
      </c>
      <c r="N115" s="449">
        <v>1</v>
      </c>
      <c r="O115" s="449">
        <v>264</v>
      </c>
      <c r="P115" s="453"/>
      <c r="Q115" s="453"/>
      <c r="R115" s="523"/>
      <c r="S115" s="454"/>
    </row>
    <row r="116" spans="1:19" ht="14.4" customHeight="1" x14ac:dyDescent="0.3">
      <c r="A116" s="448" t="s">
        <v>996</v>
      </c>
      <c r="B116" s="449" t="s">
        <v>997</v>
      </c>
      <c r="C116" s="449" t="s">
        <v>407</v>
      </c>
      <c r="D116" s="449" t="s">
        <v>971</v>
      </c>
      <c r="E116" s="449" t="s">
        <v>998</v>
      </c>
      <c r="F116" s="449" t="s">
        <v>1041</v>
      </c>
      <c r="G116" s="449" t="s">
        <v>1042</v>
      </c>
      <c r="H116" s="453"/>
      <c r="I116" s="453"/>
      <c r="J116" s="449"/>
      <c r="K116" s="449"/>
      <c r="L116" s="453">
        <v>10</v>
      </c>
      <c r="M116" s="453">
        <v>7040</v>
      </c>
      <c r="N116" s="449">
        <v>1</v>
      </c>
      <c r="O116" s="449">
        <v>704</v>
      </c>
      <c r="P116" s="453"/>
      <c r="Q116" s="453"/>
      <c r="R116" s="523"/>
      <c r="S116" s="454"/>
    </row>
    <row r="117" spans="1:19" ht="14.4" customHeight="1" x14ac:dyDescent="0.3">
      <c r="A117" s="448" t="s">
        <v>996</v>
      </c>
      <c r="B117" s="449" t="s">
        <v>997</v>
      </c>
      <c r="C117" s="449" t="s">
        <v>407</v>
      </c>
      <c r="D117" s="449" t="s">
        <v>971</v>
      </c>
      <c r="E117" s="449" t="s">
        <v>998</v>
      </c>
      <c r="F117" s="449" t="s">
        <v>1045</v>
      </c>
      <c r="G117" s="449" t="s">
        <v>1046</v>
      </c>
      <c r="H117" s="453">
        <v>493</v>
      </c>
      <c r="I117" s="453">
        <v>140505</v>
      </c>
      <c r="J117" s="449">
        <v>1.4134174311926606</v>
      </c>
      <c r="K117" s="449">
        <v>285</v>
      </c>
      <c r="L117" s="453">
        <v>327</v>
      </c>
      <c r="M117" s="453">
        <v>99408</v>
      </c>
      <c r="N117" s="449">
        <v>1</v>
      </c>
      <c r="O117" s="449">
        <v>304</v>
      </c>
      <c r="P117" s="453">
        <v>64</v>
      </c>
      <c r="Q117" s="453">
        <v>19520</v>
      </c>
      <c r="R117" s="523">
        <v>0.19636246579752131</v>
      </c>
      <c r="S117" s="454">
        <v>305</v>
      </c>
    </row>
    <row r="118" spans="1:19" ht="14.4" customHeight="1" x14ac:dyDescent="0.3">
      <c r="A118" s="448" t="s">
        <v>996</v>
      </c>
      <c r="B118" s="449" t="s">
        <v>997</v>
      </c>
      <c r="C118" s="449" t="s">
        <v>407</v>
      </c>
      <c r="D118" s="449" t="s">
        <v>971</v>
      </c>
      <c r="E118" s="449" t="s">
        <v>998</v>
      </c>
      <c r="F118" s="449" t="s">
        <v>1049</v>
      </c>
      <c r="G118" s="449" t="s">
        <v>1050</v>
      </c>
      <c r="H118" s="453">
        <v>641</v>
      </c>
      <c r="I118" s="453">
        <v>296142</v>
      </c>
      <c r="J118" s="449">
        <v>1.1019811264586807</v>
      </c>
      <c r="K118" s="449">
        <v>462</v>
      </c>
      <c r="L118" s="453">
        <v>544</v>
      </c>
      <c r="M118" s="453">
        <v>268736</v>
      </c>
      <c r="N118" s="449">
        <v>1</v>
      </c>
      <c r="O118" s="449">
        <v>494</v>
      </c>
      <c r="P118" s="453">
        <v>62</v>
      </c>
      <c r="Q118" s="453">
        <v>30628</v>
      </c>
      <c r="R118" s="523">
        <v>0.11397058823529412</v>
      </c>
      <c r="S118" s="454">
        <v>494</v>
      </c>
    </row>
    <row r="119" spans="1:19" ht="14.4" customHeight="1" x14ac:dyDescent="0.3">
      <c r="A119" s="448" t="s">
        <v>996</v>
      </c>
      <c r="B119" s="449" t="s">
        <v>997</v>
      </c>
      <c r="C119" s="449" t="s">
        <v>407</v>
      </c>
      <c r="D119" s="449" t="s">
        <v>971</v>
      </c>
      <c r="E119" s="449" t="s">
        <v>998</v>
      </c>
      <c r="F119" s="449" t="s">
        <v>1053</v>
      </c>
      <c r="G119" s="449" t="s">
        <v>1054</v>
      </c>
      <c r="H119" s="453">
        <v>923</v>
      </c>
      <c r="I119" s="453">
        <v>328588</v>
      </c>
      <c r="J119" s="449">
        <v>1.3002572118238296</v>
      </c>
      <c r="K119" s="449">
        <v>356</v>
      </c>
      <c r="L119" s="453">
        <v>683</v>
      </c>
      <c r="M119" s="453">
        <v>252710</v>
      </c>
      <c r="N119" s="449">
        <v>1</v>
      </c>
      <c r="O119" s="449">
        <v>370</v>
      </c>
      <c r="P119" s="453">
        <v>97</v>
      </c>
      <c r="Q119" s="453">
        <v>35890</v>
      </c>
      <c r="R119" s="523">
        <v>0.14202049780380674</v>
      </c>
      <c r="S119" s="454">
        <v>370</v>
      </c>
    </row>
    <row r="120" spans="1:19" ht="14.4" customHeight="1" x14ac:dyDescent="0.3">
      <c r="A120" s="448" t="s">
        <v>996</v>
      </c>
      <c r="B120" s="449" t="s">
        <v>997</v>
      </c>
      <c r="C120" s="449" t="s">
        <v>407</v>
      </c>
      <c r="D120" s="449" t="s">
        <v>971</v>
      </c>
      <c r="E120" s="449" t="s">
        <v>998</v>
      </c>
      <c r="F120" s="449" t="s">
        <v>1055</v>
      </c>
      <c r="G120" s="449" t="s">
        <v>1056</v>
      </c>
      <c r="H120" s="453">
        <v>1</v>
      </c>
      <c r="I120" s="453">
        <v>2917</v>
      </c>
      <c r="J120" s="449">
        <v>0.93945249597423508</v>
      </c>
      <c r="K120" s="449">
        <v>2917</v>
      </c>
      <c r="L120" s="453">
        <v>1</v>
      </c>
      <c r="M120" s="453">
        <v>3105</v>
      </c>
      <c r="N120" s="449">
        <v>1</v>
      </c>
      <c r="O120" s="449">
        <v>3105</v>
      </c>
      <c r="P120" s="453"/>
      <c r="Q120" s="453"/>
      <c r="R120" s="523"/>
      <c r="S120" s="454"/>
    </row>
    <row r="121" spans="1:19" ht="14.4" customHeight="1" x14ac:dyDescent="0.3">
      <c r="A121" s="448" t="s">
        <v>996</v>
      </c>
      <c r="B121" s="449" t="s">
        <v>997</v>
      </c>
      <c r="C121" s="449" t="s">
        <v>407</v>
      </c>
      <c r="D121" s="449" t="s">
        <v>971</v>
      </c>
      <c r="E121" s="449" t="s">
        <v>998</v>
      </c>
      <c r="F121" s="449" t="s">
        <v>1059</v>
      </c>
      <c r="G121" s="449" t="s">
        <v>1060</v>
      </c>
      <c r="H121" s="453">
        <v>153</v>
      </c>
      <c r="I121" s="453">
        <v>16065</v>
      </c>
      <c r="J121" s="449">
        <v>1.2695590327169275</v>
      </c>
      <c r="K121" s="449">
        <v>105</v>
      </c>
      <c r="L121" s="453">
        <v>114</v>
      </c>
      <c r="M121" s="453">
        <v>12654</v>
      </c>
      <c r="N121" s="449">
        <v>1</v>
      </c>
      <c r="O121" s="449">
        <v>111</v>
      </c>
      <c r="P121" s="453">
        <v>15</v>
      </c>
      <c r="Q121" s="453">
        <v>1665</v>
      </c>
      <c r="R121" s="523">
        <v>0.13157894736842105</v>
      </c>
      <c r="S121" s="454">
        <v>111</v>
      </c>
    </row>
    <row r="122" spans="1:19" ht="14.4" customHeight="1" x14ac:dyDescent="0.3">
      <c r="A122" s="448" t="s">
        <v>996</v>
      </c>
      <c r="B122" s="449" t="s">
        <v>997</v>
      </c>
      <c r="C122" s="449" t="s">
        <v>407</v>
      </c>
      <c r="D122" s="449" t="s">
        <v>971</v>
      </c>
      <c r="E122" s="449" t="s">
        <v>998</v>
      </c>
      <c r="F122" s="449" t="s">
        <v>1061</v>
      </c>
      <c r="G122" s="449" t="s">
        <v>1062</v>
      </c>
      <c r="H122" s="453"/>
      <c r="I122" s="453"/>
      <c r="J122" s="449"/>
      <c r="K122" s="449"/>
      <c r="L122" s="453">
        <v>1</v>
      </c>
      <c r="M122" s="453">
        <v>125</v>
      </c>
      <c r="N122" s="449">
        <v>1</v>
      </c>
      <c r="O122" s="449">
        <v>125</v>
      </c>
      <c r="P122" s="453"/>
      <c r="Q122" s="453"/>
      <c r="R122" s="523"/>
      <c r="S122" s="454"/>
    </row>
    <row r="123" spans="1:19" ht="14.4" customHeight="1" x14ac:dyDescent="0.3">
      <c r="A123" s="448" t="s">
        <v>996</v>
      </c>
      <c r="B123" s="449" t="s">
        <v>997</v>
      </c>
      <c r="C123" s="449" t="s">
        <v>407</v>
      </c>
      <c r="D123" s="449" t="s">
        <v>971</v>
      </c>
      <c r="E123" s="449" t="s">
        <v>998</v>
      </c>
      <c r="F123" s="449" t="s">
        <v>1063</v>
      </c>
      <c r="G123" s="449" t="s">
        <v>1064</v>
      </c>
      <c r="H123" s="453">
        <v>1</v>
      </c>
      <c r="I123" s="453">
        <v>463</v>
      </c>
      <c r="J123" s="449">
        <v>0.23383838383838385</v>
      </c>
      <c r="K123" s="449">
        <v>463</v>
      </c>
      <c r="L123" s="453">
        <v>4</v>
      </c>
      <c r="M123" s="453">
        <v>1980</v>
      </c>
      <c r="N123" s="449">
        <v>1</v>
      </c>
      <c r="O123" s="449">
        <v>495</v>
      </c>
      <c r="P123" s="453"/>
      <c r="Q123" s="453"/>
      <c r="R123" s="523"/>
      <c r="S123" s="454"/>
    </row>
    <row r="124" spans="1:19" ht="14.4" customHeight="1" x14ac:dyDescent="0.3">
      <c r="A124" s="448" t="s">
        <v>996</v>
      </c>
      <c r="B124" s="449" t="s">
        <v>997</v>
      </c>
      <c r="C124" s="449" t="s">
        <v>407</v>
      </c>
      <c r="D124" s="449" t="s">
        <v>971</v>
      </c>
      <c r="E124" s="449" t="s">
        <v>998</v>
      </c>
      <c r="F124" s="449" t="s">
        <v>1065</v>
      </c>
      <c r="G124" s="449" t="s">
        <v>1066</v>
      </c>
      <c r="H124" s="453">
        <v>1</v>
      </c>
      <c r="I124" s="453">
        <v>1268</v>
      </c>
      <c r="J124" s="449">
        <v>0.49415432579890883</v>
      </c>
      <c r="K124" s="449">
        <v>1268</v>
      </c>
      <c r="L124" s="453">
        <v>2</v>
      </c>
      <c r="M124" s="453">
        <v>2566</v>
      </c>
      <c r="N124" s="449">
        <v>1</v>
      </c>
      <c r="O124" s="449">
        <v>1283</v>
      </c>
      <c r="P124" s="453"/>
      <c r="Q124" s="453"/>
      <c r="R124" s="523"/>
      <c r="S124" s="454"/>
    </row>
    <row r="125" spans="1:19" ht="14.4" customHeight="1" x14ac:dyDescent="0.3">
      <c r="A125" s="448" t="s">
        <v>996</v>
      </c>
      <c r="B125" s="449" t="s">
        <v>997</v>
      </c>
      <c r="C125" s="449" t="s">
        <v>407</v>
      </c>
      <c r="D125" s="449" t="s">
        <v>971</v>
      </c>
      <c r="E125" s="449" t="s">
        <v>998</v>
      </c>
      <c r="F125" s="449" t="s">
        <v>1067</v>
      </c>
      <c r="G125" s="449" t="s">
        <v>1068</v>
      </c>
      <c r="H125" s="453">
        <v>150</v>
      </c>
      <c r="I125" s="453">
        <v>65550</v>
      </c>
      <c r="J125" s="449">
        <v>1.2834821428571428</v>
      </c>
      <c r="K125" s="449">
        <v>437</v>
      </c>
      <c r="L125" s="453">
        <v>112</v>
      </c>
      <c r="M125" s="453">
        <v>51072</v>
      </c>
      <c r="N125" s="449">
        <v>1</v>
      </c>
      <c r="O125" s="449">
        <v>456</v>
      </c>
      <c r="P125" s="453">
        <v>15</v>
      </c>
      <c r="Q125" s="453">
        <v>6840</v>
      </c>
      <c r="R125" s="523">
        <v>0.13392857142857142</v>
      </c>
      <c r="S125" s="454">
        <v>456</v>
      </c>
    </row>
    <row r="126" spans="1:19" ht="14.4" customHeight="1" x14ac:dyDescent="0.3">
      <c r="A126" s="448" t="s">
        <v>996</v>
      </c>
      <c r="B126" s="449" t="s">
        <v>997</v>
      </c>
      <c r="C126" s="449" t="s">
        <v>407</v>
      </c>
      <c r="D126" s="449" t="s">
        <v>971</v>
      </c>
      <c r="E126" s="449" t="s">
        <v>998</v>
      </c>
      <c r="F126" s="449" t="s">
        <v>1069</v>
      </c>
      <c r="G126" s="449" t="s">
        <v>1070</v>
      </c>
      <c r="H126" s="453">
        <v>1502</v>
      </c>
      <c r="I126" s="453">
        <v>81108</v>
      </c>
      <c r="J126" s="449">
        <v>1.2996410716574798</v>
      </c>
      <c r="K126" s="449">
        <v>54</v>
      </c>
      <c r="L126" s="453">
        <v>1076</v>
      </c>
      <c r="M126" s="453">
        <v>62408</v>
      </c>
      <c r="N126" s="449">
        <v>1</v>
      </c>
      <c r="O126" s="449">
        <v>58</v>
      </c>
      <c r="P126" s="453">
        <v>134</v>
      </c>
      <c r="Q126" s="453">
        <v>7772</v>
      </c>
      <c r="R126" s="523">
        <v>0.12453531598513011</v>
      </c>
      <c r="S126" s="454">
        <v>58</v>
      </c>
    </row>
    <row r="127" spans="1:19" ht="14.4" customHeight="1" x14ac:dyDescent="0.3">
      <c r="A127" s="448" t="s">
        <v>996</v>
      </c>
      <c r="B127" s="449" t="s">
        <v>997</v>
      </c>
      <c r="C127" s="449" t="s">
        <v>407</v>
      </c>
      <c r="D127" s="449" t="s">
        <v>971</v>
      </c>
      <c r="E127" s="449" t="s">
        <v>998</v>
      </c>
      <c r="F127" s="449" t="s">
        <v>1071</v>
      </c>
      <c r="G127" s="449" t="s">
        <v>1072</v>
      </c>
      <c r="H127" s="453"/>
      <c r="I127" s="453"/>
      <c r="J127" s="449"/>
      <c r="K127" s="449"/>
      <c r="L127" s="453">
        <v>7</v>
      </c>
      <c r="M127" s="453">
        <v>15211</v>
      </c>
      <c r="N127" s="449">
        <v>1</v>
      </c>
      <c r="O127" s="449">
        <v>2173</v>
      </c>
      <c r="P127" s="453"/>
      <c r="Q127" s="453"/>
      <c r="R127" s="523"/>
      <c r="S127" s="454"/>
    </row>
    <row r="128" spans="1:19" ht="14.4" customHeight="1" x14ac:dyDescent="0.3">
      <c r="A128" s="448" t="s">
        <v>996</v>
      </c>
      <c r="B128" s="449" t="s">
        <v>997</v>
      </c>
      <c r="C128" s="449" t="s">
        <v>407</v>
      </c>
      <c r="D128" s="449" t="s">
        <v>971</v>
      </c>
      <c r="E128" s="449" t="s">
        <v>998</v>
      </c>
      <c r="F128" s="449" t="s">
        <v>1077</v>
      </c>
      <c r="G128" s="449" t="s">
        <v>1078</v>
      </c>
      <c r="H128" s="453">
        <v>631</v>
      </c>
      <c r="I128" s="453">
        <v>106639</v>
      </c>
      <c r="J128" s="449">
        <v>0.7913840445269017</v>
      </c>
      <c r="K128" s="449">
        <v>169</v>
      </c>
      <c r="L128" s="453">
        <v>770</v>
      </c>
      <c r="M128" s="453">
        <v>134750</v>
      </c>
      <c r="N128" s="449">
        <v>1</v>
      </c>
      <c r="O128" s="449">
        <v>175</v>
      </c>
      <c r="P128" s="453">
        <v>82</v>
      </c>
      <c r="Q128" s="453">
        <v>14432</v>
      </c>
      <c r="R128" s="523">
        <v>0.10710204081632653</v>
      </c>
      <c r="S128" s="454">
        <v>176</v>
      </c>
    </row>
    <row r="129" spans="1:19" ht="14.4" customHeight="1" x14ac:dyDescent="0.3">
      <c r="A129" s="448" t="s">
        <v>996</v>
      </c>
      <c r="B129" s="449" t="s">
        <v>997</v>
      </c>
      <c r="C129" s="449" t="s">
        <v>407</v>
      </c>
      <c r="D129" s="449" t="s">
        <v>971</v>
      </c>
      <c r="E129" s="449" t="s">
        <v>998</v>
      </c>
      <c r="F129" s="449" t="s">
        <v>1079</v>
      </c>
      <c r="G129" s="449" t="s">
        <v>1080</v>
      </c>
      <c r="H129" s="453">
        <v>2</v>
      </c>
      <c r="I129" s="453">
        <v>162</v>
      </c>
      <c r="J129" s="449">
        <v>4.2352941176470586E-2</v>
      </c>
      <c r="K129" s="449">
        <v>81</v>
      </c>
      <c r="L129" s="453">
        <v>45</v>
      </c>
      <c r="M129" s="453">
        <v>3825</v>
      </c>
      <c r="N129" s="449">
        <v>1</v>
      </c>
      <c r="O129" s="449">
        <v>85</v>
      </c>
      <c r="P129" s="453"/>
      <c r="Q129" s="453"/>
      <c r="R129" s="523"/>
      <c r="S129" s="454"/>
    </row>
    <row r="130" spans="1:19" ht="14.4" customHeight="1" x14ac:dyDescent="0.3">
      <c r="A130" s="448" t="s">
        <v>996</v>
      </c>
      <c r="B130" s="449" t="s">
        <v>997</v>
      </c>
      <c r="C130" s="449" t="s">
        <v>407</v>
      </c>
      <c r="D130" s="449" t="s">
        <v>971</v>
      </c>
      <c r="E130" s="449" t="s">
        <v>998</v>
      </c>
      <c r="F130" s="449" t="s">
        <v>1083</v>
      </c>
      <c r="G130" s="449" t="s">
        <v>1084</v>
      </c>
      <c r="H130" s="453">
        <v>1</v>
      </c>
      <c r="I130" s="453">
        <v>163</v>
      </c>
      <c r="J130" s="449">
        <v>0.48224852071005919</v>
      </c>
      <c r="K130" s="449">
        <v>163</v>
      </c>
      <c r="L130" s="453">
        <v>2</v>
      </c>
      <c r="M130" s="453">
        <v>338</v>
      </c>
      <c r="N130" s="449">
        <v>1</v>
      </c>
      <c r="O130" s="449">
        <v>169</v>
      </c>
      <c r="P130" s="453"/>
      <c r="Q130" s="453"/>
      <c r="R130" s="523"/>
      <c r="S130" s="454"/>
    </row>
    <row r="131" spans="1:19" ht="14.4" customHeight="1" x14ac:dyDescent="0.3">
      <c r="A131" s="448" t="s">
        <v>996</v>
      </c>
      <c r="B131" s="449" t="s">
        <v>997</v>
      </c>
      <c r="C131" s="449" t="s">
        <v>407</v>
      </c>
      <c r="D131" s="449" t="s">
        <v>971</v>
      </c>
      <c r="E131" s="449" t="s">
        <v>998</v>
      </c>
      <c r="F131" s="449" t="s">
        <v>1085</v>
      </c>
      <c r="G131" s="449" t="s">
        <v>1086</v>
      </c>
      <c r="H131" s="453"/>
      <c r="I131" s="453"/>
      <c r="J131" s="449"/>
      <c r="K131" s="449"/>
      <c r="L131" s="453">
        <v>1</v>
      </c>
      <c r="M131" s="453">
        <v>29</v>
      </c>
      <c r="N131" s="449">
        <v>1</v>
      </c>
      <c r="O131" s="449">
        <v>29</v>
      </c>
      <c r="P131" s="453"/>
      <c r="Q131" s="453"/>
      <c r="R131" s="523"/>
      <c r="S131" s="454"/>
    </row>
    <row r="132" spans="1:19" ht="14.4" customHeight="1" x14ac:dyDescent="0.3">
      <c r="A132" s="448" t="s">
        <v>996</v>
      </c>
      <c r="B132" s="449" t="s">
        <v>997</v>
      </c>
      <c r="C132" s="449" t="s">
        <v>407</v>
      </c>
      <c r="D132" s="449" t="s">
        <v>971</v>
      </c>
      <c r="E132" s="449" t="s">
        <v>998</v>
      </c>
      <c r="F132" s="449" t="s">
        <v>1087</v>
      </c>
      <c r="G132" s="449" t="s">
        <v>1088</v>
      </c>
      <c r="H132" s="453">
        <v>8</v>
      </c>
      <c r="I132" s="453">
        <v>8064</v>
      </c>
      <c r="J132" s="449">
        <v>1.5952522255192878</v>
      </c>
      <c r="K132" s="449">
        <v>1008</v>
      </c>
      <c r="L132" s="453">
        <v>5</v>
      </c>
      <c r="M132" s="453">
        <v>5055</v>
      </c>
      <c r="N132" s="449">
        <v>1</v>
      </c>
      <c r="O132" s="449">
        <v>1011</v>
      </c>
      <c r="P132" s="453">
        <v>1</v>
      </c>
      <c r="Q132" s="453">
        <v>1012</v>
      </c>
      <c r="R132" s="523">
        <v>0.20019782393669633</v>
      </c>
      <c r="S132" s="454">
        <v>1012</v>
      </c>
    </row>
    <row r="133" spans="1:19" ht="14.4" customHeight="1" x14ac:dyDescent="0.3">
      <c r="A133" s="448" t="s">
        <v>996</v>
      </c>
      <c r="B133" s="449" t="s">
        <v>997</v>
      </c>
      <c r="C133" s="449" t="s">
        <v>407</v>
      </c>
      <c r="D133" s="449" t="s">
        <v>971</v>
      </c>
      <c r="E133" s="449" t="s">
        <v>998</v>
      </c>
      <c r="F133" s="449" t="s">
        <v>1089</v>
      </c>
      <c r="G133" s="449" t="s">
        <v>1090</v>
      </c>
      <c r="H133" s="453"/>
      <c r="I133" s="453"/>
      <c r="J133" s="449"/>
      <c r="K133" s="449"/>
      <c r="L133" s="453">
        <v>1</v>
      </c>
      <c r="M133" s="453">
        <v>176</v>
      </c>
      <c r="N133" s="449">
        <v>1</v>
      </c>
      <c r="O133" s="449">
        <v>176</v>
      </c>
      <c r="P133" s="453"/>
      <c r="Q133" s="453"/>
      <c r="R133" s="523"/>
      <c r="S133" s="454"/>
    </row>
    <row r="134" spans="1:19" ht="14.4" customHeight="1" x14ac:dyDescent="0.3">
      <c r="A134" s="448" t="s">
        <v>996</v>
      </c>
      <c r="B134" s="449" t="s">
        <v>997</v>
      </c>
      <c r="C134" s="449" t="s">
        <v>407</v>
      </c>
      <c r="D134" s="449" t="s">
        <v>971</v>
      </c>
      <c r="E134" s="449" t="s">
        <v>998</v>
      </c>
      <c r="F134" s="449" t="s">
        <v>1091</v>
      </c>
      <c r="G134" s="449" t="s">
        <v>1092</v>
      </c>
      <c r="H134" s="453">
        <v>4</v>
      </c>
      <c r="I134" s="453">
        <v>9056</v>
      </c>
      <c r="J134" s="449">
        <v>0.49346120313862252</v>
      </c>
      <c r="K134" s="449">
        <v>2264</v>
      </c>
      <c r="L134" s="453">
        <v>8</v>
      </c>
      <c r="M134" s="453">
        <v>18352</v>
      </c>
      <c r="N134" s="449">
        <v>1</v>
      </c>
      <c r="O134" s="449">
        <v>2294</v>
      </c>
      <c r="P134" s="453"/>
      <c r="Q134" s="453"/>
      <c r="R134" s="523"/>
      <c r="S134" s="454"/>
    </row>
    <row r="135" spans="1:19" ht="14.4" customHeight="1" x14ac:dyDescent="0.3">
      <c r="A135" s="448" t="s">
        <v>996</v>
      </c>
      <c r="B135" s="449" t="s">
        <v>997</v>
      </c>
      <c r="C135" s="449" t="s">
        <v>407</v>
      </c>
      <c r="D135" s="449" t="s">
        <v>971</v>
      </c>
      <c r="E135" s="449" t="s">
        <v>998</v>
      </c>
      <c r="F135" s="449" t="s">
        <v>1093</v>
      </c>
      <c r="G135" s="449" t="s">
        <v>1094</v>
      </c>
      <c r="H135" s="453">
        <v>1</v>
      </c>
      <c r="I135" s="453">
        <v>247</v>
      </c>
      <c r="J135" s="449">
        <v>7.2243346007604556E-2</v>
      </c>
      <c r="K135" s="449">
        <v>247</v>
      </c>
      <c r="L135" s="453">
        <v>13</v>
      </c>
      <c r="M135" s="453">
        <v>3419</v>
      </c>
      <c r="N135" s="449">
        <v>1</v>
      </c>
      <c r="O135" s="449">
        <v>263</v>
      </c>
      <c r="P135" s="453"/>
      <c r="Q135" s="453"/>
      <c r="R135" s="523"/>
      <c r="S135" s="454"/>
    </row>
    <row r="136" spans="1:19" ht="14.4" customHeight="1" x14ac:dyDescent="0.3">
      <c r="A136" s="448" t="s">
        <v>996</v>
      </c>
      <c r="B136" s="449" t="s">
        <v>997</v>
      </c>
      <c r="C136" s="449" t="s">
        <v>407</v>
      </c>
      <c r="D136" s="449" t="s">
        <v>971</v>
      </c>
      <c r="E136" s="449" t="s">
        <v>998</v>
      </c>
      <c r="F136" s="449" t="s">
        <v>1095</v>
      </c>
      <c r="G136" s="449" t="s">
        <v>1096</v>
      </c>
      <c r="H136" s="453">
        <v>38</v>
      </c>
      <c r="I136" s="453">
        <v>76456</v>
      </c>
      <c r="J136" s="449">
        <v>0.58843992919264221</v>
      </c>
      <c r="K136" s="449">
        <v>2012</v>
      </c>
      <c r="L136" s="453">
        <v>61</v>
      </c>
      <c r="M136" s="453">
        <v>129930</v>
      </c>
      <c r="N136" s="449">
        <v>1</v>
      </c>
      <c r="O136" s="449">
        <v>2130</v>
      </c>
      <c r="P136" s="453">
        <v>3</v>
      </c>
      <c r="Q136" s="453">
        <v>6393</v>
      </c>
      <c r="R136" s="523">
        <v>4.9203417224659429E-2</v>
      </c>
      <c r="S136" s="454">
        <v>2131</v>
      </c>
    </row>
    <row r="137" spans="1:19" ht="14.4" customHeight="1" x14ac:dyDescent="0.3">
      <c r="A137" s="448" t="s">
        <v>996</v>
      </c>
      <c r="B137" s="449" t="s">
        <v>997</v>
      </c>
      <c r="C137" s="449" t="s">
        <v>407</v>
      </c>
      <c r="D137" s="449" t="s">
        <v>971</v>
      </c>
      <c r="E137" s="449" t="s">
        <v>998</v>
      </c>
      <c r="F137" s="449" t="s">
        <v>1099</v>
      </c>
      <c r="G137" s="449" t="s">
        <v>1100</v>
      </c>
      <c r="H137" s="453"/>
      <c r="I137" s="453"/>
      <c r="J137" s="449"/>
      <c r="K137" s="449"/>
      <c r="L137" s="453">
        <v>2</v>
      </c>
      <c r="M137" s="453">
        <v>846</v>
      </c>
      <c r="N137" s="449">
        <v>1</v>
      </c>
      <c r="O137" s="449">
        <v>423</v>
      </c>
      <c r="P137" s="453"/>
      <c r="Q137" s="453"/>
      <c r="R137" s="523"/>
      <c r="S137" s="454"/>
    </row>
    <row r="138" spans="1:19" ht="14.4" customHeight="1" x14ac:dyDescent="0.3">
      <c r="A138" s="448" t="s">
        <v>996</v>
      </c>
      <c r="B138" s="449" t="s">
        <v>997</v>
      </c>
      <c r="C138" s="449" t="s">
        <v>407</v>
      </c>
      <c r="D138" s="449" t="s">
        <v>971</v>
      </c>
      <c r="E138" s="449" t="s">
        <v>998</v>
      </c>
      <c r="F138" s="449" t="s">
        <v>1104</v>
      </c>
      <c r="G138" s="449" t="s">
        <v>1105</v>
      </c>
      <c r="H138" s="453">
        <v>1</v>
      </c>
      <c r="I138" s="453">
        <v>5089</v>
      </c>
      <c r="J138" s="449"/>
      <c r="K138" s="449">
        <v>5089</v>
      </c>
      <c r="L138" s="453"/>
      <c r="M138" s="453"/>
      <c r="N138" s="449"/>
      <c r="O138" s="449"/>
      <c r="P138" s="453"/>
      <c r="Q138" s="453"/>
      <c r="R138" s="523"/>
      <c r="S138" s="454"/>
    </row>
    <row r="139" spans="1:19" ht="14.4" customHeight="1" x14ac:dyDescent="0.3">
      <c r="A139" s="448" t="s">
        <v>996</v>
      </c>
      <c r="B139" s="449" t="s">
        <v>997</v>
      </c>
      <c r="C139" s="449" t="s">
        <v>407</v>
      </c>
      <c r="D139" s="449" t="s">
        <v>971</v>
      </c>
      <c r="E139" s="449" t="s">
        <v>998</v>
      </c>
      <c r="F139" s="449" t="s">
        <v>1108</v>
      </c>
      <c r="G139" s="449" t="s">
        <v>1109</v>
      </c>
      <c r="H139" s="453">
        <v>3</v>
      </c>
      <c r="I139" s="453">
        <v>807</v>
      </c>
      <c r="J139" s="449">
        <v>0.25473484848484851</v>
      </c>
      <c r="K139" s="449">
        <v>269</v>
      </c>
      <c r="L139" s="453">
        <v>11</v>
      </c>
      <c r="M139" s="453">
        <v>3168</v>
      </c>
      <c r="N139" s="449">
        <v>1</v>
      </c>
      <c r="O139" s="449">
        <v>288</v>
      </c>
      <c r="P139" s="453"/>
      <c r="Q139" s="453"/>
      <c r="R139" s="523"/>
      <c r="S139" s="454"/>
    </row>
    <row r="140" spans="1:19" ht="14.4" customHeight="1" x14ac:dyDescent="0.3">
      <c r="A140" s="448" t="s">
        <v>996</v>
      </c>
      <c r="B140" s="449" t="s">
        <v>997</v>
      </c>
      <c r="C140" s="449" t="s">
        <v>407</v>
      </c>
      <c r="D140" s="449" t="s">
        <v>971</v>
      </c>
      <c r="E140" s="449" t="s">
        <v>998</v>
      </c>
      <c r="F140" s="449" t="s">
        <v>1112</v>
      </c>
      <c r="G140" s="449" t="s">
        <v>1113</v>
      </c>
      <c r="H140" s="453"/>
      <c r="I140" s="453"/>
      <c r="J140" s="449"/>
      <c r="K140" s="449"/>
      <c r="L140" s="453">
        <v>2</v>
      </c>
      <c r="M140" s="453">
        <v>214</v>
      </c>
      <c r="N140" s="449">
        <v>1</v>
      </c>
      <c r="O140" s="449">
        <v>107</v>
      </c>
      <c r="P140" s="453"/>
      <c r="Q140" s="453"/>
      <c r="R140" s="523"/>
      <c r="S140" s="454"/>
    </row>
    <row r="141" spans="1:19" ht="14.4" customHeight="1" x14ac:dyDescent="0.3">
      <c r="A141" s="448" t="s">
        <v>996</v>
      </c>
      <c r="B141" s="449" t="s">
        <v>997</v>
      </c>
      <c r="C141" s="449" t="s">
        <v>407</v>
      </c>
      <c r="D141" s="449" t="s">
        <v>971</v>
      </c>
      <c r="E141" s="449" t="s">
        <v>998</v>
      </c>
      <c r="F141" s="449" t="s">
        <v>1114</v>
      </c>
      <c r="G141" s="449" t="s">
        <v>1115</v>
      </c>
      <c r="H141" s="453"/>
      <c r="I141" s="453"/>
      <c r="J141" s="449"/>
      <c r="K141" s="449"/>
      <c r="L141" s="453">
        <v>2</v>
      </c>
      <c r="M141" s="453">
        <v>628</v>
      </c>
      <c r="N141" s="449">
        <v>1</v>
      </c>
      <c r="O141" s="449">
        <v>314</v>
      </c>
      <c r="P141" s="453"/>
      <c r="Q141" s="453"/>
      <c r="R141" s="523"/>
      <c r="S141" s="454"/>
    </row>
    <row r="142" spans="1:19" ht="14.4" customHeight="1" x14ac:dyDescent="0.3">
      <c r="A142" s="448" t="s">
        <v>996</v>
      </c>
      <c r="B142" s="449" t="s">
        <v>997</v>
      </c>
      <c r="C142" s="449" t="s">
        <v>407</v>
      </c>
      <c r="D142" s="449" t="s">
        <v>971</v>
      </c>
      <c r="E142" s="449" t="s">
        <v>998</v>
      </c>
      <c r="F142" s="449" t="s">
        <v>1116</v>
      </c>
      <c r="G142" s="449" t="s">
        <v>1117</v>
      </c>
      <c r="H142" s="453"/>
      <c r="I142" s="453"/>
      <c r="J142" s="449"/>
      <c r="K142" s="449"/>
      <c r="L142" s="453">
        <v>5</v>
      </c>
      <c r="M142" s="453">
        <v>0</v>
      </c>
      <c r="N142" s="449"/>
      <c r="O142" s="449">
        <v>0</v>
      </c>
      <c r="P142" s="453"/>
      <c r="Q142" s="453"/>
      <c r="R142" s="523"/>
      <c r="S142" s="454"/>
    </row>
    <row r="143" spans="1:19" ht="14.4" customHeight="1" x14ac:dyDescent="0.3">
      <c r="A143" s="448" t="s">
        <v>996</v>
      </c>
      <c r="B143" s="449" t="s">
        <v>997</v>
      </c>
      <c r="C143" s="449" t="s">
        <v>407</v>
      </c>
      <c r="D143" s="449" t="s">
        <v>972</v>
      </c>
      <c r="E143" s="449" t="s">
        <v>998</v>
      </c>
      <c r="F143" s="449" t="s">
        <v>1001</v>
      </c>
      <c r="G143" s="449" t="s">
        <v>1002</v>
      </c>
      <c r="H143" s="453"/>
      <c r="I143" s="453"/>
      <c r="J143" s="449"/>
      <c r="K143" s="449"/>
      <c r="L143" s="453">
        <v>1</v>
      </c>
      <c r="M143" s="453">
        <v>231</v>
      </c>
      <c r="N143" s="449">
        <v>1</v>
      </c>
      <c r="O143" s="449">
        <v>231</v>
      </c>
      <c r="P143" s="453"/>
      <c r="Q143" s="453"/>
      <c r="R143" s="523"/>
      <c r="S143" s="454"/>
    </row>
    <row r="144" spans="1:19" ht="14.4" customHeight="1" x14ac:dyDescent="0.3">
      <c r="A144" s="448" t="s">
        <v>996</v>
      </c>
      <c r="B144" s="449" t="s">
        <v>997</v>
      </c>
      <c r="C144" s="449" t="s">
        <v>407</v>
      </c>
      <c r="D144" s="449" t="s">
        <v>972</v>
      </c>
      <c r="E144" s="449" t="s">
        <v>998</v>
      </c>
      <c r="F144" s="449" t="s">
        <v>1003</v>
      </c>
      <c r="G144" s="449" t="s">
        <v>1004</v>
      </c>
      <c r="H144" s="453">
        <v>1061</v>
      </c>
      <c r="I144" s="453">
        <v>57294</v>
      </c>
      <c r="J144" s="449">
        <v>0.88753601635839763</v>
      </c>
      <c r="K144" s="449">
        <v>54</v>
      </c>
      <c r="L144" s="453">
        <v>1113</v>
      </c>
      <c r="M144" s="453">
        <v>64554</v>
      </c>
      <c r="N144" s="449">
        <v>1</v>
      </c>
      <c r="O144" s="449">
        <v>58</v>
      </c>
      <c r="P144" s="453">
        <v>94</v>
      </c>
      <c r="Q144" s="453">
        <v>5452</v>
      </c>
      <c r="R144" s="523">
        <v>8.445642407906559E-2</v>
      </c>
      <c r="S144" s="454">
        <v>58</v>
      </c>
    </row>
    <row r="145" spans="1:19" ht="14.4" customHeight="1" x14ac:dyDescent="0.3">
      <c r="A145" s="448" t="s">
        <v>996</v>
      </c>
      <c r="B145" s="449" t="s">
        <v>997</v>
      </c>
      <c r="C145" s="449" t="s">
        <v>407</v>
      </c>
      <c r="D145" s="449" t="s">
        <v>972</v>
      </c>
      <c r="E145" s="449" t="s">
        <v>998</v>
      </c>
      <c r="F145" s="449" t="s">
        <v>1005</v>
      </c>
      <c r="G145" s="449" t="s">
        <v>1006</v>
      </c>
      <c r="H145" s="453">
        <v>24</v>
      </c>
      <c r="I145" s="453">
        <v>2952</v>
      </c>
      <c r="J145" s="449">
        <v>0.48987719880517755</v>
      </c>
      <c r="K145" s="449">
        <v>123</v>
      </c>
      <c r="L145" s="453">
        <v>46</v>
      </c>
      <c r="M145" s="453">
        <v>6026</v>
      </c>
      <c r="N145" s="449">
        <v>1</v>
      </c>
      <c r="O145" s="449">
        <v>131</v>
      </c>
      <c r="P145" s="453">
        <v>10</v>
      </c>
      <c r="Q145" s="453">
        <v>1310</v>
      </c>
      <c r="R145" s="523">
        <v>0.21739130434782608</v>
      </c>
      <c r="S145" s="454">
        <v>131</v>
      </c>
    </row>
    <row r="146" spans="1:19" ht="14.4" customHeight="1" x14ac:dyDescent="0.3">
      <c r="A146" s="448" t="s">
        <v>996</v>
      </c>
      <c r="B146" s="449" t="s">
        <v>997</v>
      </c>
      <c r="C146" s="449" t="s">
        <v>407</v>
      </c>
      <c r="D146" s="449" t="s">
        <v>972</v>
      </c>
      <c r="E146" s="449" t="s">
        <v>998</v>
      </c>
      <c r="F146" s="449" t="s">
        <v>1007</v>
      </c>
      <c r="G146" s="449" t="s">
        <v>1008</v>
      </c>
      <c r="H146" s="453"/>
      <c r="I146" s="453"/>
      <c r="J146" s="449"/>
      <c r="K146" s="449"/>
      <c r="L146" s="453">
        <v>2</v>
      </c>
      <c r="M146" s="453">
        <v>378</v>
      </c>
      <c r="N146" s="449">
        <v>1</v>
      </c>
      <c r="O146" s="449">
        <v>189</v>
      </c>
      <c r="P146" s="453"/>
      <c r="Q146" s="453"/>
      <c r="R146" s="523"/>
      <c r="S146" s="454"/>
    </row>
    <row r="147" spans="1:19" ht="14.4" customHeight="1" x14ac:dyDescent="0.3">
      <c r="A147" s="448" t="s">
        <v>996</v>
      </c>
      <c r="B147" s="449" t="s">
        <v>997</v>
      </c>
      <c r="C147" s="449" t="s">
        <v>407</v>
      </c>
      <c r="D147" s="449" t="s">
        <v>972</v>
      </c>
      <c r="E147" s="449" t="s">
        <v>998</v>
      </c>
      <c r="F147" s="449" t="s">
        <v>1011</v>
      </c>
      <c r="G147" s="449" t="s">
        <v>1012</v>
      </c>
      <c r="H147" s="453">
        <v>1</v>
      </c>
      <c r="I147" s="453">
        <v>384</v>
      </c>
      <c r="J147" s="449">
        <v>0.94348894348894352</v>
      </c>
      <c r="K147" s="449">
        <v>384</v>
      </c>
      <c r="L147" s="453">
        <v>1</v>
      </c>
      <c r="M147" s="453">
        <v>407</v>
      </c>
      <c r="N147" s="449">
        <v>1</v>
      </c>
      <c r="O147" s="449">
        <v>407</v>
      </c>
      <c r="P147" s="453"/>
      <c r="Q147" s="453"/>
      <c r="R147" s="523"/>
      <c r="S147" s="454"/>
    </row>
    <row r="148" spans="1:19" ht="14.4" customHeight="1" x14ac:dyDescent="0.3">
      <c r="A148" s="448" t="s">
        <v>996</v>
      </c>
      <c r="B148" s="449" t="s">
        <v>997</v>
      </c>
      <c r="C148" s="449" t="s">
        <v>407</v>
      </c>
      <c r="D148" s="449" t="s">
        <v>972</v>
      </c>
      <c r="E148" s="449" t="s">
        <v>998</v>
      </c>
      <c r="F148" s="449" t="s">
        <v>1013</v>
      </c>
      <c r="G148" s="449" t="s">
        <v>1014</v>
      </c>
      <c r="H148" s="453">
        <v>193</v>
      </c>
      <c r="I148" s="453">
        <v>33196</v>
      </c>
      <c r="J148" s="449">
        <v>1.1590782122905028</v>
      </c>
      <c r="K148" s="449">
        <v>172</v>
      </c>
      <c r="L148" s="453">
        <v>160</v>
      </c>
      <c r="M148" s="453">
        <v>28640</v>
      </c>
      <c r="N148" s="449">
        <v>1</v>
      </c>
      <c r="O148" s="449">
        <v>179</v>
      </c>
      <c r="P148" s="453">
        <v>16</v>
      </c>
      <c r="Q148" s="453">
        <v>2880</v>
      </c>
      <c r="R148" s="523">
        <v>0.1005586592178771</v>
      </c>
      <c r="S148" s="454">
        <v>180</v>
      </c>
    </row>
    <row r="149" spans="1:19" ht="14.4" customHeight="1" x14ac:dyDescent="0.3">
      <c r="A149" s="448" t="s">
        <v>996</v>
      </c>
      <c r="B149" s="449" t="s">
        <v>997</v>
      </c>
      <c r="C149" s="449" t="s">
        <v>407</v>
      </c>
      <c r="D149" s="449" t="s">
        <v>972</v>
      </c>
      <c r="E149" s="449" t="s">
        <v>998</v>
      </c>
      <c r="F149" s="449" t="s">
        <v>1017</v>
      </c>
      <c r="G149" s="449" t="s">
        <v>1018</v>
      </c>
      <c r="H149" s="453">
        <v>66</v>
      </c>
      <c r="I149" s="453">
        <v>21252</v>
      </c>
      <c r="J149" s="449">
        <v>0.51576265016381506</v>
      </c>
      <c r="K149" s="449">
        <v>322</v>
      </c>
      <c r="L149" s="453">
        <v>123</v>
      </c>
      <c r="M149" s="453">
        <v>41205</v>
      </c>
      <c r="N149" s="449">
        <v>1</v>
      </c>
      <c r="O149" s="449">
        <v>335</v>
      </c>
      <c r="P149" s="453">
        <v>8</v>
      </c>
      <c r="Q149" s="453">
        <v>2688</v>
      </c>
      <c r="R149" s="523">
        <v>6.5234801601747355E-2</v>
      </c>
      <c r="S149" s="454">
        <v>336</v>
      </c>
    </row>
    <row r="150" spans="1:19" ht="14.4" customHeight="1" x14ac:dyDescent="0.3">
      <c r="A150" s="448" t="s">
        <v>996</v>
      </c>
      <c r="B150" s="449" t="s">
        <v>997</v>
      </c>
      <c r="C150" s="449" t="s">
        <v>407</v>
      </c>
      <c r="D150" s="449" t="s">
        <v>972</v>
      </c>
      <c r="E150" s="449" t="s">
        <v>998</v>
      </c>
      <c r="F150" s="449" t="s">
        <v>1019</v>
      </c>
      <c r="G150" s="449" t="s">
        <v>1020</v>
      </c>
      <c r="H150" s="453"/>
      <c r="I150" s="453"/>
      <c r="J150" s="449"/>
      <c r="K150" s="449"/>
      <c r="L150" s="453">
        <v>24</v>
      </c>
      <c r="M150" s="453">
        <v>10992</v>
      </c>
      <c r="N150" s="449">
        <v>1</v>
      </c>
      <c r="O150" s="449">
        <v>458</v>
      </c>
      <c r="P150" s="453">
        <v>1</v>
      </c>
      <c r="Q150" s="453">
        <v>459</v>
      </c>
      <c r="R150" s="523">
        <v>4.175764192139738E-2</v>
      </c>
      <c r="S150" s="454">
        <v>459</v>
      </c>
    </row>
    <row r="151" spans="1:19" ht="14.4" customHeight="1" x14ac:dyDescent="0.3">
      <c r="A151" s="448" t="s">
        <v>996</v>
      </c>
      <c r="B151" s="449" t="s">
        <v>997</v>
      </c>
      <c r="C151" s="449" t="s">
        <v>407</v>
      </c>
      <c r="D151" s="449" t="s">
        <v>972</v>
      </c>
      <c r="E151" s="449" t="s">
        <v>998</v>
      </c>
      <c r="F151" s="449" t="s">
        <v>1021</v>
      </c>
      <c r="G151" s="449" t="s">
        <v>1022</v>
      </c>
      <c r="H151" s="453">
        <v>548</v>
      </c>
      <c r="I151" s="453">
        <v>186868</v>
      </c>
      <c r="J151" s="449">
        <v>0.50040971534156331</v>
      </c>
      <c r="K151" s="449">
        <v>341</v>
      </c>
      <c r="L151" s="453">
        <v>1070</v>
      </c>
      <c r="M151" s="453">
        <v>373430</v>
      </c>
      <c r="N151" s="449">
        <v>1</v>
      </c>
      <c r="O151" s="449">
        <v>349</v>
      </c>
      <c r="P151" s="453">
        <v>144</v>
      </c>
      <c r="Q151" s="453">
        <v>50256</v>
      </c>
      <c r="R151" s="523">
        <v>0.13457943925233645</v>
      </c>
      <c r="S151" s="454">
        <v>349</v>
      </c>
    </row>
    <row r="152" spans="1:19" ht="14.4" customHeight="1" x14ac:dyDescent="0.3">
      <c r="A152" s="448" t="s">
        <v>996</v>
      </c>
      <c r="B152" s="449" t="s">
        <v>997</v>
      </c>
      <c r="C152" s="449" t="s">
        <v>407</v>
      </c>
      <c r="D152" s="449" t="s">
        <v>972</v>
      </c>
      <c r="E152" s="449" t="s">
        <v>998</v>
      </c>
      <c r="F152" s="449" t="s">
        <v>1029</v>
      </c>
      <c r="G152" s="449" t="s">
        <v>1030</v>
      </c>
      <c r="H152" s="453"/>
      <c r="I152" s="453"/>
      <c r="J152" s="449"/>
      <c r="K152" s="449"/>
      <c r="L152" s="453">
        <v>1</v>
      </c>
      <c r="M152" s="453">
        <v>117</v>
      </c>
      <c r="N152" s="449">
        <v>1</v>
      </c>
      <c r="O152" s="449">
        <v>117</v>
      </c>
      <c r="P152" s="453"/>
      <c r="Q152" s="453"/>
      <c r="R152" s="523"/>
      <c r="S152" s="454"/>
    </row>
    <row r="153" spans="1:19" ht="14.4" customHeight="1" x14ac:dyDescent="0.3">
      <c r="A153" s="448" t="s">
        <v>996</v>
      </c>
      <c r="B153" s="449" t="s">
        <v>997</v>
      </c>
      <c r="C153" s="449" t="s">
        <v>407</v>
      </c>
      <c r="D153" s="449" t="s">
        <v>972</v>
      </c>
      <c r="E153" s="449" t="s">
        <v>998</v>
      </c>
      <c r="F153" s="449" t="s">
        <v>1037</v>
      </c>
      <c r="G153" s="449" t="s">
        <v>1038</v>
      </c>
      <c r="H153" s="453"/>
      <c r="I153" s="453"/>
      <c r="J153" s="449"/>
      <c r="K153" s="449"/>
      <c r="L153" s="453">
        <v>1</v>
      </c>
      <c r="M153" s="453">
        <v>38</v>
      </c>
      <c r="N153" s="449">
        <v>1</v>
      </c>
      <c r="O153" s="449">
        <v>38</v>
      </c>
      <c r="P153" s="453"/>
      <c r="Q153" s="453"/>
      <c r="R153" s="523"/>
      <c r="S153" s="454"/>
    </row>
    <row r="154" spans="1:19" ht="14.4" customHeight="1" x14ac:dyDescent="0.3">
      <c r="A154" s="448" t="s">
        <v>996</v>
      </c>
      <c r="B154" s="449" t="s">
        <v>997</v>
      </c>
      <c r="C154" s="449" t="s">
        <v>407</v>
      </c>
      <c r="D154" s="449" t="s">
        <v>972</v>
      </c>
      <c r="E154" s="449" t="s">
        <v>998</v>
      </c>
      <c r="F154" s="449" t="s">
        <v>1043</v>
      </c>
      <c r="G154" s="449" t="s">
        <v>1044</v>
      </c>
      <c r="H154" s="453">
        <v>1</v>
      </c>
      <c r="I154" s="453">
        <v>138</v>
      </c>
      <c r="J154" s="449"/>
      <c r="K154" s="449">
        <v>138</v>
      </c>
      <c r="L154" s="453"/>
      <c r="M154" s="453"/>
      <c r="N154" s="449"/>
      <c r="O154" s="449"/>
      <c r="P154" s="453"/>
      <c r="Q154" s="453"/>
      <c r="R154" s="523"/>
      <c r="S154" s="454"/>
    </row>
    <row r="155" spans="1:19" ht="14.4" customHeight="1" x14ac:dyDescent="0.3">
      <c r="A155" s="448" t="s">
        <v>996</v>
      </c>
      <c r="B155" s="449" t="s">
        <v>997</v>
      </c>
      <c r="C155" s="449" t="s">
        <v>407</v>
      </c>
      <c r="D155" s="449" t="s">
        <v>972</v>
      </c>
      <c r="E155" s="449" t="s">
        <v>998</v>
      </c>
      <c r="F155" s="449" t="s">
        <v>1045</v>
      </c>
      <c r="G155" s="449" t="s">
        <v>1046</v>
      </c>
      <c r="H155" s="453">
        <v>132</v>
      </c>
      <c r="I155" s="453">
        <v>37620</v>
      </c>
      <c r="J155" s="449">
        <v>0.92350746268656714</v>
      </c>
      <c r="K155" s="449">
        <v>285</v>
      </c>
      <c r="L155" s="453">
        <v>134</v>
      </c>
      <c r="M155" s="453">
        <v>40736</v>
      </c>
      <c r="N155" s="449">
        <v>1</v>
      </c>
      <c r="O155" s="449">
        <v>304</v>
      </c>
      <c r="P155" s="453">
        <v>14</v>
      </c>
      <c r="Q155" s="453">
        <v>4270</v>
      </c>
      <c r="R155" s="523">
        <v>0.10482128829536527</v>
      </c>
      <c r="S155" s="454">
        <v>305</v>
      </c>
    </row>
    <row r="156" spans="1:19" ht="14.4" customHeight="1" x14ac:dyDescent="0.3">
      <c r="A156" s="448" t="s">
        <v>996</v>
      </c>
      <c r="B156" s="449" t="s">
        <v>997</v>
      </c>
      <c r="C156" s="449" t="s">
        <v>407</v>
      </c>
      <c r="D156" s="449" t="s">
        <v>972</v>
      </c>
      <c r="E156" s="449" t="s">
        <v>998</v>
      </c>
      <c r="F156" s="449" t="s">
        <v>1049</v>
      </c>
      <c r="G156" s="449" t="s">
        <v>1050</v>
      </c>
      <c r="H156" s="453">
        <v>523</v>
      </c>
      <c r="I156" s="453">
        <v>241626</v>
      </c>
      <c r="J156" s="449">
        <v>0.76425227732793521</v>
      </c>
      <c r="K156" s="449">
        <v>462</v>
      </c>
      <c r="L156" s="453">
        <v>640</v>
      </c>
      <c r="M156" s="453">
        <v>316160</v>
      </c>
      <c r="N156" s="449">
        <v>1</v>
      </c>
      <c r="O156" s="449">
        <v>494</v>
      </c>
      <c r="P156" s="453">
        <v>54</v>
      </c>
      <c r="Q156" s="453">
        <v>26676</v>
      </c>
      <c r="R156" s="523">
        <v>8.4375000000000006E-2</v>
      </c>
      <c r="S156" s="454">
        <v>494</v>
      </c>
    </row>
    <row r="157" spans="1:19" ht="14.4" customHeight="1" x14ac:dyDescent="0.3">
      <c r="A157" s="448" t="s">
        <v>996</v>
      </c>
      <c r="B157" s="449" t="s">
        <v>997</v>
      </c>
      <c r="C157" s="449" t="s">
        <v>407</v>
      </c>
      <c r="D157" s="449" t="s">
        <v>972</v>
      </c>
      <c r="E157" s="449" t="s">
        <v>998</v>
      </c>
      <c r="F157" s="449" t="s">
        <v>1053</v>
      </c>
      <c r="G157" s="449" t="s">
        <v>1054</v>
      </c>
      <c r="H157" s="453">
        <v>624</v>
      </c>
      <c r="I157" s="453">
        <v>222144</v>
      </c>
      <c r="J157" s="449">
        <v>0.84088121735180554</v>
      </c>
      <c r="K157" s="449">
        <v>356</v>
      </c>
      <c r="L157" s="453">
        <v>714</v>
      </c>
      <c r="M157" s="453">
        <v>264180</v>
      </c>
      <c r="N157" s="449">
        <v>1</v>
      </c>
      <c r="O157" s="449">
        <v>370</v>
      </c>
      <c r="P157" s="453">
        <v>58</v>
      </c>
      <c r="Q157" s="453">
        <v>21460</v>
      </c>
      <c r="R157" s="523">
        <v>8.1232492997198882E-2</v>
      </c>
      <c r="S157" s="454">
        <v>370</v>
      </c>
    </row>
    <row r="158" spans="1:19" ht="14.4" customHeight="1" x14ac:dyDescent="0.3">
      <c r="A158" s="448" t="s">
        <v>996</v>
      </c>
      <c r="B158" s="449" t="s">
        <v>997</v>
      </c>
      <c r="C158" s="449" t="s">
        <v>407</v>
      </c>
      <c r="D158" s="449" t="s">
        <v>972</v>
      </c>
      <c r="E158" s="449" t="s">
        <v>998</v>
      </c>
      <c r="F158" s="449" t="s">
        <v>1055</v>
      </c>
      <c r="G158" s="449" t="s">
        <v>1056</v>
      </c>
      <c r="H158" s="453">
        <v>78</v>
      </c>
      <c r="I158" s="453">
        <v>227526</v>
      </c>
      <c r="J158" s="449">
        <v>0.99023371197284238</v>
      </c>
      <c r="K158" s="449">
        <v>2917</v>
      </c>
      <c r="L158" s="453">
        <v>74</v>
      </c>
      <c r="M158" s="453">
        <v>229770</v>
      </c>
      <c r="N158" s="449">
        <v>1</v>
      </c>
      <c r="O158" s="449">
        <v>3105</v>
      </c>
      <c r="P158" s="453">
        <v>10</v>
      </c>
      <c r="Q158" s="453">
        <v>31080</v>
      </c>
      <c r="R158" s="523">
        <v>0.13526570048309178</v>
      </c>
      <c r="S158" s="454">
        <v>3108</v>
      </c>
    </row>
    <row r="159" spans="1:19" ht="14.4" customHeight="1" x14ac:dyDescent="0.3">
      <c r="A159" s="448" t="s">
        <v>996</v>
      </c>
      <c r="B159" s="449" t="s">
        <v>997</v>
      </c>
      <c r="C159" s="449" t="s">
        <v>407</v>
      </c>
      <c r="D159" s="449" t="s">
        <v>972</v>
      </c>
      <c r="E159" s="449" t="s">
        <v>998</v>
      </c>
      <c r="F159" s="449" t="s">
        <v>1059</v>
      </c>
      <c r="G159" s="449" t="s">
        <v>1060</v>
      </c>
      <c r="H159" s="453">
        <v>155</v>
      </c>
      <c r="I159" s="453">
        <v>16275</v>
      </c>
      <c r="J159" s="449">
        <v>1.6112266112266111</v>
      </c>
      <c r="K159" s="449">
        <v>105</v>
      </c>
      <c r="L159" s="453">
        <v>91</v>
      </c>
      <c r="M159" s="453">
        <v>10101</v>
      </c>
      <c r="N159" s="449">
        <v>1</v>
      </c>
      <c r="O159" s="449">
        <v>111</v>
      </c>
      <c r="P159" s="453">
        <v>10</v>
      </c>
      <c r="Q159" s="453">
        <v>1110</v>
      </c>
      <c r="R159" s="523">
        <v>0.10989010989010989</v>
      </c>
      <c r="S159" s="454">
        <v>111</v>
      </c>
    </row>
    <row r="160" spans="1:19" ht="14.4" customHeight="1" x14ac:dyDescent="0.3">
      <c r="A160" s="448" t="s">
        <v>996</v>
      </c>
      <c r="B160" s="449" t="s">
        <v>997</v>
      </c>
      <c r="C160" s="449" t="s">
        <v>407</v>
      </c>
      <c r="D160" s="449" t="s">
        <v>972</v>
      </c>
      <c r="E160" s="449" t="s">
        <v>998</v>
      </c>
      <c r="F160" s="449" t="s">
        <v>1061</v>
      </c>
      <c r="G160" s="449" t="s">
        <v>1062</v>
      </c>
      <c r="H160" s="453">
        <v>85</v>
      </c>
      <c r="I160" s="453">
        <v>9945</v>
      </c>
      <c r="J160" s="449">
        <v>1.0070886075949368</v>
      </c>
      <c r="K160" s="449">
        <v>117</v>
      </c>
      <c r="L160" s="453">
        <v>79</v>
      </c>
      <c r="M160" s="453">
        <v>9875</v>
      </c>
      <c r="N160" s="449">
        <v>1</v>
      </c>
      <c r="O160" s="449">
        <v>125</v>
      </c>
      <c r="P160" s="453">
        <v>8</v>
      </c>
      <c r="Q160" s="453">
        <v>1000</v>
      </c>
      <c r="R160" s="523">
        <v>0.10126582278481013</v>
      </c>
      <c r="S160" s="454">
        <v>125</v>
      </c>
    </row>
    <row r="161" spans="1:19" ht="14.4" customHeight="1" x14ac:dyDescent="0.3">
      <c r="A161" s="448" t="s">
        <v>996</v>
      </c>
      <c r="B161" s="449" t="s">
        <v>997</v>
      </c>
      <c r="C161" s="449" t="s">
        <v>407</v>
      </c>
      <c r="D161" s="449" t="s">
        <v>972</v>
      </c>
      <c r="E161" s="449" t="s">
        <v>998</v>
      </c>
      <c r="F161" s="449" t="s">
        <v>1063</v>
      </c>
      <c r="G161" s="449" t="s">
        <v>1064</v>
      </c>
      <c r="H161" s="453">
        <v>1</v>
      </c>
      <c r="I161" s="453">
        <v>463</v>
      </c>
      <c r="J161" s="449">
        <v>0.23383838383838385</v>
      </c>
      <c r="K161" s="449">
        <v>463</v>
      </c>
      <c r="L161" s="453">
        <v>4</v>
      </c>
      <c r="M161" s="453">
        <v>1980</v>
      </c>
      <c r="N161" s="449">
        <v>1</v>
      </c>
      <c r="O161" s="449">
        <v>495</v>
      </c>
      <c r="P161" s="453"/>
      <c r="Q161" s="453"/>
      <c r="R161" s="523"/>
      <c r="S161" s="454"/>
    </row>
    <row r="162" spans="1:19" ht="14.4" customHeight="1" x14ac:dyDescent="0.3">
      <c r="A162" s="448" t="s">
        <v>996</v>
      </c>
      <c r="B162" s="449" t="s">
        <v>997</v>
      </c>
      <c r="C162" s="449" t="s">
        <v>407</v>
      </c>
      <c r="D162" s="449" t="s">
        <v>972</v>
      </c>
      <c r="E162" s="449" t="s">
        <v>998</v>
      </c>
      <c r="F162" s="449" t="s">
        <v>1065</v>
      </c>
      <c r="G162" s="449" t="s">
        <v>1066</v>
      </c>
      <c r="H162" s="453">
        <v>40</v>
      </c>
      <c r="I162" s="453">
        <v>50720</v>
      </c>
      <c r="J162" s="449">
        <v>1.1979498807246274</v>
      </c>
      <c r="K162" s="449">
        <v>1268</v>
      </c>
      <c r="L162" s="453">
        <v>33</v>
      </c>
      <c r="M162" s="453">
        <v>42339</v>
      </c>
      <c r="N162" s="449">
        <v>1</v>
      </c>
      <c r="O162" s="449">
        <v>1283</v>
      </c>
      <c r="P162" s="453">
        <v>6</v>
      </c>
      <c r="Q162" s="453">
        <v>7710</v>
      </c>
      <c r="R162" s="523">
        <v>0.18210160844611351</v>
      </c>
      <c r="S162" s="454">
        <v>1285</v>
      </c>
    </row>
    <row r="163" spans="1:19" ht="14.4" customHeight="1" x14ac:dyDescent="0.3">
      <c r="A163" s="448" t="s">
        <v>996</v>
      </c>
      <c r="B163" s="449" t="s">
        <v>997</v>
      </c>
      <c r="C163" s="449" t="s">
        <v>407</v>
      </c>
      <c r="D163" s="449" t="s">
        <v>972</v>
      </c>
      <c r="E163" s="449" t="s">
        <v>998</v>
      </c>
      <c r="F163" s="449" t="s">
        <v>1065</v>
      </c>
      <c r="G163" s="449"/>
      <c r="H163" s="453">
        <v>5</v>
      </c>
      <c r="I163" s="453">
        <v>6340</v>
      </c>
      <c r="J163" s="449">
        <v>4.9415432579890881</v>
      </c>
      <c r="K163" s="449">
        <v>1268</v>
      </c>
      <c r="L163" s="453">
        <v>1</v>
      </c>
      <c r="M163" s="453">
        <v>1283</v>
      </c>
      <c r="N163" s="449">
        <v>1</v>
      </c>
      <c r="O163" s="449">
        <v>1283</v>
      </c>
      <c r="P163" s="453"/>
      <c r="Q163" s="453"/>
      <c r="R163" s="523"/>
      <c r="S163" s="454"/>
    </row>
    <row r="164" spans="1:19" ht="14.4" customHeight="1" x14ac:dyDescent="0.3">
      <c r="A164" s="448" t="s">
        <v>996</v>
      </c>
      <c r="B164" s="449" t="s">
        <v>997</v>
      </c>
      <c r="C164" s="449" t="s">
        <v>407</v>
      </c>
      <c r="D164" s="449" t="s">
        <v>972</v>
      </c>
      <c r="E164" s="449" t="s">
        <v>998</v>
      </c>
      <c r="F164" s="449" t="s">
        <v>1067</v>
      </c>
      <c r="G164" s="449" t="s">
        <v>1068</v>
      </c>
      <c r="H164" s="453">
        <v>167</v>
      </c>
      <c r="I164" s="453">
        <v>72979</v>
      </c>
      <c r="J164" s="449">
        <v>0.93047480620155043</v>
      </c>
      <c r="K164" s="449">
        <v>437</v>
      </c>
      <c r="L164" s="453">
        <v>172</v>
      </c>
      <c r="M164" s="453">
        <v>78432</v>
      </c>
      <c r="N164" s="449">
        <v>1</v>
      </c>
      <c r="O164" s="449">
        <v>456</v>
      </c>
      <c r="P164" s="453">
        <v>15</v>
      </c>
      <c r="Q164" s="453">
        <v>6840</v>
      </c>
      <c r="R164" s="523">
        <v>8.7209302325581398E-2</v>
      </c>
      <c r="S164" s="454">
        <v>456</v>
      </c>
    </row>
    <row r="165" spans="1:19" ht="14.4" customHeight="1" x14ac:dyDescent="0.3">
      <c r="A165" s="448" t="s">
        <v>996</v>
      </c>
      <c r="B165" s="449" t="s">
        <v>997</v>
      </c>
      <c r="C165" s="449" t="s">
        <v>407</v>
      </c>
      <c r="D165" s="449" t="s">
        <v>972</v>
      </c>
      <c r="E165" s="449" t="s">
        <v>998</v>
      </c>
      <c r="F165" s="449" t="s">
        <v>1069</v>
      </c>
      <c r="G165" s="449" t="s">
        <v>1070</v>
      </c>
      <c r="H165" s="453">
        <v>1006</v>
      </c>
      <c r="I165" s="453">
        <v>54324</v>
      </c>
      <c r="J165" s="449">
        <v>0.78443943857217124</v>
      </c>
      <c r="K165" s="449">
        <v>54</v>
      </c>
      <c r="L165" s="453">
        <v>1194</v>
      </c>
      <c r="M165" s="453">
        <v>69252</v>
      </c>
      <c r="N165" s="449">
        <v>1</v>
      </c>
      <c r="O165" s="449">
        <v>58</v>
      </c>
      <c r="P165" s="453">
        <v>56</v>
      </c>
      <c r="Q165" s="453">
        <v>3248</v>
      </c>
      <c r="R165" s="523">
        <v>4.690117252931323E-2</v>
      </c>
      <c r="S165" s="454">
        <v>58</v>
      </c>
    </row>
    <row r="166" spans="1:19" ht="14.4" customHeight="1" x14ac:dyDescent="0.3">
      <c r="A166" s="448" t="s">
        <v>996</v>
      </c>
      <c r="B166" s="449" t="s">
        <v>997</v>
      </c>
      <c r="C166" s="449" t="s">
        <v>407</v>
      </c>
      <c r="D166" s="449" t="s">
        <v>972</v>
      </c>
      <c r="E166" s="449" t="s">
        <v>998</v>
      </c>
      <c r="F166" s="449" t="s">
        <v>1071</v>
      </c>
      <c r="G166" s="449" t="s">
        <v>1072</v>
      </c>
      <c r="H166" s="453">
        <v>1</v>
      </c>
      <c r="I166" s="453">
        <v>2172</v>
      </c>
      <c r="J166" s="449">
        <v>2.8558280191966341E-2</v>
      </c>
      <c r="K166" s="449">
        <v>2172</v>
      </c>
      <c r="L166" s="453">
        <v>35</v>
      </c>
      <c r="M166" s="453">
        <v>76055</v>
      </c>
      <c r="N166" s="449">
        <v>1</v>
      </c>
      <c r="O166" s="449">
        <v>2173</v>
      </c>
      <c r="P166" s="453">
        <v>6</v>
      </c>
      <c r="Q166" s="453">
        <v>13038</v>
      </c>
      <c r="R166" s="523">
        <v>0.17142857142857143</v>
      </c>
      <c r="S166" s="454">
        <v>2173</v>
      </c>
    </row>
    <row r="167" spans="1:19" ht="14.4" customHeight="1" x14ac:dyDescent="0.3">
      <c r="A167" s="448" t="s">
        <v>996</v>
      </c>
      <c r="B167" s="449" t="s">
        <v>997</v>
      </c>
      <c r="C167" s="449" t="s">
        <v>407</v>
      </c>
      <c r="D167" s="449" t="s">
        <v>972</v>
      </c>
      <c r="E167" s="449" t="s">
        <v>998</v>
      </c>
      <c r="F167" s="449" t="s">
        <v>1077</v>
      </c>
      <c r="G167" s="449" t="s">
        <v>1078</v>
      </c>
      <c r="H167" s="453">
        <v>995</v>
      </c>
      <c r="I167" s="453">
        <v>168155</v>
      </c>
      <c r="J167" s="449">
        <v>0.78375670006991383</v>
      </c>
      <c r="K167" s="449">
        <v>169</v>
      </c>
      <c r="L167" s="453">
        <v>1226</v>
      </c>
      <c r="M167" s="453">
        <v>214550</v>
      </c>
      <c r="N167" s="449">
        <v>1</v>
      </c>
      <c r="O167" s="449">
        <v>175</v>
      </c>
      <c r="P167" s="453">
        <v>158</v>
      </c>
      <c r="Q167" s="453">
        <v>27808</v>
      </c>
      <c r="R167" s="523">
        <v>0.12961081333022606</v>
      </c>
      <c r="S167" s="454">
        <v>176</v>
      </c>
    </row>
    <row r="168" spans="1:19" ht="14.4" customHeight="1" x14ac:dyDescent="0.3">
      <c r="A168" s="448" t="s">
        <v>996</v>
      </c>
      <c r="B168" s="449" t="s">
        <v>997</v>
      </c>
      <c r="C168" s="449" t="s">
        <v>407</v>
      </c>
      <c r="D168" s="449" t="s">
        <v>972</v>
      </c>
      <c r="E168" s="449" t="s">
        <v>998</v>
      </c>
      <c r="F168" s="449" t="s">
        <v>1083</v>
      </c>
      <c r="G168" s="449" t="s">
        <v>1084</v>
      </c>
      <c r="H168" s="453">
        <v>1</v>
      </c>
      <c r="I168" s="453">
        <v>163</v>
      </c>
      <c r="J168" s="449">
        <v>4.1934653974787753E-2</v>
      </c>
      <c r="K168" s="449">
        <v>163</v>
      </c>
      <c r="L168" s="453">
        <v>23</v>
      </c>
      <c r="M168" s="453">
        <v>3887</v>
      </c>
      <c r="N168" s="449">
        <v>1</v>
      </c>
      <c r="O168" s="449">
        <v>169</v>
      </c>
      <c r="P168" s="453">
        <v>2</v>
      </c>
      <c r="Q168" s="453">
        <v>340</v>
      </c>
      <c r="R168" s="523">
        <v>8.7471057370722929E-2</v>
      </c>
      <c r="S168" s="454">
        <v>170</v>
      </c>
    </row>
    <row r="169" spans="1:19" ht="14.4" customHeight="1" x14ac:dyDescent="0.3">
      <c r="A169" s="448" t="s">
        <v>996</v>
      </c>
      <c r="B169" s="449" t="s">
        <v>997</v>
      </c>
      <c r="C169" s="449" t="s">
        <v>407</v>
      </c>
      <c r="D169" s="449" t="s">
        <v>972</v>
      </c>
      <c r="E169" s="449" t="s">
        <v>998</v>
      </c>
      <c r="F169" s="449" t="s">
        <v>1087</v>
      </c>
      <c r="G169" s="449" t="s">
        <v>1088</v>
      </c>
      <c r="H169" s="453">
        <v>155</v>
      </c>
      <c r="I169" s="453">
        <v>156240</v>
      </c>
      <c r="J169" s="449">
        <v>0.72896254409047645</v>
      </c>
      <c r="K169" s="449">
        <v>1008</v>
      </c>
      <c r="L169" s="453">
        <v>212</v>
      </c>
      <c r="M169" s="453">
        <v>214332</v>
      </c>
      <c r="N169" s="449">
        <v>1</v>
      </c>
      <c r="O169" s="449">
        <v>1011</v>
      </c>
      <c r="P169" s="453">
        <v>99</v>
      </c>
      <c r="Q169" s="453">
        <v>100188</v>
      </c>
      <c r="R169" s="523">
        <v>0.4674430323050221</v>
      </c>
      <c r="S169" s="454">
        <v>1012</v>
      </c>
    </row>
    <row r="170" spans="1:19" ht="14.4" customHeight="1" x14ac:dyDescent="0.3">
      <c r="A170" s="448" t="s">
        <v>996</v>
      </c>
      <c r="B170" s="449" t="s">
        <v>997</v>
      </c>
      <c r="C170" s="449" t="s">
        <v>407</v>
      </c>
      <c r="D170" s="449" t="s">
        <v>972</v>
      </c>
      <c r="E170" s="449" t="s">
        <v>998</v>
      </c>
      <c r="F170" s="449" t="s">
        <v>1087</v>
      </c>
      <c r="G170" s="449"/>
      <c r="H170" s="453">
        <v>7</v>
      </c>
      <c r="I170" s="453">
        <v>7056</v>
      </c>
      <c r="J170" s="449">
        <v>0.87240356083086057</v>
      </c>
      <c r="K170" s="449">
        <v>1008</v>
      </c>
      <c r="L170" s="453">
        <v>8</v>
      </c>
      <c r="M170" s="453">
        <v>8088</v>
      </c>
      <c r="N170" s="449">
        <v>1</v>
      </c>
      <c r="O170" s="449">
        <v>1011</v>
      </c>
      <c r="P170" s="453">
        <v>9</v>
      </c>
      <c r="Q170" s="453">
        <v>9108</v>
      </c>
      <c r="R170" s="523">
        <v>1.1261127596439169</v>
      </c>
      <c r="S170" s="454">
        <v>1012</v>
      </c>
    </row>
    <row r="171" spans="1:19" ht="14.4" customHeight="1" x14ac:dyDescent="0.3">
      <c r="A171" s="448" t="s">
        <v>996</v>
      </c>
      <c r="B171" s="449" t="s">
        <v>997</v>
      </c>
      <c r="C171" s="449" t="s">
        <v>407</v>
      </c>
      <c r="D171" s="449" t="s">
        <v>972</v>
      </c>
      <c r="E171" s="449" t="s">
        <v>998</v>
      </c>
      <c r="F171" s="449" t="s">
        <v>1091</v>
      </c>
      <c r="G171" s="449" t="s">
        <v>1092</v>
      </c>
      <c r="H171" s="453">
        <v>292</v>
      </c>
      <c r="I171" s="453">
        <v>661088</v>
      </c>
      <c r="J171" s="449">
        <v>0.93565370984725826</v>
      </c>
      <c r="K171" s="449">
        <v>2264</v>
      </c>
      <c r="L171" s="453">
        <v>308</v>
      </c>
      <c r="M171" s="453">
        <v>706552</v>
      </c>
      <c r="N171" s="449">
        <v>1</v>
      </c>
      <c r="O171" s="449">
        <v>2294</v>
      </c>
      <c r="P171" s="453">
        <v>47</v>
      </c>
      <c r="Q171" s="453">
        <v>107959</v>
      </c>
      <c r="R171" s="523">
        <v>0.15279696328083425</v>
      </c>
      <c r="S171" s="454">
        <v>2297</v>
      </c>
    </row>
    <row r="172" spans="1:19" ht="14.4" customHeight="1" x14ac:dyDescent="0.3">
      <c r="A172" s="448" t="s">
        <v>996</v>
      </c>
      <c r="B172" s="449" t="s">
        <v>997</v>
      </c>
      <c r="C172" s="449" t="s">
        <v>407</v>
      </c>
      <c r="D172" s="449" t="s">
        <v>972</v>
      </c>
      <c r="E172" s="449" t="s">
        <v>998</v>
      </c>
      <c r="F172" s="449" t="s">
        <v>1091</v>
      </c>
      <c r="G172" s="449"/>
      <c r="H172" s="453">
        <v>26</v>
      </c>
      <c r="I172" s="453">
        <v>58864</v>
      </c>
      <c r="J172" s="449">
        <v>2.1383318802673643</v>
      </c>
      <c r="K172" s="449">
        <v>2264</v>
      </c>
      <c r="L172" s="453">
        <v>12</v>
      </c>
      <c r="M172" s="453">
        <v>27528</v>
      </c>
      <c r="N172" s="449">
        <v>1</v>
      </c>
      <c r="O172" s="449">
        <v>2294</v>
      </c>
      <c r="P172" s="453"/>
      <c r="Q172" s="453"/>
      <c r="R172" s="523"/>
      <c r="S172" s="454"/>
    </row>
    <row r="173" spans="1:19" ht="14.4" customHeight="1" x14ac:dyDescent="0.3">
      <c r="A173" s="448" t="s">
        <v>996</v>
      </c>
      <c r="B173" s="449" t="s">
        <v>997</v>
      </c>
      <c r="C173" s="449" t="s">
        <v>407</v>
      </c>
      <c r="D173" s="449" t="s">
        <v>972</v>
      </c>
      <c r="E173" s="449" t="s">
        <v>998</v>
      </c>
      <c r="F173" s="449" t="s">
        <v>1093</v>
      </c>
      <c r="G173" s="449" t="s">
        <v>1094</v>
      </c>
      <c r="H173" s="453"/>
      <c r="I173" s="453"/>
      <c r="J173" s="449"/>
      <c r="K173" s="449"/>
      <c r="L173" s="453">
        <v>1</v>
      </c>
      <c r="M173" s="453">
        <v>263</v>
      </c>
      <c r="N173" s="449">
        <v>1</v>
      </c>
      <c r="O173" s="449">
        <v>263</v>
      </c>
      <c r="P173" s="453"/>
      <c r="Q173" s="453"/>
      <c r="R173" s="523"/>
      <c r="S173" s="454"/>
    </row>
    <row r="174" spans="1:19" ht="14.4" customHeight="1" x14ac:dyDescent="0.3">
      <c r="A174" s="448" t="s">
        <v>996</v>
      </c>
      <c r="B174" s="449" t="s">
        <v>997</v>
      </c>
      <c r="C174" s="449" t="s">
        <v>407</v>
      </c>
      <c r="D174" s="449" t="s">
        <v>972</v>
      </c>
      <c r="E174" s="449" t="s">
        <v>998</v>
      </c>
      <c r="F174" s="449" t="s">
        <v>1095</v>
      </c>
      <c r="G174" s="449" t="s">
        <v>1096</v>
      </c>
      <c r="H174" s="453">
        <v>355</v>
      </c>
      <c r="I174" s="453">
        <v>714260</v>
      </c>
      <c r="J174" s="449">
        <v>0.94995278564683661</v>
      </c>
      <c r="K174" s="449">
        <v>2012</v>
      </c>
      <c r="L174" s="453">
        <v>353</v>
      </c>
      <c r="M174" s="453">
        <v>751890</v>
      </c>
      <c r="N174" s="449">
        <v>1</v>
      </c>
      <c r="O174" s="449">
        <v>2130</v>
      </c>
      <c r="P174" s="453">
        <v>33</v>
      </c>
      <c r="Q174" s="453">
        <v>70323</v>
      </c>
      <c r="R174" s="523">
        <v>9.3528308662171322E-2</v>
      </c>
      <c r="S174" s="454">
        <v>2131</v>
      </c>
    </row>
    <row r="175" spans="1:19" ht="14.4" customHeight="1" x14ac:dyDescent="0.3">
      <c r="A175" s="448" t="s">
        <v>996</v>
      </c>
      <c r="B175" s="449" t="s">
        <v>997</v>
      </c>
      <c r="C175" s="449" t="s">
        <v>407</v>
      </c>
      <c r="D175" s="449" t="s">
        <v>972</v>
      </c>
      <c r="E175" s="449" t="s">
        <v>998</v>
      </c>
      <c r="F175" s="449" t="s">
        <v>1097</v>
      </c>
      <c r="G175" s="449" t="s">
        <v>1098</v>
      </c>
      <c r="H175" s="453"/>
      <c r="I175" s="453"/>
      <c r="J175" s="449"/>
      <c r="K175" s="449"/>
      <c r="L175" s="453">
        <v>1</v>
      </c>
      <c r="M175" s="453">
        <v>242</v>
      </c>
      <c r="N175" s="449">
        <v>1</v>
      </c>
      <c r="O175" s="449">
        <v>242</v>
      </c>
      <c r="P175" s="453"/>
      <c r="Q175" s="453"/>
      <c r="R175" s="523"/>
      <c r="S175" s="454"/>
    </row>
    <row r="176" spans="1:19" ht="14.4" customHeight="1" x14ac:dyDescent="0.3">
      <c r="A176" s="448" t="s">
        <v>996</v>
      </c>
      <c r="B176" s="449" t="s">
        <v>997</v>
      </c>
      <c r="C176" s="449" t="s">
        <v>407</v>
      </c>
      <c r="D176" s="449" t="s">
        <v>972</v>
      </c>
      <c r="E176" s="449" t="s">
        <v>998</v>
      </c>
      <c r="F176" s="449" t="s">
        <v>1108</v>
      </c>
      <c r="G176" s="449" t="s">
        <v>1109</v>
      </c>
      <c r="H176" s="453">
        <v>47</v>
      </c>
      <c r="I176" s="453">
        <v>12643</v>
      </c>
      <c r="J176" s="449">
        <v>0.75688457854406133</v>
      </c>
      <c r="K176" s="449">
        <v>269</v>
      </c>
      <c r="L176" s="453">
        <v>58</v>
      </c>
      <c r="M176" s="453">
        <v>16704</v>
      </c>
      <c r="N176" s="449">
        <v>1</v>
      </c>
      <c r="O176" s="449">
        <v>288</v>
      </c>
      <c r="P176" s="453">
        <v>6</v>
      </c>
      <c r="Q176" s="453">
        <v>1734</v>
      </c>
      <c r="R176" s="523">
        <v>0.10380747126436782</v>
      </c>
      <c r="S176" s="454">
        <v>289</v>
      </c>
    </row>
    <row r="177" spans="1:19" ht="14.4" customHeight="1" x14ac:dyDescent="0.3">
      <c r="A177" s="448" t="s">
        <v>996</v>
      </c>
      <c r="B177" s="449" t="s">
        <v>997</v>
      </c>
      <c r="C177" s="449" t="s">
        <v>407</v>
      </c>
      <c r="D177" s="449" t="s">
        <v>972</v>
      </c>
      <c r="E177" s="449" t="s">
        <v>998</v>
      </c>
      <c r="F177" s="449" t="s">
        <v>1110</v>
      </c>
      <c r="G177" s="449" t="s">
        <v>1111</v>
      </c>
      <c r="H177" s="453">
        <v>3</v>
      </c>
      <c r="I177" s="453">
        <v>3150</v>
      </c>
      <c r="J177" s="449"/>
      <c r="K177" s="449">
        <v>1050</v>
      </c>
      <c r="L177" s="453"/>
      <c r="M177" s="453"/>
      <c r="N177" s="449"/>
      <c r="O177" s="449"/>
      <c r="P177" s="453"/>
      <c r="Q177" s="453"/>
      <c r="R177" s="523"/>
      <c r="S177" s="454"/>
    </row>
    <row r="178" spans="1:19" ht="14.4" customHeight="1" x14ac:dyDescent="0.3">
      <c r="A178" s="448" t="s">
        <v>996</v>
      </c>
      <c r="B178" s="449" t="s">
        <v>997</v>
      </c>
      <c r="C178" s="449" t="s">
        <v>407</v>
      </c>
      <c r="D178" s="449" t="s">
        <v>972</v>
      </c>
      <c r="E178" s="449" t="s">
        <v>998</v>
      </c>
      <c r="F178" s="449" t="s">
        <v>1116</v>
      </c>
      <c r="G178" s="449" t="s">
        <v>1117</v>
      </c>
      <c r="H178" s="453"/>
      <c r="I178" s="453"/>
      <c r="J178" s="449"/>
      <c r="K178" s="449"/>
      <c r="L178" s="453">
        <v>33</v>
      </c>
      <c r="M178" s="453">
        <v>0</v>
      </c>
      <c r="N178" s="449"/>
      <c r="O178" s="449">
        <v>0</v>
      </c>
      <c r="P178" s="453">
        <v>6</v>
      </c>
      <c r="Q178" s="453">
        <v>0</v>
      </c>
      <c r="R178" s="523"/>
      <c r="S178" s="454">
        <v>0</v>
      </c>
    </row>
    <row r="179" spans="1:19" ht="14.4" customHeight="1" x14ac:dyDescent="0.3">
      <c r="A179" s="448" t="s">
        <v>996</v>
      </c>
      <c r="B179" s="449" t="s">
        <v>997</v>
      </c>
      <c r="C179" s="449" t="s">
        <v>407</v>
      </c>
      <c r="D179" s="449" t="s">
        <v>973</v>
      </c>
      <c r="E179" s="449" t="s">
        <v>998</v>
      </c>
      <c r="F179" s="449" t="s">
        <v>1003</v>
      </c>
      <c r="G179" s="449" t="s">
        <v>1004</v>
      </c>
      <c r="H179" s="453">
        <v>1517</v>
      </c>
      <c r="I179" s="453">
        <v>81918</v>
      </c>
      <c r="J179" s="449">
        <v>0.89960465627059083</v>
      </c>
      <c r="K179" s="449">
        <v>54</v>
      </c>
      <c r="L179" s="453">
        <v>1570</v>
      </c>
      <c r="M179" s="453">
        <v>91060</v>
      </c>
      <c r="N179" s="449">
        <v>1</v>
      </c>
      <c r="O179" s="449">
        <v>58</v>
      </c>
      <c r="P179" s="453">
        <v>72</v>
      </c>
      <c r="Q179" s="453">
        <v>4176</v>
      </c>
      <c r="R179" s="523">
        <v>4.5859872611464965E-2</v>
      </c>
      <c r="S179" s="454">
        <v>58</v>
      </c>
    </row>
    <row r="180" spans="1:19" ht="14.4" customHeight="1" x14ac:dyDescent="0.3">
      <c r="A180" s="448" t="s">
        <v>996</v>
      </c>
      <c r="B180" s="449" t="s">
        <v>997</v>
      </c>
      <c r="C180" s="449" t="s">
        <v>407</v>
      </c>
      <c r="D180" s="449" t="s">
        <v>973</v>
      </c>
      <c r="E180" s="449" t="s">
        <v>998</v>
      </c>
      <c r="F180" s="449" t="s">
        <v>1005</v>
      </c>
      <c r="G180" s="449" t="s">
        <v>1006</v>
      </c>
      <c r="H180" s="453">
        <v>112</v>
      </c>
      <c r="I180" s="453">
        <v>13776</v>
      </c>
      <c r="J180" s="449">
        <v>0.70106870229007634</v>
      </c>
      <c r="K180" s="449">
        <v>123</v>
      </c>
      <c r="L180" s="453">
        <v>150</v>
      </c>
      <c r="M180" s="453">
        <v>19650</v>
      </c>
      <c r="N180" s="449">
        <v>1</v>
      </c>
      <c r="O180" s="449">
        <v>131</v>
      </c>
      <c r="P180" s="453">
        <v>4</v>
      </c>
      <c r="Q180" s="453">
        <v>524</v>
      </c>
      <c r="R180" s="523">
        <v>2.6666666666666668E-2</v>
      </c>
      <c r="S180" s="454">
        <v>131</v>
      </c>
    </row>
    <row r="181" spans="1:19" ht="14.4" customHeight="1" x14ac:dyDescent="0.3">
      <c r="A181" s="448" t="s">
        <v>996</v>
      </c>
      <c r="B181" s="449" t="s">
        <v>997</v>
      </c>
      <c r="C181" s="449" t="s">
        <v>407</v>
      </c>
      <c r="D181" s="449" t="s">
        <v>973</v>
      </c>
      <c r="E181" s="449" t="s">
        <v>998</v>
      </c>
      <c r="F181" s="449" t="s">
        <v>1007</v>
      </c>
      <c r="G181" s="449" t="s">
        <v>1008</v>
      </c>
      <c r="H181" s="453">
        <v>6</v>
      </c>
      <c r="I181" s="453">
        <v>1062</v>
      </c>
      <c r="J181" s="449">
        <v>2.8095238095238093</v>
      </c>
      <c r="K181" s="449">
        <v>177</v>
      </c>
      <c r="L181" s="453">
        <v>2</v>
      </c>
      <c r="M181" s="453">
        <v>378</v>
      </c>
      <c r="N181" s="449">
        <v>1</v>
      </c>
      <c r="O181" s="449">
        <v>189</v>
      </c>
      <c r="P181" s="453"/>
      <c r="Q181" s="453"/>
      <c r="R181" s="523"/>
      <c r="S181" s="454"/>
    </row>
    <row r="182" spans="1:19" ht="14.4" customHeight="1" x14ac:dyDescent="0.3">
      <c r="A182" s="448" t="s">
        <v>996</v>
      </c>
      <c r="B182" s="449" t="s">
        <v>997</v>
      </c>
      <c r="C182" s="449" t="s">
        <v>407</v>
      </c>
      <c r="D182" s="449" t="s">
        <v>973</v>
      </c>
      <c r="E182" s="449" t="s">
        <v>998</v>
      </c>
      <c r="F182" s="449" t="s">
        <v>1011</v>
      </c>
      <c r="G182" s="449" t="s">
        <v>1012</v>
      </c>
      <c r="H182" s="453">
        <v>1</v>
      </c>
      <c r="I182" s="453">
        <v>384</v>
      </c>
      <c r="J182" s="449">
        <v>0.15724815724815724</v>
      </c>
      <c r="K182" s="449">
        <v>384</v>
      </c>
      <c r="L182" s="453">
        <v>6</v>
      </c>
      <c r="M182" s="453">
        <v>2442</v>
      </c>
      <c r="N182" s="449">
        <v>1</v>
      </c>
      <c r="O182" s="449">
        <v>407</v>
      </c>
      <c r="P182" s="453"/>
      <c r="Q182" s="453"/>
      <c r="R182" s="523"/>
      <c r="S182" s="454"/>
    </row>
    <row r="183" spans="1:19" ht="14.4" customHeight="1" x14ac:dyDescent="0.3">
      <c r="A183" s="448" t="s">
        <v>996</v>
      </c>
      <c r="B183" s="449" t="s">
        <v>997</v>
      </c>
      <c r="C183" s="449" t="s">
        <v>407</v>
      </c>
      <c r="D183" s="449" t="s">
        <v>973</v>
      </c>
      <c r="E183" s="449" t="s">
        <v>998</v>
      </c>
      <c r="F183" s="449" t="s">
        <v>1013</v>
      </c>
      <c r="G183" s="449" t="s">
        <v>1014</v>
      </c>
      <c r="H183" s="453">
        <v>340</v>
      </c>
      <c r="I183" s="453">
        <v>58480</v>
      </c>
      <c r="J183" s="449">
        <v>0.71332731575223829</v>
      </c>
      <c r="K183" s="449">
        <v>172</v>
      </c>
      <c r="L183" s="453">
        <v>458</v>
      </c>
      <c r="M183" s="453">
        <v>81982</v>
      </c>
      <c r="N183" s="449">
        <v>1</v>
      </c>
      <c r="O183" s="449">
        <v>179</v>
      </c>
      <c r="P183" s="453">
        <v>23</v>
      </c>
      <c r="Q183" s="453">
        <v>4140</v>
      </c>
      <c r="R183" s="523">
        <v>5.0498890000243955E-2</v>
      </c>
      <c r="S183" s="454">
        <v>180</v>
      </c>
    </row>
    <row r="184" spans="1:19" ht="14.4" customHeight="1" x14ac:dyDescent="0.3">
      <c r="A184" s="448" t="s">
        <v>996</v>
      </c>
      <c r="B184" s="449" t="s">
        <v>997</v>
      </c>
      <c r="C184" s="449" t="s">
        <v>407</v>
      </c>
      <c r="D184" s="449" t="s">
        <v>973</v>
      </c>
      <c r="E184" s="449" t="s">
        <v>998</v>
      </c>
      <c r="F184" s="449" t="s">
        <v>1015</v>
      </c>
      <c r="G184" s="449" t="s">
        <v>1016</v>
      </c>
      <c r="H184" s="453">
        <v>6</v>
      </c>
      <c r="I184" s="453">
        <v>3198</v>
      </c>
      <c r="J184" s="449"/>
      <c r="K184" s="449">
        <v>533</v>
      </c>
      <c r="L184" s="453"/>
      <c r="M184" s="453"/>
      <c r="N184" s="449"/>
      <c r="O184" s="449"/>
      <c r="P184" s="453"/>
      <c r="Q184" s="453"/>
      <c r="R184" s="523"/>
      <c r="S184" s="454"/>
    </row>
    <row r="185" spans="1:19" ht="14.4" customHeight="1" x14ac:dyDescent="0.3">
      <c r="A185" s="448" t="s">
        <v>996</v>
      </c>
      <c r="B185" s="449" t="s">
        <v>997</v>
      </c>
      <c r="C185" s="449" t="s">
        <v>407</v>
      </c>
      <c r="D185" s="449" t="s">
        <v>973</v>
      </c>
      <c r="E185" s="449" t="s">
        <v>998</v>
      </c>
      <c r="F185" s="449" t="s">
        <v>1017</v>
      </c>
      <c r="G185" s="449" t="s">
        <v>1018</v>
      </c>
      <c r="H185" s="453">
        <v>315</v>
      </c>
      <c r="I185" s="453">
        <v>101430</v>
      </c>
      <c r="J185" s="449">
        <v>0.53683709114004441</v>
      </c>
      <c r="K185" s="449">
        <v>322</v>
      </c>
      <c r="L185" s="453">
        <v>564</v>
      </c>
      <c r="M185" s="453">
        <v>188940</v>
      </c>
      <c r="N185" s="449">
        <v>1</v>
      </c>
      <c r="O185" s="449">
        <v>335</v>
      </c>
      <c r="P185" s="453">
        <v>24</v>
      </c>
      <c r="Q185" s="453">
        <v>8064</v>
      </c>
      <c r="R185" s="523">
        <v>4.2680215941568754E-2</v>
      </c>
      <c r="S185" s="454">
        <v>336</v>
      </c>
    </row>
    <row r="186" spans="1:19" ht="14.4" customHeight="1" x14ac:dyDescent="0.3">
      <c r="A186" s="448" t="s">
        <v>996</v>
      </c>
      <c r="B186" s="449" t="s">
        <v>997</v>
      </c>
      <c r="C186" s="449" t="s">
        <v>407</v>
      </c>
      <c r="D186" s="449" t="s">
        <v>973</v>
      </c>
      <c r="E186" s="449" t="s">
        <v>998</v>
      </c>
      <c r="F186" s="449" t="s">
        <v>1019</v>
      </c>
      <c r="G186" s="449" t="s">
        <v>1020</v>
      </c>
      <c r="H186" s="453">
        <v>77</v>
      </c>
      <c r="I186" s="453">
        <v>33803</v>
      </c>
      <c r="J186" s="449">
        <v>0.85820554483599065</v>
      </c>
      <c r="K186" s="449">
        <v>439</v>
      </c>
      <c r="L186" s="453">
        <v>86</v>
      </c>
      <c r="M186" s="453">
        <v>39388</v>
      </c>
      <c r="N186" s="449">
        <v>1</v>
      </c>
      <c r="O186" s="449">
        <v>458</v>
      </c>
      <c r="P186" s="453">
        <v>3</v>
      </c>
      <c r="Q186" s="453">
        <v>1377</v>
      </c>
      <c r="R186" s="523">
        <v>3.4959886259774552E-2</v>
      </c>
      <c r="S186" s="454">
        <v>459</v>
      </c>
    </row>
    <row r="187" spans="1:19" ht="14.4" customHeight="1" x14ac:dyDescent="0.3">
      <c r="A187" s="448" t="s">
        <v>996</v>
      </c>
      <c r="B187" s="449" t="s">
        <v>997</v>
      </c>
      <c r="C187" s="449" t="s">
        <v>407</v>
      </c>
      <c r="D187" s="449" t="s">
        <v>973</v>
      </c>
      <c r="E187" s="449" t="s">
        <v>998</v>
      </c>
      <c r="F187" s="449" t="s">
        <v>1021</v>
      </c>
      <c r="G187" s="449" t="s">
        <v>1022</v>
      </c>
      <c r="H187" s="453">
        <v>2047</v>
      </c>
      <c r="I187" s="453">
        <v>698027</v>
      </c>
      <c r="J187" s="449">
        <v>0.73912688983623365</v>
      </c>
      <c r="K187" s="449">
        <v>341</v>
      </c>
      <c r="L187" s="453">
        <v>2706</v>
      </c>
      <c r="M187" s="453">
        <v>944394</v>
      </c>
      <c r="N187" s="449">
        <v>1</v>
      </c>
      <c r="O187" s="449">
        <v>349</v>
      </c>
      <c r="P187" s="453">
        <v>113</v>
      </c>
      <c r="Q187" s="453">
        <v>39437</v>
      </c>
      <c r="R187" s="523">
        <v>4.1759053954175902E-2</v>
      </c>
      <c r="S187" s="454">
        <v>349</v>
      </c>
    </row>
    <row r="188" spans="1:19" ht="14.4" customHeight="1" x14ac:dyDescent="0.3">
      <c r="A188" s="448" t="s">
        <v>996</v>
      </c>
      <c r="B188" s="449" t="s">
        <v>997</v>
      </c>
      <c r="C188" s="449" t="s">
        <v>407</v>
      </c>
      <c r="D188" s="449" t="s">
        <v>973</v>
      </c>
      <c r="E188" s="449" t="s">
        <v>998</v>
      </c>
      <c r="F188" s="449" t="s">
        <v>1029</v>
      </c>
      <c r="G188" s="449" t="s">
        <v>1030</v>
      </c>
      <c r="H188" s="453">
        <v>1</v>
      </c>
      <c r="I188" s="453">
        <v>109</v>
      </c>
      <c r="J188" s="449">
        <v>0.46581196581196582</v>
      </c>
      <c r="K188" s="449">
        <v>109</v>
      </c>
      <c r="L188" s="453">
        <v>2</v>
      </c>
      <c r="M188" s="453">
        <v>234</v>
      </c>
      <c r="N188" s="449">
        <v>1</v>
      </c>
      <c r="O188" s="449">
        <v>117</v>
      </c>
      <c r="P188" s="453"/>
      <c r="Q188" s="453"/>
      <c r="R188" s="523"/>
      <c r="S188" s="454"/>
    </row>
    <row r="189" spans="1:19" ht="14.4" customHeight="1" x14ac:dyDescent="0.3">
      <c r="A189" s="448" t="s">
        <v>996</v>
      </c>
      <c r="B189" s="449" t="s">
        <v>997</v>
      </c>
      <c r="C189" s="449" t="s">
        <v>407</v>
      </c>
      <c r="D189" s="449" t="s">
        <v>973</v>
      </c>
      <c r="E189" s="449" t="s">
        <v>998</v>
      </c>
      <c r="F189" s="449" t="s">
        <v>1037</v>
      </c>
      <c r="G189" s="449" t="s">
        <v>1038</v>
      </c>
      <c r="H189" s="453">
        <v>1</v>
      </c>
      <c r="I189" s="453">
        <v>37</v>
      </c>
      <c r="J189" s="449">
        <v>0.48684210526315791</v>
      </c>
      <c r="K189" s="449">
        <v>37</v>
      </c>
      <c r="L189" s="453">
        <v>2</v>
      </c>
      <c r="M189" s="453">
        <v>76</v>
      </c>
      <c r="N189" s="449">
        <v>1</v>
      </c>
      <c r="O189" s="449">
        <v>38</v>
      </c>
      <c r="P189" s="453"/>
      <c r="Q189" s="453"/>
      <c r="R189" s="523"/>
      <c r="S189" s="454"/>
    </row>
    <row r="190" spans="1:19" ht="14.4" customHeight="1" x14ac:dyDescent="0.3">
      <c r="A190" s="448" t="s">
        <v>996</v>
      </c>
      <c r="B190" s="449" t="s">
        <v>997</v>
      </c>
      <c r="C190" s="449" t="s">
        <v>407</v>
      </c>
      <c r="D190" s="449" t="s">
        <v>973</v>
      </c>
      <c r="E190" s="449" t="s">
        <v>998</v>
      </c>
      <c r="F190" s="449" t="s">
        <v>1045</v>
      </c>
      <c r="G190" s="449" t="s">
        <v>1046</v>
      </c>
      <c r="H190" s="453">
        <v>466</v>
      </c>
      <c r="I190" s="453">
        <v>132810</v>
      </c>
      <c r="J190" s="449">
        <v>0.96440397350993379</v>
      </c>
      <c r="K190" s="449">
        <v>285</v>
      </c>
      <c r="L190" s="453">
        <v>453</v>
      </c>
      <c r="M190" s="453">
        <v>137712</v>
      </c>
      <c r="N190" s="449">
        <v>1</v>
      </c>
      <c r="O190" s="449">
        <v>304</v>
      </c>
      <c r="P190" s="453">
        <v>22</v>
      </c>
      <c r="Q190" s="453">
        <v>6710</v>
      </c>
      <c r="R190" s="523">
        <v>4.8724875101661437E-2</v>
      </c>
      <c r="S190" s="454">
        <v>305</v>
      </c>
    </row>
    <row r="191" spans="1:19" ht="14.4" customHeight="1" x14ac:dyDescent="0.3">
      <c r="A191" s="448" t="s">
        <v>996</v>
      </c>
      <c r="B191" s="449" t="s">
        <v>997</v>
      </c>
      <c r="C191" s="449" t="s">
        <v>407</v>
      </c>
      <c r="D191" s="449" t="s">
        <v>973</v>
      </c>
      <c r="E191" s="449" t="s">
        <v>998</v>
      </c>
      <c r="F191" s="449" t="s">
        <v>1049</v>
      </c>
      <c r="G191" s="449" t="s">
        <v>1050</v>
      </c>
      <c r="H191" s="453">
        <v>1167</v>
      </c>
      <c r="I191" s="453">
        <v>539154</v>
      </c>
      <c r="J191" s="449">
        <v>0.99218623481781376</v>
      </c>
      <c r="K191" s="449">
        <v>462</v>
      </c>
      <c r="L191" s="453">
        <v>1100</v>
      </c>
      <c r="M191" s="453">
        <v>543400</v>
      </c>
      <c r="N191" s="449">
        <v>1</v>
      </c>
      <c r="O191" s="449">
        <v>494</v>
      </c>
      <c r="P191" s="453">
        <v>85</v>
      </c>
      <c r="Q191" s="453">
        <v>41990</v>
      </c>
      <c r="R191" s="523">
        <v>7.7272727272727271E-2</v>
      </c>
      <c r="S191" s="454">
        <v>494</v>
      </c>
    </row>
    <row r="192" spans="1:19" ht="14.4" customHeight="1" x14ac:dyDescent="0.3">
      <c r="A192" s="448" t="s">
        <v>996</v>
      </c>
      <c r="B192" s="449" t="s">
        <v>997</v>
      </c>
      <c r="C192" s="449" t="s">
        <v>407</v>
      </c>
      <c r="D192" s="449" t="s">
        <v>973</v>
      </c>
      <c r="E192" s="449" t="s">
        <v>998</v>
      </c>
      <c r="F192" s="449" t="s">
        <v>1053</v>
      </c>
      <c r="G192" s="449" t="s">
        <v>1054</v>
      </c>
      <c r="H192" s="453">
        <v>1287</v>
      </c>
      <c r="I192" s="453">
        <v>458172</v>
      </c>
      <c r="J192" s="449">
        <v>0.95474379545312471</v>
      </c>
      <c r="K192" s="449">
        <v>356</v>
      </c>
      <c r="L192" s="453">
        <v>1297</v>
      </c>
      <c r="M192" s="453">
        <v>479890</v>
      </c>
      <c r="N192" s="449">
        <v>1</v>
      </c>
      <c r="O192" s="449">
        <v>370</v>
      </c>
      <c r="P192" s="453">
        <v>89</v>
      </c>
      <c r="Q192" s="453">
        <v>32930</v>
      </c>
      <c r="R192" s="523">
        <v>6.8619892058596768E-2</v>
      </c>
      <c r="S192" s="454">
        <v>370</v>
      </c>
    </row>
    <row r="193" spans="1:19" ht="14.4" customHeight="1" x14ac:dyDescent="0.3">
      <c r="A193" s="448" t="s">
        <v>996</v>
      </c>
      <c r="B193" s="449" t="s">
        <v>997</v>
      </c>
      <c r="C193" s="449" t="s">
        <v>407</v>
      </c>
      <c r="D193" s="449" t="s">
        <v>973</v>
      </c>
      <c r="E193" s="449" t="s">
        <v>998</v>
      </c>
      <c r="F193" s="449" t="s">
        <v>1055</v>
      </c>
      <c r="G193" s="449" t="s">
        <v>1056</v>
      </c>
      <c r="H193" s="453">
        <v>92</v>
      </c>
      <c r="I193" s="453">
        <v>268364</v>
      </c>
      <c r="J193" s="449">
        <v>0.74508301404853128</v>
      </c>
      <c r="K193" s="449">
        <v>2917</v>
      </c>
      <c r="L193" s="453">
        <v>116</v>
      </c>
      <c r="M193" s="453">
        <v>360180</v>
      </c>
      <c r="N193" s="449">
        <v>1</v>
      </c>
      <c r="O193" s="449">
        <v>3105</v>
      </c>
      <c r="P193" s="453">
        <v>6</v>
      </c>
      <c r="Q193" s="453">
        <v>18648</v>
      </c>
      <c r="R193" s="523">
        <v>5.1774112943528239E-2</v>
      </c>
      <c r="S193" s="454">
        <v>3108</v>
      </c>
    </row>
    <row r="194" spans="1:19" ht="14.4" customHeight="1" x14ac:dyDescent="0.3">
      <c r="A194" s="448" t="s">
        <v>996</v>
      </c>
      <c r="B194" s="449" t="s">
        <v>997</v>
      </c>
      <c r="C194" s="449" t="s">
        <v>407</v>
      </c>
      <c r="D194" s="449" t="s">
        <v>973</v>
      </c>
      <c r="E194" s="449" t="s">
        <v>998</v>
      </c>
      <c r="F194" s="449" t="s">
        <v>1059</v>
      </c>
      <c r="G194" s="449" t="s">
        <v>1060</v>
      </c>
      <c r="H194" s="453">
        <v>236</v>
      </c>
      <c r="I194" s="453">
        <v>24780</v>
      </c>
      <c r="J194" s="449">
        <v>1.1162162162162161</v>
      </c>
      <c r="K194" s="449">
        <v>105</v>
      </c>
      <c r="L194" s="453">
        <v>200</v>
      </c>
      <c r="M194" s="453">
        <v>22200</v>
      </c>
      <c r="N194" s="449">
        <v>1</v>
      </c>
      <c r="O194" s="449">
        <v>111</v>
      </c>
      <c r="P194" s="453">
        <v>25</v>
      </c>
      <c r="Q194" s="453">
        <v>2775</v>
      </c>
      <c r="R194" s="523">
        <v>0.125</v>
      </c>
      <c r="S194" s="454">
        <v>111</v>
      </c>
    </row>
    <row r="195" spans="1:19" ht="14.4" customHeight="1" x14ac:dyDescent="0.3">
      <c r="A195" s="448" t="s">
        <v>996</v>
      </c>
      <c r="B195" s="449" t="s">
        <v>997</v>
      </c>
      <c r="C195" s="449" t="s">
        <v>407</v>
      </c>
      <c r="D195" s="449" t="s">
        <v>973</v>
      </c>
      <c r="E195" s="449" t="s">
        <v>998</v>
      </c>
      <c r="F195" s="449" t="s">
        <v>1061</v>
      </c>
      <c r="G195" s="449" t="s">
        <v>1062</v>
      </c>
      <c r="H195" s="453">
        <v>3</v>
      </c>
      <c r="I195" s="453">
        <v>351</v>
      </c>
      <c r="J195" s="449">
        <v>0.93600000000000005</v>
      </c>
      <c r="K195" s="449">
        <v>117</v>
      </c>
      <c r="L195" s="453">
        <v>3</v>
      </c>
      <c r="M195" s="453">
        <v>375</v>
      </c>
      <c r="N195" s="449">
        <v>1</v>
      </c>
      <c r="O195" s="449">
        <v>125</v>
      </c>
      <c r="P195" s="453">
        <v>2</v>
      </c>
      <c r="Q195" s="453">
        <v>250</v>
      </c>
      <c r="R195" s="523">
        <v>0.66666666666666663</v>
      </c>
      <c r="S195" s="454">
        <v>125</v>
      </c>
    </row>
    <row r="196" spans="1:19" ht="14.4" customHeight="1" x14ac:dyDescent="0.3">
      <c r="A196" s="448" t="s">
        <v>996</v>
      </c>
      <c r="B196" s="449" t="s">
        <v>997</v>
      </c>
      <c r="C196" s="449" t="s">
        <v>407</v>
      </c>
      <c r="D196" s="449" t="s">
        <v>973</v>
      </c>
      <c r="E196" s="449" t="s">
        <v>998</v>
      </c>
      <c r="F196" s="449" t="s">
        <v>1063</v>
      </c>
      <c r="G196" s="449" t="s">
        <v>1064</v>
      </c>
      <c r="H196" s="453">
        <v>3</v>
      </c>
      <c r="I196" s="453">
        <v>1389</v>
      </c>
      <c r="J196" s="449">
        <v>0.93535353535353538</v>
      </c>
      <c r="K196" s="449">
        <v>463</v>
      </c>
      <c r="L196" s="453">
        <v>3</v>
      </c>
      <c r="M196" s="453">
        <v>1485</v>
      </c>
      <c r="N196" s="449">
        <v>1</v>
      </c>
      <c r="O196" s="449">
        <v>495</v>
      </c>
      <c r="P196" s="453"/>
      <c r="Q196" s="453"/>
      <c r="R196" s="523"/>
      <c r="S196" s="454"/>
    </row>
    <row r="197" spans="1:19" ht="14.4" customHeight="1" x14ac:dyDescent="0.3">
      <c r="A197" s="448" t="s">
        <v>996</v>
      </c>
      <c r="B197" s="449" t="s">
        <v>997</v>
      </c>
      <c r="C197" s="449" t="s">
        <v>407</v>
      </c>
      <c r="D197" s="449" t="s">
        <v>973</v>
      </c>
      <c r="E197" s="449" t="s">
        <v>998</v>
      </c>
      <c r="F197" s="449" t="s">
        <v>1065</v>
      </c>
      <c r="G197" s="449" t="s">
        <v>1066</v>
      </c>
      <c r="H197" s="453">
        <v>20</v>
      </c>
      <c r="I197" s="453">
        <v>25360</v>
      </c>
      <c r="J197" s="449">
        <v>0.70593475114129833</v>
      </c>
      <c r="K197" s="449">
        <v>1268</v>
      </c>
      <c r="L197" s="453">
        <v>28</v>
      </c>
      <c r="M197" s="453">
        <v>35924</v>
      </c>
      <c r="N197" s="449">
        <v>1</v>
      </c>
      <c r="O197" s="449">
        <v>1283</v>
      </c>
      <c r="P197" s="453"/>
      <c r="Q197" s="453"/>
      <c r="R197" s="523"/>
      <c r="S197" s="454"/>
    </row>
    <row r="198" spans="1:19" ht="14.4" customHeight="1" x14ac:dyDescent="0.3">
      <c r="A198" s="448" t="s">
        <v>996</v>
      </c>
      <c r="B198" s="449" t="s">
        <v>997</v>
      </c>
      <c r="C198" s="449" t="s">
        <v>407</v>
      </c>
      <c r="D198" s="449" t="s">
        <v>973</v>
      </c>
      <c r="E198" s="449" t="s">
        <v>998</v>
      </c>
      <c r="F198" s="449" t="s">
        <v>1065</v>
      </c>
      <c r="G198" s="449"/>
      <c r="H198" s="453">
        <v>1</v>
      </c>
      <c r="I198" s="453">
        <v>1268</v>
      </c>
      <c r="J198" s="449">
        <v>0.98830865159781767</v>
      </c>
      <c r="K198" s="449">
        <v>1268</v>
      </c>
      <c r="L198" s="453">
        <v>1</v>
      </c>
      <c r="M198" s="453">
        <v>1283</v>
      </c>
      <c r="N198" s="449">
        <v>1</v>
      </c>
      <c r="O198" s="449">
        <v>1283</v>
      </c>
      <c r="P198" s="453"/>
      <c r="Q198" s="453"/>
      <c r="R198" s="523"/>
      <c r="S198" s="454"/>
    </row>
    <row r="199" spans="1:19" ht="14.4" customHeight="1" x14ac:dyDescent="0.3">
      <c r="A199" s="448" t="s">
        <v>996</v>
      </c>
      <c r="B199" s="449" t="s">
        <v>997</v>
      </c>
      <c r="C199" s="449" t="s">
        <v>407</v>
      </c>
      <c r="D199" s="449" t="s">
        <v>973</v>
      </c>
      <c r="E199" s="449" t="s">
        <v>998</v>
      </c>
      <c r="F199" s="449" t="s">
        <v>1067</v>
      </c>
      <c r="G199" s="449" t="s">
        <v>1068</v>
      </c>
      <c r="H199" s="453">
        <v>546</v>
      </c>
      <c r="I199" s="453">
        <v>238602</v>
      </c>
      <c r="J199" s="449">
        <v>0.94791666666666663</v>
      </c>
      <c r="K199" s="449">
        <v>437</v>
      </c>
      <c r="L199" s="453">
        <v>552</v>
      </c>
      <c r="M199" s="453">
        <v>251712</v>
      </c>
      <c r="N199" s="449">
        <v>1</v>
      </c>
      <c r="O199" s="449">
        <v>456</v>
      </c>
      <c r="P199" s="453">
        <v>44</v>
      </c>
      <c r="Q199" s="453">
        <v>20064</v>
      </c>
      <c r="R199" s="523">
        <v>7.9710144927536225E-2</v>
      </c>
      <c r="S199" s="454">
        <v>456</v>
      </c>
    </row>
    <row r="200" spans="1:19" ht="14.4" customHeight="1" x14ac:dyDescent="0.3">
      <c r="A200" s="448" t="s">
        <v>996</v>
      </c>
      <c r="B200" s="449" t="s">
        <v>997</v>
      </c>
      <c r="C200" s="449" t="s">
        <v>407</v>
      </c>
      <c r="D200" s="449" t="s">
        <v>973</v>
      </c>
      <c r="E200" s="449" t="s">
        <v>998</v>
      </c>
      <c r="F200" s="449" t="s">
        <v>1069</v>
      </c>
      <c r="G200" s="449" t="s">
        <v>1070</v>
      </c>
      <c r="H200" s="453">
        <v>2370</v>
      </c>
      <c r="I200" s="453">
        <v>127980</v>
      </c>
      <c r="J200" s="449">
        <v>0.9482388157017323</v>
      </c>
      <c r="K200" s="449">
        <v>54</v>
      </c>
      <c r="L200" s="453">
        <v>2327</v>
      </c>
      <c r="M200" s="453">
        <v>134966</v>
      </c>
      <c r="N200" s="449">
        <v>1</v>
      </c>
      <c r="O200" s="449">
        <v>58</v>
      </c>
      <c r="P200" s="453">
        <v>250</v>
      </c>
      <c r="Q200" s="453">
        <v>14500</v>
      </c>
      <c r="R200" s="523">
        <v>0.10743446497636441</v>
      </c>
      <c r="S200" s="454">
        <v>58</v>
      </c>
    </row>
    <row r="201" spans="1:19" ht="14.4" customHeight="1" x14ac:dyDescent="0.3">
      <c r="A201" s="448" t="s">
        <v>996</v>
      </c>
      <c r="B201" s="449" t="s">
        <v>997</v>
      </c>
      <c r="C201" s="449" t="s">
        <v>407</v>
      </c>
      <c r="D201" s="449" t="s">
        <v>973</v>
      </c>
      <c r="E201" s="449" t="s">
        <v>998</v>
      </c>
      <c r="F201" s="449" t="s">
        <v>1071</v>
      </c>
      <c r="G201" s="449" t="s">
        <v>1072</v>
      </c>
      <c r="H201" s="453"/>
      <c r="I201" s="453"/>
      <c r="J201" s="449"/>
      <c r="K201" s="449"/>
      <c r="L201" s="453">
        <v>11</v>
      </c>
      <c r="M201" s="453">
        <v>23903</v>
      </c>
      <c r="N201" s="449">
        <v>1</v>
      </c>
      <c r="O201" s="449">
        <v>2173</v>
      </c>
      <c r="P201" s="453">
        <v>3</v>
      </c>
      <c r="Q201" s="453">
        <v>6519</v>
      </c>
      <c r="R201" s="523">
        <v>0.27272727272727271</v>
      </c>
      <c r="S201" s="454">
        <v>2173</v>
      </c>
    </row>
    <row r="202" spans="1:19" ht="14.4" customHeight="1" x14ac:dyDescent="0.3">
      <c r="A202" s="448" t="s">
        <v>996</v>
      </c>
      <c r="B202" s="449" t="s">
        <v>997</v>
      </c>
      <c r="C202" s="449" t="s">
        <v>407</v>
      </c>
      <c r="D202" s="449" t="s">
        <v>973</v>
      </c>
      <c r="E202" s="449" t="s">
        <v>998</v>
      </c>
      <c r="F202" s="449" t="s">
        <v>1077</v>
      </c>
      <c r="G202" s="449" t="s">
        <v>1078</v>
      </c>
      <c r="H202" s="453">
        <v>1427</v>
      </c>
      <c r="I202" s="453">
        <v>241163</v>
      </c>
      <c r="J202" s="449">
        <v>0.94647959183673469</v>
      </c>
      <c r="K202" s="449">
        <v>169</v>
      </c>
      <c r="L202" s="453">
        <v>1456</v>
      </c>
      <c r="M202" s="453">
        <v>254800</v>
      </c>
      <c r="N202" s="449">
        <v>1</v>
      </c>
      <c r="O202" s="449">
        <v>175</v>
      </c>
      <c r="P202" s="453">
        <v>67</v>
      </c>
      <c r="Q202" s="453">
        <v>11792</v>
      </c>
      <c r="R202" s="523">
        <v>4.6279434850863423E-2</v>
      </c>
      <c r="S202" s="454">
        <v>176</v>
      </c>
    </row>
    <row r="203" spans="1:19" ht="14.4" customHeight="1" x14ac:dyDescent="0.3">
      <c r="A203" s="448" t="s">
        <v>996</v>
      </c>
      <c r="B203" s="449" t="s">
        <v>997</v>
      </c>
      <c r="C203" s="449" t="s">
        <v>407</v>
      </c>
      <c r="D203" s="449" t="s">
        <v>973</v>
      </c>
      <c r="E203" s="449" t="s">
        <v>998</v>
      </c>
      <c r="F203" s="449" t="s">
        <v>1083</v>
      </c>
      <c r="G203" s="449" t="s">
        <v>1084</v>
      </c>
      <c r="H203" s="453">
        <v>80</v>
      </c>
      <c r="I203" s="453">
        <v>13040</v>
      </c>
      <c r="J203" s="449">
        <v>0.94097272333670079</v>
      </c>
      <c r="K203" s="449">
        <v>163</v>
      </c>
      <c r="L203" s="453">
        <v>82</v>
      </c>
      <c r="M203" s="453">
        <v>13858</v>
      </c>
      <c r="N203" s="449">
        <v>1</v>
      </c>
      <c r="O203" s="449">
        <v>169</v>
      </c>
      <c r="P203" s="453">
        <v>2</v>
      </c>
      <c r="Q203" s="453">
        <v>340</v>
      </c>
      <c r="R203" s="523">
        <v>2.4534564872275941E-2</v>
      </c>
      <c r="S203" s="454">
        <v>170</v>
      </c>
    </row>
    <row r="204" spans="1:19" ht="14.4" customHeight="1" x14ac:dyDescent="0.3">
      <c r="A204" s="448" t="s">
        <v>996</v>
      </c>
      <c r="B204" s="449" t="s">
        <v>997</v>
      </c>
      <c r="C204" s="449" t="s">
        <v>407</v>
      </c>
      <c r="D204" s="449" t="s">
        <v>973</v>
      </c>
      <c r="E204" s="449" t="s">
        <v>998</v>
      </c>
      <c r="F204" s="449" t="s">
        <v>1087</v>
      </c>
      <c r="G204" s="449" t="s">
        <v>1088</v>
      </c>
      <c r="H204" s="453">
        <v>96</v>
      </c>
      <c r="I204" s="453">
        <v>96768</v>
      </c>
      <c r="J204" s="449">
        <v>0.69865060971647641</v>
      </c>
      <c r="K204" s="449">
        <v>1008</v>
      </c>
      <c r="L204" s="453">
        <v>137</v>
      </c>
      <c r="M204" s="453">
        <v>138507</v>
      </c>
      <c r="N204" s="449">
        <v>1</v>
      </c>
      <c r="O204" s="449">
        <v>1011</v>
      </c>
      <c r="P204" s="453">
        <v>72</v>
      </c>
      <c r="Q204" s="453">
        <v>72864</v>
      </c>
      <c r="R204" s="523">
        <v>0.52606727457818014</v>
      </c>
      <c r="S204" s="454">
        <v>1012</v>
      </c>
    </row>
    <row r="205" spans="1:19" ht="14.4" customHeight="1" x14ac:dyDescent="0.3">
      <c r="A205" s="448" t="s">
        <v>996</v>
      </c>
      <c r="B205" s="449" t="s">
        <v>997</v>
      </c>
      <c r="C205" s="449" t="s">
        <v>407</v>
      </c>
      <c r="D205" s="449" t="s">
        <v>973</v>
      </c>
      <c r="E205" s="449" t="s">
        <v>998</v>
      </c>
      <c r="F205" s="449" t="s">
        <v>1087</v>
      </c>
      <c r="G205" s="449"/>
      <c r="H205" s="453">
        <v>11</v>
      </c>
      <c r="I205" s="453">
        <v>11088</v>
      </c>
      <c r="J205" s="449">
        <v>10.967359050445104</v>
      </c>
      <c r="K205" s="449">
        <v>1008</v>
      </c>
      <c r="L205" s="453">
        <v>1</v>
      </c>
      <c r="M205" s="453">
        <v>1011</v>
      </c>
      <c r="N205" s="449">
        <v>1</v>
      </c>
      <c r="O205" s="449">
        <v>1011</v>
      </c>
      <c r="P205" s="453">
        <v>4</v>
      </c>
      <c r="Q205" s="453">
        <v>4048</v>
      </c>
      <c r="R205" s="523">
        <v>4.0039564787339268</v>
      </c>
      <c r="S205" s="454">
        <v>1012</v>
      </c>
    </row>
    <row r="206" spans="1:19" ht="14.4" customHeight="1" x14ac:dyDescent="0.3">
      <c r="A206" s="448" t="s">
        <v>996</v>
      </c>
      <c r="B206" s="449" t="s">
        <v>997</v>
      </c>
      <c r="C206" s="449" t="s">
        <v>407</v>
      </c>
      <c r="D206" s="449" t="s">
        <v>973</v>
      </c>
      <c r="E206" s="449" t="s">
        <v>998</v>
      </c>
      <c r="F206" s="449" t="s">
        <v>1091</v>
      </c>
      <c r="G206" s="449" t="s">
        <v>1092</v>
      </c>
      <c r="H206" s="453">
        <v>88</v>
      </c>
      <c r="I206" s="453">
        <v>199232</v>
      </c>
      <c r="J206" s="449">
        <v>0.65300129137141016</v>
      </c>
      <c r="K206" s="449">
        <v>2264</v>
      </c>
      <c r="L206" s="453">
        <v>133</v>
      </c>
      <c r="M206" s="453">
        <v>305102</v>
      </c>
      <c r="N206" s="449">
        <v>1</v>
      </c>
      <c r="O206" s="449">
        <v>2294</v>
      </c>
      <c r="P206" s="453"/>
      <c r="Q206" s="453"/>
      <c r="R206" s="523"/>
      <c r="S206" s="454"/>
    </row>
    <row r="207" spans="1:19" ht="14.4" customHeight="1" x14ac:dyDescent="0.3">
      <c r="A207" s="448" t="s">
        <v>996</v>
      </c>
      <c r="B207" s="449" t="s">
        <v>997</v>
      </c>
      <c r="C207" s="449" t="s">
        <v>407</v>
      </c>
      <c r="D207" s="449" t="s">
        <v>973</v>
      </c>
      <c r="E207" s="449" t="s">
        <v>998</v>
      </c>
      <c r="F207" s="449" t="s">
        <v>1091</v>
      </c>
      <c r="G207" s="449"/>
      <c r="H207" s="453">
        <v>13</v>
      </c>
      <c r="I207" s="453">
        <v>29432</v>
      </c>
      <c r="J207" s="449">
        <v>3.2074978204010463</v>
      </c>
      <c r="K207" s="449">
        <v>2264</v>
      </c>
      <c r="L207" s="453">
        <v>4</v>
      </c>
      <c r="M207" s="453">
        <v>9176</v>
      </c>
      <c r="N207" s="449">
        <v>1</v>
      </c>
      <c r="O207" s="449">
        <v>2294</v>
      </c>
      <c r="P207" s="453"/>
      <c r="Q207" s="453"/>
      <c r="R207" s="523"/>
      <c r="S207" s="454"/>
    </row>
    <row r="208" spans="1:19" ht="14.4" customHeight="1" x14ac:dyDescent="0.3">
      <c r="A208" s="448" t="s">
        <v>996</v>
      </c>
      <c r="B208" s="449" t="s">
        <v>997</v>
      </c>
      <c r="C208" s="449" t="s">
        <v>407</v>
      </c>
      <c r="D208" s="449" t="s">
        <v>973</v>
      </c>
      <c r="E208" s="449" t="s">
        <v>998</v>
      </c>
      <c r="F208" s="449" t="s">
        <v>1093</v>
      </c>
      <c r="G208" s="449" t="s">
        <v>1094</v>
      </c>
      <c r="H208" s="453">
        <v>1</v>
      </c>
      <c r="I208" s="453">
        <v>247</v>
      </c>
      <c r="J208" s="449">
        <v>0.93916349809885935</v>
      </c>
      <c r="K208" s="449">
        <v>247</v>
      </c>
      <c r="L208" s="453">
        <v>1</v>
      </c>
      <c r="M208" s="453">
        <v>263</v>
      </c>
      <c r="N208" s="449">
        <v>1</v>
      </c>
      <c r="O208" s="449">
        <v>263</v>
      </c>
      <c r="P208" s="453"/>
      <c r="Q208" s="453"/>
      <c r="R208" s="523"/>
      <c r="S208" s="454"/>
    </row>
    <row r="209" spans="1:19" ht="14.4" customHeight="1" x14ac:dyDescent="0.3">
      <c r="A209" s="448" t="s">
        <v>996</v>
      </c>
      <c r="B209" s="449" t="s">
        <v>997</v>
      </c>
      <c r="C209" s="449" t="s">
        <v>407</v>
      </c>
      <c r="D209" s="449" t="s">
        <v>973</v>
      </c>
      <c r="E209" s="449" t="s">
        <v>998</v>
      </c>
      <c r="F209" s="449" t="s">
        <v>1095</v>
      </c>
      <c r="G209" s="449" t="s">
        <v>1096</v>
      </c>
      <c r="H209" s="453">
        <v>98</v>
      </c>
      <c r="I209" s="453">
        <v>197176</v>
      </c>
      <c r="J209" s="449">
        <v>0.71760381409906471</v>
      </c>
      <c r="K209" s="449">
        <v>2012</v>
      </c>
      <c r="L209" s="453">
        <v>129</v>
      </c>
      <c r="M209" s="453">
        <v>274770</v>
      </c>
      <c r="N209" s="449">
        <v>1</v>
      </c>
      <c r="O209" s="449">
        <v>2130</v>
      </c>
      <c r="P209" s="453">
        <v>9</v>
      </c>
      <c r="Q209" s="453">
        <v>19179</v>
      </c>
      <c r="R209" s="523">
        <v>6.9800196528005246E-2</v>
      </c>
      <c r="S209" s="454">
        <v>2131</v>
      </c>
    </row>
    <row r="210" spans="1:19" ht="14.4" customHeight="1" x14ac:dyDescent="0.3">
      <c r="A210" s="448" t="s">
        <v>996</v>
      </c>
      <c r="B210" s="449" t="s">
        <v>997</v>
      </c>
      <c r="C210" s="449" t="s">
        <v>407</v>
      </c>
      <c r="D210" s="449" t="s">
        <v>973</v>
      </c>
      <c r="E210" s="449" t="s">
        <v>998</v>
      </c>
      <c r="F210" s="449" t="s">
        <v>1097</v>
      </c>
      <c r="G210" s="449" t="s">
        <v>1098</v>
      </c>
      <c r="H210" s="453">
        <v>1</v>
      </c>
      <c r="I210" s="453">
        <v>226</v>
      </c>
      <c r="J210" s="449">
        <v>0.31129476584022037</v>
      </c>
      <c r="K210" s="449">
        <v>226</v>
      </c>
      <c r="L210" s="453">
        <v>3</v>
      </c>
      <c r="M210" s="453">
        <v>726</v>
      </c>
      <c r="N210" s="449">
        <v>1</v>
      </c>
      <c r="O210" s="449">
        <v>242</v>
      </c>
      <c r="P210" s="453"/>
      <c r="Q210" s="453"/>
      <c r="R210" s="523"/>
      <c r="S210" s="454"/>
    </row>
    <row r="211" spans="1:19" ht="14.4" customHeight="1" x14ac:dyDescent="0.3">
      <c r="A211" s="448" t="s">
        <v>996</v>
      </c>
      <c r="B211" s="449" t="s">
        <v>997</v>
      </c>
      <c r="C211" s="449" t="s">
        <v>407</v>
      </c>
      <c r="D211" s="449" t="s">
        <v>973</v>
      </c>
      <c r="E211" s="449" t="s">
        <v>998</v>
      </c>
      <c r="F211" s="449" t="s">
        <v>1103</v>
      </c>
      <c r="G211" s="449" t="s">
        <v>1004</v>
      </c>
      <c r="H211" s="453"/>
      <c r="I211" s="453"/>
      <c r="J211" s="449"/>
      <c r="K211" s="449"/>
      <c r="L211" s="453">
        <v>2</v>
      </c>
      <c r="M211" s="453">
        <v>74</v>
      </c>
      <c r="N211" s="449">
        <v>1</v>
      </c>
      <c r="O211" s="449">
        <v>37</v>
      </c>
      <c r="P211" s="453"/>
      <c r="Q211" s="453"/>
      <c r="R211" s="523"/>
      <c r="S211" s="454"/>
    </row>
    <row r="212" spans="1:19" ht="14.4" customHeight="1" x14ac:dyDescent="0.3">
      <c r="A212" s="448" t="s">
        <v>996</v>
      </c>
      <c r="B212" s="449" t="s">
        <v>997</v>
      </c>
      <c r="C212" s="449" t="s">
        <v>407</v>
      </c>
      <c r="D212" s="449" t="s">
        <v>973</v>
      </c>
      <c r="E212" s="449" t="s">
        <v>998</v>
      </c>
      <c r="F212" s="449" t="s">
        <v>1108</v>
      </c>
      <c r="G212" s="449" t="s">
        <v>1109</v>
      </c>
      <c r="H212" s="453">
        <v>7</v>
      </c>
      <c r="I212" s="453">
        <v>1883</v>
      </c>
      <c r="J212" s="449">
        <v>0.29719065656565657</v>
      </c>
      <c r="K212" s="449">
        <v>269</v>
      </c>
      <c r="L212" s="453">
        <v>22</v>
      </c>
      <c r="M212" s="453">
        <v>6336</v>
      </c>
      <c r="N212" s="449">
        <v>1</v>
      </c>
      <c r="O212" s="449">
        <v>288</v>
      </c>
      <c r="P212" s="453">
        <v>1</v>
      </c>
      <c r="Q212" s="453">
        <v>289</v>
      </c>
      <c r="R212" s="523">
        <v>4.5612373737373736E-2</v>
      </c>
      <c r="S212" s="454">
        <v>289</v>
      </c>
    </row>
    <row r="213" spans="1:19" ht="14.4" customHeight="1" x14ac:dyDescent="0.3">
      <c r="A213" s="448" t="s">
        <v>996</v>
      </c>
      <c r="B213" s="449" t="s">
        <v>997</v>
      </c>
      <c r="C213" s="449" t="s">
        <v>407</v>
      </c>
      <c r="D213" s="449" t="s">
        <v>973</v>
      </c>
      <c r="E213" s="449" t="s">
        <v>998</v>
      </c>
      <c r="F213" s="449" t="s">
        <v>1116</v>
      </c>
      <c r="G213" s="449" t="s">
        <v>1117</v>
      </c>
      <c r="H213" s="453"/>
      <c r="I213" s="453"/>
      <c r="J213" s="449"/>
      <c r="K213" s="449"/>
      <c r="L213" s="453">
        <v>9</v>
      </c>
      <c r="M213" s="453">
        <v>0</v>
      </c>
      <c r="N213" s="449"/>
      <c r="O213" s="449">
        <v>0</v>
      </c>
      <c r="P213" s="453">
        <v>1</v>
      </c>
      <c r="Q213" s="453">
        <v>0</v>
      </c>
      <c r="R213" s="523"/>
      <c r="S213" s="454">
        <v>0</v>
      </c>
    </row>
    <row r="214" spans="1:19" ht="14.4" customHeight="1" x14ac:dyDescent="0.3">
      <c r="A214" s="448" t="s">
        <v>996</v>
      </c>
      <c r="B214" s="449" t="s">
        <v>997</v>
      </c>
      <c r="C214" s="449" t="s">
        <v>407</v>
      </c>
      <c r="D214" s="449" t="s">
        <v>974</v>
      </c>
      <c r="E214" s="449" t="s">
        <v>998</v>
      </c>
      <c r="F214" s="449" t="s">
        <v>1003</v>
      </c>
      <c r="G214" s="449" t="s">
        <v>1004</v>
      </c>
      <c r="H214" s="453">
        <v>204</v>
      </c>
      <c r="I214" s="453">
        <v>11016</v>
      </c>
      <c r="J214" s="449">
        <v>0.51611694152923537</v>
      </c>
      <c r="K214" s="449">
        <v>54</v>
      </c>
      <c r="L214" s="453">
        <v>368</v>
      </c>
      <c r="M214" s="453">
        <v>21344</v>
      </c>
      <c r="N214" s="449">
        <v>1</v>
      </c>
      <c r="O214" s="449">
        <v>58</v>
      </c>
      <c r="P214" s="453">
        <v>10</v>
      </c>
      <c r="Q214" s="453">
        <v>580</v>
      </c>
      <c r="R214" s="523">
        <v>2.717391304347826E-2</v>
      </c>
      <c r="S214" s="454">
        <v>58</v>
      </c>
    </row>
    <row r="215" spans="1:19" ht="14.4" customHeight="1" x14ac:dyDescent="0.3">
      <c r="A215" s="448" t="s">
        <v>996</v>
      </c>
      <c r="B215" s="449" t="s">
        <v>997</v>
      </c>
      <c r="C215" s="449" t="s">
        <v>407</v>
      </c>
      <c r="D215" s="449" t="s">
        <v>974</v>
      </c>
      <c r="E215" s="449" t="s">
        <v>998</v>
      </c>
      <c r="F215" s="449" t="s">
        <v>1005</v>
      </c>
      <c r="G215" s="449" t="s">
        <v>1006</v>
      </c>
      <c r="H215" s="453">
        <v>6</v>
      </c>
      <c r="I215" s="453">
        <v>738</v>
      </c>
      <c r="J215" s="449">
        <v>2.8167938931297711</v>
      </c>
      <c r="K215" s="449">
        <v>123</v>
      </c>
      <c r="L215" s="453">
        <v>2</v>
      </c>
      <c r="M215" s="453">
        <v>262</v>
      </c>
      <c r="N215" s="449">
        <v>1</v>
      </c>
      <c r="O215" s="449">
        <v>131</v>
      </c>
      <c r="P215" s="453"/>
      <c r="Q215" s="453"/>
      <c r="R215" s="523"/>
      <c r="S215" s="454"/>
    </row>
    <row r="216" spans="1:19" ht="14.4" customHeight="1" x14ac:dyDescent="0.3">
      <c r="A216" s="448" t="s">
        <v>996</v>
      </c>
      <c r="B216" s="449" t="s">
        <v>997</v>
      </c>
      <c r="C216" s="449" t="s">
        <v>407</v>
      </c>
      <c r="D216" s="449" t="s">
        <v>974</v>
      </c>
      <c r="E216" s="449" t="s">
        <v>998</v>
      </c>
      <c r="F216" s="449" t="s">
        <v>1007</v>
      </c>
      <c r="G216" s="449" t="s">
        <v>1008</v>
      </c>
      <c r="H216" s="453">
        <v>2</v>
      </c>
      <c r="I216" s="453">
        <v>354</v>
      </c>
      <c r="J216" s="449">
        <v>1.873015873015873</v>
      </c>
      <c r="K216" s="449">
        <v>177</v>
      </c>
      <c r="L216" s="453">
        <v>1</v>
      </c>
      <c r="M216" s="453">
        <v>189</v>
      </c>
      <c r="N216" s="449">
        <v>1</v>
      </c>
      <c r="O216" s="449">
        <v>189</v>
      </c>
      <c r="P216" s="453"/>
      <c r="Q216" s="453"/>
      <c r="R216" s="523"/>
      <c r="S216" s="454"/>
    </row>
    <row r="217" spans="1:19" ht="14.4" customHeight="1" x14ac:dyDescent="0.3">
      <c r="A217" s="448" t="s">
        <v>996</v>
      </c>
      <c r="B217" s="449" t="s">
        <v>997</v>
      </c>
      <c r="C217" s="449" t="s">
        <v>407</v>
      </c>
      <c r="D217" s="449" t="s">
        <v>974</v>
      </c>
      <c r="E217" s="449" t="s">
        <v>998</v>
      </c>
      <c r="F217" s="449" t="s">
        <v>1013</v>
      </c>
      <c r="G217" s="449" t="s">
        <v>1014</v>
      </c>
      <c r="H217" s="453">
        <v>74</v>
      </c>
      <c r="I217" s="453">
        <v>12728</v>
      </c>
      <c r="J217" s="449">
        <v>1.9217877094972067</v>
      </c>
      <c r="K217" s="449">
        <v>172</v>
      </c>
      <c r="L217" s="453">
        <v>37</v>
      </c>
      <c r="M217" s="453">
        <v>6623</v>
      </c>
      <c r="N217" s="449">
        <v>1</v>
      </c>
      <c r="O217" s="449">
        <v>179</v>
      </c>
      <c r="P217" s="453"/>
      <c r="Q217" s="453"/>
      <c r="R217" s="523"/>
      <c r="S217" s="454"/>
    </row>
    <row r="218" spans="1:19" ht="14.4" customHeight="1" x14ac:dyDescent="0.3">
      <c r="A218" s="448" t="s">
        <v>996</v>
      </c>
      <c r="B218" s="449" t="s">
        <v>997</v>
      </c>
      <c r="C218" s="449" t="s">
        <v>407</v>
      </c>
      <c r="D218" s="449" t="s">
        <v>974</v>
      </c>
      <c r="E218" s="449" t="s">
        <v>998</v>
      </c>
      <c r="F218" s="449" t="s">
        <v>1015</v>
      </c>
      <c r="G218" s="449" t="s">
        <v>1016</v>
      </c>
      <c r="H218" s="453">
        <v>2</v>
      </c>
      <c r="I218" s="453">
        <v>1066</v>
      </c>
      <c r="J218" s="449">
        <v>0.62448740480374931</v>
      </c>
      <c r="K218" s="449">
        <v>533</v>
      </c>
      <c r="L218" s="453">
        <v>3</v>
      </c>
      <c r="M218" s="453">
        <v>1707</v>
      </c>
      <c r="N218" s="449">
        <v>1</v>
      </c>
      <c r="O218" s="449">
        <v>569</v>
      </c>
      <c r="P218" s="453"/>
      <c r="Q218" s="453"/>
      <c r="R218" s="523"/>
      <c r="S218" s="454"/>
    </row>
    <row r="219" spans="1:19" ht="14.4" customHeight="1" x14ac:dyDescent="0.3">
      <c r="A219" s="448" t="s">
        <v>996</v>
      </c>
      <c r="B219" s="449" t="s">
        <v>997</v>
      </c>
      <c r="C219" s="449" t="s">
        <v>407</v>
      </c>
      <c r="D219" s="449" t="s">
        <v>974</v>
      </c>
      <c r="E219" s="449" t="s">
        <v>998</v>
      </c>
      <c r="F219" s="449" t="s">
        <v>1017</v>
      </c>
      <c r="G219" s="449" t="s">
        <v>1018</v>
      </c>
      <c r="H219" s="453">
        <v>76</v>
      </c>
      <c r="I219" s="453">
        <v>24472</v>
      </c>
      <c r="J219" s="449">
        <v>0.26467661691542288</v>
      </c>
      <c r="K219" s="449">
        <v>322</v>
      </c>
      <c r="L219" s="453">
        <v>276</v>
      </c>
      <c r="M219" s="453">
        <v>92460</v>
      </c>
      <c r="N219" s="449">
        <v>1</v>
      </c>
      <c r="O219" s="449">
        <v>335</v>
      </c>
      <c r="P219" s="453">
        <v>5</v>
      </c>
      <c r="Q219" s="453">
        <v>1680</v>
      </c>
      <c r="R219" s="523">
        <v>1.8170019467878003E-2</v>
      </c>
      <c r="S219" s="454">
        <v>336</v>
      </c>
    </row>
    <row r="220" spans="1:19" ht="14.4" customHeight="1" x14ac:dyDescent="0.3">
      <c r="A220" s="448" t="s">
        <v>996</v>
      </c>
      <c r="B220" s="449" t="s">
        <v>997</v>
      </c>
      <c r="C220" s="449" t="s">
        <v>407</v>
      </c>
      <c r="D220" s="449" t="s">
        <v>974</v>
      </c>
      <c r="E220" s="449" t="s">
        <v>998</v>
      </c>
      <c r="F220" s="449" t="s">
        <v>1021</v>
      </c>
      <c r="G220" s="449" t="s">
        <v>1022</v>
      </c>
      <c r="H220" s="453">
        <v>69</v>
      </c>
      <c r="I220" s="453">
        <v>23529</v>
      </c>
      <c r="J220" s="449">
        <v>0.24338750219813185</v>
      </c>
      <c r="K220" s="449">
        <v>341</v>
      </c>
      <c r="L220" s="453">
        <v>277</v>
      </c>
      <c r="M220" s="453">
        <v>96673</v>
      </c>
      <c r="N220" s="449">
        <v>1</v>
      </c>
      <c r="O220" s="449">
        <v>349</v>
      </c>
      <c r="P220" s="453">
        <v>4</v>
      </c>
      <c r="Q220" s="453">
        <v>1396</v>
      </c>
      <c r="R220" s="523">
        <v>1.444043321299639E-2</v>
      </c>
      <c r="S220" s="454">
        <v>349</v>
      </c>
    </row>
    <row r="221" spans="1:19" ht="14.4" customHeight="1" x14ac:dyDescent="0.3">
      <c r="A221" s="448" t="s">
        <v>996</v>
      </c>
      <c r="B221" s="449" t="s">
        <v>997</v>
      </c>
      <c r="C221" s="449" t="s">
        <v>407</v>
      </c>
      <c r="D221" s="449" t="s">
        <v>974</v>
      </c>
      <c r="E221" s="449" t="s">
        <v>998</v>
      </c>
      <c r="F221" s="449" t="s">
        <v>1033</v>
      </c>
      <c r="G221" s="449" t="s">
        <v>1034</v>
      </c>
      <c r="H221" s="453">
        <v>13</v>
      </c>
      <c r="I221" s="453">
        <v>611</v>
      </c>
      <c r="J221" s="449">
        <v>0.16194010071561091</v>
      </c>
      <c r="K221" s="449">
        <v>47</v>
      </c>
      <c r="L221" s="453">
        <v>77</v>
      </c>
      <c r="M221" s="453">
        <v>3773</v>
      </c>
      <c r="N221" s="449">
        <v>1</v>
      </c>
      <c r="O221" s="449">
        <v>49</v>
      </c>
      <c r="P221" s="453">
        <v>1</v>
      </c>
      <c r="Q221" s="453">
        <v>49</v>
      </c>
      <c r="R221" s="523">
        <v>1.2987012987012988E-2</v>
      </c>
      <c r="S221" s="454">
        <v>49</v>
      </c>
    </row>
    <row r="222" spans="1:19" ht="14.4" customHeight="1" x14ac:dyDescent="0.3">
      <c r="A222" s="448" t="s">
        <v>996</v>
      </c>
      <c r="B222" s="449" t="s">
        <v>997</v>
      </c>
      <c r="C222" s="449" t="s">
        <v>407</v>
      </c>
      <c r="D222" s="449" t="s">
        <v>974</v>
      </c>
      <c r="E222" s="449" t="s">
        <v>998</v>
      </c>
      <c r="F222" s="449" t="s">
        <v>1035</v>
      </c>
      <c r="G222" s="449" t="s">
        <v>1036</v>
      </c>
      <c r="H222" s="453">
        <v>28</v>
      </c>
      <c r="I222" s="453">
        <v>10528</v>
      </c>
      <c r="J222" s="449">
        <v>0.80012159902720781</v>
      </c>
      <c r="K222" s="449">
        <v>376</v>
      </c>
      <c r="L222" s="453">
        <v>34</v>
      </c>
      <c r="M222" s="453">
        <v>13158</v>
      </c>
      <c r="N222" s="449">
        <v>1</v>
      </c>
      <c r="O222" s="449">
        <v>387</v>
      </c>
      <c r="P222" s="453">
        <v>1</v>
      </c>
      <c r="Q222" s="453">
        <v>391</v>
      </c>
      <c r="R222" s="523">
        <v>2.9715762273901807E-2</v>
      </c>
      <c r="S222" s="454">
        <v>391</v>
      </c>
    </row>
    <row r="223" spans="1:19" ht="14.4" customHeight="1" x14ac:dyDescent="0.3">
      <c r="A223" s="448" t="s">
        <v>996</v>
      </c>
      <c r="B223" s="449" t="s">
        <v>997</v>
      </c>
      <c r="C223" s="449" t="s">
        <v>407</v>
      </c>
      <c r="D223" s="449" t="s">
        <v>974</v>
      </c>
      <c r="E223" s="449" t="s">
        <v>998</v>
      </c>
      <c r="F223" s="449" t="s">
        <v>1037</v>
      </c>
      <c r="G223" s="449" t="s">
        <v>1038</v>
      </c>
      <c r="H223" s="453">
        <v>18</v>
      </c>
      <c r="I223" s="453">
        <v>666</v>
      </c>
      <c r="J223" s="449">
        <v>0.4274711168164313</v>
      </c>
      <c r="K223" s="449">
        <v>37</v>
      </c>
      <c r="L223" s="453">
        <v>41</v>
      </c>
      <c r="M223" s="453">
        <v>1558</v>
      </c>
      <c r="N223" s="449">
        <v>1</v>
      </c>
      <c r="O223" s="449">
        <v>38</v>
      </c>
      <c r="P223" s="453">
        <v>2</v>
      </c>
      <c r="Q223" s="453">
        <v>76</v>
      </c>
      <c r="R223" s="523">
        <v>4.878048780487805E-2</v>
      </c>
      <c r="S223" s="454">
        <v>38</v>
      </c>
    </row>
    <row r="224" spans="1:19" ht="14.4" customHeight="1" x14ac:dyDescent="0.3">
      <c r="A224" s="448" t="s">
        <v>996</v>
      </c>
      <c r="B224" s="449" t="s">
        <v>997</v>
      </c>
      <c r="C224" s="449" t="s">
        <v>407</v>
      </c>
      <c r="D224" s="449" t="s">
        <v>974</v>
      </c>
      <c r="E224" s="449" t="s">
        <v>998</v>
      </c>
      <c r="F224" s="449" t="s">
        <v>1039</v>
      </c>
      <c r="G224" s="449" t="s">
        <v>1040</v>
      </c>
      <c r="H224" s="453"/>
      <c r="I224" s="453"/>
      <c r="J224" s="449"/>
      <c r="K224" s="449"/>
      <c r="L224" s="453">
        <v>9</v>
      </c>
      <c r="M224" s="453">
        <v>2376</v>
      </c>
      <c r="N224" s="449">
        <v>1</v>
      </c>
      <c r="O224" s="449">
        <v>264</v>
      </c>
      <c r="P224" s="453">
        <v>1</v>
      </c>
      <c r="Q224" s="453">
        <v>265</v>
      </c>
      <c r="R224" s="523">
        <v>0.11153198653198654</v>
      </c>
      <c r="S224" s="454">
        <v>265</v>
      </c>
    </row>
    <row r="225" spans="1:19" ht="14.4" customHeight="1" x14ac:dyDescent="0.3">
      <c r="A225" s="448" t="s">
        <v>996</v>
      </c>
      <c r="B225" s="449" t="s">
        <v>997</v>
      </c>
      <c r="C225" s="449" t="s">
        <v>407</v>
      </c>
      <c r="D225" s="449" t="s">
        <v>974</v>
      </c>
      <c r="E225" s="449" t="s">
        <v>998</v>
      </c>
      <c r="F225" s="449" t="s">
        <v>1041</v>
      </c>
      <c r="G225" s="449" t="s">
        <v>1042</v>
      </c>
      <c r="H225" s="453">
        <v>116</v>
      </c>
      <c r="I225" s="453">
        <v>78416</v>
      </c>
      <c r="J225" s="449">
        <v>0.61881313131313131</v>
      </c>
      <c r="K225" s="449">
        <v>676</v>
      </c>
      <c r="L225" s="453">
        <v>180</v>
      </c>
      <c r="M225" s="453">
        <v>126720</v>
      </c>
      <c r="N225" s="449">
        <v>1</v>
      </c>
      <c r="O225" s="449">
        <v>704</v>
      </c>
      <c r="P225" s="453">
        <v>7</v>
      </c>
      <c r="Q225" s="453">
        <v>4935</v>
      </c>
      <c r="R225" s="523">
        <v>3.8944128787878785E-2</v>
      </c>
      <c r="S225" s="454">
        <v>705</v>
      </c>
    </row>
    <row r="226" spans="1:19" ht="14.4" customHeight="1" x14ac:dyDescent="0.3">
      <c r="A226" s="448" t="s">
        <v>996</v>
      </c>
      <c r="B226" s="449" t="s">
        <v>997</v>
      </c>
      <c r="C226" s="449" t="s">
        <v>407</v>
      </c>
      <c r="D226" s="449" t="s">
        <v>974</v>
      </c>
      <c r="E226" s="449" t="s">
        <v>998</v>
      </c>
      <c r="F226" s="449" t="s">
        <v>1043</v>
      </c>
      <c r="G226" s="449" t="s">
        <v>1044</v>
      </c>
      <c r="H226" s="453">
        <v>5</v>
      </c>
      <c r="I226" s="453">
        <v>690</v>
      </c>
      <c r="J226" s="449">
        <v>0.26077097505668934</v>
      </c>
      <c r="K226" s="449">
        <v>138</v>
      </c>
      <c r="L226" s="453">
        <v>18</v>
      </c>
      <c r="M226" s="453">
        <v>2646</v>
      </c>
      <c r="N226" s="449">
        <v>1</v>
      </c>
      <c r="O226" s="449">
        <v>147</v>
      </c>
      <c r="P226" s="453">
        <v>2</v>
      </c>
      <c r="Q226" s="453">
        <v>294</v>
      </c>
      <c r="R226" s="523">
        <v>0.1111111111111111</v>
      </c>
      <c r="S226" s="454">
        <v>147</v>
      </c>
    </row>
    <row r="227" spans="1:19" ht="14.4" customHeight="1" x14ac:dyDescent="0.3">
      <c r="A227" s="448" t="s">
        <v>996</v>
      </c>
      <c r="B227" s="449" t="s">
        <v>997</v>
      </c>
      <c r="C227" s="449" t="s">
        <v>407</v>
      </c>
      <c r="D227" s="449" t="s">
        <v>974</v>
      </c>
      <c r="E227" s="449" t="s">
        <v>998</v>
      </c>
      <c r="F227" s="449" t="s">
        <v>1045</v>
      </c>
      <c r="G227" s="449" t="s">
        <v>1046</v>
      </c>
      <c r="H227" s="453">
        <v>94</v>
      </c>
      <c r="I227" s="453">
        <v>26790</v>
      </c>
      <c r="J227" s="449">
        <v>0.55078125</v>
      </c>
      <c r="K227" s="449">
        <v>285</v>
      </c>
      <c r="L227" s="453">
        <v>160</v>
      </c>
      <c r="M227" s="453">
        <v>48640</v>
      </c>
      <c r="N227" s="449">
        <v>1</v>
      </c>
      <c r="O227" s="449">
        <v>304</v>
      </c>
      <c r="P227" s="453">
        <v>14</v>
      </c>
      <c r="Q227" s="453">
        <v>4270</v>
      </c>
      <c r="R227" s="523">
        <v>8.7787828947368418E-2</v>
      </c>
      <c r="S227" s="454">
        <v>305</v>
      </c>
    </row>
    <row r="228" spans="1:19" ht="14.4" customHeight="1" x14ac:dyDescent="0.3">
      <c r="A228" s="448" t="s">
        <v>996</v>
      </c>
      <c r="B228" s="449" t="s">
        <v>997</v>
      </c>
      <c r="C228" s="449" t="s">
        <v>407</v>
      </c>
      <c r="D228" s="449" t="s">
        <v>974</v>
      </c>
      <c r="E228" s="449" t="s">
        <v>998</v>
      </c>
      <c r="F228" s="449" t="s">
        <v>1049</v>
      </c>
      <c r="G228" s="449" t="s">
        <v>1050</v>
      </c>
      <c r="H228" s="453">
        <v>73</v>
      </c>
      <c r="I228" s="453">
        <v>33726</v>
      </c>
      <c r="J228" s="449">
        <v>1.5877036060634593</v>
      </c>
      <c r="K228" s="449">
        <v>462</v>
      </c>
      <c r="L228" s="453">
        <v>43</v>
      </c>
      <c r="M228" s="453">
        <v>21242</v>
      </c>
      <c r="N228" s="449">
        <v>1</v>
      </c>
      <c r="O228" s="449">
        <v>494</v>
      </c>
      <c r="P228" s="453">
        <v>1</v>
      </c>
      <c r="Q228" s="453">
        <v>494</v>
      </c>
      <c r="R228" s="523">
        <v>2.3255813953488372E-2</v>
      </c>
      <c r="S228" s="454">
        <v>494</v>
      </c>
    </row>
    <row r="229" spans="1:19" ht="14.4" customHeight="1" x14ac:dyDescent="0.3">
      <c r="A229" s="448" t="s">
        <v>996</v>
      </c>
      <c r="B229" s="449" t="s">
        <v>997</v>
      </c>
      <c r="C229" s="449" t="s">
        <v>407</v>
      </c>
      <c r="D229" s="449" t="s">
        <v>974</v>
      </c>
      <c r="E229" s="449" t="s">
        <v>998</v>
      </c>
      <c r="F229" s="449" t="s">
        <v>1051</v>
      </c>
      <c r="G229" s="449" t="s">
        <v>1052</v>
      </c>
      <c r="H229" s="453"/>
      <c r="I229" s="453"/>
      <c r="J229" s="449"/>
      <c r="K229" s="449"/>
      <c r="L229" s="453"/>
      <c r="M229" s="453"/>
      <c r="N229" s="449"/>
      <c r="O229" s="449"/>
      <c r="P229" s="453">
        <v>1</v>
      </c>
      <c r="Q229" s="453">
        <v>6580</v>
      </c>
      <c r="R229" s="523"/>
      <c r="S229" s="454">
        <v>6580</v>
      </c>
    </row>
    <row r="230" spans="1:19" ht="14.4" customHeight="1" x14ac:dyDescent="0.3">
      <c r="A230" s="448" t="s">
        <v>996</v>
      </c>
      <c r="B230" s="449" t="s">
        <v>997</v>
      </c>
      <c r="C230" s="449" t="s">
        <v>407</v>
      </c>
      <c r="D230" s="449" t="s">
        <v>974</v>
      </c>
      <c r="E230" s="449" t="s">
        <v>998</v>
      </c>
      <c r="F230" s="449" t="s">
        <v>1053</v>
      </c>
      <c r="G230" s="449" t="s">
        <v>1054</v>
      </c>
      <c r="H230" s="453">
        <v>147</v>
      </c>
      <c r="I230" s="453">
        <v>52332</v>
      </c>
      <c r="J230" s="449">
        <v>0.70018731602890016</v>
      </c>
      <c r="K230" s="449">
        <v>356</v>
      </c>
      <c r="L230" s="453">
        <v>202</v>
      </c>
      <c r="M230" s="453">
        <v>74740</v>
      </c>
      <c r="N230" s="449">
        <v>1</v>
      </c>
      <c r="O230" s="449">
        <v>370</v>
      </c>
      <c r="P230" s="453">
        <v>15</v>
      </c>
      <c r="Q230" s="453">
        <v>5550</v>
      </c>
      <c r="R230" s="523">
        <v>7.4257425742574254E-2</v>
      </c>
      <c r="S230" s="454">
        <v>370</v>
      </c>
    </row>
    <row r="231" spans="1:19" ht="14.4" customHeight="1" x14ac:dyDescent="0.3">
      <c r="A231" s="448" t="s">
        <v>996</v>
      </c>
      <c r="B231" s="449" t="s">
        <v>997</v>
      </c>
      <c r="C231" s="449" t="s">
        <v>407</v>
      </c>
      <c r="D231" s="449" t="s">
        <v>974</v>
      </c>
      <c r="E231" s="449" t="s">
        <v>998</v>
      </c>
      <c r="F231" s="449" t="s">
        <v>1055</v>
      </c>
      <c r="G231" s="449" t="s">
        <v>1056</v>
      </c>
      <c r="H231" s="453">
        <v>1</v>
      </c>
      <c r="I231" s="453">
        <v>2917</v>
      </c>
      <c r="J231" s="449">
        <v>4.6972624798711754E-2</v>
      </c>
      <c r="K231" s="449">
        <v>2917</v>
      </c>
      <c r="L231" s="453">
        <v>20</v>
      </c>
      <c r="M231" s="453">
        <v>62100</v>
      </c>
      <c r="N231" s="449">
        <v>1</v>
      </c>
      <c r="O231" s="449">
        <v>3105</v>
      </c>
      <c r="P231" s="453"/>
      <c r="Q231" s="453"/>
      <c r="R231" s="523"/>
      <c r="S231" s="454"/>
    </row>
    <row r="232" spans="1:19" ht="14.4" customHeight="1" x14ac:dyDescent="0.3">
      <c r="A232" s="448" t="s">
        <v>996</v>
      </c>
      <c r="B232" s="449" t="s">
        <v>997</v>
      </c>
      <c r="C232" s="449" t="s">
        <v>407</v>
      </c>
      <c r="D232" s="449" t="s">
        <v>974</v>
      </c>
      <c r="E232" s="449" t="s">
        <v>998</v>
      </c>
      <c r="F232" s="449" t="s">
        <v>1059</v>
      </c>
      <c r="G232" s="449" t="s">
        <v>1060</v>
      </c>
      <c r="H232" s="453">
        <v>23</v>
      </c>
      <c r="I232" s="453">
        <v>2415</v>
      </c>
      <c r="J232" s="449"/>
      <c r="K232" s="449">
        <v>105</v>
      </c>
      <c r="L232" s="453"/>
      <c r="M232" s="453"/>
      <c r="N232" s="449"/>
      <c r="O232" s="449"/>
      <c r="P232" s="453"/>
      <c r="Q232" s="453"/>
      <c r="R232" s="523"/>
      <c r="S232" s="454"/>
    </row>
    <row r="233" spans="1:19" ht="14.4" customHeight="1" x14ac:dyDescent="0.3">
      <c r="A233" s="448" t="s">
        <v>996</v>
      </c>
      <c r="B233" s="449" t="s">
        <v>997</v>
      </c>
      <c r="C233" s="449" t="s">
        <v>407</v>
      </c>
      <c r="D233" s="449" t="s">
        <v>974</v>
      </c>
      <c r="E233" s="449" t="s">
        <v>998</v>
      </c>
      <c r="F233" s="449" t="s">
        <v>1061</v>
      </c>
      <c r="G233" s="449" t="s">
        <v>1062</v>
      </c>
      <c r="H233" s="453">
        <v>2</v>
      </c>
      <c r="I233" s="453">
        <v>234</v>
      </c>
      <c r="J233" s="449">
        <v>0.624</v>
      </c>
      <c r="K233" s="449">
        <v>117</v>
      </c>
      <c r="L233" s="453">
        <v>3</v>
      </c>
      <c r="M233" s="453">
        <v>375</v>
      </c>
      <c r="N233" s="449">
        <v>1</v>
      </c>
      <c r="O233" s="449">
        <v>125</v>
      </c>
      <c r="P233" s="453"/>
      <c r="Q233" s="453"/>
      <c r="R233" s="523"/>
      <c r="S233" s="454"/>
    </row>
    <row r="234" spans="1:19" ht="14.4" customHeight="1" x14ac:dyDescent="0.3">
      <c r="A234" s="448" t="s">
        <v>996</v>
      </c>
      <c r="B234" s="449" t="s">
        <v>997</v>
      </c>
      <c r="C234" s="449" t="s">
        <v>407</v>
      </c>
      <c r="D234" s="449" t="s">
        <v>974</v>
      </c>
      <c r="E234" s="449" t="s">
        <v>998</v>
      </c>
      <c r="F234" s="449" t="s">
        <v>1063</v>
      </c>
      <c r="G234" s="449" t="s">
        <v>1064</v>
      </c>
      <c r="H234" s="453">
        <v>25</v>
      </c>
      <c r="I234" s="453">
        <v>11575</v>
      </c>
      <c r="J234" s="449">
        <v>0.44120449780827137</v>
      </c>
      <c r="K234" s="449">
        <v>463</v>
      </c>
      <c r="L234" s="453">
        <v>53</v>
      </c>
      <c r="M234" s="453">
        <v>26235</v>
      </c>
      <c r="N234" s="449">
        <v>1</v>
      </c>
      <c r="O234" s="449">
        <v>495</v>
      </c>
      <c r="P234" s="453"/>
      <c r="Q234" s="453"/>
      <c r="R234" s="523"/>
      <c r="S234" s="454"/>
    </row>
    <row r="235" spans="1:19" ht="14.4" customHeight="1" x14ac:dyDescent="0.3">
      <c r="A235" s="448" t="s">
        <v>996</v>
      </c>
      <c r="B235" s="449" t="s">
        <v>997</v>
      </c>
      <c r="C235" s="449" t="s">
        <v>407</v>
      </c>
      <c r="D235" s="449" t="s">
        <v>974</v>
      </c>
      <c r="E235" s="449" t="s">
        <v>998</v>
      </c>
      <c r="F235" s="449" t="s">
        <v>1067</v>
      </c>
      <c r="G235" s="449" t="s">
        <v>1068</v>
      </c>
      <c r="H235" s="453">
        <v>77</v>
      </c>
      <c r="I235" s="453">
        <v>33649</v>
      </c>
      <c r="J235" s="449">
        <v>0.3480738993710692</v>
      </c>
      <c r="K235" s="449">
        <v>437</v>
      </c>
      <c r="L235" s="453">
        <v>212</v>
      </c>
      <c r="M235" s="453">
        <v>96672</v>
      </c>
      <c r="N235" s="449">
        <v>1</v>
      </c>
      <c r="O235" s="449">
        <v>456</v>
      </c>
      <c r="P235" s="453">
        <v>32</v>
      </c>
      <c r="Q235" s="453">
        <v>14592</v>
      </c>
      <c r="R235" s="523">
        <v>0.15094339622641509</v>
      </c>
      <c r="S235" s="454">
        <v>456</v>
      </c>
    </row>
    <row r="236" spans="1:19" ht="14.4" customHeight="1" x14ac:dyDescent="0.3">
      <c r="A236" s="448" t="s">
        <v>996</v>
      </c>
      <c r="B236" s="449" t="s">
        <v>997</v>
      </c>
      <c r="C236" s="449" t="s">
        <v>407</v>
      </c>
      <c r="D236" s="449" t="s">
        <v>974</v>
      </c>
      <c r="E236" s="449" t="s">
        <v>998</v>
      </c>
      <c r="F236" s="449" t="s">
        <v>1069</v>
      </c>
      <c r="G236" s="449" t="s">
        <v>1070</v>
      </c>
      <c r="H236" s="453">
        <v>152</v>
      </c>
      <c r="I236" s="453">
        <v>8208</v>
      </c>
      <c r="J236" s="449">
        <v>11.793103448275861</v>
      </c>
      <c r="K236" s="449">
        <v>54</v>
      </c>
      <c r="L236" s="453">
        <v>12</v>
      </c>
      <c r="M236" s="453">
        <v>696</v>
      </c>
      <c r="N236" s="449">
        <v>1</v>
      </c>
      <c r="O236" s="449">
        <v>58</v>
      </c>
      <c r="P236" s="453"/>
      <c r="Q236" s="453"/>
      <c r="R236" s="523"/>
      <c r="S236" s="454"/>
    </row>
    <row r="237" spans="1:19" ht="14.4" customHeight="1" x14ac:dyDescent="0.3">
      <c r="A237" s="448" t="s">
        <v>996</v>
      </c>
      <c r="B237" s="449" t="s">
        <v>997</v>
      </c>
      <c r="C237" s="449" t="s">
        <v>407</v>
      </c>
      <c r="D237" s="449" t="s">
        <v>974</v>
      </c>
      <c r="E237" s="449" t="s">
        <v>998</v>
      </c>
      <c r="F237" s="449" t="s">
        <v>1077</v>
      </c>
      <c r="G237" s="449" t="s">
        <v>1078</v>
      </c>
      <c r="H237" s="453">
        <v>55</v>
      </c>
      <c r="I237" s="453">
        <v>9295</v>
      </c>
      <c r="J237" s="449">
        <v>5.9015873015873019</v>
      </c>
      <c r="K237" s="449">
        <v>169</v>
      </c>
      <c r="L237" s="453">
        <v>9</v>
      </c>
      <c r="M237" s="453">
        <v>1575</v>
      </c>
      <c r="N237" s="449">
        <v>1</v>
      </c>
      <c r="O237" s="449">
        <v>175</v>
      </c>
      <c r="P237" s="453">
        <v>17</v>
      </c>
      <c r="Q237" s="453">
        <v>2992</v>
      </c>
      <c r="R237" s="523">
        <v>1.8996825396825396</v>
      </c>
      <c r="S237" s="454">
        <v>176</v>
      </c>
    </row>
    <row r="238" spans="1:19" ht="14.4" customHeight="1" x14ac:dyDescent="0.3">
      <c r="A238" s="448" t="s">
        <v>996</v>
      </c>
      <c r="B238" s="449" t="s">
        <v>997</v>
      </c>
      <c r="C238" s="449" t="s">
        <v>407</v>
      </c>
      <c r="D238" s="449" t="s">
        <v>974</v>
      </c>
      <c r="E238" s="449" t="s">
        <v>998</v>
      </c>
      <c r="F238" s="449" t="s">
        <v>1079</v>
      </c>
      <c r="G238" s="449" t="s">
        <v>1080</v>
      </c>
      <c r="H238" s="453">
        <v>524</v>
      </c>
      <c r="I238" s="453">
        <v>42444</v>
      </c>
      <c r="J238" s="449">
        <v>0.61044153602761397</v>
      </c>
      <c r="K238" s="449">
        <v>81</v>
      </c>
      <c r="L238" s="453">
        <v>818</v>
      </c>
      <c r="M238" s="453">
        <v>69530</v>
      </c>
      <c r="N238" s="449">
        <v>1</v>
      </c>
      <c r="O238" s="449">
        <v>85</v>
      </c>
      <c r="P238" s="453">
        <v>26</v>
      </c>
      <c r="Q238" s="453">
        <v>2210</v>
      </c>
      <c r="R238" s="523">
        <v>3.1784841075794622E-2</v>
      </c>
      <c r="S238" s="454">
        <v>85</v>
      </c>
    </row>
    <row r="239" spans="1:19" ht="14.4" customHeight="1" x14ac:dyDescent="0.3">
      <c r="A239" s="448" t="s">
        <v>996</v>
      </c>
      <c r="B239" s="449" t="s">
        <v>997</v>
      </c>
      <c r="C239" s="449" t="s">
        <v>407</v>
      </c>
      <c r="D239" s="449" t="s">
        <v>974</v>
      </c>
      <c r="E239" s="449" t="s">
        <v>998</v>
      </c>
      <c r="F239" s="449" t="s">
        <v>1083</v>
      </c>
      <c r="G239" s="449" t="s">
        <v>1084</v>
      </c>
      <c r="H239" s="453">
        <v>2</v>
      </c>
      <c r="I239" s="453">
        <v>326</v>
      </c>
      <c r="J239" s="449">
        <v>0.96449704142011838</v>
      </c>
      <c r="K239" s="449">
        <v>163</v>
      </c>
      <c r="L239" s="453">
        <v>2</v>
      </c>
      <c r="M239" s="453">
        <v>338</v>
      </c>
      <c r="N239" s="449">
        <v>1</v>
      </c>
      <c r="O239" s="449">
        <v>169</v>
      </c>
      <c r="P239" s="453">
        <v>1</v>
      </c>
      <c r="Q239" s="453">
        <v>170</v>
      </c>
      <c r="R239" s="523">
        <v>0.50295857988165682</v>
      </c>
      <c r="S239" s="454">
        <v>170</v>
      </c>
    </row>
    <row r="240" spans="1:19" ht="14.4" customHeight="1" x14ac:dyDescent="0.3">
      <c r="A240" s="448" t="s">
        <v>996</v>
      </c>
      <c r="B240" s="449" t="s">
        <v>997</v>
      </c>
      <c r="C240" s="449" t="s">
        <v>407</v>
      </c>
      <c r="D240" s="449" t="s">
        <v>974</v>
      </c>
      <c r="E240" s="449" t="s">
        <v>998</v>
      </c>
      <c r="F240" s="449" t="s">
        <v>1085</v>
      </c>
      <c r="G240" s="449" t="s">
        <v>1086</v>
      </c>
      <c r="H240" s="453">
        <v>1</v>
      </c>
      <c r="I240" s="453">
        <v>28</v>
      </c>
      <c r="J240" s="449">
        <v>2.2988505747126436E-2</v>
      </c>
      <c r="K240" s="449">
        <v>28</v>
      </c>
      <c r="L240" s="453">
        <v>42</v>
      </c>
      <c r="M240" s="453">
        <v>1218</v>
      </c>
      <c r="N240" s="449">
        <v>1</v>
      </c>
      <c r="O240" s="449">
        <v>29</v>
      </c>
      <c r="P240" s="453">
        <v>2</v>
      </c>
      <c r="Q240" s="453">
        <v>58</v>
      </c>
      <c r="R240" s="523">
        <v>4.7619047619047616E-2</v>
      </c>
      <c r="S240" s="454">
        <v>29</v>
      </c>
    </row>
    <row r="241" spans="1:19" ht="14.4" customHeight="1" x14ac:dyDescent="0.3">
      <c r="A241" s="448" t="s">
        <v>996</v>
      </c>
      <c r="B241" s="449" t="s">
        <v>997</v>
      </c>
      <c r="C241" s="449" t="s">
        <v>407</v>
      </c>
      <c r="D241" s="449" t="s">
        <v>974</v>
      </c>
      <c r="E241" s="449" t="s">
        <v>998</v>
      </c>
      <c r="F241" s="449" t="s">
        <v>1087</v>
      </c>
      <c r="G241" s="449" t="s">
        <v>1088</v>
      </c>
      <c r="H241" s="453"/>
      <c r="I241" s="453"/>
      <c r="J241" s="449"/>
      <c r="K241" s="449"/>
      <c r="L241" s="453">
        <v>2</v>
      </c>
      <c r="M241" s="453">
        <v>2022</v>
      </c>
      <c r="N241" s="449">
        <v>1</v>
      </c>
      <c r="O241" s="449">
        <v>1011</v>
      </c>
      <c r="P241" s="453"/>
      <c r="Q241" s="453"/>
      <c r="R241" s="523"/>
      <c r="S241" s="454"/>
    </row>
    <row r="242" spans="1:19" ht="14.4" customHeight="1" x14ac:dyDescent="0.3">
      <c r="A242" s="448" t="s">
        <v>996</v>
      </c>
      <c r="B242" s="449" t="s">
        <v>997</v>
      </c>
      <c r="C242" s="449" t="s">
        <v>407</v>
      </c>
      <c r="D242" s="449" t="s">
        <v>974</v>
      </c>
      <c r="E242" s="449" t="s">
        <v>998</v>
      </c>
      <c r="F242" s="449" t="s">
        <v>1089</v>
      </c>
      <c r="G242" s="449" t="s">
        <v>1090</v>
      </c>
      <c r="H242" s="453">
        <v>48</v>
      </c>
      <c r="I242" s="453">
        <v>8160</v>
      </c>
      <c r="J242" s="449">
        <v>0.59440559440559437</v>
      </c>
      <c r="K242" s="449">
        <v>170</v>
      </c>
      <c r="L242" s="453">
        <v>78</v>
      </c>
      <c r="M242" s="453">
        <v>13728</v>
      </c>
      <c r="N242" s="449">
        <v>1</v>
      </c>
      <c r="O242" s="449">
        <v>176</v>
      </c>
      <c r="P242" s="453">
        <v>1</v>
      </c>
      <c r="Q242" s="453">
        <v>176</v>
      </c>
      <c r="R242" s="523">
        <v>1.282051282051282E-2</v>
      </c>
      <c r="S242" s="454">
        <v>176</v>
      </c>
    </row>
    <row r="243" spans="1:19" ht="14.4" customHeight="1" x14ac:dyDescent="0.3">
      <c r="A243" s="448" t="s">
        <v>996</v>
      </c>
      <c r="B243" s="449" t="s">
        <v>997</v>
      </c>
      <c r="C243" s="449" t="s">
        <v>407</v>
      </c>
      <c r="D243" s="449" t="s">
        <v>974</v>
      </c>
      <c r="E243" s="449" t="s">
        <v>998</v>
      </c>
      <c r="F243" s="449" t="s">
        <v>1093</v>
      </c>
      <c r="G243" s="449" t="s">
        <v>1094</v>
      </c>
      <c r="H243" s="453">
        <v>167</v>
      </c>
      <c r="I243" s="453">
        <v>41249</v>
      </c>
      <c r="J243" s="449">
        <v>0.60790815574616086</v>
      </c>
      <c r="K243" s="449">
        <v>247</v>
      </c>
      <c r="L243" s="453">
        <v>258</v>
      </c>
      <c r="M243" s="453">
        <v>67854</v>
      </c>
      <c r="N243" s="449">
        <v>1</v>
      </c>
      <c r="O243" s="449">
        <v>263</v>
      </c>
      <c r="P243" s="453">
        <v>9</v>
      </c>
      <c r="Q243" s="453">
        <v>2376</v>
      </c>
      <c r="R243" s="523">
        <v>3.5016358652400742E-2</v>
      </c>
      <c r="S243" s="454">
        <v>264</v>
      </c>
    </row>
    <row r="244" spans="1:19" ht="14.4" customHeight="1" x14ac:dyDescent="0.3">
      <c r="A244" s="448" t="s">
        <v>996</v>
      </c>
      <c r="B244" s="449" t="s">
        <v>997</v>
      </c>
      <c r="C244" s="449" t="s">
        <v>407</v>
      </c>
      <c r="D244" s="449" t="s">
        <v>974</v>
      </c>
      <c r="E244" s="449" t="s">
        <v>998</v>
      </c>
      <c r="F244" s="449" t="s">
        <v>1095</v>
      </c>
      <c r="G244" s="449" t="s">
        <v>1096</v>
      </c>
      <c r="H244" s="453">
        <v>8</v>
      </c>
      <c r="I244" s="453">
        <v>16096</v>
      </c>
      <c r="J244" s="449"/>
      <c r="K244" s="449">
        <v>2012</v>
      </c>
      <c r="L244" s="453"/>
      <c r="M244" s="453"/>
      <c r="N244" s="449"/>
      <c r="O244" s="449"/>
      <c r="P244" s="453"/>
      <c r="Q244" s="453"/>
      <c r="R244" s="523"/>
      <c r="S244" s="454"/>
    </row>
    <row r="245" spans="1:19" ht="14.4" customHeight="1" x14ac:dyDescent="0.3">
      <c r="A245" s="448" t="s">
        <v>996</v>
      </c>
      <c r="B245" s="449" t="s">
        <v>997</v>
      </c>
      <c r="C245" s="449" t="s">
        <v>407</v>
      </c>
      <c r="D245" s="449" t="s">
        <v>974</v>
      </c>
      <c r="E245" s="449" t="s">
        <v>998</v>
      </c>
      <c r="F245" s="449" t="s">
        <v>1099</v>
      </c>
      <c r="G245" s="449" t="s">
        <v>1100</v>
      </c>
      <c r="H245" s="453"/>
      <c r="I245" s="453"/>
      <c r="J245" s="449"/>
      <c r="K245" s="449"/>
      <c r="L245" s="453"/>
      <c r="M245" s="453"/>
      <c r="N245" s="449"/>
      <c r="O245" s="449"/>
      <c r="P245" s="453">
        <v>1</v>
      </c>
      <c r="Q245" s="453">
        <v>424</v>
      </c>
      <c r="R245" s="523"/>
      <c r="S245" s="454">
        <v>424</v>
      </c>
    </row>
    <row r="246" spans="1:19" ht="14.4" customHeight="1" x14ac:dyDescent="0.3">
      <c r="A246" s="448" t="s">
        <v>996</v>
      </c>
      <c r="B246" s="449" t="s">
        <v>997</v>
      </c>
      <c r="C246" s="449" t="s">
        <v>407</v>
      </c>
      <c r="D246" s="449" t="s">
        <v>974</v>
      </c>
      <c r="E246" s="449" t="s">
        <v>998</v>
      </c>
      <c r="F246" s="449" t="s">
        <v>1103</v>
      </c>
      <c r="G246" s="449" t="s">
        <v>1004</v>
      </c>
      <c r="H246" s="453"/>
      <c r="I246" s="453"/>
      <c r="J246" s="449"/>
      <c r="K246" s="449"/>
      <c r="L246" s="453"/>
      <c r="M246" s="453"/>
      <c r="N246" s="449"/>
      <c r="O246" s="449"/>
      <c r="P246" s="453">
        <v>20</v>
      </c>
      <c r="Q246" s="453">
        <v>740</v>
      </c>
      <c r="R246" s="523"/>
      <c r="S246" s="454">
        <v>37</v>
      </c>
    </row>
    <row r="247" spans="1:19" ht="14.4" customHeight="1" x14ac:dyDescent="0.3">
      <c r="A247" s="448" t="s">
        <v>996</v>
      </c>
      <c r="B247" s="449" t="s">
        <v>997</v>
      </c>
      <c r="C247" s="449" t="s">
        <v>407</v>
      </c>
      <c r="D247" s="449" t="s">
        <v>974</v>
      </c>
      <c r="E247" s="449" t="s">
        <v>998</v>
      </c>
      <c r="F247" s="449" t="s">
        <v>1108</v>
      </c>
      <c r="G247" s="449" t="s">
        <v>1109</v>
      </c>
      <c r="H247" s="453">
        <v>3</v>
      </c>
      <c r="I247" s="453">
        <v>807</v>
      </c>
      <c r="J247" s="449">
        <v>2.8020833333333335</v>
      </c>
      <c r="K247" s="449">
        <v>269</v>
      </c>
      <c r="L247" s="453">
        <v>1</v>
      </c>
      <c r="M247" s="453">
        <v>288</v>
      </c>
      <c r="N247" s="449">
        <v>1</v>
      </c>
      <c r="O247" s="449">
        <v>288</v>
      </c>
      <c r="P247" s="453"/>
      <c r="Q247" s="453"/>
      <c r="R247" s="523"/>
      <c r="S247" s="454"/>
    </row>
    <row r="248" spans="1:19" ht="14.4" customHeight="1" x14ac:dyDescent="0.3">
      <c r="A248" s="448" t="s">
        <v>996</v>
      </c>
      <c r="B248" s="449" t="s">
        <v>997</v>
      </c>
      <c r="C248" s="449" t="s">
        <v>407</v>
      </c>
      <c r="D248" s="449" t="s">
        <v>974</v>
      </c>
      <c r="E248" s="449" t="s">
        <v>998</v>
      </c>
      <c r="F248" s="449" t="s">
        <v>1110</v>
      </c>
      <c r="G248" s="449" t="s">
        <v>1111</v>
      </c>
      <c r="H248" s="453"/>
      <c r="I248" s="453"/>
      <c r="J248" s="449"/>
      <c r="K248" s="449"/>
      <c r="L248" s="453"/>
      <c r="M248" s="453"/>
      <c r="N248" s="449"/>
      <c r="O248" s="449"/>
      <c r="P248" s="453">
        <v>1</v>
      </c>
      <c r="Q248" s="453">
        <v>1098</v>
      </c>
      <c r="R248" s="523"/>
      <c r="S248" s="454">
        <v>1098</v>
      </c>
    </row>
    <row r="249" spans="1:19" ht="14.4" customHeight="1" x14ac:dyDescent="0.3">
      <c r="A249" s="448" t="s">
        <v>996</v>
      </c>
      <c r="B249" s="449" t="s">
        <v>997</v>
      </c>
      <c r="C249" s="449" t="s">
        <v>407</v>
      </c>
      <c r="D249" s="449" t="s">
        <v>974</v>
      </c>
      <c r="E249" s="449" t="s">
        <v>998</v>
      </c>
      <c r="F249" s="449" t="s">
        <v>1112</v>
      </c>
      <c r="G249" s="449" t="s">
        <v>1113</v>
      </c>
      <c r="H249" s="453"/>
      <c r="I249" s="453"/>
      <c r="J249" s="449"/>
      <c r="K249" s="449"/>
      <c r="L249" s="453">
        <v>10</v>
      </c>
      <c r="M249" s="453">
        <v>1070</v>
      </c>
      <c r="N249" s="449">
        <v>1</v>
      </c>
      <c r="O249" s="449">
        <v>107</v>
      </c>
      <c r="P249" s="453">
        <v>1</v>
      </c>
      <c r="Q249" s="453">
        <v>107</v>
      </c>
      <c r="R249" s="523">
        <v>0.1</v>
      </c>
      <c r="S249" s="454">
        <v>107</v>
      </c>
    </row>
    <row r="250" spans="1:19" ht="14.4" customHeight="1" x14ac:dyDescent="0.3">
      <c r="A250" s="448" t="s">
        <v>996</v>
      </c>
      <c r="B250" s="449" t="s">
        <v>997</v>
      </c>
      <c r="C250" s="449" t="s">
        <v>407</v>
      </c>
      <c r="D250" s="449" t="s">
        <v>974</v>
      </c>
      <c r="E250" s="449" t="s">
        <v>998</v>
      </c>
      <c r="F250" s="449" t="s">
        <v>1114</v>
      </c>
      <c r="G250" s="449" t="s">
        <v>1115</v>
      </c>
      <c r="H250" s="453"/>
      <c r="I250" s="453"/>
      <c r="J250" s="449"/>
      <c r="K250" s="449"/>
      <c r="L250" s="453">
        <v>6</v>
      </c>
      <c r="M250" s="453">
        <v>1884</v>
      </c>
      <c r="N250" s="449">
        <v>1</v>
      </c>
      <c r="O250" s="449">
        <v>314</v>
      </c>
      <c r="P250" s="453"/>
      <c r="Q250" s="453"/>
      <c r="R250" s="523"/>
      <c r="S250" s="454"/>
    </row>
    <row r="251" spans="1:19" ht="14.4" customHeight="1" x14ac:dyDescent="0.3">
      <c r="A251" s="448" t="s">
        <v>996</v>
      </c>
      <c r="B251" s="449" t="s">
        <v>997</v>
      </c>
      <c r="C251" s="449" t="s">
        <v>407</v>
      </c>
      <c r="D251" s="449" t="s">
        <v>975</v>
      </c>
      <c r="E251" s="449" t="s">
        <v>998</v>
      </c>
      <c r="F251" s="449" t="s">
        <v>1003</v>
      </c>
      <c r="G251" s="449" t="s">
        <v>1004</v>
      </c>
      <c r="H251" s="453">
        <v>2171</v>
      </c>
      <c r="I251" s="453">
        <v>117234</v>
      </c>
      <c r="J251" s="449">
        <v>2.3100295566502465</v>
      </c>
      <c r="K251" s="449">
        <v>54</v>
      </c>
      <c r="L251" s="453">
        <v>875</v>
      </c>
      <c r="M251" s="453">
        <v>50750</v>
      </c>
      <c r="N251" s="449">
        <v>1</v>
      </c>
      <c r="O251" s="449">
        <v>58</v>
      </c>
      <c r="P251" s="453"/>
      <c r="Q251" s="453"/>
      <c r="R251" s="523"/>
      <c r="S251" s="454"/>
    </row>
    <row r="252" spans="1:19" ht="14.4" customHeight="1" x14ac:dyDescent="0.3">
      <c r="A252" s="448" t="s">
        <v>996</v>
      </c>
      <c r="B252" s="449" t="s">
        <v>997</v>
      </c>
      <c r="C252" s="449" t="s">
        <v>407</v>
      </c>
      <c r="D252" s="449" t="s">
        <v>975</v>
      </c>
      <c r="E252" s="449" t="s">
        <v>998</v>
      </c>
      <c r="F252" s="449" t="s">
        <v>1005</v>
      </c>
      <c r="G252" s="449" t="s">
        <v>1006</v>
      </c>
      <c r="H252" s="453">
        <v>136</v>
      </c>
      <c r="I252" s="453">
        <v>16728</v>
      </c>
      <c r="J252" s="449">
        <v>2.6603053435114505</v>
      </c>
      <c r="K252" s="449">
        <v>123</v>
      </c>
      <c r="L252" s="453">
        <v>48</v>
      </c>
      <c r="M252" s="453">
        <v>6288</v>
      </c>
      <c r="N252" s="449">
        <v>1</v>
      </c>
      <c r="O252" s="449">
        <v>131</v>
      </c>
      <c r="P252" s="453"/>
      <c r="Q252" s="453"/>
      <c r="R252" s="523"/>
      <c r="S252" s="454"/>
    </row>
    <row r="253" spans="1:19" ht="14.4" customHeight="1" x14ac:dyDescent="0.3">
      <c r="A253" s="448" t="s">
        <v>996</v>
      </c>
      <c r="B253" s="449" t="s">
        <v>997</v>
      </c>
      <c r="C253" s="449" t="s">
        <v>407</v>
      </c>
      <c r="D253" s="449" t="s">
        <v>975</v>
      </c>
      <c r="E253" s="449" t="s">
        <v>998</v>
      </c>
      <c r="F253" s="449" t="s">
        <v>1007</v>
      </c>
      <c r="G253" s="449" t="s">
        <v>1008</v>
      </c>
      <c r="H253" s="453">
        <v>8</v>
      </c>
      <c r="I253" s="453">
        <v>1416</v>
      </c>
      <c r="J253" s="449"/>
      <c r="K253" s="449">
        <v>177</v>
      </c>
      <c r="L253" s="453"/>
      <c r="M253" s="453"/>
      <c r="N253" s="449"/>
      <c r="O253" s="449"/>
      <c r="P253" s="453"/>
      <c r="Q253" s="453"/>
      <c r="R253" s="523"/>
      <c r="S253" s="454"/>
    </row>
    <row r="254" spans="1:19" ht="14.4" customHeight="1" x14ac:dyDescent="0.3">
      <c r="A254" s="448" t="s">
        <v>996</v>
      </c>
      <c r="B254" s="449" t="s">
        <v>997</v>
      </c>
      <c r="C254" s="449" t="s">
        <v>407</v>
      </c>
      <c r="D254" s="449" t="s">
        <v>975</v>
      </c>
      <c r="E254" s="449" t="s">
        <v>998</v>
      </c>
      <c r="F254" s="449" t="s">
        <v>1009</v>
      </c>
      <c r="G254" s="449" t="s">
        <v>1010</v>
      </c>
      <c r="H254" s="453">
        <v>2</v>
      </c>
      <c r="I254" s="453">
        <v>4024</v>
      </c>
      <c r="J254" s="449"/>
      <c r="K254" s="449">
        <v>2012</v>
      </c>
      <c r="L254" s="453"/>
      <c r="M254" s="453"/>
      <c r="N254" s="449"/>
      <c r="O254" s="449"/>
      <c r="P254" s="453"/>
      <c r="Q254" s="453"/>
      <c r="R254" s="523"/>
      <c r="S254" s="454"/>
    </row>
    <row r="255" spans="1:19" ht="14.4" customHeight="1" x14ac:dyDescent="0.3">
      <c r="A255" s="448" t="s">
        <v>996</v>
      </c>
      <c r="B255" s="449" t="s">
        <v>997</v>
      </c>
      <c r="C255" s="449" t="s">
        <v>407</v>
      </c>
      <c r="D255" s="449" t="s">
        <v>975</v>
      </c>
      <c r="E255" s="449" t="s">
        <v>998</v>
      </c>
      <c r="F255" s="449" t="s">
        <v>1011</v>
      </c>
      <c r="G255" s="449" t="s">
        <v>1012</v>
      </c>
      <c r="H255" s="453">
        <v>12</v>
      </c>
      <c r="I255" s="453">
        <v>4608</v>
      </c>
      <c r="J255" s="449">
        <v>11.321867321867321</v>
      </c>
      <c r="K255" s="449">
        <v>384</v>
      </c>
      <c r="L255" s="453">
        <v>1</v>
      </c>
      <c r="M255" s="453">
        <v>407</v>
      </c>
      <c r="N255" s="449">
        <v>1</v>
      </c>
      <c r="O255" s="449">
        <v>407</v>
      </c>
      <c r="P255" s="453"/>
      <c r="Q255" s="453"/>
      <c r="R255" s="523"/>
      <c r="S255" s="454"/>
    </row>
    <row r="256" spans="1:19" ht="14.4" customHeight="1" x14ac:dyDescent="0.3">
      <c r="A256" s="448" t="s">
        <v>996</v>
      </c>
      <c r="B256" s="449" t="s">
        <v>997</v>
      </c>
      <c r="C256" s="449" t="s">
        <v>407</v>
      </c>
      <c r="D256" s="449" t="s">
        <v>975</v>
      </c>
      <c r="E256" s="449" t="s">
        <v>998</v>
      </c>
      <c r="F256" s="449" t="s">
        <v>1013</v>
      </c>
      <c r="G256" s="449" t="s">
        <v>1014</v>
      </c>
      <c r="H256" s="453">
        <v>397</v>
      </c>
      <c r="I256" s="453">
        <v>68284</v>
      </c>
      <c r="J256" s="449">
        <v>2.804962208347026</v>
      </c>
      <c r="K256" s="449">
        <v>172</v>
      </c>
      <c r="L256" s="453">
        <v>136</v>
      </c>
      <c r="M256" s="453">
        <v>24344</v>
      </c>
      <c r="N256" s="449">
        <v>1</v>
      </c>
      <c r="O256" s="449">
        <v>179</v>
      </c>
      <c r="P256" s="453"/>
      <c r="Q256" s="453"/>
      <c r="R256" s="523"/>
      <c r="S256" s="454"/>
    </row>
    <row r="257" spans="1:19" ht="14.4" customHeight="1" x14ac:dyDescent="0.3">
      <c r="A257" s="448" t="s">
        <v>996</v>
      </c>
      <c r="B257" s="449" t="s">
        <v>997</v>
      </c>
      <c r="C257" s="449" t="s">
        <v>407</v>
      </c>
      <c r="D257" s="449" t="s">
        <v>975</v>
      </c>
      <c r="E257" s="449" t="s">
        <v>998</v>
      </c>
      <c r="F257" s="449" t="s">
        <v>1017</v>
      </c>
      <c r="G257" s="449" t="s">
        <v>1018</v>
      </c>
      <c r="H257" s="453">
        <v>262</v>
      </c>
      <c r="I257" s="453">
        <v>84364</v>
      </c>
      <c r="J257" s="449">
        <v>1.7860484809992589</v>
      </c>
      <c r="K257" s="449">
        <v>322</v>
      </c>
      <c r="L257" s="453">
        <v>141</v>
      </c>
      <c r="M257" s="453">
        <v>47235</v>
      </c>
      <c r="N257" s="449">
        <v>1</v>
      </c>
      <c r="O257" s="449">
        <v>335</v>
      </c>
      <c r="P257" s="453"/>
      <c r="Q257" s="453"/>
      <c r="R257" s="523"/>
      <c r="S257" s="454"/>
    </row>
    <row r="258" spans="1:19" ht="14.4" customHeight="1" x14ac:dyDescent="0.3">
      <c r="A258" s="448" t="s">
        <v>996</v>
      </c>
      <c r="B258" s="449" t="s">
        <v>997</v>
      </c>
      <c r="C258" s="449" t="s">
        <v>407</v>
      </c>
      <c r="D258" s="449" t="s">
        <v>975</v>
      </c>
      <c r="E258" s="449" t="s">
        <v>998</v>
      </c>
      <c r="F258" s="449" t="s">
        <v>1019</v>
      </c>
      <c r="G258" s="449" t="s">
        <v>1020</v>
      </c>
      <c r="H258" s="453">
        <v>74</v>
      </c>
      <c r="I258" s="453">
        <v>32486</v>
      </c>
      <c r="J258" s="449">
        <v>2.1493979092232367</v>
      </c>
      <c r="K258" s="449">
        <v>439</v>
      </c>
      <c r="L258" s="453">
        <v>33</v>
      </c>
      <c r="M258" s="453">
        <v>15114</v>
      </c>
      <c r="N258" s="449">
        <v>1</v>
      </c>
      <c r="O258" s="449">
        <v>458</v>
      </c>
      <c r="P258" s="453"/>
      <c r="Q258" s="453"/>
      <c r="R258" s="523"/>
      <c r="S258" s="454"/>
    </row>
    <row r="259" spans="1:19" ht="14.4" customHeight="1" x14ac:dyDescent="0.3">
      <c r="A259" s="448" t="s">
        <v>996</v>
      </c>
      <c r="B259" s="449" t="s">
        <v>997</v>
      </c>
      <c r="C259" s="449" t="s">
        <v>407</v>
      </c>
      <c r="D259" s="449" t="s">
        <v>975</v>
      </c>
      <c r="E259" s="449" t="s">
        <v>998</v>
      </c>
      <c r="F259" s="449" t="s">
        <v>1021</v>
      </c>
      <c r="G259" s="449" t="s">
        <v>1022</v>
      </c>
      <c r="H259" s="453">
        <v>1331</v>
      </c>
      <c r="I259" s="453">
        <v>453871</v>
      </c>
      <c r="J259" s="449">
        <v>3.326061307792084</v>
      </c>
      <c r="K259" s="449">
        <v>341</v>
      </c>
      <c r="L259" s="453">
        <v>391</v>
      </c>
      <c r="M259" s="453">
        <v>136459</v>
      </c>
      <c r="N259" s="449">
        <v>1</v>
      </c>
      <c r="O259" s="449">
        <v>349</v>
      </c>
      <c r="P259" s="453"/>
      <c r="Q259" s="453"/>
      <c r="R259" s="523"/>
      <c r="S259" s="454"/>
    </row>
    <row r="260" spans="1:19" ht="14.4" customHeight="1" x14ac:dyDescent="0.3">
      <c r="A260" s="448" t="s">
        <v>996</v>
      </c>
      <c r="B260" s="449" t="s">
        <v>997</v>
      </c>
      <c r="C260" s="449" t="s">
        <v>407</v>
      </c>
      <c r="D260" s="449" t="s">
        <v>975</v>
      </c>
      <c r="E260" s="449" t="s">
        <v>998</v>
      </c>
      <c r="F260" s="449" t="s">
        <v>1029</v>
      </c>
      <c r="G260" s="449" t="s">
        <v>1030</v>
      </c>
      <c r="H260" s="453">
        <v>1</v>
      </c>
      <c r="I260" s="453">
        <v>109</v>
      </c>
      <c r="J260" s="449"/>
      <c r="K260" s="449">
        <v>109</v>
      </c>
      <c r="L260" s="453"/>
      <c r="M260" s="453"/>
      <c r="N260" s="449"/>
      <c r="O260" s="449"/>
      <c r="P260" s="453"/>
      <c r="Q260" s="453"/>
      <c r="R260" s="523"/>
      <c r="S260" s="454"/>
    </row>
    <row r="261" spans="1:19" ht="14.4" customHeight="1" x14ac:dyDescent="0.3">
      <c r="A261" s="448" t="s">
        <v>996</v>
      </c>
      <c r="B261" s="449" t="s">
        <v>997</v>
      </c>
      <c r="C261" s="449" t="s">
        <v>407</v>
      </c>
      <c r="D261" s="449" t="s">
        <v>975</v>
      </c>
      <c r="E261" s="449" t="s">
        <v>998</v>
      </c>
      <c r="F261" s="449" t="s">
        <v>1037</v>
      </c>
      <c r="G261" s="449" t="s">
        <v>1038</v>
      </c>
      <c r="H261" s="453">
        <v>1</v>
      </c>
      <c r="I261" s="453">
        <v>37</v>
      </c>
      <c r="J261" s="449"/>
      <c r="K261" s="449">
        <v>37</v>
      </c>
      <c r="L261" s="453"/>
      <c r="M261" s="453"/>
      <c r="N261" s="449"/>
      <c r="O261" s="449"/>
      <c r="P261" s="453"/>
      <c r="Q261" s="453"/>
      <c r="R261" s="523"/>
      <c r="S261" s="454"/>
    </row>
    <row r="262" spans="1:19" ht="14.4" customHeight="1" x14ac:dyDescent="0.3">
      <c r="A262" s="448" t="s">
        <v>996</v>
      </c>
      <c r="B262" s="449" t="s">
        <v>997</v>
      </c>
      <c r="C262" s="449" t="s">
        <v>407</v>
      </c>
      <c r="D262" s="449" t="s">
        <v>975</v>
      </c>
      <c r="E262" s="449" t="s">
        <v>998</v>
      </c>
      <c r="F262" s="449" t="s">
        <v>1045</v>
      </c>
      <c r="G262" s="449" t="s">
        <v>1046</v>
      </c>
      <c r="H262" s="453">
        <v>641</v>
      </c>
      <c r="I262" s="453">
        <v>182685</v>
      </c>
      <c r="J262" s="449">
        <v>2.3024425287356323</v>
      </c>
      <c r="K262" s="449">
        <v>285</v>
      </c>
      <c r="L262" s="453">
        <v>261</v>
      </c>
      <c r="M262" s="453">
        <v>79344</v>
      </c>
      <c r="N262" s="449">
        <v>1</v>
      </c>
      <c r="O262" s="449">
        <v>304</v>
      </c>
      <c r="P262" s="453"/>
      <c r="Q262" s="453"/>
      <c r="R262" s="523"/>
      <c r="S262" s="454"/>
    </row>
    <row r="263" spans="1:19" ht="14.4" customHeight="1" x14ac:dyDescent="0.3">
      <c r="A263" s="448" t="s">
        <v>996</v>
      </c>
      <c r="B263" s="449" t="s">
        <v>997</v>
      </c>
      <c r="C263" s="449" t="s">
        <v>407</v>
      </c>
      <c r="D263" s="449" t="s">
        <v>975</v>
      </c>
      <c r="E263" s="449" t="s">
        <v>998</v>
      </c>
      <c r="F263" s="449" t="s">
        <v>1049</v>
      </c>
      <c r="G263" s="449" t="s">
        <v>1050</v>
      </c>
      <c r="H263" s="453">
        <v>1082</v>
      </c>
      <c r="I263" s="453">
        <v>499884</v>
      </c>
      <c r="J263" s="449">
        <v>2.3532812352885792</v>
      </c>
      <c r="K263" s="449">
        <v>462</v>
      </c>
      <c r="L263" s="453">
        <v>430</v>
      </c>
      <c r="M263" s="453">
        <v>212420</v>
      </c>
      <c r="N263" s="449">
        <v>1</v>
      </c>
      <c r="O263" s="449">
        <v>494</v>
      </c>
      <c r="P263" s="453"/>
      <c r="Q263" s="453"/>
      <c r="R263" s="523"/>
      <c r="S263" s="454"/>
    </row>
    <row r="264" spans="1:19" ht="14.4" customHeight="1" x14ac:dyDescent="0.3">
      <c r="A264" s="448" t="s">
        <v>996</v>
      </c>
      <c r="B264" s="449" t="s">
        <v>997</v>
      </c>
      <c r="C264" s="449" t="s">
        <v>407</v>
      </c>
      <c r="D264" s="449" t="s">
        <v>975</v>
      </c>
      <c r="E264" s="449" t="s">
        <v>998</v>
      </c>
      <c r="F264" s="449" t="s">
        <v>1053</v>
      </c>
      <c r="G264" s="449" t="s">
        <v>1054</v>
      </c>
      <c r="H264" s="453">
        <v>1293</v>
      </c>
      <c r="I264" s="453">
        <v>460308</v>
      </c>
      <c r="J264" s="449">
        <v>2.3606749064054569</v>
      </c>
      <c r="K264" s="449">
        <v>356</v>
      </c>
      <c r="L264" s="453">
        <v>527</v>
      </c>
      <c r="M264" s="453">
        <v>194990</v>
      </c>
      <c r="N264" s="449">
        <v>1</v>
      </c>
      <c r="O264" s="449">
        <v>370</v>
      </c>
      <c r="P264" s="453"/>
      <c r="Q264" s="453"/>
      <c r="R264" s="523"/>
      <c r="S264" s="454"/>
    </row>
    <row r="265" spans="1:19" ht="14.4" customHeight="1" x14ac:dyDescent="0.3">
      <c r="A265" s="448" t="s">
        <v>996</v>
      </c>
      <c r="B265" s="449" t="s">
        <v>997</v>
      </c>
      <c r="C265" s="449" t="s">
        <v>407</v>
      </c>
      <c r="D265" s="449" t="s">
        <v>975</v>
      </c>
      <c r="E265" s="449" t="s">
        <v>998</v>
      </c>
      <c r="F265" s="449" t="s">
        <v>1055</v>
      </c>
      <c r="G265" s="449" t="s">
        <v>1056</v>
      </c>
      <c r="H265" s="453">
        <v>66</v>
      </c>
      <c r="I265" s="453">
        <v>192522</v>
      </c>
      <c r="J265" s="449">
        <v>2.3847640282422891</v>
      </c>
      <c r="K265" s="449">
        <v>2917</v>
      </c>
      <c r="L265" s="453">
        <v>26</v>
      </c>
      <c r="M265" s="453">
        <v>80730</v>
      </c>
      <c r="N265" s="449">
        <v>1</v>
      </c>
      <c r="O265" s="449">
        <v>3105</v>
      </c>
      <c r="P265" s="453"/>
      <c r="Q265" s="453"/>
      <c r="R265" s="523"/>
      <c r="S265" s="454"/>
    </row>
    <row r="266" spans="1:19" ht="14.4" customHeight="1" x14ac:dyDescent="0.3">
      <c r="A266" s="448" t="s">
        <v>996</v>
      </c>
      <c r="B266" s="449" t="s">
        <v>997</v>
      </c>
      <c r="C266" s="449" t="s">
        <v>407</v>
      </c>
      <c r="D266" s="449" t="s">
        <v>975</v>
      </c>
      <c r="E266" s="449" t="s">
        <v>998</v>
      </c>
      <c r="F266" s="449" t="s">
        <v>1059</v>
      </c>
      <c r="G266" s="449" t="s">
        <v>1060</v>
      </c>
      <c r="H266" s="453">
        <v>246</v>
      </c>
      <c r="I266" s="453">
        <v>25830</v>
      </c>
      <c r="J266" s="449">
        <v>1.9554848966613672</v>
      </c>
      <c r="K266" s="449">
        <v>105</v>
      </c>
      <c r="L266" s="453">
        <v>119</v>
      </c>
      <c r="M266" s="453">
        <v>13209</v>
      </c>
      <c r="N266" s="449">
        <v>1</v>
      </c>
      <c r="O266" s="449">
        <v>111</v>
      </c>
      <c r="P266" s="453"/>
      <c r="Q266" s="453"/>
      <c r="R266" s="523"/>
      <c r="S266" s="454"/>
    </row>
    <row r="267" spans="1:19" ht="14.4" customHeight="1" x14ac:dyDescent="0.3">
      <c r="A267" s="448" t="s">
        <v>996</v>
      </c>
      <c r="B267" s="449" t="s">
        <v>997</v>
      </c>
      <c r="C267" s="449" t="s">
        <v>407</v>
      </c>
      <c r="D267" s="449" t="s">
        <v>975</v>
      </c>
      <c r="E267" s="449" t="s">
        <v>998</v>
      </c>
      <c r="F267" s="449" t="s">
        <v>1061</v>
      </c>
      <c r="G267" s="449" t="s">
        <v>1062</v>
      </c>
      <c r="H267" s="453">
        <v>4</v>
      </c>
      <c r="I267" s="453">
        <v>468</v>
      </c>
      <c r="J267" s="449">
        <v>1.248</v>
      </c>
      <c r="K267" s="449">
        <v>117</v>
      </c>
      <c r="L267" s="453">
        <v>3</v>
      </c>
      <c r="M267" s="453">
        <v>375</v>
      </c>
      <c r="N267" s="449">
        <v>1</v>
      </c>
      <c r="O267" s="449">
        <v>125</v>
      </c>
      <c r="P267" s="453"/>
      <c r="Q267" s="453"/>
      <c r="R267" s="523"/>
      <c r="S267" s="454"/>
    </row>
    <row r="268" spans="1:19" ht="14.4" customHeight="1" x14ac:dyDescent="0.3">
      <c r="A268" s="448" t="s">
        <v>996</v>
      </c>
      <c r="B268" s="449" t="s">
        <v>997</v>
      </c>
      <c r="C268" s="449" t="s">
        <v>407</v>
      </c>
      <c r="D268" s="449" t="s">
        <v>975</v>
      </c>
      <c r="E268" s="449" t="s">
        <v>998</v>
      </c>
      <c r="F268" s="449" t="s">
        <v>1063</v>
      </c>
      <c r="G268" s="449" t="s">
        <v>1064</v>
      </c>
      <c r="H268" s="453">
        <v>2</v>
      </c>
      <c r="I268" s="453">
        <v>926</v>
      </c>
      <c r="J268" s="449"/>
      <c r="K268" s="449">
        <v>463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996</v>
      </c>
      <c r="B269" s="449" t="s">
        <v>997</v>
      </c>
      <c r="C269" s="449" t="s">
        <v>407</v>
      </c>
      <c r="D269" s="449" t="s">
        <v>975</v>
      </c>
      <c r="E269" s="449" t="s">
        <v>998</v>
      </c>
      <c r="F269" s="449" t="s">
        <v>1065</v>
      </c>
      <c r="G269" s="449" t="s">
        <v>1066</v>
      </c>
      <c r="H269" s="453">
        <v>17</v>
      </c>
      <c r="I269" s="453">
        <v>21556</v>
      </c>
      <c r="J269" s="449">
        <v>8.4006235385814492</v>
      </c>
      <c r="K269" s="449">
        <v>1268</v>
      </c>
      <c r="L269" s="453">
        <v>2</v>
      </c>
      <c r="M269" s="453">
        <v>2566</v>
      </c>
      <c r="N269" s="449">
        <v>1</v>
      </c>
      <c r="O269" s="449">
        <v>1283</v>
      </c>
      <c r="P269" s="453"/>
      <c r="Q269" s="453"/>
      <c r="R269" s="523"/>
      <c r="S269" s="454"/>
    </row>
    <row r="270" spans="1:19" ht="14.4" customHeight="1" x14ac:dyDescent="0.3">
      <c r="A270" s="448" t="s">
        <v>996</v>
      </c>
      <c r="B270" s="449" t="s">
        <v>997</v>
      </c>
      <c r="C270" s="449" t="s">
        <v>407</v>
      </c>
      <c r="D270" s="449" t="s">
        <v>975</v>
      </c>
      <c r="E270" s="449" t="s">
        <v>998</v>
      </c>
      <c r="F270" s="449" t="s">
        <v>1067</v>
      </c>
      <c r="G270" s="449" t="s">
        <v>1068</v>
      </c>
      <c r="H270" s="453">
        <v>394</v>
      </c>
      <c r="I270" s="453">
        <v>172178</v>
      </c>
      <c r="J270" s="449">
        <v>1.9363247863247863</v>
      </c>
      <c r="K270" s="449">
        <v>437</v>
      </c>
      <c r="L270" s="453">
        <v>195</v>
      </c>
      <c r="M270" s="453">
        <v>88920</v>
      </c>
      <c r="N270" s="449">
        <v>1</v>
      </c>
      <c r="O270" s="449">
        <v>456</v>
      </c>
      <c r="P270" s="453"/>
      <c r="Q270" s="453"/>
      <c r="R270" s="523"/>
      <c r="S270" s="454"/>
    </row>
    <row r="271" spans="1:19" ht="14.4" customHeight="1" x14ac:dyDescent="0.3">
      <c r="A271" s="448" t="s">
        <v>996</v>
      </c>
      <c r="B271" s="449" t="s">
        <v>997</v>
      </c>
      <c r="C271" s="449" t="s">
        <v>407</v>
      </c>
      <c r="D271" s="449" t="s">
        <v>975</v>
      </c>
      <c r="E271" s="449" t="s">
        <v>998</v>
      </c>
      <c r="F271" s="449" t="s">
        <v>1069</v>
      </c>
      <c r="G271" s="449" t="s">
        <v>1070</v>
      </c>
      <c r="H271" s="453">
        <v>1928</v>
      </c>
      <c r="I271" s="453">
        <v>104112</v>
      </c>
      <c r="J271" s="449">
        <v>2.1420459221463255</v>
      </c>
      <c r="K271" s="449">
        <v>54</v>
      </c>
      <c r="L271" s="453">
        <v>838</v>
      </c>
      <c r="M271" s="453">
        <v>48604</v>
      </c>
      <c r="N271" s="449">
        <v>1</v>
      </c>
      <c r="O271" s="449">
        <v>58</v>
      </c>
      <c r="P271" s="453"/>
      <c r="Q271" s="453"/>
      <c r="R271" s="523"/>
      <c r="S271" s="454"/>
    </row>
    <row r="272" spans="1:19" ht="14.4" customHeight="1" x14ac:dyDescent="0.3">
      <c r="A272" s="448" t="s">
        <v>996</v>
      </c>
      <c r="B272" s="449" t="s">
        <v>997</v>
      </c>
      <c r="C272" s="449" t="s">
        <v>407</v>
      </c>
      <c r="D272" s="449" t="s">
        <v>975</v>
      </c>
      <c r="E272" s="449" t="s">
        <v>998</v>
      </c>
      <c r="F272" s="449" t="s">
        <v>1077</v>
      </c>
      <c r="G272" s="449" t="s">
        <v>1078</v>
      </c>
      <c r="H272" s="453">
        <v>1446</v>
      </c>
      <c r="I272" s="453">
        <v>244374</v>
      </c>
      <c r="J272" s="449">
        <v>2.9585230024213076</v>
      </c>
      <c r="K272" s="449">
        <v>169</v>
      </c>
      <c r="L272" s="453">
        <v>472</v>
      </c>
      <c r="M272" s="453">
        <v>82600</v>
      </c>
      <c r="N272" s="449">
        <v>1</v>
      </c>
      <c r="O272" s="449">
        <v>175</v>
      </c>
      <c r="P272" s="453"/>
      <c r="Q272" s="453"/>
      <c r="R272" s="523"/>
      <c r="S272" s="454"/>
    </row>
    <row r="273" spans="1:19" ht="14.4" customHeight="1" x14ac:dyDescent="0.3">
      <c r="A273" s="448" t="s">
        <v>996</v>
      </c>
      <c r="B273" s="449" t="s">
        <v>997</v>
      </c>
      <c r="C273" s="449" t="s">
        <v>407</v>
      </c>
      <c r="D273" s="449" t="s">
        <v>975</v>
      </c>
      <c r="E273" s="449" t="s">
        <v>998</v>
      </c>
      <c r="F273" s="449" t="s">
        <v>1083</v>
      </c>
      <c r="G273" s="449" t="s">
        <v>1084</v>
      </c>
      <c r="H273" s="453">
        <v>75</v>
      </c>
      <c r="I273" s="453">
        <v>12225</v>
      </c>
      <c r="J273" s="449">
        <v>2.3334605840809313</v>
      </c>
      <c r="K273" s="449">
        <v>163</v>
      </c>
      <c r="L273" s="453">
        <v>31</v>
      </c>
      <c r="M273" s="453">
        <v>5239</v>
      </c>
      <c r="N273" s="449">
        <v>1</v>
      </c>
      <c r="O273" s="449">
        <v>169</v>
      </c>
      <c r="P273" s="453"/>
      <c r="Q273" s="453"/>
      <c r="R273" s="523"/>
      <c r="S273" s="454"/>
    </row>
    <row r="274" spans="1:19" ht="14.4" customHeight="1" x14ac:dyDescent="0.3">
      <c r="A274" s="448" t="s">
        <v>996</v>
      </c>
      <c r="B274" s="449" t="s">
        <v>997</v>
      </c>
      <c r="C274" s="449" t="s">
        <v>407</v>
      </c>
      <c r="D274" s="449" t="s">
        <v>975</v>
      </c>
      <c r="E274" s="449" t="s">
        <v>998</v>
      </c>
      <c r="F274" s="449" t="s">
        <v>1087</v>
      </c>
      <c r="G274" s="449" t="s">
        <v>1088</v>
      </c>
      <c r="H274" s="453">
        <v>74</v>
      </c>
      <c r="I274" s="453">
        <v>74592</v>
      </c>
      <c r="J274" s="449">
        <v>9.2225519287833819</v>
      </c>
      <c r="K274" s="449">
        <v>1008</v>
      </c>
      <c r="L274" s="453">
        <v>8</v>
      </c>
      <c r="M274" s="453">
        <v>8088</v>
      </c>
      <c r="N274" s="449">
        <v>1</v>
      </c>
      <c r="O274" s="449">
        <v>1011</v>
      </c>
      <c r="P274" s="453"/>
      <c r="Q274" s="453"/>
      <c r="R274" s="523"/>
      <c r="S274" s="454"/>
    </row>
    <row r="275" spans="1:19" ht="14.4" customHeight="1" x14ac:dyDescent="0.3">
      <c r="A275" s="448" t="s">
        <v>996</v>
      </c>
      <c r="B275" s="449" t="s">
        <v>997</v>
      </c>
      <c r="C275" s="449" t="s">
        <v>407</v>
      </c>
      <c r="D275" s="449" t="s">
        <v>975</v>
      </c>
      <c r="E275" s="449" t="s">
        <v>998</v>
      </c>
      <c r="F275" s="449" t="s">
        <v>1091</v>
      </c>
      <c r="G275" s="449" t="s">
        <v>1092</v>
      </c>
      <c r="H275" s="453">
        <v>84</v>
      </c>
      <c r="I275" s="453">
        <v>190176</v>
      </c>
      <c r="J275" s="449">
        <v>10.362685265911072</v>
      </c>
      <c r="K275" s="449">
        <v>2264</v>
      </c>
      <c r="L275" s="453">
        <v>8</v>
      </c>
      <c r="M275" s="453">
        <v>18352</v>
      </c>
      <c r="N275" s="449">
        <v>1</v>
      </c>
      <c r="O275" s="449">
        <v>2294</v>
      </c>
      <c r="P275" s="453"/>
      <c r="Q275" s="453"/>
      <c r="R275" s="523"/>
      <c r="S275" s="454"/>
    </row>
    <row r="276" spans="1:19" ht="14.4" customHeight="1" x14ac:dyDescent="0.3">
      <c r="A276" s="448" t="s">
        <v>996</v>
      </c>
      <c r="B276" s="449" t="s">
        <v>997</v>
      </c>
      <c r="C276" s="449" t="s">
        <v>407</v>
      </c>
      <c r="D276" s="449" t="s">
        <v>975</v>
      </c>
      <c r="E276" s="449" t="s">
        <v>998</v>
      </c>
      <c r="F276" s="449" t="s">
        <v>1095</v>
      </c>
      <c r="G276" s="449" t="s">
        <v>1096</v>
      </c>
      <c r="H276" s="453">
        <v>222</v>
      </c>
      <c r="I276" s="453">
        <v>446664</v>
      </c>
      <c r="J276" s="449">
        <v>3.8833594157537821</v>
      </c>
      <c r="K276" s="449">
        <v>2012</v>
      </c>
      <c r="L276" s="453">
        <v>54</v>
      </c>
      <c r="M276" s="453">
        <v>115020</v>
      </c>
      <c r="N276" s="449">
        <v>1</v>
      </c>
      <c r="O276" s="449">
        <v>2130</v>
      </c>
      <c r="P276" s="453"/>
      <c r="Q276" s="453"/>
      <c r="R276" s="523"/>
      <c r="S276" s="454"/>
    </row>
    <row r="277" spans="1:19" ht="14.4" customHeight="1" x14ac:dyDescent="0.3">
      <c r="A277" s="448" t="s">
        <v>996</v>
      </c>
      <c r="B277" s="449" t="s">
        <v>997</v>
      </c>
      <c r="C277" s="449" t="s">
        <v>407</v>
      </c>
      <c r="D277" s="449" t="s">
        <v>975</v>
      </c>
      <c r="E277" s="449" t="s">
        <v>998</v>
      </c>
      <c r="F277" s="449" t="s">
        <v>1097</v>
      </c>
      <c r="G277" s="449" t="s">
        <v>1098</v>
      </c>
      <c r="H277" s="453">
        <v>3</v>
      </c>
      <c r="I277" s="453">
        <v>678</v>
      </c>
      <c r="J277" s="449"/>
      <c r="K277" s="449">
        <v>226</v>
      </c>
      <c r="L277" s="453"/>
      <c r="M277" s="453"/>
      <c r="N277" s="449"/>
      <c r="O277" s="449"/>
      <c r="P277" s="453"/>
      <c r="Q277" s="453"/>
      <c r="R277" s="523"/>
      <c r="S277" s="454"/>
    </row>
    <row r="278" spans="1:19" ht="14.4" customHeight="1" x14ac:dyDescent="0.3">
      <c r="A278" s="448" t="s">
        <v>996</v>
      </c>
      <c r="B278" s="449" t="s">
        <v>997</v>
      </c>
      <c r="C278" s="449" t="s">
        <v>407</v>
      </c>
      <c r="D278" s="449" t="s">
        <v>975</v>
      </c>
      <c r="E278" s="449" t="s">
        <v>998</v>
      </c>
      <c r="F278" s="449" t="s">
        <v>1108</v>
      </c>
      <c r="G278" s="449" t="s">
        <v>1109</v>
      </c>
      <c r="H278" s="453">
        <v>23</v>
      </c>
      <c r="I278" s="453">
        <v>6187</v>
      </c>
      <c r="J278" s="449">
        <v>3.0689484126984126</v>
      </c>
      <c r="K278" s="449">
        <v>269</v>
      </c>
      <c r="L278" s="453">
        <v>7</v>
      </c>
      <c r="M278" s="453">
        <v>2016</v>
      </c>
      <c r="N278" s="449">
        <v>1</v>
      </c>
      <c r="O278" s="449">
        <v>288</v>
      </c>
      <c r="P278" s="453"/>
      <c r="Q278" s="453"/>
      <c r="R278" s="523"/>
      <c r="S278" s="454"/>
    </row>
    <row r="279" spans="1:19" ht="14.4" customHeight="1" x14ac:dyDescent="0.3">
      <c r="A279" s="448" t="s">
        <v>996</v>
      </c>
      <c r="B279" s="449" t="s">
        <v>997</v>
      </c>
      <c r="C279" s="449" t="s">
        <v>407</v>
      </c>
      <c r="D279" s="449" t="s">
        <v>976</v>
      </c>
      <c r="E279" s="449" t="s">
        <v>998</v>
      </c>
      <c r="F279" s="449" t="s">
        <v>1013</v>
      </c>
      <c r="G279" s="449" t="s">
        <v>1014</v>
      </c>
      <c r="H279" s="453">
        <v>1</v>
      </c>
      <c r="I279" s="453">
        <v>172</v>
      </c>
      <c r="J279" s="449">
        <v>0.10676598386095593</v>
      </c>
      <c r="K279" s="449">
        <v>172</v>
      </c>
      <c r="L279" s="453">
        <v>9</v>
      </c>
      <c r="M279" s="453">
        <v>1611</v>
      </c>
      <c r="N279" s="449">
        <v>1</v>
      </c>
      <c r="O279" s="449">
        <v>179</v>
      </c>
      <c r="P279" s="453"/>
      <c r="Q279" s="453"/>
      <c r="R279" s="523"/>
      <c r="S279" s="454"/>
    </row>
    <row r="280" spans="1:19" ht="14.4" customHeight="1" x14ac:dyDescent="0.3">
      <c r="A280" s="448" t="s">
        <v>996</v>
      </c>
      <c r="B280" s="449" t="s">
        <v>997</v>
      </c>
      <c r="C280" s="449" t="s">
        <v>407</v>
      </c>
      <c r="D280" s="449" t="s">
        <v>976</v>
      </c>
      <c r="E280" s="449" t="s">
        <v>998</v>
      </c>
      <c r="F280" s="449" t="s">
        <v>1021</v>
      </c>
      <c r="G280" s="449" t="s">
        <v>1022</v>
      </c>
      <c r="H280" s="453">
        <v>2</v>
      </c>
      <c r="I280" s="453">
        <v>682</v>
      </c>
      <c r="J280" s="449">
        <v>0.12213467048710602</v>
      </c>
      <c r="K280" s="449">
        <v>341</v>
      </c>
      <c r="L280" s="453">
        <v>16</v>
      </c>
      <c r="M280" s="453">
        <v>5584</v>
      </c>
      <c r="N280" s="449">
        <v>1</v>
      </c>
      <c r="O280" s="449">
        <v>349</v>
      </c>
      <c r="P280" s="453"/>
      <c r="Q280" s="453"/>
      <c r="R280" s="523"/>
      <c r="S280" s="454"/>
    </row>
    <row r="281" spans="1:19" ht="14.4" customHeight="1" x14ac:dyDescent="0.3">
      <c r="A281" s="448" t="s">
        <v>996</v>
      </c>
      <c r="B281" s="449" t="s">
        <v>997</v>
      </c>
      <c r="C281" s="449" t="s">
        <v>407</v>
      </c>
      <c r="D281" s="449" t="s">
        <v>976</v>
      </c>
      <c r="E281" s="449" t="s">
        <v>998</v>
      </c>
      <c r="F281" s="449" t="s">
        <v>1055</v>
      </c>
      <c r="G281" s="449" t="s">
        <v>1056</v>
      </c>
      <c r="H281" s="453">
        <v>1</v>
      </c>
      <c r="I281" s="453">
        <v>2917</v>
      </c>
      <c r="J281" s="449">
        <v>0.13420749942489074</v>
      </c>
      <c r="K281" s="449">
        <v>2917</v>
      </c>
      <c r="L281" s="453">
        <v>7</v>
      </c>
      <c r="M281" s="453">
        <v>21735</v>
      </c>
      <c r="N281" s="449">
        <v>1</v>
      </c>
      <c r="O281" s="449">
        <v>3105</v>
      </c>
      <c r="P281" s="453"/>
      <c r="Q281" s="453"/>
      <c r="R281" s="523"/>
      <c r="S281" s="454"/>
    </row>
    <row r="282" spans="1:19" ht="14.4" customHeight="1" x14ac:dyDescent="0.3">
      <c r="A282" s="448" t="s">
        <v>996</v>
      </c>
      <c r="B282" s="449" t="s">
        <v>997</v>
      </c>
      <c r="C282" s="449" t="s">
        <v>407</v>
      </c>
      <c r="D282" s="449" t="s">
        <v>976</v>
      </c>
      <c r="E282" s="449" t="s">
        <v>998</v>
      </c>
      <c r="F282" s="449" t="s">
        <v>1071</v>
      </c>
      <c r="G282" s="449" t="s">
        <v>1072</v>
      </c>
      <c r="H282" s="453">
        <v>1</v>
      </c>
      <c r="I282" s="453">
        <v>2172</v>
      </c>
      <c r="J282" s="449">
        <v>0.1427914009598317</v>
      </c>
      <c r="K282" s="449">
        <v>2172</v>
      </c>
      <c r="L282" s="453">
        <v>7</v>
      </c>
      <c r="M282" s="453">
        <v>15211</v>
      </c>
      <c r="N282" s="449">
        <v>1</v>
      </c>
      <c r="O282" s="449">
        <v>2173</v>
      </c>
      <c r="P282" s="453"/>
      <c r="Q282" s="453"/>
      <c r="R282" s="523"/>
      <c r="S282" s="454"/>
    </row>
    <row r="283" spans="1:19" ht="14.4" customHeight="1" x14ac:dyDescent="0.3">
      <c r="A283" s="448" t="s">
        <v>996</v>
      </c>
      <c r="B283" s="449" t="s">
        <v>997</v>
      </c>
      <c r="C283" s="449" t="s">
        <v>407</v>
      </c>
      <c r="D283" s="449" t="s">
        <v>976</v>
      </c>
      <c r="E283" s="449" t="s">
        <v>998</v>
      </c>
      <c r="F283" s="449" t="s">
        <v>1095</v>
      </c>
      <c r="G283" s="449" t="s">
        <v>1096</v>
      </c>
      <c r="H283" s="453">
        <v>2</v>
      </c>
      <c r="I283" s="453">
        <v>4024</v>
      </c>
      <c r="J283" s="449">
        <v>0.13494299128101944</v>
      </c>
      <c r="K283" s="449">
        <v>2012</v>
      </c>
      <c r="L283" s="453">
        <v>14</v>
      </c>
      <c r="M283" s="453">
        <v>29820</v>
      </c>
      <c r="N283" s="449">
        <v>1</v>
      </c>
      <c r="O283" s="449">
        <v>2130</v>
      </c>
      <c r="P283" s="453"/>
      <c r="Q283" s="453"/>
      <c r="R283" s="523"/>
      <c r="S283" s="454"/>
    </row>
    <row r="284" spans="1:19" ht="14.4" customHeight="1" x14ac:dyDescent="0.3">
      <c r="A284" s="448" t="s">
        <v>996</v>
      </c>
      <c r="B284" s="449" t="s">
        <v>997</v>
      </c>
      <c r="C284" s="449" t="s">
        <v>407</v>
      </c>
      <c r="D284" s="449" t="s">
        <v>976</v>
      </c>
      <c r="E284" s="449" t="s">
        <v>998</v>
      </c>
      <c r="F284" s="449" t="s">
        <v>1116</v>
      </c>
      <c r="G284" s="449" t="s">
        <v>1117</v>
      </c>
      <c r="H284" s="453">
        <v>1</v>
      </c>
      <c r="I284" s="453">
        <v>0</v>
      </c>
      <c r="J284" s="449"/>
      <c r="K284" s="449">
        <v>0</v>
      </c>
      <c r="L284" s="453">
        <v>7</v>
      </c>
      <c r="M284" s="453">
        <v>0</v>
      </c>
      <c r="N284" s="449"/>
      <c r="O284" s="449">
        <v>0</v>
      </c>
      <c r="P284" s="453"/>
      <c r="Q284" s="453"/>
      <c r="R284" s="523"/>
      <c r="S284" s="454"/>
    </row>
    <row r="285" spans="1:19" ht="14.4" customHeight="1" x14ac:dyDescent="0.3">
      <c r="A285" s="448" t="s">
        <v>996</v>
      </c>
      <c r="B285" s="449" t="s">
        <v>997</v>
      </c>
      <c r="C285" s="449" t="s">
        <v>407</v>
      </c>
      <c r="D285" s="449" t="s">
        <v>977</v>
      </c>
      <c r="E285" s="449" t="s">
        <v>998</v>
      </c>
      <c r="F285" s="449" t="s">
        <v>1003</v>
      </c>
      <c r="G285" s="449" t="s">
        <v>1004</v>
      </c>
      <c r="H285" s="453"/>
      <c r="I285" s="453"/>
      <c r="J285" s="449"/>
      <c r="K285" s="449"/>
      <c r="L285" s="453">
        <v>766</v>
      </c>
      <c r="M285" s="453">
        <v>44428</v>
      </c>
      <c r="N285" s="449">
        <v>1</v>
      </c>
      <c r="O285" s="449">
        <v>58</v>
      </c>
      <c r="P285" s="453">
        <v>70</v>
      </c>
      <c r="Q285" s="453">
        <v>4060</v>
      </c>
      <c r="R285" s="523">
        <v>9.1383812010443863E-2</v>
      </c>
      <c r="S285" s="454">
        <v>58</v>
      </c>
    </row>
    <row r="286" spans="1:19" ht="14.4" customHeight="1" x14ac:dyDescent="0.3">
      <c r="A286" s="448" t="s">
        <v>996</v>
      </c>
      <c r="B286" s="449" t="s">
        <v>997</v>
      </c>
      <c r="C286" s="449" t="s">
        <v>407</v>
      </c>
      <c r="D286" s="449" t="s">
        <v>977</v>
      </c>
      <c r="E286" s="449" t="s">
        <v>998</v>
      </c>
      <c r="F286" s="449" t="s">
        <v>1005</v>
      </c>
      <c r="G286" s="449" t="s">
        <v>1006</v>
      </c>
      <c r="H286" s="453"/>
      <c r="I286" s="453"/>
      <c r="J286" s="449"/>
      <c r="K286" s="449"/>
      <c r="L286" s="453">
        <v>28</v>
      </c>
      <c r="M286" s="453">
        <v>3668</v>
      </c>
      <c r="N286" s="449">
        <v>1</v>
      </c>
      <c r="O286" s="449">
        <v>131</v>
      </c>
      <c r="P286" s="453"/>
      <c r="Q286" s="453"/>
      <c r="R286" s="523"/>
      <c r="S286" s="454"/>
    </row>
    <row r="287" spans="1:19" ht="14.4" customHeight="1" x14ac:dyDescent="0.3">
      <c r="A287" s="448" t="s">
        <v>996</v>
      </c>
      <c r="B287" s="449" t="s">
        <v>997</v>
      </c>
      <c r="C287" s="449" t="s">
        <v>407</v>
      </c>
      <c r="D287" s="449" t="s">
        <v>977</v>
      </c>
      <c r="E287" s="449" t="s">
        <v>998</v>
      </c>
      <c r="F287" s="449" t="s">
        <v>1013</v>
      </c>
      <c r="G287" s="449" t="s">
        <v>1014</v>
      </c>
      <c r="H287" s="453"/>
      <c r="I287" s="453"/>
      <c r="J287" s="449"/>
      <c r="K287" s="449"/>
      <c r="L287" s="453">
        <v>20</v>
      </c>
      <c r="M287" s="453">
        <v>3580</v>
      </c>
      <c r="N287" s="449">
        <v>1</v>
      </c>
      <c r="O287" s="449">
        <v>179</v>
      </c>
      <c r="P287" s="453">
        <v>7</v>
      </c>
      <c r="Q287" s="453">
        <v>1260</v>
      </c>
      <c r="R287" s="523">
        <v>0.35195530726256985</v>
      </c>
      <c r="S287" s="454">
        <v>180</v>
      </c>
    </row>
    <row r="288" spans="1:19" ht="14.4" customHeight="1" x14ac:dyDescent="0.3">
      <c r="A288" s="448" t="s">
        <v>996</v>
      </c>
      <c r="B288" s="449" t="s">
        <v>997</v>
      </c>
      <c r="C288" s="449" t="s">
        <v>407</v>
      </c>
      <c r="D288" s="449" t="s">
        <v>977</v>
      </c>
      <c r="E288" s="449" t="s">
        <v>998</v>
      </c>
      <c r="F288" s="449" t="s">
        <v>1017</v>
      </c>
      <c r="G288" s="449" t="s">
        <v>1018</v>
      </c>
      <c r="H288" s="453"/>
      <c r="I288" s="453"/>
      <c r="J288" s="449"/>
      <c r="K288" s="449"/>
      <c r="L288" s="453">
        <v>11</v>
      </c>
      <c r="M288" s="453">
        <v>3685</v>
      </c>
      <c r="N288" s="449">
        <v>1</v>
      </c>
      <c r="O288" s="449">
        <v>335</v>
      </c>
      <c r="P288" s="453">
        <v>2</v>
      </c>
      <c r="Q288" s="453">
        <v>672</v>
      </c>
      <c r="R288" s="523">
        <v>0.18236092265943013</v>
      </c>
      <c r="S288" s="454">
        <v>336</v>
      </c>
    </row>
    <row r="289" spans="1:19" ht="14.4" customHeight="1" x14ac:dyDescent="0.3">
      <c r="A289" s="448" t="s">
        <v>996</v>
      </c>
      <c r="B289" s="449" t="s">
        <v>997</v>
      </c>
      <c r="C289" s="449" t="s">
        <v>407</v>
      </c>
      <c r="D289" s="449" t="s">
        <v>977</v>
      </c>
      <c r="E289" s="449" t="s">
        <v>998</v>
      </c>
      <c r="F289" s="449" t="s">
        <v>1021</v>
      </c>
      <c r="G289" s="449" t="s">
        <v>1022</v>
      </c>
      <c r="H289" s="453"/>
      <c r="I289" s="453"/>
      <c r="J289" s="449"/>
      <c r="K289" s="449"/>
      <c r="L289" s="453">
        <v>214</v>
      </c>
      <c r="M289" s="453">
        <v>74686</v>
      </c>
      <c r="N289" s="449">
        <v>1</v>
      </c>
      <c r="O289" s="449">
        <v>349</v>
      </c>
      <c r="P289" s="453">
        <v>27</v>
      </c>
      <c r="Q289" s="453">
        <v>9423</v>
      </c>
      <c r="R289" s="523">
        <v>0.12616822429906541</v>
      </c>
      <c r="S289" s="454">
        <v>349</v>
      </c>
    </row>
    <row r="290" spans="1:19" ht="14.4" customHeight="1" x14ac:dyDescent="0.3">
      <c r="A290" s="448" t="s">
        <v>996</v>
      </c>
      <c r="B290" s="449" t="s">
        <v>997</v>
      </c>
      <c r="C290" s="449" t="s">
        <v>407</v>
      </c>
      <c r="D290" s="449" t="s">
        <v>977</v>
      </c>
      <c r="E290" s="449" t="s">
        <v>998</v>
      </c>
      <c r="F290" s="449" t="s">
        <v>1033</v>
      </c>
      <c r="G290" s="449" t="s">
        <v>1034</v>
      </c>
      <c r="H290" s="453"/>
      <c r="I290" s="453"/>
      <c r="J290" s="449"/>
      <c r="K290" s="449"/>
      <c r="L290" s="453">
        <v>1</v>
      </c>
      <c r="M290" s="453">
        <v>49</v>
      </c>
      <c r="N290" s="449">
        <v>1</v>
      </c>
      <c r="O290" s="449">
        <v>49</v>
      </c>
      <c r="P290" s="453"/>
      <c r="Q290" s="453"/>
      <c r="R290" s="523"/>
      <c r="S290" s="454"/>
    </row>
    <row r="291" spans="1:19" ht="14.4" customHeight="1" x14ac:dyDescent="0.3">
      <c r="A291" s="448" t="s">
        <v>996</v>
      </c>
      <c r="B291" s="449" t="s">
        <v>997</v>
      </c>
      <c r="C291" s="449" t="s">
        <v>407</v>
      </c>
      <c r="D291" s="449" t="s">
        <v>977</v>
      </c>
      <c r="E291" s="449" t="s">
        <v>998</v>
      </c>
      <c r="F291" s="449" t="s">
        <v>1035</v>
      </c>
      <c r="G291" s="449" t="s">
        <v>1036</v>
      </c>
      <c r="H291" s="453"/>
      <c r="I291" s="453"/>
      <c r="J291" s="449"/>
      <c r="K291" s="449"/>
      <c r="L291" s="453">
        <v>1</v>
      </c>
      <c r="M291" s="453">
        <v>387</v>
      </c>
      <c r="N291" s="449">
        <v>1</v>
      </c>
      <c r="O291" s="449">
        <v>387</v>
      </c>
      <c r="P291" s="453"/>
      <c r="Q291" s="453"/>
      <c r="R291" s="523"/>
      <c r="S291" s="454"/>
    </row>
    <row r="292" spans="1:19" ht="14.4" customHeight="1" x14ac:dyDescent="0.3">
      <c r="A292" s="448" t="s">
        <v>996</v>
      </c>
      <c r="B292" s="449" t="s">
        <v>997</v>
      </c>
      <c r="C292" s="449" t="s">
        <v>407</v>
      </c>
      <c r="D292" s="449" t="s">
        <v>977</v>
      </c>
      <c r="E292" s="449" t="s">
        <v>998</v>
      </c>
      <c r="F292" s="449" t="s">
        <v>1041</v>
      </c>
      <c r="G292" s="449" t="s">
        <v>1042</v>
      </c>
      <c r="H292" s="453"/>
      <c r="I292" s="453"/>
      <c r="J292" s="449"/>
      <c r="K292" s="449"/>
      <c r="L292" s="453">
        <v>10</v>
      </c>
      <c r="M292" s="453">
        <v>7040</v>
      </c>
      <c r="N292" s="449">
        <v>1</v>
      </c>
      <c r="O292" s="449">
        <v>704</v>
      </c>
      <c r="P292" s="453"/>
      <c r="Q292" s="453"/>
      <c r="R292" s="523"/>
      <c r="S292" s="454"/>
    </row>
    <row r="293" spans="1:19" ht="14.4" customHeight="1" x14ac:dyDescent="0.3">
      <c r="A293" s="448" t="s">
        <v>996</v>
      </c>
      <c r="B293" s="449" t="s">
        <v>997</v>
      </c>
      <c r="C293" s="449" t="s">
        <v>407</v>
      </c>
      <c r="D293" s="449" t="s">
        <v>977</v>
      </c>
      <c r="E293" s="449" t="s">
        <v>998</v>
      </c>
      <c r="F293" s="449" t="s">
        <v>1045</v>
      </c>
      <c r="G293" s="449" t="s">
        <v>1046</v>
      </c>
      <c r="H293" s="453"/>
      <c r="I293" s="453"/>
      <c r="J293" s="449"/>
      <c r="K293" s="449"/>
      <c r="L293" s="453">
        <v>250</v>
      </c>
      <c r="M293" s="453">
        <v>76000</v>
      </c>
      <c r="N293" s="449">
        <v>1</v>
      </c>
      <c r="O293" s="449">
        <v>304</v>
      </c>
      <c r="P293" s="453">
        <v>14</v>
      </c>
      <c r="Q293" s="453">
        <v>4270</v>
      </c>
      <c r="R293" s="523">
        <v>5.6184210526315788E-2</v>
      </c>
      <c r="S293" s="454">
        <v>305</v>
      </c>
    </row>
    <row r="294" spans="1:19" ht="14.4" customHeight="1" x14ac:dyDescent="0.3">
      <c r="A294" s="448" t="s">
        <v>996</v>
      </c>
      <c r="B294" s="449" t="s">
        <v>997</v>
      </c>
      <c r="C294" s="449" t="s">
        <v>407</v>
      </c>
      <c r="D294" s="449" t="s">
        <v>977</v>
      </c>
      <c r="E294" s="449" t="s">
        <v>998</v>
      </c>
      <c r="F294" s="449" t="s">
        <v>1049</v>
      </c>
      <c r="G294" s="449" t="s">
        <v>1050</v>
      </c>
      <c r="H294" s="453"/>
      <c r="I294" s="453"/>
      <c r="J294" s="449"/>
      <c r="K294" s="449"/>
      <c r="L294" s="453">
        <v>275</v>
      </c>
      <c r="M294" s="453">
        <v>135850</v>
      </c>
      <c r="N294" s="449">
        <v>1</v>
      </c>
      <c r="O294" s="449">
        <v>494</v>
      </c>
      <c r="P294" s="453">
        <v>26</v>
      </c>
      <c r="Q294" s="453">
        <v>12844</v>
      </c>
      <c r="R294" s="523">
        <v>9.4545454545454544E-2</v>
      </c>
      <c r="S294" s="454">
        <v>494</v>
      </c>
    </row>
    <row r="295" spans="1:19" ht="14.4" customHeight="1" x14ac:dyDescent="0.3">
      <c r="A295" s="448" t="s">
        <v>996</v>
      </c>
      <c r="B295" s="449" t="s">
        <v>997</v>
      </c>
      <c r="C295" s="449" t="s">
        <v>407</v>
      </c>
      <c r="D295" s="449" t="s">
        <v>977</v>
      </c>
      <c r="E295" s="449" t="s">
        <v>998</v>
      </c>
      <c r="F295" s="449" t="s">
        <v>1053</v>
      </c>
      <c r="G295" s="449" t="s">
        <v>1054</v>
      </c>
      <c r="H295" s="453"/>
      <c r="I295" s="453"/>
      <c r="J295" s="449"/>
      <c r="K295" s="449"/>
      <c r="L295" s="453">
        <v>417</v>
      </c>
      <c r="M295" s="453">
        <v>154290</v>
      </c>
      <c r="N295" s="449">
        <v>1</v>
      </c>
      <c r="O295" s="449">
        <v>370</v>
      </c>
      <c r="P295" s="453">
        <v>27</v>
      </c>
      <c r="Q295" s="453">
        <v>9990</v>
      </c>
      <c r="R295" s="523">
        <v>6.4748201438848921E-2</v>
      </c>
      <c r="S295" s="454">
        <v>370</v>
      </c>
    </row>
    <row r="296" spans="1:19" ht="14.4" customHeight="1" x14ac:dyDescent="0.3">
      <c r="A296" s="448" t="s">
        <v>996</v>
      </c>
      <c r="B296" s="449" t="s">
        <v>997</v>
      </c>
      <c r="C296" s="449" t="s">
        <v>407</v>
      </c>
      <c r="D296" s="449" t="s">
        <v>977</v>
      </c>
      <c r="E296" s="449" t="s">
        <v>998</v>
      </c>
      <c r="F296" s="449" t="s">
        <v>1059</v>
      </c>
      <c r="G296" s="449" t="s">
        <v>1060</v>
      </c>
      <c r="H296" s="453"/>
      <c r="I296" s="453"/>
      <c r="J296" s="449"/>
      <c r="K296" s="449"/>
      <c r="L296" s="453">
        <v>46</v>
      </c>
      <c r="M296" s="453">
        <v>5106</v>
      </c>
      <c r="N296" s="449">
        <v>1</v>
      </c>
      <c r="O296" s="449">
        <v>111</v>
      </c>
      <c r="P296" s="453">
        <v>2</v>
      </c>
      <c r="Q296" s="453">
        <v>222</v>
      </c>
      <c r="R296" s="523">
        <v>4.3478260869565216E-2</v>
      </c>
      <c r="S296" s="454">
        <v>111</v>
      </c>
    </row>
    <row r="297" spans="1:19" ht="14.4" customHeight="1" x14ac:dyDescent="0.3">
      <c r="A297" s="448" t="s">
        <v>996</v>
      </c>
      <c r="B297" s="449" t="s">
        <v>997</v>
      </c>
      <c r="C297" s="449" t="s">
        <v>407</v>
      </c>
      <c r="D297" s="449" t="s">
        <v>977</v>
      </c>
      <c r="E297" s="449" t="s">
        <v>998</v>
      </c>
      <c r="F297" s="449" t="s">
        <v>1061</v>
      </c>
      <c r="G297" s="449" t="s">
        <v>1062</v>
      </c>
      <c r="H297" s="453"/>
      <c r="I297" s="453"/>
      <c r="J297" s="449"/>
      <c r="K297" s="449"/>
      <c r="L297" s="453">
        <v>1</v>
      </c>
      <c r="M297" s="453">
        <v>125</v>
      </c>
      <c r="N297" s="449">
        <v>1</v>
      </c>
      <c r="O297" s="449">
        <v>125</v>
      </c>
      <c r="P297" s="453"/>
      <c r="Q297" s="453"/>
      <c r="R297" s="523"/>
      <c r="S297" s="454"/>
    </row>
    <row r="298" spans="1:19" ht="14.4" customHeight="1" x14ac:dyDescent="0.3">
      <c r="A298" s="448" t="s">
        <v>996</v>
      </c>
      <c r="B298" s="449" t="s">
        <v>997</v>
      </c>
      <c r="C298" s="449" t="s">
        <v>407</v>
      </c>
      <c r="D298" s="449" t="s">
        <v>977</v>
      </c>
      <c r="E298" s="449" t="s">
        <v>998</v>
      </c>
      <c r="F298" s="449" t="s">
        <v>1063</v>
      </c>
      <c r="G298" s="449" t="s">
        <v>1064</v>
      </c>
      <c r="H298" s="453"/>
      <c r="I298" s="453"/>
      <c r="J298" s="449"/>
      <c r="K298" s="449"/>
      <c r="L298" s="453">
        <v>1</v>
      </c>
      <c r="M298" s="453">
        <v>495</v>
      </c>
      <c r="N298" s="449">
        <v>1</v>
      </c>
      <c r="O298" s="449">
        <v>495</v>
      </c>
      <c r="P298" s="453"/>
      <c r="Q298" s="453"/>
      <c r="R298" s="523"/>
      <c r="S298" s="454"/>
    </row>
    <row r="299" spans="1:19" ht="14.4" customHeight="1" x14ac:dyDescent="0.3">
      <c r="A299" s="448" t="s">
        <v>996</v>
      </c>
      <c r="B299" s="449" t="s">
        <v>997</v>
      </c>
      <c r="C299" s="449" t="s">
        <v>407</v>
      </c>
      <c r="D299" s="449" t="s">
        <v>977</v>
      </c>
      <c r="E299" s="449" t="s">
        <v>998</v>
      </c>
      <c r="F299" s="449" t="s">
        <v>1065</v>
      </c>
      <c r="G299" s="449" t="s">
        <v>1066</v>
      </c>
      <c r="H299" s="453"/>
      <c r="I299" s="453"/>
      <c r="J299" s="449"/>
      <c r="K299" s="449"/>
      <c r="L299" s="453">
        <v>3</v>
      </c>
      <c r="M299" s="453">
        <v>3849</v>
      </c>
      <c r="N299" s="449">
        <v>1</v>
      </c>
      <c r="O299" s="449">
        <v>1283</v>
      </c>
      <c r="P299" s="453"/>
      <c r="Q299" s="453"/>
      <c r="R299" s="523"/>
      <c r="S299" s="454"/>
    </row>
    <row r="300" spans="1:19" ht="14.4" customHeight="1" x14ac:dyDescent="0.3">
      <c r="A300" s="448" t="s">
        <v>996</v>
      </c>
      <c r="B300" s="449" t="s">
        <v>997</v>
      </c>
      <c r="C300" s="449" t="s">
        <v>407</v>
      </c>
      <c r="D300" s="449" t="s">
        <v>977</v>
      </c>
      <c r="E300" s="449" t="s">
        <v>998</v>
      </c>
      <c r="F300" s="449" t="s">
        <v>1067</v>
      </c>
      <c r="G300" s="449" t="s">
        <v>1068</v>
      </c>
      <c r="H300" s="453"/>
      <c r="I300" s="453"/>
      <c r="J300" s="449"/>
      <c r="K300" s="449"/>
      <c r="L300" s="453">
        <v>55</v>
      </c>
      <c r="M300" s="453">
        <v>25080</v>
      </c>
      <c r="N300" s="449">
        <v>1</v>
      </c>
      <c r="O300" s="449">
        <v>456</v>
      </c>
      <c r="P300" s="453">
        <v>2</v>
      </c>
      <c r="Q300" s="453">
        <v>912</v>
      </c>
      <c r="R300" s="523">
        <v>3.6363636363636362E-2</v>
      </c>
      <c r="S300" s="454">
        <v>456</v>
      </c>
    </row>
    <row r="301" spans="1:19" ht="14.4" customHeight="1" x14ac:dyDescent="0.3">
      <c r="A301" s="448" t="s">
        <v>996</v>
      </c>
      <c r="B301" s="449" t="s">
        <v>997</v>
      </c>
      <c r="C301" s="449" t="s">
        <v>407</v>
      </c>
      <c r="D301" s="449" t="s">
        <v>977</v>
      </c>
      <c r="E301" s="449" t="s">
        <v>998</v>
      </c>
      <c r="F301" s="449" t="s">
        <v>1069</v>
      </c>
      <c r="G301" s="449" t="s">
        <v>1070</v>
      </c>
      <c r="H301" s="453"/>
      <c r="I301" s="453"/>
      <c r="J301" s="449"/>
      <c r="K301" s="449"/>
      <c r="L301" s="453">
        <v>650</v>
      </c>
      <c r="M301" s="453">
        <v>37700</v>
      </c>
      <c r="N301" s="449">
        <v>1</v>
      </c>
      <c r="O301" s="449">
        <v>58</v>
      </c>
      <c r="P301" s="453">
        <v>46</v>
      </c>
      <c r="Q301" s="453">
        <v>2668</v>
      </c>
      <c r="R301" s="523">
        <v>7.0769230769230765E-2</v>
      </c>
      <c r="S301" s="454">
        <v>58</v>
      </c>
    </row>
    <row r="302" spans="1:19" ht="14.4" customHeight="1" x14ac:dyDescent="0.3">
      <c r="A302" s="448" t="s">
        <v>996</v>
      </c>
      <c r="B302" s="449" t="s">
        <v>997</v>
      </c>
      <c r="C302" s="449" t="s">
        <v>407</v>
      </c>
      <c r="D302" s="449" t="s">
        <v>977</v>
      </c>
      <c r="E302" s="449" t="s">
        <v>998</v>
      </c>
      <c r="F302" s="449" t="s">
        <v>1071</v>
      </c>
      <c r="G302" s="449" t="s">
        <v>1072</v>
      </c>
      <c r="H302" s="453"/>
      <c r="I302" s="453"/>
      <c r="J302" s="449"/>
      <c r="K302" s="449"/>
      <c r="L302" s="453">
        <v>2</v>
      </c>
      <c r="M302" s="453">
        <v>4346</v>
      </c>
      <c r="N302" s="449">
        <v>1</v>
      </c>
      <c r="O302" s="449">
        <v>2173</v>
      </c>
      <c r="P302" s="453">
        <v>5</v>
      </c>
      <c r="Q302" s="453">
        <v>10865</v>
      </c>
      <c r="R302" s="523">
        <v>2.5</v>
      </c>
      <c r="S302" s="454">
        <v>2173</v>
      </c>
    </row>
    <row r="303" spans="1:19" ht="14.4" customHeight="1" x14ac:dyDescent="0.3">
      <c r="A303" s="448" t="s">
        <v>996</v>
      </c>
      <c r="B303" s="449" t="s">
        <v>997</v>
      </c>
      <c r="C303" s="449" t="s">
        <v>407</v>
      </c>
      <c r="D303" s="449" t="s">
        <v>977</v>
      </c>
      <c r="E303" s="449" t="s">
        <v>998</v>
      </c>
      <c r="F303" s="449" t="s">
        <v>1077</v>
      </c>
      <c r="G303" s="449" t="s">
        <v>1078</v>
      </c>
      <c r="H303" s="453"/>
      <c r="I303" s="453"/>
      <c r="J303" s="449"/>
      <c r="K303" s="449"/>
      <c r="L303" s="453">
        <v>294</v>
      </c>
      <c r="M303" s="453">
        <v>51450</v>
      </c>
      <c r="N303" s="449">
        <v>1</v>
      </c>
      <c r="O303" s="449">
        <v>175</v>
      </c>
      <c r="P303" s="453">
        <v>24</v>
      </c>
      <c r="Q303" s="453">
        <v>4224</v>
      </c>
      <c r="R303" s="523">
        <v>8.209912536443148E-2</v>
      </c>
      <c r="S303" s="454">
        <v>176</v>
      </c>
    </row>
    <row r="304" spans="1:19" ht="14.4" customHeight="1" x14ac:dyDescent="0.3">
      <c r="A304" s="448" t="s">
        <v>996</v>
      </c>
      <c r="B304" s="449" t="s">
        <v>997</v>
      </c>
      <c r="C304" s="449" t="s">
        <v>407</v>
      </c>
      <c r="D304" s="449" t="s">
        <v>977</v>
      </c>
      <c r="E304" s="449" t="s">
        <v>998</v>
      </c>
      <c r="F304" s="449" t="s">
        <v>1079</v>
      </c>
      <c r="G304" s="449" t="s">
        <v>1080</v>
      </c>
      <c r="H304" s="453"/>
      <c r="I304" s="453"/>
      <c r="J304" s="449"/>
      <c r="K304" s="449"/>
      <c r="L304" s="453">
        <v>24</v>
      </c>
      <c r="M304" s="453">
        <v>2040</v>
      </c>
      <c r="N304" s="449">
        <v>1</v>
      </c>
      <c r="O304" s="449">
        <v>85</v>
      </c>
      <c r="P304" s="453"/>
      <c r="Q304" s="453"/>
      <c r="R304" s="523"/>
      <c r="S304" s="454"/>
    </row>
    <row r="305" spans="1:19" ht="14.4" customHeight="1" x14ac:dyDescent="0.3">
      <c r="A305" s="448" t="s">
        <v>996</v>
      </c>
      <c r="B305" s="449" t="s">
        <v>997</v>
      </c>
      <c r="C305" s="449" t="s">
        <v>407</v>
      </c>
      <c r="D305" s="449" t="s">
        <v>977</v>
      </c>
      <c r="E305" s="449" t="s">
        <v>998</v>
      </c>
      <c r="F305" s="449" t="s">
        <v>1087</v>
      </c>
      <c r="G305" s="449" t="s">
        <v>1088</v>
      </c>
      <c r="H305" s="453"/>
      <c r="I305" s="453"/>
      <c r="J305" s="449"/>
      <c r="K305" s="449"/>
      <c r="L305" s="453">
        <v>10</v>
      </c>
      <c r="M305" s="453">
        <v>10110</v>
      </c>
      <c r="N305" s="449">
        <v>1</v>
      </c>
      <c r="O305" s="449">
        <v>1011</v>
      </c>
      <c r="P305" s="453">
        <v>4</v>
      </c>
      <c r="Q305" s="453">
        <v>4048</v>
      </c>
      <c r="R305" s="523">
        <v>0.40039564787339266</v>
      </c>
      <c r="S305" s="454">
        <v>1012</v>
      </c>
    </row>
    <row r="306" spans="1:19" ht="14.4" customHeight="1" x14ac:dyDescent="0.3">
      <c r="A306" s="448" t="s">
        <v>996</v>
      </c>
      <c r="B306" s="449" t="s">
        <v>997</v>
      </c>
      <c r="C306" s="449" t="s">
        <v>407</v>
      </c>
      <c r="D306" s="449" t="s">
        <v>977</v>
      </c>
      <c r="E306" s="449" t="s">
        <v>998</v>
      </c>
      <c r="F306" s="449" t="s">
        <v>1089</v>
      </c>
      <c r="G306" s="449" t="s">
        <v>1090</v>
      </c>
      <c r="H306" s="453"/>
      <c r="I306" s="453"/>
      <c r="J306" s="449"/>
      <c r="K306" s="449"/>
      <c r="L306" s="453">
        <v>1</v>
      </c>
      <c r="M306" s="453">
        <v>176</v>
      </c>
      <c r="N306" s="449">
        <v>1</v>
      </c>
      <c r="O306" s="449">
        <v>176</v>
      </c>
      <c r="P306" s="453"/>
      <c r="Q306" s="453"/>
      <c r="R306" s="523"/>
      <c r="S306" s="454"/>
    </row>
    <row r="307" spans="1:19" ht="14.4" customHeight="1" x14ac:dyDescent="0.3">
      <c r="A307" s="448" t="s">
        <v>996</v>
      </c>
      <c r="B307" s="449" t="s">
        <v>997</v>
      </c>
      <c r="C307" s="449" t="s">
        <v>407</v>
      </c>
      <c r="D307" s="449" t="s">
        <v>977</v>
      </c>
      <c r="E307" s="449" t="s">
        <v>998</v>
      </c>
      <c r="F307" s="449" t="s">
        <v>1091</v>
      </c>
      <c r="G307" s="449" t="s">
        <v>1092</v>
      </c>
      <c r="H307" s="453"/>
      <c r="I307" s="453"/>
      <c r="J307" s="449"/>
      <c r="K307" s="449"/>
      <c r="L307" s="453">
        <v>16</v>
      </c>
      <c r="M307" s="453">
        <v>36704</v>
      </c>
      <c r="N307" s="449">
        <v>1</v>
      </c>
      <c r="O307" s="449">
        <v>2294</v>
      </c>
      <c r="P307" s="453"/>
      <c r="Q307" s="453"/>
      <c r="R307" s="523"/>
      <c r="S307" s="454"/>
    </row>
    <row r="308" spans="1:19" ht="14.4" customHeight="1" x14ac:dyDescent="0.3">
      <c r="A308" s="448" t="s">
        <v>996</v>
      </c>
      <c r="B308" s="449" t="s">
        <v>997</v>
      </c>
      <c r="C308" s="449" t="s">
        <v>407</v>
      </c>
      <c r="D308" s="449" t="s">
        <v>977</v>
      </c>
      <c r="E308" s="449" t="s">
        <v>998</v>
      </c>
      <c r="F308" s="449" t="s">
        <v>1093</v>
      </c>
      <c r="G308" s="449" t="s">
        <v>1094</v>
      </c>
      <c r="H308" s="453"/>
      <c r="I308" s="453"/>
      <c r="J308" s="449"/>
      <c r="K308" s="449"/>
      <c r="L308" s="453">
        <v>9</v>
      </c>
      <c r="M308" s="453">
        <v>2367</v>
      </c>
      <c r="N308" s="449">
        <v>1</v>
      </c>
      <c r="O308" s="449">
        <v>263</v>
      </c>
      <c r="P308" s="453"/>
      <c r="Q308" s="453"/>
      <c r="R308" s="523"/>
      <c r="S308" s="454"/>
    </row>
    <row r="309" spans="1:19" ht="14.4" customHeight="1" x14ac:dyDescent="0.3">
      <c r="A309" s="448" t="s">
        <v>996</v>
      </c>
      <c r="B309" s="449" t="s">
        <v>997</v>
      </c>
      <c r="C309" s="449" t="s">
        <v>407</v>
      </c>
      <c r="D309" s="449" t="s">
        <v>977</v>
      </c>
      <c r="E309" s="449" t="s">
        <v>998</v>
      </c>
      <c r="F309" s="449" t="s">
        <v>1095</v>
      </c>
      <c r="G309" s="449" t="s">
        <v>1096</v>
      </c>
      <c r="H309" s="453"/>
      <c r="I309" s="453"/>
      <c r="J309" s="449"/>
      <c r="K309" s="449"/>
      <c r="L309" s="453">
        <v>10</v>
      </c>
      <c r="M309" s="453">
        <v>21300</v>
      </c>
      <c r="N309" s="449">
        <v>1</v>
      </c>
      <c r="O309" s="449">
        <v>2130</v>
      </c>
      <c r="P309" s="453">
        <v>9</v>
      </c>
      <c r="Q309" s="453">
        <v>19179</v>
      </c>
      <c r="R309" s="523">
        <v>0.90042253521126758</v>
      </c>
      <c r="S309" s="454">
        <v>2131</v>
      </c>
    </row>
    <row r="310" spans="1:19" ht="14.4" customHeight="1" x14ac:dyDescent="0.3">
      <c r="A310" s="448" t="s">
        <v>996</v>
      </c>
      <c r="B310" s="449" t="s">
        <v>997</v>
      </c>
      <c r="C310" s="449" t="s">
        <v>407</v>
      </c>
      <c r="D310" s="449" t="s">
        <v>977</v>
      </c>
      <c r="E310" s="449" t="s">
        <v>998</v>
      </c>
      <c r="F310" s="449" t="s">
        <v>1108</v>
      </c>
      <c r="G310" s="449" t="s">
        <v>1109</v>
      </c>
      <c r="H310" s="453"/>
      <c r="I310" s="453"/>
      <c r="J310" s="449"/>
      <c r="K310" s="449"/>
      <c r="L310" s="453">
        <v>2</v>
      </c>
      <c r="M310" s="453">
        <v>576</v>
      </c>
      <c r="N310" s="449">
        <v>1</v>
      </c>
      <c r="O310" s="449">
        <v>288</v>
      </c>
      <c r="P310" s="453">
        <v>2</v>
      </c>
      <c r="Q310" s="453">
        <v>578</v>
      </c>
      <c r="R310" s="523">
        <v>1.0034722222222223</v>
      </c>
      <c r="S310" s="454">
        <v>289</v>
      </c>
    </row>
    <row r="311" spans="1:19" ht="14.4" customHeight="1" x14ac:dyDescent="0.3">
      <c r="A311" s="448" t="s">
        <v>996</v>
      </c>
      <c r="B311" s="449" t="s">
        <v>997</v>
      </c>
      <c r="C311" s="449" t="s">
        <v>407</v>
      </c>
      <c r="D311" s="449" t="s">
        <v>977</v>
      </c>
      <c r="E311" s="449" t="s">
        <v>998</v>
      </c>
      <c r="F311" s="449" t="s">
        <v>1116</v>
      </c>
      <c r="G311" s="449" t="s">
        <v>1117</v>
      </c>
      <c r="H311" s="453"/>
      <c r="I311" s="453"/>
      <c r="J311" s="449"/>
      <c r="K311" s="449"/>
      <c r="L311" s="453">
        <v>2</v>
      </c>
      <c r="M311" s="453">
        <v>0</v>
      </c>
      <c r="N311" s="449"/>
      <c r="O311" s="449">
        <v>0</v>
      </c>
      <c r="P311" s="453">
        <v>1</v>
      </c>
      <c r="Q311" s="453">
        <v>0</v>
      </c>
      <c r="R311" s="523"/>
      <c r="S311" s="454">
        <v>0</v>
      </c>
    </row>
    <row r="312" spans="1:19" ht="14.4" customHeight="1" x14ac:dyDescent="0.3">
      <c r="A312" s="448" t="s">
        <v>996</v>
      </c>
      <c r="B312" s="449" t="s">
        <v>997</v>
      </c>
      <c r="C312" s="449" t="s">
        <v>407</v>
      </c>
      <c r="D312" s="449" t="s">
        <v>978</v>
      </c>
      <c r="E312" s="449" t="s">
        <v>998</v>
      </c>
      <c r="F312" s="449" t="s">
        <v>1003</v>
      </c>
      <c r="G312" s="449" t="s">
        <v>1004</v>
      </c>
      <c r="H312" s="453">
        <v>2222</v>
      </c>
      <c r="I312" s="453">
        <v>119988</v>
      </c>
      <c r="J312" s="449">
        <v>1.0091505466778805</v>
      </c>
      <c r="K312" s="449">
        <v>54</v>
      </c>
      <c r="L312" s="453">
        <v>2050</v>
      </c>
      <c r="M312" s="453">
        <v>118900</v>
      </c>
      <c r="N312" s="449">
        <v>1</v>
      </c>
      <c r="O312" s="449">
        <v>58</v>
      </c>
      <c r="P312" s="453">
        <v>181</v>
      </c>
      <c r="Q312" s="453">
        <v>10498</v>
      </c>
      <c r="R312" s="523">
        <v>8.8292682926829263E-2</v>
      </c>
      <c r="S312" s="454">
        <v>58</v>
      </c>
    </row>
    <row r="313" spans="1:19" ht="14.4" customHeight="1" x14ac:dyDescent="0.3">
      <c r="A313" s="448" t="s">
        <v>996</v>
      </c>
      <c r="B313" s="449" t="s">
        <v>997</v>
      </c>
      <c r="C313" s="449" t="s">
        <v>407</v>
      </c>
      <c r="D313" s="449" t="s">
        <v>978</v>
      </c>
      <c r="E313" s="449" t="s">
        <v>998</v>
      </c>
      <c r="F313" s="449" t="s">
        <v>1005</v>
      </c>
      <c r="G313" s="449" t="s">
        <v>1006</v>
      </c>
      <c r="H313" s="453">
        <v>144</v>
      </c>
      <c r="I313" s="453">
        <v>17712</v>
      </c>
      <c r="J313" s="449">
        <v>1.0562977099236641</v>
      </c>
      <c r="K313" s="449">
        <v>123</v>
      </c>
      <c r="L313" s="453">
        <v>128</v>
      </c>
      <c r="M313" s="453">
        <v>16768</v>
      </c>
      <c r="N313" s="449">
        <v>1</v>
      </c>
      <c r="O313" s="449">
        <v>131</v>
      </c>
      <c r="P313" s="453">
        <v>6</v>
      </c>
      <c r="Q313" s="453">
        <v>786</v>
      </c>
      <c r="R313" s="523">
        <v>4.6875E-2</v>
      </c>
      <c r="S313" s="454">
        <v>131</v>
      </c>
    </row>
    <row r="314" spans="1:19" ht="14.4" customHeight="1" x14ac:dyDescent="0.3">
      <c r="A314" s="448" t="s">
        <v>996</v>
      </c>
      <c r="B314" s="449" t="s">
        <v>997</v>
      </c>
      <c r="C314" s="449" t="s">
        <v>407</v>
      </c>
      <c r="D314" s="449" t="s">
        <v>978</v>
      </c>
      <c r="E314" s="449" t="s">
        <v>998</v>
      </c>
      <c r="F314" s="449" t="s">
        <v>1007</v>
      </c>
      <c r="G314" s="449" t="s">
        <v>1008</v>
      </c>
      <c r="H314" s="453">
        <v>13</v>
      </c>
      <c r="I314" s="453">
        <v>2301</v>
      </c>
      <c r="J314" s="449">
        <v>1.7392290249433107</v>
      </c>
      <c r="K314" s="449">
        <v>177</v>
      </c>
      <c r="L314" s="453">
        <v>7</v>
      </c>
      <c r="M314" s="453">
        <v>1323</v>
      </c>
      <c r="N314" s="449">
        <v>1</v>
      </c>
      <c r="O314" s="449">
        <v>189</v>
      </c>
      <c r="P314" s="453">
        <v>1</v>
      </c>
      <c r="Q314" s="453">
        <v>189</v>
      </c>
      <c r="R314" s="523">
        <v>0.14285714285714285</v>
      </c>
      <c r="S314" s="454">
        <v>189</v>
      </c>
    </row>
    <row r="315" spans="1:19" ht="14.4" customHeight="1" x14ac:dyDescent="0.3">
      <c r="A315" s="448" t="s">
        <v>996</v>
      </c>
      <c r="B315" s="449" t="s">
        <v>997</v>
      </c>
      <c r="C315" s="449" t="s">
        <v>407</v>
      </c>
      <c r="D315" s="449" t="s">
        <v>978</v>
      </c>
      <c r="E315" s="449" t="s">
        <v>998</v>
      </c>
      <c r="F315" s="449" t="s">
        <v>1011</v>
      </c>
      <c r="G315" s="449" t="s">
        <v>1012</v>
      </c>
      <c r="H315" s="453"/>
      <c r="I315" s="453"/>
      <c r="J315" s="449"/>
      <c r="K315" s="449"/>
      <c r="L315" s="453"/>
      <c r="M315" s="453"/>
      <c r="N315" s="449"/>
      <c r="O315" s="449"/>
      <c r="P315" s="453">
        <v>1</v>
      </c>
      <c r="Q315" s="453">
        <v>408</v>
      </c>
      <c r="R315" s="523"/>
      <c r="S315" s="454">
        <v>408</v>
      </c>
    </row>
    <row r="316" spans="1:19" ht="14.4" customHeight="1" x14ac:dyDescent="0.3">
      <c r="A316" s="448" t="s">
        <v>996</v>
      </c>
      <c r="B316" s="449" t="s">
        <v>997</v>
      </c>
      <c r="C316" s="449" t="s">
        <v>407</v>
      </c>
      <c r="D316" s="449" t="s">
        <v>978</v>
      </c>
      <c r="E316" s="449" t="s">
        <v>998</v>
      </c>
      <c r="F316" s="449" t="s">
        <v>1013</v>
      </c>
      <c r="G316" s="449" t="s">
        <v>1014</v>
      </c>
      <c r="H316" s="453">
        <v>656</v>
      </c>
      <c r="I316" s="453">
        <v>112832</v>
      </c>
      <c r="J316" s="449">
        <v>0.88531793358860089</v>
      </c>
      <c r="K316" s="449">
        <v>172</v>
      </c>
      <c r="L316" s="453">
        <v>712</v>
      </c>
      <c r="M316" s="453">
        <v>127448</v>
      </c>
      <c r="N316" s="449">
        <v>1</v>
      </c>
      <c r="O316" s="449">
        <v>179</v>
      </c>
      <c r="P316" s="453">
        <v>42</v>
      </c>
      <c r="Q316" s="453">
        <v>7560</v>
      </c>
      <c r="R316" s="523">
        <v>5.9318310212792671E-2</v>
      </c>
      <c r="S316" s="454">
        <v>180</v>
      </c>
    </row>
    <row r="317" spans="1:19" ht="14.4" customHeight="1" x14ac:dyDescent="0.3">
      <c r="A317" s="448" t="s">
        <v>996</v>
      </c>
      <c r="B317" s="449" t="s">
        <v>997</v>
      </c>
      <c r="C317" s="449" t="s">
        <v>407</v>
      </c>
      <c r="D317" s="449" t="s">
        <v>978</v>
      </c>
      <c r="E317" s="449" t="s">
        <v>998</v>
      </c>
      <c r="F317" s="449" t="s">
        <v>1015</v>
      </c>
      <c r="G317" s="449" t="s">
        <v>1016</v>
      </c>
      <c r="H317" s="453">
        <v>3</v>
      </c>
      <c r="I317" s="453">
        <v>1599</v>
      </c>
      <c r="J317" s="449">
        <v>2.8101933216168717</v>
      </c>
      <c r="K317" s="449">
        <v>533</v>
      </c>
      <c r="L317" s="453">
        <v>1</v>
      </c>
      <c r="M317" s="453">
        <v>569</v>
      </c>
      <c r="N317" s="449">
        <v>1</v>
      </c>
      <c r="O317" s="449">
        <v>569</v>
      </c>
      <c r="P317" s="453"/>
      <c r="Q317" s="453"/>
      <c r="R317" s="523"/>
      <c r="S317" s="454"/>
    </row>
    <row r="318" spans="1:19" ht="14.4" customHeight="1" x14ac:dyDescent="0.3">
      <c r="A318" s="448" t="s">
        <v>996</v>
      </c>
      <c r="B318" s="449" t="s">
        <v>997</v>
      </c>
      <c r="C318" s="449" t="s">
        <v>407</v>
      </c>
      <c r="D318" s="449" t="s">
        <v>978</v>
      </c>
      <c r="E318" s="449" t="s">
        <v>998</v>
      </c>
      <c r="F318" s="449" t="s">
        <v>1017</v>
      </c>
      <c r="G318" s="449" t="s">
        <v>1018</v>
      </c>
      <c r="H318" s="453">
        <v>253</v>
      </c>
      <c r="I318" s="453">
        <v>81466</v>
      </c>
      <c r="J318" s="449">
        <v>0.69480597014925372</v>
      </c>
      <c r="K318" s="449">
        <v>322</v>
      </c>
      <c r="L318" s="453">
        <v>350</v>
      </c>
      <c r="M318" s="453">
        <v>117250</v>
      </c>
      <c r="N318" s="449">
        <v>1</v>
      </c>
      <c r="O318" s="449">
        <v>335</v>
      </c>
      <c r="P318" s="453">
        <v>18</v>
      </c>
      <c r="Q318" s="453">
        <v>6048</v>
      </c>
      <c r="R318" s="523">
        <v>5.1582089552238808E-2</v>
      </c>
      <c r="S318" s="454">
        <v>336</v>
      </c>
    </row>
    <row r="319" spans="1:19" ht="14.4" customHeight="1" x14ac:dyDescent="0.3">
      <c r="A319" s="448" t="s">
        <v>996</v>
      </c>
      <c r="B319" s="449" t="s">
        <v>997</v>
      </c>
      <c r="C319" s="449" t="s">
        <v>407</v>
      </c>
      <c r="D319" s="449" t="s">
        <v>978</v>
      </c>
      <c r="E319" s="449" t="s">
        <v>998</v>
      </c>
      <c r="F319" s="449" t="s">
        <v>1019</v>
      </c>
      <c r="G319" s="449" t="s">
        <v>1020</v>
      </c>
      <c r="H319" s="453">
        <v>63</v>
      </c>
      <c r="I319" s="453">
        <v>27657</v>
      </c>
      <c r="J319" s="449">
        <v>0.71042897508348313</v>
      </c>
      <c r="K319" s="449">
        <v>439</v>
      </c>
      <c r="L319" s="453">
        <v>85</v>
      </c>
      <c r="M319" s="453">
        <v>38930</v>
      </c>
      <c r="N319" s="449">
        <v>1</v>
      </c>
      <c r="O319" s="449">
        <v>458</v>
      </c>
      <c r="P319" s="453">
        <v>4</v>
      </c>
      <c r="Q319" s="453">
        <v>1836</v>
      </c>
      <c r="R319" s="523">
        <v>4.7161572052401748E-2</v>
      </c>
      <c r="S319" s="454">
        <v>459</v>
      </c>
    </row>
    <row r="320" spans="1:19" ht="14.4" customHeight="1" x14ac:dyDescent="0.3">
      <c r="A320" s="448" t="s">
        <v>996</v>
      </c>
      <c r="B320" s="449" t="s">
        <v>997</v>
      </c>
      <c r="C320" s="449" t="s">
        <v>407</v>
      </c>
      <c r="D320" s="449" t="s">
        <v>978</v>
      </c>
      <c r="E320" s="449" t="s">
        <v>998</v>
      </c>
      <c r="F320" s="449" t="s">
        <v>1021</v>
      </c>
      <c r="G320" s="449" t="s">
        <v>1022</v>
      </c>
      <c r="H320" s="453">
        <v>1388</v>
      </c>
      <c r="I320" s="453">
        <v>473308</v>
      </c>
      <c r="J320" s="449">
        <v>0.64457385032738845</v>
      </c>
      <c r="K320" s="449">
        <v>341</v>
      </c>
      <c r="L320" s="453">
        <v>2104</v>
      </c>
      <c r="M320" s="453">
        <v>734296</v>
      </c>
      <c r="N320" s="449">
        <v>1</v>
      </c>
      <c r="O320" s="449">
        <v>349</v>
      </c>
      <c r="P320" s="453">
        <v>63</v>
      </c>
      <c r="Q320" s="453">
        <v>21987</v>
      </c>
      <c r="R320" s="523">
        <v>2.994296577946768E-2</v>
      </c>
      <c r="S320" s="454">
        <v>349</v>
      </c>
    </row>
    <row r="321" spans="1:19" ht="14.4" customHeight="1" x14ac:dyDescent="0.3">
      <c r="A321" s="448" t="s">
        <v>996</v>
      </c>
      <c r="B321" s="449" t="s">
        <v>997</v>
      </c>
      <c r="C321" s="449" t="s">
        <v>407</v>
      </c>
      <c r="D321" s="449" t="s">
        <v>978</v>
      </c>
      <c r="E321" s="449" t="s">
        <v>998</v>
      </c>
      <c r="F321" s="449" t="s">
        <v>1023</v>
      </c>
      <c r="G321" s="449" t="s">
        <v>1024</v>
      </c>
      <c r="H321" s="453">
        <v>2</v>
      </c>
      <c r="I321" s="453">
        <v>3196</v>
      </c>
      <c r="J321" s="449">
        <v>0.64448477515628155</v>
      </c>
      <c r="K321" s="449">
        <v>1598</v>
      </c>
      <c r="L321" s="453">
        <v>3</v>
      </c>
      <c r="M321" s="453">
        <v>4959</v>
      </c>
      <c r="N321" s="449">
        <v>1</v>
      </c>
      <c r="O321" s="449">
        <v>1653</v>
      </c>
      <c r="P321" s="453"/>
      <c r="Q321" s="453"/>
      <c r="R321" s="523"/>
      <c r="S321" s="454"/>
    </row>
    <row r="322" spans="1:19" ht="14.4" customHeight="1" x14ac:dyDescent="0.3">
      <c r="A322" s="448" t="s">
        <v>996</v>
      </c>
      <c r="B322" s="449" t="s">
        <v>997</v>
      </c>
      <c r="C322" s="449" t="s">
        <v>407</v>
      </c>
      <c r="D322" s="449" t="s">
        <v>978</v>
      </c>
      <c r="E322" s="449" t="s">
        <v>998</v>
      </c>
      <c r="F322" s="449" t="s">
        <v>1027</v>
      </c>
      <c r="G322" s="449" t="s">
        <v>1028</v>
      </c>
      <c r="H322" s="453">
        <v>1</v>
      </c>
      <c r="I322" s="453">
        <v>5933</v>
      </c>
      <c r="J322" s="449">
        <v>0.95293928686154838</v>
      </c>
      <c r="K322" s="449">
        <v>5933</v>
      </c>
      <c r="L322" s="453">
        <v>1</v>
      </c>
      <c r="M322" s="453">
        <v>6226</v>
      </c>
      <c r="N322" s="449">
        <v>1</v>
      </c>
      <c r="O322" s="449">
        <v>6226</v>
      </c>
      <c r="P322" s="453"/>
      <c r="Q322" s="453"/>
      <c r="R322" s="523"/>
      <c r="S322" s="454"/>
    </row>
    <row r="323" spans="1:19" ht="14.4" customHeight="1" x14ac:dyDescent="0.3">
      <c r="A323" s="448" t="s">
        <v>996</v>
      </c>
      <c r="B323" s="449" t="s">
        <v>997</v>
      </c>
      <c r="C323" s="449" t="s">
        <v>407</v>
      </c>
      <c r="D323" s="449" t="s">
        <v>978</v>
      </c>
      <c r="E323" s="449" t="s">
        <v>998</v>
      </c>
      <c r="F323" s="449" t="s">
        <v>1045</v>
      </c>
      <c r="G323" s="449" t="s">
        <v>1046</v>
      </c>
      <c r="H323" s="453">
        <v>707</v>
      </c>
      <c r="I323" s="453">
        <v>201495</v>
      </c>
      <c r="J323" s="449">
        <v>1.0830269607843137</v>
      </c>
      <c r="K323" s="449">
        <v>285</v>
      </c>
      <c r="L323" s="453">
        <v>612</v>
      </c>
      <c r="M323" s="453">
        <v>186048</v>
      </c>
      <c r="N323" s="449">
        <v>1</v>
      </c>
      <c r="O323" s="449">
        <v>304</v>
      </c>
      <c r="P323" s="453">
        <v>47</v>
      </c>
      <c r="Q323" s="453">
        <v>14335</v>
      </c>
      <c r="R323" s="523">
        <v>7.7050008599931205E-2</v>
      </c>
      <c r="S323" s="454">
        <v>305</v>
      </c>
    </row>
    <row r="324" spans="1:19" ht="14.4" customHeight="1" x14ac:dyDescent="0.3">
      <c r="A324" s="448" t="s">
        <v>996</v>
      </c>
      <c r="B324" s="449" t="s">
        <v>997</v>
      </c>
      <c r="C324" s="449" t="s">
        <v>407</v>
      </c>
      <c r="D324" s="449" t="s">
        <v>978</v>
      </c>
      <c r="E324" s="449" t="s">
        <v>998</v>
      </c>
      <c r="F324" s="449" t="s">
        <v>1047</v>
      </c>
      <c r="G324" s="449" t="s">
        <v>1048</v>
      </c>
      <c r="H324" s="453"/>
      <c r="I324" s="453"/>
      <c r="J324" s="449"/>
      <c r="K324" s="449"/>
      <c r="L324" s="453">
        <v>1</v>
      </c>
      <c r="M324" s="453">
        <v>3707</v>
      </c>
      <c r="N324" s="449">
        <v>1</v>
      </c>
      <c r="O324" s="449">
        <v>3707</v>
      </c>
      <c r="P324" s="453"/>
      <c r="Q324" s="453"/>
      <c r="R324" s="523"/>
      <c r="S324" s="454"/>
    </row>
    <row r="325" spans="1:19" ht="14.4" customHeight="1" x14ac:dyDescent="0.3">
      <c r="A325" s="448" t="s">
        <v>996</v>
      </c>
      <c r="B325" s="449" t="s">
        <v>997</v>
      </c>
      <c r="C325" s="449" t="s">
        <v>407</v>
      </c>
      <c r="D325" s="449" t="s">
        <v>978</v>
      </c>
      <c r="E325" s="449" t="s">
        <v>998</v>
      </c>
      <c r="F325" s="449" t="s">
        <v>1049</v>
      </c>
      <c r="G325" s="449" t="s">
        <v>1050</v>
      </c>
      <c r="H325" s="453">
        <v>1047</v>
      </c>
      <c r="I325" s="453">
        <v>483714</v>
      </c>
      <c r="J325" s="449">
        <v>0.62567293140691493</v>
      </c>
      <c r="K325" s="449">
        <v>462</v>
      </c>
      <c r="L325" s="453">
        <v>1565</v>
      </c>
      <c r="M325" s="453">
        <v>773110</v>
      </c>
      <c r="N325" s="449">
        <v>1</v>
      </c>
      <c r="O325" s="449">
        <v>494</v>
      </c>
      <c r="P325" s="453">
        <v>68</v>
      </c>
      <c r="Q325" s="453">
        <v>33592</v>
      </c>
      <c r="R325" s="523">
        <v>4.3450479233226834E-2</v>
      </c>
      <c r="S325" s="454">
        <v>494</v>
      </c>
    </row>
    <row r="326" spans="1:19" ht="14.4" customHeight="1" x14ac:dyDescent="0.3">
      <c r="A326" s="448" t="s">
        <v>996</v>
      </c>
      <c r="B326" s="449" t="s">
        <v>997</v>
      </c>
      <c r="C326" s="449" t="s">
        <v>407</v>
      </c>
      <c r="D326" s="449" t="s">
        <v>978</v>
      </c>
      <c r="E326" s="449" t="s">
        <v>998</v>
      </c>
      <c r="F326" s="449" t="s">
        <v>1053</v>
      </c>
      <c r="G326" s="449" t="s">
        <v>1054</v>
      </c>
      <c r="H326" s="453">
        <v>1421</v>
      </c>
      <c r="I326" s="453">
        <v>505876</v>
      </c>
      <c r="J326" s="449">
        <v>0.83622778742044801</v>
      </c>
      <c r="K326" s="449">
        <v>356</v>
      </c>
      <c r="L326" s="453">
        <v>1635</v>
      </c>
      <c r="M326" s="453">
        <v>604950</v>
      </c>
      <c r="N326" s="449">
        <v>1</v>
      </c>
      <c r="O326" s="449">
        <v>370</v>
      </c>
      <c r="P326" s="453">
        <v>84</v>
      </c>
      <c r="Q326" s="453">
        <v>31080</v>
      </c>
      <c r="R326" s="523">
        <v>5.1376146788990829E-2</v>
      </c>
      <c r="S326" s="454">
        <v>370</v>
      </c>
    </row>
    <row r="327" spans="1:19" ht="14.4" customHeight="1" x14ac:dyDescent="0.3">
      <c r="A327" s="448" t="s">
        <v>996</v>
      </c>
      <c r="B327" s="449" t="s">
        <v>997</v>
      </c>
      <c r="C327" s="449" t="s">
        <v>407</v>
      </c>
      <c r="D327" s="449" t="s">
        <v>978</v>
      </c>
      <c r="E327" s="449" t="s">
        <v>998</v>
      </c>
      <c r="F327" s="449" t="s">
        <v>1055</v>
      </c>
      <c r="G327" s="449" t="s">
        <v>1056</v>
      </c>
      <c r="H327" s="453">
        <v>63</v>
      </c>
      <c r="I327" s="453">
        <v>183771</v>
      </c>
      <c r="J327" s="449">
        <v>0.54801395598497049</v>
      </c>
      <c r="K327" s="449">
        <v>2917</v>
      </c>
      <c r="L327" s="453">
        <v>108</v>
      </c>
      <c r="M327" s="453">
        <v>335340</v>
      </c>
      <c r="N327" s="449">
        <v>1</v>
      </c>
      <c r="O327" s="449">
        <v>3105</v>
      </c>
      <c r="P327" s="453">
        <v>7</v>
      </c>
      <c r="Q327" s="453">
        <v>21756</v>
      </c>
      <c r="R327" s="523">
        <v>6.4877437824297723E-2</v>
      </c>
      <c r="S327" s="454">
        <v>3108</v>
      </c>
    </row>
    <row r="328" spans="1:19" ht="14.4" customHeight="1" x14ac:dyDescent="0.3">
      <c r="A328" s="448" t="s">
        <v>996</v>
      </c>
      <c r="B328" s="449" t="s">
        <v>997</v>
      </c>
      <c r="C328" s="449" t="s">
        <v>407</v>
      </c>
      <c r="D328" s="449" t="s">
        <v>978</v>
      </c>
      <c r="E328" s="449" t="s">
        <v>998</v>
      </c>
      <c r="F328" s="449" t="s">
        <v>1059</v>
      </c>
      <c r="G328" s="449" t="s">
        <v>1060</v>
      </c>
      <c r="H328" s="453">
        <v>208</v>
      </c>
      <c r="I328" s="453">
        <v>21840</v>
      </c>
      <c r="J328" s="449">
        <v>0.60540540540540544</v>
      </c>
      <c r="K328" s="449">
        <v>105</v>
      </c>
      <c r="L328" s="453">
        <v>325</v>
      </c>
      <c r="M328" s="453">
        <v>36075</v>
      </c>
      <c r="N328" s="449">
        <v>1</v>
      </c>
      <c r="O328" s="449">
        <v>111</v>
      </c>
      <c r="P328" s="453">
        <v>13</v>
      </c>
      <c r="Q328" s="453">
        <v>1443</v>
      </c>
      <c r="R328" s="523">
        <v>0.04</v>
      </c>
      <c r="S328" s="454">
        <v>111</v>
      </c>
    </row>
    <row r="329" spans="1:19" ht="14.4" customHeight="1" x14ac:dyDescent="0.3">
      <c r="A329" s="448" t="s">
        <v>996</v>
      </c>
      <c r="B329" s="449" t="s">
        <v>997</v>
      </c>
      <c r="C329" s="449" t="s">
        <v>407</v>
      </c>
      <c r="D329" s="449" t="s">
        <v>978</v>
      </c>
      <c r="E329" s="449" t="s">
        <v>998</v>
      </c>
      <c r="F329" s="449" t="s">
        <v>1061</v>
      </c>
      <c r="G329" s="449" t="s">
        <v>1062</v>
      </c>
      <c r="H329" s="453">
        <v>5</v>
      </c>
      <c r="I329" s="453">
        <v>585</v>
      </c>
      <c r="J329" s="449">
        <v>0.93600000000000005</v>
      </c>
      <c r="K329" s="449">
        <v>117</v>
      </c>
      <c r="L329" s="453">
        <v>5</v>
      </c>
      <c r="M329" s="453">
        <v>625</v>
      </c>
      <c r="N329" s="449">
        <v>1</v>
      </c>
      <c r="O329" s="449">
        <v>125</v>
      </c>
      <c r="P329" s="453"/>
      <c r="Q329" s="453"/>
      <c r="R329" s="523"/>
      <c r="S329" s="454"/>
    </row>
    <row r="330" spans="1:19" ht="14.4" customHeight="1" x14ac:dyDescent="0.3">
      <c r="A330" s="448" t="s">
        <v>996</v>
      </c>
      <c r="B330" s="449" t="s">
        <v>997</v>
      </c>
      <c r="C330" s="449" t="s">
        <v>407</v>
      </c>
      <c r="D330" s="449" t="s">
        <v>978</v>
      </c>
      <c r="E330" s="449" t="s">
        <v>998</v>
      </c>
      <c r="F330" s="449" t="s">
        <v>1065</v>
      </c>
      <c r="G330" s="449" t="s">
        <v>1066</v>
      </c>
      <c r="H330" s="453">
        <v>6</v>
      </c>
      <c r="I330" s="453">
        <v>7608</v>
      </c>
      <c r="J330" s="449">
        <v>0.39532346063912704</v>
      </c>
      <c r="K330" s="449">
        <v>1268</v>
      </c>
      <c r="L330" s="453">
        <v>15</v>
      </c>
      <c r="M330" s="453">
        <v>19245</v>
      </c>
      <c r="N330" s="449">
        <v>1</v>
      </c>
      <c r="O330" s="449">
        <v>1283</v>
      </c>
      <c r="P330" s="453">
        <v>1</v>
      </c>
      <c r="Q330" s="453">
        <v>1285</v>
      </c>
      <c r="R330" s="523">
        <v>6.6770589763574958E-2</v>
      </c>
      <c r="S330" s="454">
        <v>1285</v>
      </c>
    </row>
    <row r="331" spans="1:19" ht="14.4" customHeight="1" x14ac:dyDescent="0.3">
      <c r="A331" s="448" t="s">
        <v>996</v>
      </c>
      <c r="B331" s="449" t="s">
        <v>997</v>
      </c>
      <c r="C331" s="449" t="s">
        <v>407</v>
      </c>
      <c r="D331" s="449" t="s">
        <v>978</v>
      </c>
      <c r="E331" s="449" t="s">
        <v>998</v>
      </c>
      <c r="F331" s="449" t="s">
        <v>1065</v>
      </c>
      <c r="G331" s="449"/>
      <c r="H331" s="453">
        <v>2</v>
      </c>
      <c r="I331" s="453">
        <v>2536</v>
      </c>
      <c r="J331" s="449">
        <v>1.9766173031956353</v>
      </c>
      <c r="K331" s="449">
        <v>1268</v>
      </c>
      <c r="L331" s="453">
        <v>1</v>
      </c>
      <c r="M331" s="453">
        <v>1283</v>
      </c>
      <c r="N331" s="449">
        <v>1</v>
      </c>
      <c r="O331" s="449">
        <v>1283</v>
      </c>
      <c r="P331" s="453"/>
      <c r="Q331" s="453"/>
      <c r="R331" s="523"/>
      <c r="S331" s="454"/>
    </row>
    <row r="332" spans="1:19" ht="14.4" customHeight="1" x14ac:dyDescent="0.3">
      <c r="A332" s="448" t="s">
        <v>996</v>
      </c>
      <c r="B332" s="449" t="s">
        <v>997</v>
      </c>
      <c r="C332" s="449" t="s">
        <v>407</v>
      </c>
      <c r="D332" s="449" t="s">
        <v>978</v>
      </c>
      <c r="E332" s="449" t="s">
        <v>998</v>
      </c>
      <c r="F332" s="449" t="s">
        <v>1067</v>
      </c>
      <c r="G332" s="449" t="s">
        <v>1068</v>
      </c>
      <c r="H332" s="453">
        <v>370</v>
      </c>
      <c r="I332" s="453">
        <v>161690</v>
      </c>
      <c r="J332" s="449">
        <v>0.64236111111111116</v>
      </c>
      <c r="K332" s="449">
        <v>437</v>
      </c>
      <c r="L332" s="453">
        <v>552</v>
      </c>
      <c r="M332" s="453">
        <v>251712</v>
      </c>
      <c r="N332" s="449">
        <v>1</v>
      </c>
      <c r="O332" s="449">
        <v>456</v>
      </c>
      <c r="P332" s="453">
        <v>20</v>
      </c>
      <c r="Q332" s="453">
        <v>9120</v>
      </c>
      <c r="R332" s="523">
        <v>3.6231884057971016E-2</v>
      </c>
      <c r="S332" s="454">
        <v>456</v>
      </c>
    </row>
    <row r="333" spans="1:19" ht="14.4" customHeight="1" x14ac:dyDescent="0.3">
      <c r="A333" s="448" t="s">
        <v>996</v>
      </c>
      <c r="B333" s="449" t="s">
        <v>997</v>
      </c>
      <c r="C333" s="449" t="s">
        <v>407</v>
      </c>
      <c r="D333" s="449" t="s">
        <v>978</v>
      </c>
      <c r="E333" s="449" t="s">
        <v>998</v>
      </c>
      <c r="F333" s="449" t="s">
        <v>1069</v>
      </c>
      <c r="G333" s="449" t="s">
        <v>1070</v>
      </c>
      <c r="H333" s="453">
        <v>1907</v>
      </c>
      <c r="I333" s="453">
        <v>102978</v>
      </c>
      <c r="J333" s="449">
        <v>0.58986138160155799</v>
      </c>
      <c r="K333" s="449">
        <v>54</v>
      </c>
      <c r="L333" s="453">
        <v>3010</v>
      </c>
      <c r="M333" s="453">
        <v>174580</v>
      </c>
      <c r="N333" s="449">
        <v>1</v>
      </c>
      <c r="O333" s="449">
        <v>58</v>
      </c>
      <c r="P333" s="453">
        <v>120</v>
      </c>
      <c r="Q333" s="453">
        <v>6960</v>
      </c>
      <c r="R333" s="523">
        <v>3.9867109634551492E-2</v>
      </c>
      <c r="S333" s="454">
        <v>58</v>
      </c>
    </row>
    <row r="334" spans="1:19" ht="14.4" customHeight="1" x14ac:dyDescent="0.3">
      <c r="A334" s="448" t="s">
        <v>996</v>
      </c>
      <c r="B334" s="449" t="s">
        <v>997</v>
      </c>
      <c r="C334" s="449" t="s">
        <v>407</v>
      </c>
      <c r="D334" s="449" t="s">
        <v>978</v>
      </c>
      <c r="E334" s="449" t="s">
        <v>998</v>
      </c>
      <c r="F334" s="449" t="s">
        <v>1071</v>
      </c>
      <c r="G334" s="449" t="s">
        <v>1072</v>
      </c>
      <c r="H334" s="453">
        <v>1</v>
      </c>
      <c r="I334" s="453">
        <v>2172</v>
      </c>
      <c r="J334" s="449">
        <v>2.4988495167970547E-2</v>
      </c>
      <c r="K334" s="449">
        <v>2172</v>
      </c>
      <c r="L334" s="453">
        <v>40</v>
      </c>
      <c r="M334" s="453">
        <v>86920</v>
      </c>
      <c r="N334" s="449">
        <v>1</v>
      </c>
      <c r="O334" s="449">
        <v>2173</v>
      </c>
      <c r="P334" s="453"/>
      <c r="Q334" s="453"/>
      <c r="R334" s="523"/>
      <c r="S334" s="454"/>
    </row>
    <row r="335" spans="1:19" ht="14.4" customHeight="1" x14ac:dyDescent="0.3">
      <c r="A335" s="448" t="s">
        <v>996</v>
      </c>
      <c r="B335" s="449" t="s">
        <v>997</v>
      </c>
      <c r="C335" s="449" t="s">
        <v>407</v>
      </c>
      <c r="D335" s="449" t="s">
        <v>978</v>
      </c>
      <c r="E335" s="449" t="s">
        <v>998</v>
      </c>
      <c r="F335" s="449" t="s">
        <v>1077</v>
      </c>
      <c r="G335" s="449" t="s">
        <v>1078</v>
      </c>
      <c r="H335" s="453">
        <v>1629</v>
      </c>
      <c r="I335" s="453">
        <v>275301</v>
      </c>
      <c r="J335" s="449">
        <v>0.97288099655446592</v>
      </c>
      <c r="K335" s="449">
        <v>169</v>
      </c>
      <c r="L335" s="453">
        <v>1617</v>
      </c>
      <c r="M335" s="453">
        <v>282975</v>
      </c>
      <c r="N335" s="449">
        <v>1</v>
      </c>
      <c r="O335" s="449">
        <v>175</v>
      </c>
      <c r="P335" s="453">
        <v>130</v>
      </c>
      <c r="Q335" s="453">
        <v>22880</v>
      </c>
      <c r="R335" s="523">
        <v>8.0855199222546165E-2</v>
      </c>
      <c r="S335" s="454">
        <v>176</v>
      </c>
    </row>
    <row r="336" spans="1:19" ht="14.4" customHeight="1" x14ac:dyDescent="0.3">
      <c r="A336" s="448" t="s">
        <v>996</v>
      </c>
      <c r="B336" s="449" t="s">
        <v>997</v>
      </c>
      <c r="C336" s="449" t="s">
        <v>407</v>
      </c>
      <c r="D336" s="449" t="s">
        <v>978</v>
      </c>
      <c r="E336" s="449" t="s">
        <v>998</v>
      </c>
      <c r="F336" s="449" t="s">
        <v>1083</v>
      </c>
      <c r="G336" s="449" t="s">
        <v>1084</v>
      </c>
      <c r="H336" s="453">
        <v>70</v>
      </c>
      <c r="I336" s="453">
        <v>11410</v>
      </c>
      <c r="J336" s="449">
        <v>0.82335113291961326</v>
      </c>
      <c r="K336" s="449">
        <v>163</v>
      </c>
      <c r="L336" s="453">
        <v>82</v>
      </c>
      <c r="M336" s="453">
        <v>13858</v>
      </c>
      <c r="N336" s="449">
        <v>1</v>
      </c>
      <c r="O336" s="449">
        <v>169</v>
      </c>
      <c r="P336" s="453">
        <v>4</v>
      </c>
      <c r="Q336" s="453">
        <v>680</v>
      </c>
      <c r="R336" s="523">
        <v>4.9069129744551881E-2</v>
      </c>
      <c r="S336" s="454">
        <v>170</v>
      </c>
    </row>
    <row r="337" spans="1:19" ht="14.4" customHeight="1" x14ac:dyDescent="0.3">
      <c r="A337" s="448" t="s">
        <v>996</v>
      </c>
      <c r="B337" s="449" t="s">
        <v>997</v>
      </c>
      <c r="C337" s="449" t="s">
        <v>407</v>
      </c>
      <c r="D337" s="449" t="s">
        <v>978</v>
      </c>
      <c r="E337" s="449" t="s">
        <v>998</v>
      </c>
      <c r="F337" s="449" t="s">
        <v>1087</v>
      </c>
      <c r="G337" s="449" t="s">
        <v>1088</v>
      </c>
      <c r="H337" s="453">
        <v>21</v>
      </c>
      <c r="I337" s="453">
        <v>21168</v>
      </c>
      <c r="J337" s="449">
        <v>0.23008445560374344</v>
      </c>
      <c r="K337" s="449">
        <v>1008</v>
      </c>
      <c r="L337" s="453">
        <v>91</v>
      </c>
      <c r="M337" s="453">
        <v>92001</v>
      </c>
      <c r="N337" s="449">
        <v>1</v>
      </c>
      <c r="O337" s="449">
        <v>1011</v>
      </c>
      <c r="P337" s="453">
        <v>38</v>
      </c>
      <c r="Q337" s="453">
        <v>38456</v>
      </c>
      <c r="R337" s="523">
        <v>0.41799545657112425</v>
      </c>
      <c r="S337" s="454">
        <v>1012</v>
      </c>
    </row>
    <row r="338" spans="1:19" ht="14.4" customHeight="1" x14ac:dyDescent="0.3">
      <c r="A338" s="448" t="s">
        <v>996</v>
      </c>
      <c r="B338" s="449" t="s">
        <v>997</v>
      </c>
      <c r="C338" s="449" t="s">
        <v>407</v>
      </c>
      <c r="D338" s="449" t="s">
        <v>978</v>
      </c>
      <c r="E338" s="449" t="s">
        <v>998</v>
      </c>
      <c r="F338" s="449" t="s">
        <v>1087</v>
      </c>
      <c r="G338" s="449"/>
      <c r="H338" s="453">
        <v>5</v>
      </c>
      <c r="I338" s="453">
        <v>5040</v>
      </c>
      <c r="J338" s="449">
        <v>2.4925816023738872</v>
      </c>
      <c r="K338" s="449">
        <v>1008</v>
      </c>
      <c r="L338" s="453">
        <v>2</v>
      </c>
      <c r="M338" s="453">
        <v>2022</v>
      </c>
      <c r="N338" s="449">
        <v>1</v>
      </c>
      <c r="O338" s="449">
        <v>1011</v>
      </c>
      <c r="P338" s="453">
        <v>6</v>
      </c>
      <c r="Q338" s="453">
        <v>6072</v>
      </c>
      <c r="R338" s="523">
        <v>3.0029673590504453</v>
      </c>
      <c r="S338" s="454">
        <v>1012</v>
      </c>
    </row>
    <row r="339" spans="1:19" ht="14.4" customHeight="1" x14ac:dyDescent="0.3">
      <c r="A339" s="448" t="s">
        <v>996</v>
      </c>
      <c r="B339" s="449" t="s">
        <v>997</v>
      </c>
      <c r="C339" s="449" t="s">
        <v>407</v>
      </c>
      <c r="D339" s="449" t="s">
        <v>978</v>
      </c>
      <c r="E339" s="449" t="s">
        <v>998</v>
      </c>
      <c r="F339" s="449" t="s">
        <v>1091</v>
      </c>
      <c r="G339" s="449" t="s">
        <v>1092</v>
      </c>
      <c r="H339" s="453">
        <v>20</v>
      </c>
      <c r="I339" s="453">
        <v>45280</v>
      </c>
      <c r="J339" s="449">
        <v>0.25305702725057566</v>
      </c>
      <c r="K339" s="449">
        <v>2264</v>
      </c>
      <c r="L339" s="453">
        <v>78</v>
      </c>
      <c r="M339" s="453">
        <v>178932</v>
      </c>
      <c r="N339" s="449">
        <v>1</v>
      </c>
      <c r="O339" s="449">
        <v>2294</v>
      </c>
      <c r="P339" s="453">
        <v>7</v>
      </c>
      <c r="Q339" s="453">
        <v>16079</v>
      </c>
      <c r="R339" s="523">
        <v>8.9860952764178575E-2</v>
      </c>
      <c r="S339" s="454">
        <v>2297</v>
      </c>
    </row>
    <row r="340" spans="1:19" ht="14.4" customHeight="1" x14ac:dyDescent="0.3">
      <c r="A340" s="448" t="s">
        <v>996</v>
      </c>
      <c r="B340" s="449" t="s">
        <v>997</v>
      </c>
      <c r="C340" s="449" t="s">
        <v>407</v>
      </c>
      <c r="D340" s="449" t="s">
        <v>978</v>
      </c>
      <c r="E340" s="449" t="s">
        <v>998</v>
      </c>
      <c r="F340" s="449" t="s">
        <v>1091</v>
      </c>
      <c r="G340" s="449"/>
      <c r="H340" s="453">
        <v>8</v>
      </c>
      <c r="I340" s="453">
        <v>18112</v>
      </c>
      <c r="J340" s="449">
        <v>3.9476896251089801</v>
      </c>
      <c r="K340" s="449">
        <v>2264</v>
      </c>
      <c r="L340" s="453">
        <v>2</v>
      </c>
      <c r="M340" s="453">
        <v>4588</v>
      </c>
      <c r="N340" s="449">
        <v>1</v>
      </c>
      <c r="O340" s="449">
        <v>2294</v>
      </c>
      <c r="P340" s="453"/>
      <c r="Q340" s="453"/>
      <c r="R340" s="523"/>
      <c r="S340" s="454"/>
    </row>
    <row r="341" spans="1:19" ht="14.4" customHeight="1" x14ac:dyDescent="0.3">
      <c r="A341" s="448" t="s">
        <v>996</v>
      </c>
      <c r="B341" s="449" t="s">
        <v>997</v>
      </c>
      <c r="C341" s="449" t="s">
        <v>407</v>
      </c>
      <c r="D341" s="449" t="s">
        <v>978</v>
      </c>
      <c r="E341" s="449" t="s">
        <v>998</v>
      </c>
      <c r="F341" s="449" t="s">
        <v>1095</v>
      </c>
      <c r="G341" s="449" t="s">
        <v>1096</v>
      </c>
      <c r="H341" s="453">
        <v>163</v>
      </c>
      <c r="I341" s="453">
        <v>327956</v>
      </c>
      <c r="J341" s="449">
        <v>0.82779544651421066</v>
      </c>
      <c r="K341" s="449">
        <v>2012</v>
      </c>
      <c r="L341" s="453">
        <v>186</v>
      </c>
      <c r="M341" s="453">
        <v>396180</v>
      </c>
      <c r="N341" s="449">
        <v>1</v>
      </c>
      <c r="O341" s="449">
        <v>2130</v>
      </c>
      <c r="P341" s="453">
        <v>1</v>
      </c>
      <c r="Q341" s="453">
        <v>2131</v>
      </c>
      <c r="R341" s="523">
        <v>5.3788681912262104E-3</v>
      </c>
      <c r="S341" s="454">
        <v>2131</v>
      </c>
    </row>
    <row r="342" spans="1:19" ht="14.4" customHeight="1" x14ac:dyDescent="0.3">
      <c r="A342" s="448" t="s">
        <v>996</v>
      </c>
      <c r="B342" s="449" t="s">
        <v>997</v>
      </c>
      <c r="C342" s="449" t="s">
        <v>407</v>
      </c>
      <c r="D342" s="449" t="s">
        <v>978</v>
      </c>
      <c r="E342" s="449" t="s">
        <v>998</v>
      </c>
      <c r="F342" s="449" t="s">
        <v>1103</v>
      </c>
      <c r="G342" s="449" t="s">
        <v>1004</v>
      </c>
      <c r="H342" s="453"/>
      <c r="I342" s="453"/>
      <c r="J342" s="449"/>
      <c r="K342" s="449"/>
      <c r="L342" s="453">
        <v>2</v>
      </c>
      <c r="M342" s="453">
        <v>74</v>
      </c>
      <c r="N342" s="449">
        <v>1</v>
      </c>
      <c r="O342" s="449">
        <v>37</v>
      </c>
      <c r="P342" s="453"/>
      <c r="Q342" s="453"/>
      <c r="R342" s="523"/>
      <c r="S342" s="454"/>
    </row>
    <row r="343" spans="1:19" ht="14.4" customHeight="1" x14ac:dyDescent="0.3">
      <c r="A343" s="448" t="s">
        <v>996</v>
      </c>
      <c r="B343" s="449" t="s">
        <v>997</v>
      </c>
      <c r="C343" s="449" t="s">
        <v>407</v>
      </c>
      <c r="D343" s="449" t="s">
        <v>978</v>
      </c>
      <c r="E343" s="449" t="s">
        <v>998</v>
      </c>
      <c r="F343" s="449" t="s">
        <v>1104</v>
      </c>
      <c r="G343" s="449" t="s">
        <v>1105</v>
      </c>
      <c r="H343" s="453">
        <v>1</v>
      </c>
      <c r="I343" s="453">
        <v>5089</v>
      </c>
      <c r="J343" s="449">
        <v>0.97565184049079756</v>
      </c>
      <c r="K343" s="449">
        <v>5089</v>
      </c>
      <c r="L343" s="453">
        <v>1</v>
      </c>
      <c r="M343" s="453">
        <v>5216</v>
      </c>
      <c r="N343" s="449">
        <v>1</v>
      </c>
      <c r="O343" s="449">
        <v>5216</v>
      </c>
      <c r="P343" s="453"/>
      <c r="Q343" s="453"/>
      <c r="R343" s="523"/>
      <c r="S343" s="454"/>
    </row>
    <row r="344" spans="1:19" ht="14.4" customHeight="1" x14ac:dyDescent="0.3">
      <c r="A344" s="448" t="s">
        <v>996</v>
      </c>
      <c r="B344" s="449" t="s">
        <v>997</v>
      </c>
      <c r="C344" s="449" t="s">
        <v>407</v>
      </c>
      <c r="D344" s="449" t="s">
        <v>978</v>
      </c>
      <c r="E344" s="449" t="s">
        <v>998</v>
      </c>
      <c r="F344" s="449" t="s">
        <v>1106</v>
      </c>
      <c r="G344" s="449" t="s">
        <v>1107</v>
      </c>
      <c r="H344" s="453">
        <v>5</v>
      </c>
      <c r="I344" s="453">
        <v>5225</v>
      </c>
      <c r="J344" s="449">
        <v>4.9526066350710902</v>
      </c>
      <c r="K344" s="449">
        <v>1045</v>
      </c>
      <c r="L344" s="453">
        <v>1</v>
      </c>
      <c r="M344" s="453">
        <v>1055</v>
      </c>
      <c r="N344" s="449">
        <v>1</v>
      </c>
      <c r="O344" s="449">
        <v>1055</v>
      </c>
      <c r="P344" s="453"/>
      <c r="Q344" s="453"/>
      <c r="R344" s="523"/>
      <c r="S344" s="454"/>
    </row>
    <row r="345" spans="1:19" ht="14.4" customHeight="1" x14ac:dyDescent="0.3">
      <c r="A345" s="448" t="s">
        <v>996</v>
      </c>
      <c r="B345" s="449" t="s">
        <v>997</v>
      </c>
      <c r="C345" s="449" t="s">
        <v>407</v>
      </c>
      <c r="D345" s="449" t="s">
        <v>978</v>
      </c>
      <c r="E345" s="449" t="s">
        <v>998</v>
      </c>
      <c r="F345" s="449" t="s">
        <v>1108</v>
      </c>
      <c r="G345" s="449" t="s">
        <v>1109</v>
      </c>
      <c r="H345" s="453">
        <v>23</v>
      </c>
      <c r="I345" s="453">
        <v>6187</v>
      </c>
      <c r="J345" s="449">
        <v>0.63184232026143794</v>
      </c>
      <c r="K345" s="449">
        <v>269</v>
      </c>
      <c r="L345" s="453">
        <v>34</v>
      </c>
      <c r="M345" s="453">
        <v>9792</v>
      </c>
      <c r="N345" s="449">
        <v>1</v>
      </c>
      <c r="O345" s="449">
        <v>288</v>
      </c>
      <c r="P345" s="453"/>
      <c r="Q345" s="453"/>
      <c r="R345" s="523"/>
      <c r="S345" s="454"/>
    </row>
    <row r="346" spans="1:19" ht="14.4" customHeight="1" x14ac:dyDescent="0.3">
      <c r="A346" s="448" t="s">
        <v>996</v>
      </c>
      <c r="B346" s="449" t="s">
        <v>997</v>
      </c>
      <c r="C346" s="449" t="s">
        <v>407</v>
      </c>
      <c r="D346" s="449" t="s">
        <v>978</v>
      </c>
      <c r="E346" s="449" t="s">
        <v>998</v>
      </c>
      <c r="F346" s="449" t="s">
        <v>1116</v>
      </c>
      <c r="G346" s="449" t="s">
        <v>1117</v>
      </c>
      <c r="H346" s="453">
        <v>1</v>
      </c>
      <c r="I346" s="453">
        <v>0</v>
      </c>
      <c r="J346" s="449"/>
      <c r="K346" s="449">
        <v>0</v>
      </c>
      <c r="L346" s="453">
        <v>23</v>
      </c>
      <c r="M346" s="453">
        <v>0</v>
      </c>
      <c r="N346" s="449"/>
      <c r="O346" s="449">
        <v>0</v>
      </c>
      <c r="P346" s="453"/>
      <c r="Q346" s="453"/>
      <c r="R346" s="523"/>
      <c r="S346" s="454"/>
    </row>
    <row r="347" spans="1:19" ht="14.4" customHeight="1" x14ac:dyDescent="0.3">
      <c r="A347" s="448" t="s">
        <v>996</v>
      </c>
      <c r="B347" s="449" t="s">
        <v>997</v>
      </c>
      <c r="C347" s="449" t="s">
        <v>407</v>
      </c>
      <c r="D347" s="449" t="s">
        <v>979</v>
      </c>
      <c r="E347" s="449" t="s">
        <v>998</v>
      </c>
      <c r="F347" s="449" t="s">
        <v>1007</v>
      </c>
      <c r="G347" s="449" t="s">
        <v>1008</v>
      </c>
      <c r="H347" s="453"/>
      <c r="I347" s="453"/>
      <c r="J347" s="449"/>
      <c r="K347" s="449"/>
      <c r="L347" s="453">
        <v>1</v>
      </c>
      <c r="M347" s="453">
        <v>189</v>
      </c>
      <c r="N347" s="449">
        <v>1</v>
      </c>
      <c r="O347" s="449">
        <v>189</v>
      </c>
      <c r="P347" s="453"/>
      <c r="Q347" s="453"/>
      <c r="R347" s="523"/>
      <c r="S347" s="454"/>
    </row>
    <row r="348" spans="1:19" ht="14.4" customHeight="1" x14ac:dyDescent="0.3">
      <c r="A348" s="448" t="s">
        <v>996</v>
      </c>
      <c r="B348" s="449" t="s">
        <v>997</v>
      </c>
      <c r="C348" s="449" t="s">
        <v>407</v>
      </c>
      <c r="D348" s="449" t="s">
        <v>979</v>
      </c>
      <c r="E348" s="449" t="s">
        <v>998</v>
      </c>
      <c r="F348" s="449" t="s">
        <v>1045</v>
      </c>
      <c r="G348" s="449" t="s">
        <v>1046</v>
      </c>
      <c r="H348" s="453"/>
      <c r="I348" s="453"/>
      <c r="J348" s="449"/>
      <c r="K348" s="449"/>
      <c r="L348" s="453">
        <v>1</v>
      </c>
      <c r="M348" s="453">
        <v>304</v>
      </c>
      <c r="N348" s="449">
        <v>1</v>
      </c>
      <c r="O348" s="449">
        <v>304</v>
      </c>
      <c r="P348" s="453"/>
      <c r="Q348" s="453"/>
      <c r="R348" s="523"/>
      <c r="S348" s="454"/>
    </row>
    <row r="349" spans="1:19" ht="14.4" customHeight="1" x14ac:dyDescent="0.3">
      <c r="A349" s="448" t="s">
        <v>996</v>
      </c>
      <c r="B349" s="449" t="s">
        <v>997</v>
      </c>
      <c r="C349" s="449" t="s">
        <v>407</v>
      </c>
      <c r="D349" s="449" t="s">
        <v>979</v>
      </c>
      <c r="E349" s="449" t="s">
        <v>998</v>
      </c>
      <c r="F349" s="449" t="s">
        <v>1053</v>
      </c>
      <c r="G349" s="449" t="s">
        <v>1054</v>
      </c>
      <c r="H349" s="453"/>
      <c r="I349" s="453"/>
      <c r="J349" s="449"/>
      <c r="K349" s="449"/>
      <c r="L349" s="453">
        <v>1</v>
      </c>
      <c r="M349" s="453">
        <v>370</v>
      </c>
      <c r="N349" s="449">
        <v>1</v>
      </c>
      <c r="O349" s="449">
        <v>370</v>
      </c>
      <c r="P349" s="453"/>
      <c r="Q349" s="453"/>
      <c r="R349" s="523"/>
      <c r="S349" s="454"/>
    </row>
    <row r="350" spans="1:19" ht="14.4" customHeight="1" x14ac:dyDescent="0.3">
      <c r="A350" s="448" t="s">
        <v>996</v>
      </c>
      <c r="B350" s="449" t="s">
        <v>997</v>
      </c>
      <c r="C350" s="449" t="s">
        <v>407</v>
      </c>
      <c r="D350" s="449" t="s">
        <v>979</v>
      </c>
      <c r="E350" s="449" t="s">
        <v>998</v>
      </c>
      <c r="F350" s="449" t="s">
        <v>1077</v>
      </c>
      <c r="G350" s="449" t="s">
        <v>1078</v>
      </c>
      <c r="H350" s="453"/>
      <c r="I350" s="453"/>
      <c r="J350" s="449"/>
      <c r="K350" s="449"/>
      <c r="L350" s="453">
        <v>24</v>
      </c>
      <c r="M350" s="453">
        <v>4200</v>
      </c>
      <c r="N350" s="449">
        <v>1</v>
      </c>
      <c r="O350" s="449">
        <v>175</v>
      </c>
      <c r="P350" s="453"/>
      <c r="Q350" s="453"/>
      <c r="R350" s="523"/>
      <c r="S350" s="454"/>
    </row>
    <row r="351" spans="1:19" ht="14.4" customHeight="1" x14ac:dyDescent="0.3">
      <c r="A351" s="448" t="s">
        <v>996</v>
      </c>
      <c r="B351" s="449" t="s">
        <v>997</v>
      </c>
      <c r="C351" s="449" t="s">
        <v>407</v>
      </c>
      <c r="D351" s="449" t="s">
        <v>979</v>
      </c>
      <c r="E351" s="449" t="s">
        <v>998</v>
      </c>
      <c r="F351" s="449" t="s">
        <v>1083</v>
      </c>
      <c r="G351" s="449" t="s">
        <v>1084</v>
      </c>
      <c r="H351" s="453"/>
      <c r="I351" s="453"/>
      <c r="J351" s="449"/>
      <c r="K351" s="449"/>
      <c r="L351" s="453">
        <v>1</v>
      </c>
      <c r="M351" s="453">
        <v>169</v>
      </c>
      <c r="N351" s="449">
        <v>1</v>
      </c>
      <c r="O351" s="449">
        <v>169</v>
      </c>
      <c r="P351" s="453"/>
      <c r="Q351" s="453"/>
      <c r="R351" s="523"/>
      <c r="S351" s="454"/>
    </row>
    <row r="352" spans="1:19" ht="14.4" customHeight="1" x14ac:dyDescent="0.3">
      <c r="A352" s="448" t="s">
        <v>996</v>
      </c>
      <c r="B352" s="449" t="s">
        <v>997</v>
      </c>
      <c r="C352" s="449" t="s">
        <v>407</v>
      </c>
      <c r="D352" s="449" t="s">
        <v>979</v>
      </c>
      <c r="E352" s="449" t="s">
        <v>998</v>
      </c>
      <c r="F352" s="449" t="s">
        <v>1099</v>
      </c>
      <c r="G352" s="449" t="s">
        <v>1100</v>
      </c>
      <c r="H352" s="453"/>
      <c r="I352" s="453"/>
      <c r="J352" s="449"/>
      <c r="K352" s="449"/>
      <c r="L352" s="453">
        <v>1</v>
      </c>
      <c r="M352" s="453">
        <v>423</v>
      </c>
      <c r="N352" s="449">
        <v>1</v>
      </c>
      <c r="O352" s="449">
        <v>423</v>
      </c>
      <c r="P352" s="453"/>
      <c r="Q352" s="453"/>
      <c r="R352" s="523"/>
      <c r="S352" s="454"/>
    </row>
    <row r="353" spans="1:19" ht="14.4" customHeight="1" x14ac:dyDescent="0.3">
      <c r="A353" s="448" t="s">
        <v>996</v>
      </c>
      <c r="B353" s="449" t="s">
        <v>997</v>
      </c>
      <c r="C353" s="449" t="s">
        <v>407</v>
      </c>
      <c r="D353" s="449" t="s">
        <v>979</v>
      </c>
      <c r="E353" s="449" t="s">
        <v>998</v>
      </c>
      <c r="F353" s="449" t="s">
        <v>1110</v>
      </c>
      <c r="G353" s="449" t="s">
        <v>1111</v>
      </c>
      <c r="H353" s="453"/>
      <c r="I353" s="453"/>
      <c r="J353" s="449"/>
      <c r="K353" s="449"/>
      <c r="L353" s="453">
        <v>1</v>
      </c>
      <c r="M353" s="453">
        <v>1096</v>
      </c>
      <c r="N353" s="449">
        <v>1</v>
      </c>
      <c r="O353" s="449">
        <v>1096</v>
      </c>
      <c r="P353" s="453"/>
      <c r="Q353" s="453"/>
      <c r="R353" s="523"/>
      <c r="S353" s="454"/>
    </row>
    <row r="354" spans="1:19" ht="14.4" customHeight="1" x14ac:dyDescent="0.3">
      <c r="A354" s="448" t="s">
        <v>996</v>
      </c>
      <c r="B354" s="449" t="s">
        <v>997</v>
      </c>
      <c r="C354" s="449" t="s">
        <v>407</v>
      </c>
      <c r="D354" s="449" t="s">
        <v>980</v>
      </c>
      <c r="E354" s="449" t="s">
        <v>998</v>
      </c>
      <c r="F354" s="449" t="s">
        <v>1003</v>
      </c>
      <c r="G354" s="449" t="s">
        <v>1004</v>
      </c>
      <c r="H354" s="453">
        <v>8</v>
      </c>
      <c r="I354" s="453">
        <v>432</v>
      </c>
      <c r="J354" s="449">
        <v>0.41379310344827586</v>
      </c>
      <c r="K354" s="449">
        <v>54</v>
      </c>
      <c r="L354" s="453">
        <v>18</v>
      </c>
      <c r="M354" s="453">
        <v>1044</v>
      </c>
      <c r="N354" s="449">
        <v>1</v>
      </c>
      <c r="O354" s="449">
        <v>58</v>
      </c>
      <c r="P354" s="453"/>
      <c r="Q354" s="453"/>
      <c r="R354" s="523"/>
      <c r="S354" s="454"/>
    </row>
    <row r="355" spans="1:19" ht="14.4" customHeight="1" x14ac:dyDescent="0.3">
      <c r="A355" s="448" t="s">
        <v>996</v>
      </c>
      <c r="B355" s="449" t="s">
        <v>997</v>
      </c>
      <c r="C355" s="449" t="s">
        <v>407</v>
      </c>
      <c r="D355" s="449" t="s">
        <v>980</v>
      </c>
      <c r="E355" s="449" t="s">
        <v>998</v>
      </c>
      <c r="F355" s="449" t="s">
        <v>1005</v>
      </c>
      <c r="G355" s="449" t="s">
        <v>1006</v>
      </c>
      <c r="H355" s="453"/>
      <c r="I355" s="453"/>
      <c r="J355" s="449"/>
      <c r="K355" s="449"/>
      <c r="L355" s="453">
        <v>2</v>
      </c>
      <c r="M355" s="453">
        <v>262</v>
      </c>
      <c r="N355" s="449">
        <v>1</v>
      </c>
      <c r="O355" s="449">
        <v>131</v>
      </c>
      <c r="P355" s="453"/>
      <c r="Q355" s="453"/>
      <c r="R355" s="523"/>
      <c r="S355" s="454"/>
    </row>
    <row r="356" spans="1:19" ht="14.4" customHeight="1" x14ac:dyDescent="0.3">
      <c r="A356" s="448" t="s">
        <v>996</v>
      </c>
      <c r="B356" s="449" t="s">
        <v>997</v>
      </c>
      <c r="C356" s="449" t="s">
        <v>407</v>
      </c>
      <c r="D356" s="449" t="s">
        <v>980</v>
      </c>
      <c r="E356" s="449" t="s">
        <v>998</v>
      </c>
      <c r="F356" s="449" t="s">
        <v>1013</v>
      </c>
      <c r="G356" s="449" t="s">
        <v>1014</v>
      </c>
      <c r="H356" s="453">
        <v>8</v>
      </c>
      <c r="I356" s="453">
        <v>1376</v>
      </c>
      <c r="J356" s="449"/>
      <c r="K356" s="449">
        <v>172</v>
      </c>
      <c r="L356" s="453"/>
      <c r="M356" s="453"/>
      <c r="N356" s="449"/>
      <c r="O356" s="449"/>
      <c r="P356" s="453"/>
      <c r="Q356" s="453"/>
      <c r="R356" s="523"/>
      <c r="S356" s="454"/>
    </row>
    <row r="357" spans="1:19" ht="14.4" customHeight="1" x14ac:dyDescent="0.3">
      <c r="A357" s="448" t="s">
        <v>996</v>
      </c>
      <c r="B357" s="449" t="s">
        <v>997</v>
      </c>
      <c r="C357" s="449" t="s">
        <v>407</v>
      </c>
      <c r="D357" s="449" t="s">
        <v>980</v>
      </c>
      <c r="E357" s="449" t="s">
        <v>998</v>
      </c>
      <c r="F357" s="449" t="s">
        <v>1021</v>
      </c>
      <c r="G357" s="449" t="s">
        <v>1022</v>
      </c>
      <c r="H357" s="453">
        <v>43</v>
      </c>
      <c r="I357" s="453">
        <v>14663</v>
      </c>
      <c r="J357" s="449">
        <v>8.4028653295128937</v>
      </c>
      <c r="K357" s="449">
        <v>341</v>
      </c>
      <c r="L357" s="453">
        <v>5</v>
      </c>
      <c r="M357" s="453">
        <v>1745</v>
      </c>
      <c r="N357" s="449">
        <v>1</v>
      </c>
      <c r="O357" s="449">
        <v>349</v>
      </c>
      <c r="P357" s="453"/>
      <c r="Q357" s="453"/>
      <c r="R357" s="523"/>
      <c r="S357" s="454"/>
    </row>
    <row r="358" spans="1:19" ht="14.4" customHeight="1" x14ac:dyDescent="0.3">
      <c r="A358" s="448" t="s">
        <v>996</v>
      </c>
      <c r="B358" s="449" t="s">
        <v>997</v>
      </c>
      <c r="C358" s="449" t="s">
        <v>407</v>
      </c>
      <c r="D358" s="449" t="s">
        <v>980</v>
      </c>
      <c r="E358" s="449" t="s">
        <v>998</v>
      </c>
      <c r="F358" s="449" t="s">
        <v>1045</v>
      </c>
      <c r="G358" s="449" t="s">
        <v>1046</v>
      </c>
      <c r="H358" s="453">
        <v>1</v>
      </c>
      <c r="I358" s="453">
        <v>285</v>
      </c>
      <c r="J358" s="449">
        <v>0.15625</v>
      </c>
      <c r="K358" s="449">
        <v>285</v>
      </c>
      <c r="L358" s="453">
        <v>6</v>
      </c>
      <c r="M358" s="453">
        <v>1824</v>
      </c>
      <c r="N358" s="449">
        <v>1</v>
      </c>
      <c r="O358" s="449">
        <v>304</v>
      </c>
      <c r="P358" s="453"/>
      <c r="Q358" s="453"/>
      <c r="R358" s="523"/>
      <c r="S358" s="454"/>
    </row>
    <row r="359" spans="1:19" ht="14.4" customHeight="1" x14ac:dyDescent="0.3">
      <c r="A359" s="448" t="s">
        <v>996</v>
      </c>
      <c r="B359" s="449" t="s">
        <v>997</v>
      </c>
      <c r="C359" s="449" t="s">
        <v>407</v>
      </c>
      <c r="D359" s="449" t="s">
        <v>980</v>
      </c>
      <c r="E359" s="449" t="s">
        <v>998</v>
      </c>
      <c r="F359" s="449" t="s">
        <v>1049</v>
      </c>
      <c r="G359" s="449" t="s">
        <v>1050</v>
      </c>
      <c r="H359" s="453">
        <v>4</v>
      </c>
      <c r="I359" s="453">
        <v>1848</v>
      </c>
      <c r="J359" s="449">
        <v>0.12469635627530365</v>
      </c>
      <c r="K359" s="449">
        <v>462</v>
      </c>
      <c r="L359" s="453">
        <v>30</v>
      </c>
      <c r="M359" s="453">
        <v>14820</v>
      </c>
      <c r="N359" s="449">
        <v>1</v>
      </c>
      <c r="O359" s="449">
        <v>494</v>
      </c>
      <c r="P359" s="453"/>
      <c r="Q359" s="453"/>
      <c r="R359" s="523"/>
      <c r="S359" s="454"/>
    </row>
    <row r="360" spans="1:19" ht="14.4" customHeight="1" x14ac:dyDescent="0.3">
      <c r="A360" s="448" t="s">
        <v>996</v>
      </c>
      <c r="B360" s="449" t="s">
        <v>997</v>
      </c>
      <c r="C360" s="449" t="s">
        <v>407</v>
      </c>
      <c r="D360" s="449" t="s">
        <v>980</v>
      </c>
      <c r="E360" s="449" t="s">
        <v>998</v>
      </c>
      <c r="F360" s="449" t="s">
        <v>1053</v>
      </c>
      <c r="G360" s="449" t="s">
        <v>1054</v>
      </c>
      <c r="H360" s="453">
        <v>4</v>
      </c>
      <c r="I360" s="453">
        <v>1424</v>
      </c>
      <c r="J360" s="449">
        <v>0.14254254254254253</v>
      </c>
      <c r="K360" s="449">
        <v>356</v>
      </c>
      <c r="L360" s="453">
        <v>27</v>
      </c>
      <c r="M360" s="453">
        <v>9990</v>
      </c>
      <c r="N360" s="449">
        <v>1</v>
      </c>
      <c r="O360" s="449">
        <v>370</v>
      </c>
      <c r="P360" s="453"/>
      <c r="Q360" s="453"/>
      <c r="R360" s="523"/>
      <c r="S360" s="454"/>
    </row>
    <row r="361" spans="1:19" ht="14.4" customHeight="1" x14ac:dyDescent="0.3">
      <c r="A361" s="448" t="s">
        <v>996</v>
      </c>
      <c r="B361" s="449" t="s">
        <v>997</v>
      </c>
      <c r="C361" s="449" t="s">
        <v>407</v>
      </c>
      <c r="D361" s="449" t="s">
        <v>980</v>
      </c>
      <c r="E361" s="449" t="s">
        <v>998</v>
      </c>
      <c r="F361" s="449" t="s">
        <v>1055</v>
      </c>
      <c r="G361" s="449" t="s">
        <v>1056</v>
      </c>
      <c r="H361" s="453">
        <v>3</v>
      </c>
      <c r="I361" s="453">
        <v>8751</v>
      </c>
      <c r="J361" s="449">
        <v>1.4091787439613526</v>
      </c>
      <c r="K361" s="449">
        <v>2917</v>
      </c>
      <c r="L361" s="453">
        <v>2</v>
      </c>
      <c r="M361" s="453">
        <v>6210</v>
      </c>
      <c r="N361" s="449">
        <v>1</v>
      </c>
      <c r="O361" s="449">
        <v>3105</v>
      </c>
      <c r="P361" s="453"/>
      <c r="Q361" s="453"/>
      <c r="R361" s="523"/>
      <c r="S361" s="454"/>
    </row>
    <row r="362" spans="1:19" ht="14.4" customHeight="1" x14ac:dyDescent="0.3">
      <c r="A362" s="448" t="s">
        <v>996</v>
      </c>
      <c r="B362" s="449" t="s">
        <v>997</v>
      </c>
      <c r="C362" s="449" t="s">
        <v>407</v>
      </c>
      <c r="D362" s="449" t="s">
        <v>980</v>
      </c>
      <c r="E362" s="449" t="s">
        <v>998</v>
      </c>
      <c r="F362" s="449" t="s">
        <v>1059</v>
      </c>
      <c r="G362" s="449" t="s">
        <v>1060</v>
      </c>
      <c r="H362" s="453"/>
      <c r="I362" s="453"/>
      <c r="J362" s="449"/>
      <c r="K362" s="449"/>
      <c r="L362" s="453">
        <v>9</v>
      </c>
      <c r="M362" s="453">
        <v>999</v>
      </c>
      <c r="N362" s="449">
        <v>1</v>
      </c>
      <c r="O362" s="449">
        <v>111</v>
      </c>
      <c r="P362" s="453"/>
      <c r="Q362" s="453"/>
      <c r="R362" s="523"/>
      <c r="S362" s="454"/>
    </row>
    <row r="363" spans="1:19" ht="14.4" customHeight="1" x14ac:dyDescent="0.3">
      <c r="A363" s="448" t="s">
        <v>996</v>
      </c>
      <c r="B363" s="449" t="s">
        <v>997</v>
      </c>
      <c r="C363" s="449" t="s">
        <v>407</v>
      </c>
      <c r="D363" s="449" t="s">
        <v>980</v>
      </c>
      <c r="E363" s="449" t="s">
        <v>998</v>
      </c>
      <c r="F363" s="449" t="s">
        <v>1063</v>
      </c>
      <c r="G363" s="449" t="s">
        <v>1064</v>
      </c>
      <c r="H363" s="453"/>
      <c r="I363" s="453"/>
      <c r="J363" s="449"/>
      <c r="K363" s="449"/>
      <c r="L363" s="453">
        <v>1</v>
      </c>
      <c r="M363" s="453">
        <v>495</v>
      </c>
      <c r="N363" s="449">
        <v>1</v>
      </c>
      <c r="O363" s="449">
        <v>495</v>
      </c>
      <c r="P363" s="453"/>
      <c r="Q363" s="453"/>
      <c r="R363" s="523"/>
      <c r="S363" s="454"/>
    </row>
    <row r="364" spans="1:19" ht="14.4" customHeight="1" x14ac:dyDescent="0.3">
      <c r="A364" s="448" t="s">
        <v>996</v>
      </c>
      <c r="B364" s="449" t="s">
        <v>997</v>
      </c>
      <c r="C364" s="449" t="s">
        <v>407</v>
      </c>
      <c r="D364" s="449" t="s">
        <v>980</v>
      </c>
      <c r="E364" s="449" t="s">
        <v>998</v>
      </c>
      <c r="F364" s="449" t="s">
        <v>1065</v>
      </c>
      <c r="G364" s="449" t="s">
        <v>1066</v>
      </c>
      <c r="H364" s="453">
        <v>1</v>
      </c>
      <c r="I364" s="453">
        <v>1268</v>
      </c>
      <c r="J364" s="449"/>
      <c r="K364" s="449">
        <v>1268</v>
      </c>
      <c r="L364" s="453"/>
      <c r="M364" s="453"/>
      <c r="N364" s="449"/>
      <c r="O364" s="449"/>
      <c r="P364" s="453"/>
      <c r="Q364" s="453"/>
      <c r="R364" s="523"/>
      <c r="S364" s="454"/>
    </row>
    <row r="365" spans="1:19" ht="14.4" customHeight="1" x14ac:dyDescent="0.3">
      <c r="A365" s="448" t="s">
        <v>996</v>
      </c>
      <c r="B365" s="449" t="s">
        <v>997</v>
      </c>
      <c r="C365" s="449" t="s">
        <v>407</v>
      </c>
      <c r="D365" s="449" t="s">
        <v>980</v>
      </c>
      <c r="E365" s="449" t="s">
        <v>998</v>
      </c>
      <c r="F365" s="449" t="s">
        <v>1067</v>
      </c>
      <c r="G365" s="449" t="s">
        <v>1068</v>
      </c>
      <c r="H365" s="453"/>
      <c r="I365" s="453"/>
      <c r="J365" s="449"/>
      <c r="K365" s="449"/>
      <c r="L365" s="453">
        <v>11</v>
      </c>
      <c r="M365" s="453">
        <v>5016</v>
      </c>
      <c r="N365" s="449">
        <v>1</v>
      </c>
      <c r="O365" s="449">
        <v>456</v>
      </c>
      <c r="P365" s="453"/>
      <c r="Q365" s="453"/>
      <c r="R365" s="523"/>
      <c r="S365" s="454"/>
    </row>
    <row r="366" spans="1:19" ht="14.4" customHeight="1" x14ac:dyDescent="0.3">
      <c r="A366" s="448" t="s">
        <v>996</v>
      </c>
      <c r="B366" s="449" t="s">
        <v>997</v>
      </c>
      <c r="C366" s="449" t="s">
        <v>407</v>
      </c>
      <c r="D366" s="449" t="s">
        <v>980</v>
      </c>
      <c r="E366" s="449" t="s">
        <v>998</v>
      </c>
      <c r="F366" s="449" t="s">
        <v>1069</v>
      </c>
      <c r="G366" s="449" t="s">
        <v>1070</v>
      </c>
      <c r="H366" s="453"/>
      <c r="I366" s="453"/>
      <c r="J366" s="449"/>
      <c r="K366" s="449"/>
      <c r="L366" s="453">
        <v>78</v>
      </c>
      <c r="M366" s="453">
        <v>4524</v>
      </c>
      <c r="N366" s="449">
        <v>1</v>
      </c>
      <c r="O366" s="449">
        <v>58</v>
      </c>
      <c r="P366" s="453"/>
      <c r="Q366" s="453"/>
      <c r="R366" s="523"/>
      <c r="S366" s="454"/>
    </row>
    <row r="367" spans="1:19" ht="14.4" customHeight="1" x14ac:dyDescent="0.3">
      <c r="A367" s="448" t="s">
        <v>996</v>
      </c>
      <c r="B367" s="449" t="s">
        <v>997</v>
      </c>
      <c r="C367" s="449" t="s">
        <v>407</v>
      </c>
      <c r="D367" s="449" t="s">
        <v>980</v>
      </c>
      <c r="E367" s="449" t="s">
        <v>998</v>
      </c>
      <c r="F367" s="449" t="s">
        <v>1077</v>
      </c>
      <c r="G367" s="449" t="s">
        <v>1078</v>
      </c>
      <c r="H367" s="453">
        <v>4</v>
      </c>
      <c r="I367" s="453">
        <v>676</v>
      </c>
      <c r="J367" s="449">
        <v>0.15451428571428572</v>
      </c>
      <c r="K367" s="449">
        <v>169</v>
      </c>
      <c r="L367" s="453">
        <v>25</v>
      </c>
      <c r="M367" s="453">
        <v>4375</v>
      </c>
      <c r="N367" s="449">
        <v>1</v>
      </c>
      <c r="O367" s="449">
        <v>175</v>
      </c>
      <c r="P367" s="453"/>
      <c r="Q367" s="453"/>
      <c r="R367" s="523"/>
      <c r="S367" s="454"/>
    </row>
    <row r="368" spans="1:19" ht="14.4" customHeight="1" x14ac:dyDescent="0.3">
      <c r="A368" s="448" t="s">
        <v>996</v>
      </c>
      <c r="B368" s="449" t="s">
        <v>997</v>
      </c>
      <c r="C368" s="449" t="s">
        <v>407</v>
      </c>
      <c r="D368" s="449" t="s">
        <v>980</v>
      </c>
      <c r="E368" s="449" t="s">
        <v>998</v>
      </c>
      <c r="F368" s="449" t="s">
        <v>1087</v>
      </c>
      <c r="G368" s="449" t="s">
        <v>1088</v>
      </c>
      <c r="H368" s="453">
        <v>6</v>
      </c>
      <c r="I368" s="453">
        <v>6048</v>
      </c>
      <c r="J368" s="449"/>
      <c r="K368" s="449">
        <v>1008</v>
      </c>
      <c r="L368" s="453"/>
      <c r="M368" s="453"/>
      <c r="N368" s="449"/>
      <c r="O368" s="449"/>
      <c r="P368" s="453"/>
      <c r="Q368" s="453"/>
      <c r="R368" s="523"/>
      <c r="S368" s="454"/>
    </row>
    <row r="369" spans="1:19" ht="14.4" customHeight="1" x14ac:dyDescent="0.3">
      <c r="A369" s="448" t="s">
        <v>996</v>
      </c>
      <c r="B369" s="449" t="s">
        <v>997</v>
      </c>
      <c r="C369" s="449" t="s">
        <v>407</v>
      </c>
      <c r="D369" s="449" t="s">
        <v>980</v>
      </c>
      <c r="E369" s="449" t="s">
        <v>998</v>
      </c>
      <c r="F369" s="449" t="s">
        <v>1091</v>
      </c>
      <c r="G369" s="449" t="s">
        <v>1092</v>
      </c>
      <c r="H369" s="453">
        <v>12</v>
      </c>
      <c r="I369" s="453">
        <v>27168</v>
      </c>
      <c r="J369" s="449"/>
      <c r="K369" s="449">
        <v>2264</v>
      </c>
      <c r="L369" s="453"/>
      <c r="M369" s="453"/>
      <c r="N369" s="449"/>
      <c r="O369" s="449"/>
      <c r="P369" s="453"/>
      <c r="Q369" s="453"/>
      <c r="R369" s="523"/>
      <c r="S369" s="454"/>
    </row>
    <row r="370" spans="1:19" ht="14.4" customHeight="1" x14ac:dyDescent="0.3">
      <c r="A370" s="448" t="s">
        <v>996</v>
      </c>
      <c r="B370" s="449" t="s">
        <v>997</v>
      </c>
      <c r="C370" s="449" t="s">
        <v>407</v>
      </c>
      <c r="D370" s="449" t="s">
        <v>980</v>
      </c>
      <c r="E370" s="449" t="s">
        <v>998</v>
      </c>
      <c r="F370" s="449" t="s">
        <v>1095</v>
      </c>
      <c r="G370" s="449" t="s">
        <v>1096</v>
      </c>
      <c r="H370" s="453">
        <v>6</v>
      </c>
      <c r="I370" s="453">
        <v>12072</v>
      </c>
      <c r="J370" s="449"/>
      <c r="K370" s="449">
        <v>2012</v>
      </c>
      <c r="L370" s="453"/>
      <c r="M370" s="453"/>
      <c r="N370" s="449"/>
      <c r="O370" s="449"/>
      <c r="P370" s="453"/>
      <c r="Q370" s="453"/>
      <c r="R370" s="523"/>
      <c r="S370" s="454"/>
    </row>
    <row r="371" spans="1:19" ht="14.4" customHeight="1" x14ac:dyDescent="0.3">
      <c r="A371" s="448" t="s">
        <v>996</v>
      </c>
      <c r="B371" s="449" t="s">
        <v>997</v>
      </c>
      <c r="C371" s="449" t="s">
        <v>407</v>
      </c>
      <c r="D371" s="449" t="s">
        <v>981</v>
      </c>
      <c r="E371" s="449" t="s">
        <v>998</v>
      </c>
      <c r="F371" s="449" t="s">
        <v>999</v>
      </c>
      <c r="G371" s="449" t="s">
        <v>1000</v>
      </c>
      <c r="H371" s="453"/>
      <c r="I371" s="453"/>
      <c r="J371" s="449"/>
      <c r="K371" s="449"/>
      <c r="L371" s="453">
        <v>1</v>
      </c>
      <c r="M371" s="453">
        <v>2226</v>
      </c>
      <c r="N371" s="449">
        <v>1</v>
      </c>
      <c r="O371" s="449">
        <v>2226</v>
      </c>
      <c r="P371" s="453"/>
      <c r="Q371" s="453"/>
      <c r="R371" s="523"/>
      <c r="S371" s="454"/>
    </row>
    <row r="372" spans="1:19" ht="14.4" customHeight="1" x14ac:dyDescent="0.3">
      <c r="A372" s="448" t="s">
        <v>996</v>
      </c>
      <c r="B372" s="449" t="s">
        <v>997</v>
      </c>
      <c r="C372" s="449" t="s">
        <v>407</v>
      </c>
      <c r="D372" s="449" t="s">
        <v>981</v>
      </c>
      <c r="E372" s="449" t="s">
        <v>998</v>
      </c>
      <c r="F372" s="449" t="s">
        <v>1003</v>
      </c>
      <c r="G372" s="449" t="s">
        <v>1004</v>
      </c>
      <c r="H372" s="453"/>
      <c r="I372" s="453"/>
      <c r="J372" s="449"/>
      <c r="K372" s="449"/>
      <c r="L372" s="453">
        <v>12</v>
      </c>
      <c r="M372" s="453">
        <v>696</v>
      </c>
      <c r="N372" s="449">
        <v>1</v>
      </c>
      <c r="O372" s="449">
        <v>58</v>
      </c>
      <c r="P372" s="453">
        <v>8</v>
      </c>
      <c r="Q372" s="453">
        <v>464</v>
      </c>
      <c r="R372" s="523">
        <v>0.66666666666666663</v>
      </c>
      <c r="S372" s="454">
        <v>58</v>
      </c>
    </row>
    <row r="373" spans="1:19" ht="14.4" customHeight="1" x14ac:dyDescent="0.3">
      <c r="A373" s="448" t="s">
        <v>996</v>
      </c>
      <c r="B373" s="449" t="s">
        <v>997</v>
      </c>
      <c r="C373" s="449" t="s">
        <v>407</v>
      </c>
      <c r="D373" s="449" t="s">
        <v>981</v>
      </c>
      <c r="E373" s="449" t="s">
        <v>998</v>
      </c>
      <c r="F373" s="449" t="s">
        <v>1005</v>
      </c>
      <c r="G373" s="449" t="s">
        <v>1006</v>
      </c>
      <c r="H373" s="453"/>
      <c r="I373" s="453"/>
      <c r="J373" s="449"/>
      <c r="K373" s="449"/>
      <c r="L373" s="453">
        <v>2</v>
      </c>
      <c r="M373" s="453">
        <v>262</v>
      </c>
      <c r="N373" s="449">
        <v>1</v>
      </c>
      <c r="O373" s="449">
        <v>131</v>
      </c>
      <c r="P373" s="453">
        <v>2</v>
      </c>
      <c r="Q373" s="453">
        <v>262</v>
      </c>
      <c r="R373" s="523">
        <v>1</v>
      </c>
      <c r="S373" s="454">
        <v>131</v>
      </c>
    </row>
    <row r="374" spans="1:19" ht="14.4" customHeight="1" x14ac:dyDescent="0.3">
      <c r="A374" s="448" t="s">
        <v>996</v>
      </c>
      <c r="B374" s="449" t="s">
        <v>997</v>
      </c>
      <c r="C374" s="449" t="s">
        <v>407</v>
      </c>
      <c r="D374" s="449" t="s">
        <v>981</v>
      </c>
      <c r="E374" s="449" t="s">
        <v>998</v>
      </c>
      <c r="F374" s="449" t="s">
        <v>1007</v>
      </c>
      <c r="G374" s="449" t="s">
        <v>1008</v>
      </c>
      <c r="H374" s="453"/>
      <c r="I374" s="453"/>
      <c r="J374" s="449"/>
      <c r="K374" s="449"/>
      <c r="L374" s="453">
        <v>1</v>
      </c>
      <c r="M374" s="453">
        <v>189</v>
      </c>
      <c r="N374" s="449">
        <v>1</v>
      </c>
      <c r="O374" s="449">
        <v>189</v>
      </c>
      <c r="P374" s="453"/>
      <c r="Q374" s="453"/>
      <c r="R374" s="523"/>
      <c r="S374" s="454"/>
    </row>
    <row r="375" spans="1:19" ht="14.4" customHeight="1" x14ac:dyDescent="0.3">
      <c r="A375" s="448" t="s">
        <v>996</v>
      </c>
      <c r="B375" s="449" t="s">
        <v>997</v>
      </c>
      <c r="C375" s="449" t="s">
        <v>407</v>
      </c>
      <c r="D375" s="449" t="s">
        <v>981</v>
      </c>
      <c r="E375" s="449" t="s">
        <v>998</v>
      </c>
      <c r="F375" s="449" t="s">
        <v>1013</v>
      </c>
      <c r="G375" s="449" t="s">
        <v>1014</v>
      </c>
      <c r="H375" s="453"/>
      <c r="I375" s="453"/>
      <c r="J375" s="449"/>
      <c r="K375" s="449"/>
      <c r="L375" s="453">
        <v>2</v>
      </c>
      <c r="M375" s="453">
        <v>358</v>
      </c>
      <c r="N375" s="449">
        <v>1</v>
      </c>
      <c r="O375" s="449">
        <v>179</v>
      </c>
      <c r="P375" s="453"/>
      <c r="Q375" s="453"/>
      <c r="R375" s="523"/>
      <c r="S375" s="454"/>
    </row>
    <row r="376" spans="1:19" ht="14.4" customHeight="1" x14ac:dyDescent="0.3">
      <c r="A376" s="448" t="s">
        <v>996</v>
      </c>
      <c r="B376" s="449" t="s">
        <v>997</v>
      </c>
      <c r="C376" s="449" t="s">
        <v>407</v>
      </c>
      <c r="D376" s="449" t="s">
        <v>981</v>
      </c>
      <c r="E376" s="449" t="s">
        <v>998</v>
      </c>
      <c r="F376" s="449" t="s">
        <v>1017</v>
      </c>
      <c r="G376" s="449" t="s">
        <v>1018</v>
      </c>
      <c r="H376" s="453"/>
      <c r="I376" s="453"/>
      <c r="J376" s="449"/>
      <c r="K376" s="449"/>
      <c r="L376" s="453"/>
      <c r="M376" s="453"/>
      <c r="N376" s="449"/>
      <c r="O376" s="449"/>
      <c r="P376" s="453">
        <v>3</v>
      </c>
      <c r="Q376" s="453">
        <v>1008</v>
      </c>
      <c r="R376" s="523"/>
      <c r="S376" s="454">
        <v>336</v>
      </c>
    </row>
    <row r="377" spans="1:19" ht="14.4" customHeight="1" x14ac:dyDescent="0.3">
      <c r="A377" s="448" t="s">
        <v>996</v>
      </c>
      <c r="B377" s="449" t="s">
        <v>997</v>
      </c>
      <c r="C377" s="449" t="s">
        <v>407</v>
      </c>
      <c r="D377" s="449" t="s">
        <v>981</v>
      </c>
      <c r="E377" s="449" t="s">
        <v>998</v>
      </c>
      <c r="F377" s="449" t="s">
        <v>1019</v>
      </c>
      <c r="G377" s="449" t="s">
        <v>1020</v>
      </c>
      <c r="H377" s="453"/>
      <c r="I377" s="453"/>
      <c r="J377" s="449"/>
      <c r="K377" s="449"/>
      <c r="L377" s="453">
        <v>1</v>
      </c>
      <c r="M377" s="453">
        <v>458</v>
      </c>
      <c r="N377" s="449">
        <v>1</v>
      </c>
      <c r="O377" s="449">
        <v>458</v>
      </c>
      <c r="P377" s="453"/>
      <c r="Q377" s="453"/>
      <c r="R377" s="523"/>
      <c r="S377" s="454"/>
    </row>
    <row r="378" spans="1:19" ht="14.4" customHeight="1" x14ac:dyDescent="0.3">
      <c r="A378" s="448" t="s">
        <v>996</v>
      </c>
      <c r="B378" s="449" t="s">
        <v>997</v>
      </c>
      <c r="C378" s="449" t="s">
        <v>407</v>
      </c>
      <c r="D378" s="449" t="s">
        <v>981</v>
      </c>
      <c r="E378" s="449" t="s">
        <v>998</v>
      </c>
      <c r="F378" s="449" t="s">
        <v>1021</v>
      </c>
      <c r="G378" s="449" t="s">
        <v>1022</v>
      </c>
      <c r="H378" s="453"/>
      <c r="I378" s="453"/>
      <c r="J378" s="449"/>
      <c r="K378" s="449"/>
      <c r="L378" s="453">
        <v>12</v>
      </c>
      <c r="M378" s="453">
        <v>4188</v>
      </c>
      <c r="N378" s="449">
        <v>1</v>
      </c>
      <c r="O378" s="449">
        <v>349</v>
      </c>
      <c r="P378" s="453"/>
      <c r="Q378" s="453"/>
      <c r="R378" s="523"/>
      <c r="S378" s="454"/>
    </row>
    <row r="379" spans="1:19" ht="14.4" customHeight="1" x14ac:dyDescent="0.3">
      <c r="A379" s="448" t="s">
        <v>996</v>
      </c>
      <c r="B379" s="449" t="s">
        <v>997</v>
      </c>
      <c r="C379" s="449" t="s">
        <v>407</v>
      </c>
      <c r="D379" s="449" t="s">
        <v>981</v>
      </c>
      <c r="E379" s="449" t="s">
        <v>998</v>
      </c>
      <c r="F379" s="449" t="s">
        <v>1033</v>
      </c>
      <c r="G379" s="449" t="s">
        <v>1034</v>
      </c>
      <c r="H379" s="453"/>
      <c r="I379" s="453"/>
      <c r="J379" s="449"/>
      <c r="K379" s="449"/>
      <c r="L379" s="453">
        <v>4</v>
      </c>
      <c r="M379" s="453">
        <v>196</v>
      </c>
      <c r="N379" s="449">
        <v>1</v>
      </c>
      <c r="O379" s="449">
        <v>49</v>
      </c>
      <c r="P379" s="453">
        <v>1</v>
      </c>
      <c r="Q379" s="453">
        <v>49</v>
      </c>
      <c r="R379" s="523">
        <v>0.25</v>
      </c>
      <c r="S379" s="454">
        <v>49</v>
      </c>
    </row>
    <row r="380" spans="1:19" ht="14.4" customHeight="1" x14ac:dyDescent="0.3">
      <c r="A380" s="448" t="s">
        <v>996</v>
      </c>
      <c r="B380" s="449" t="s">
        <v>997</v>
      </c>
      <c r="C380" s="449" t="s">
        <v>407</v>
      </c>
      <c r="D380" s="449" t="s">
        <v>981</v>
      </c>
      <c r="E380" s="449" t="s">
        <v>998</v>
      </c>
      <c r="F380" s="449" t="s">
        <v>1035</v>
      </c>
      <c r="G380" s="449" t="s">
        <v>1036</v>
      </c>
      <c r="H380" s="453"/>
      <c r="I380" s="453"/>
      <c r="J380" s="449"/>
      <c r="K380" s="449"/>
      <c r="L380" s="453">
        <v>3</v>
      </c>
      <c r="M380" s="453">
        <v>1161</v>
      </c>
      <c r="N380" s="449">
        <v>1</v>
      </c>
      <c r="O380" s="449">
        <v>387</v>
      </c>
      <c r="P380" s="453"/>
      <c r="Q380" s="453"/>
      <c r="R380" s="523"/>
      <c r="S380" s="454"/>
    </row>
    <row r="381" spans="1:19" ht="14.4" customHeight="1" x14ac:dyDescent="0.3">
      <c r="A381" s="448" t="s">
        <v>996</v>
      </c>
      <c r="B381" s="449" t="s">
        <v>997</v>
      </c>
      <c r="C381" s="449" t="s">
        <v>407</v>
      </c>
      <c r="D381" s="449" t="s">
        <v>981</v>
      </c>
      <c r="E381" s="449" t="s">
        <v>998</v>
      </c>
      <c r="F381" s="449" t="s">
        <v>1037</v>
      </c>
      <c r="G381" s="449" t="s">
        <v>1038</v>
      </c>
      <c r="H381" s="453"/>
      <c r="I381" s="453"/>
      <c r="J381" s="449"/>
      <c r="K381" s="449"/>
      <c r="L381" s="453">
        <v>6</v>
      </c>
      <c r="M381" s="453">
        <v>228</v>
      </c>
      <c r="N381" s="449">
        <v>1</v>
      </c>
      <c r="O381" s="449">
        <v>38</v>
      </c>
      <c r="P381" s="453"/>
      <c r="Q381" s="453"/>
      <c r="R381" s="523"/>
      <c r="S381" s="454"/>
    </row>
    <row r="382" spans="1:19" ht="14.4" customHeight="1" x14ac:dyDescent="0.3">
      <c r="A382" s="448" t="s">
        <v>996</v>
      </c>
      <c r="B382" s="449" t="s">
        <v>997</v>
      </c>
      <c r="C382" s="449" t="s">
        <v>407</v>
      </c>
      <c r="D382" s="449" t="s">
        <v>981</v>
      </c>
      <c r="E382" s="449" t="s">
        <v>998</v>
      </c>
      <c r="F382" s="449" t="s">
        <v>1041</v>
      </c>
      <c r="G382" s="449" t="s">
        <v>1042</v>
      </c>
      <c r="H382" s="453"/>
      <c r="I382" s="453"/>
      <c r="J382" s="449"/>
      <c r="K382" s="449"/>
      <c r="L382" s="453">
        <v>31</v>
      </c>
      <c r="M382" s="453">
        <v>21824</v>
      </c>
      <c r="N382" s="449">
        <v>1</v>
      </c>
      <c r="O382" s="449">
        <v>704</v>
      </c>
      <c r="P382" s="453">
        <v>8</v>
      </c>
      <c r="Q382" s="453">
        <v>5640</v>
      </c>
      <c r="R382" s="523">
        <v>0.25843108504398826</v>
      </c>
      <c r="S382" s="454">
        <v>705</v>
      </c>
    </row>
    <row r="383" spans="1:19" ht="14.4" customHeight="1" x14ac:dyDescent="0.3">
      <c r="A383" s="448" t="s">
        <v>996</v>
      </c>
      <c r="B383" s="449" t="s">
        <v>997</v>
      </c>
      <c r="C383" s="449" t="s">
        <v>407</v>
      </c>
      <c r="D383" s="449" t="s">
        <v>981</v>
      </c>
      <c r="E383" s="449" t="s">
        <v>998</v>
      </c>
      <c r="F383" s="449" t="s">
        <v>1045</v>
      </c>
      <c r="G383" s="449" t="s">
        <v>1046</v>
      </c>
      <c r="H383" s="453"/>
      <c r="I383" s="453"/>
      <c r="J383" s="449"/>
      <c r="K383" s="449"/>
      <c r="L383" s="453">
        <v>2</v>
      </c>
      <c r="M383" s="453">
        <v>608</v>
      </c>
      <c r="N383" s="449">
        <v>1</v>
      </c>
      <c r="O383" s="449">
        <v>304</v>
      </c>
      <c r="P383" s="453">
        <v>4</v>
      </c>
      <c r="Q383" s="453">
        <v>1220</v>
      </c>
      <c r="R383" s="523">
        <v>2.0065789473684212</v>
      </c>
      <c r="S383" s="454">
        <v>305</v>
      </c>
    </row>
    <row r="384" spans="1:19" ht="14.4" customHeight="1" x14ac:dyDescent="0.3">
      <c r="A384" s="448" t="s">
        <v>996</v>
      </c>
      <c r="B384" s="449" t="s">
        <v>997</v>
      </c>
      <c r="C384" s="449" t="s">
        <v>407</v>
      </c>
      <c r="D384" s="449" t="s">
        <v>981</v>
      </c>
      <c r="E384" s="449" t="s">
        <v>998</v>
      </c>
      <c r="F384" s="449" t="s">
        <v>1047</v>
      </c>
      <c r="G384" s="449" t="s">
        <v>1048</v>
      </c>
      <c r="H384" s="453"/>
      <c r="I384" s="453"/>
      <c r="J384" s="449"/>
      <c r="K384" s="449"/>
      <c r="L384" s="453">
        <v>1</v>
      </c>
      <c r="M384" s="453">
        <v>3707</v>
      </c>
      <c r="N384" s="449">
        <v>1</v>
      </c>
      <c r="O384" s="449">
        <v>3707</v>
      </c>
      <c r="P384" s="453">
        <v>4</v>
      </c>
      <c r="Q384" s="453">
        <v>14848</v>
      </c>
      <c r="R384" s="523">
        <v>4.0053951982735363</v>
      </c>
      <c r="S384" s="454">
        <v>3712</v>
      </c>
    </row>
    <row r="385" spans="1:19" ht="14.4" customHeight="1" x14ac:dyDescent="0.3">
      <c r="A385" s="448" t="s">
        <v>996</v>
      </c>
      <c r="B385" s="449" t="s">
        <v>997</v>
      </c>
      <c r="C385" s="449" t="s">
        <v>407</v>
      </c>
      <c r="D385" s="449" t="s">
        <v>981</v>
      </c>
      <c r="E385" s="449" t="s">
        <v>998</v>
      </c>
      <c r="F385" s="449" t="s">
        <v>1049</v>
      </c>
      <c r="G385" s="449" t="s">
        <v>1050</v>
      </c>
      <c r="H385" s="453"/>
      <c r="I385" s="453"/>
      <c r="J385" s="449"/>
      <c r="K385" s="449"/>
      <c r="L385" s="453">
        <v>6</v>
      </c>
      <c r="M385" s="453">
        <v>2964</v>
      </c>
      <c r="N385" s="449">
        <v>1</v>
      </c>
      <c r="O385" s="449">
        <v>494</v>
      </c>
      <c r="P385" s="453">
        <v>1</v>
      </c>
      <c r="Q385" s="453">
        <v>494</v>
      </c>
      <c r="R385" s="523">
        <v>0.16666666666666666</v>
      </c>
      <c r="S385" s="454">
        <v>494</v>
      </c>
    </row>
    <row r="386" spans="1:19" ht="14.4" customHeight="1" x14ac:dyDescent="0.3">
      <c r="A386" s="448" t="s">
        <v>996</v>
      </c>
      <c r="B386" s="449" t="s">
        <v>997</v>
      </c>
      <c r="C386" s="449" t="s">
        <v>407</v>
      </c>
      <c r="D386" s="449" t="s">
        <v>981</v>
      </c>
      <c r="E386" s="449" t="s">
        <v>998</v>
      </c>
      <c r="F386" s="449" t="s">
        <v>1051</v>
      </c>
      <c r="G386" s="449" t="s">
        <v>1052</v>
      </c>
      <c r="H386" s="453"/>
      <c r="I386" s="453"/>
      <c r="J386" s="449"/>
      <c r="K386" s="449"/>
      <c r="L386" s="453">
        <v>1</v>
      </c>
      <c r="M386" s="453">
        <v>6571</v>
      </c>
      <c r="N386" s="449">
        <v>1</v>
      </c>
      <c r="O386" s="449">
        <v>6571</v>
      </c>
      <c r="P386" s="453"/>
      <c r="Q386" s="453"/>
      <c r="R386" s="523"/>
      <c r="S386" s="454"/>
    </row>
    <row r="387" spans="1:19" ht="14.4" customHeight="1" x14ac:dyDescent="0.3">
      <c r="A387" s="448" t="s">
        <v>996</v>
      </c>
      <c r="B387" s="449" t="s">
        <v>997</v>
      </c>
      <c r="C387" s="449" t="s">
        <v>407</v>
      </c>
      <c r="D387" s="449" t="s">
        <v>981</v>
      </c>
      <c r="E387" s="449" t="s">
        <v>998</v>
      </c>
      <c r="F387" s="449" t="s">
        <v>1053</v>
      </c>
      <c r="G387" s="449" t="s">
        <v>1054</v>
      </c>
      <c r="H387" s="453"/>
      <c r="I387" s="453"/>
      <c r="J387" s="449"/>
      <c r="K387" s="449"/>
      <c r="L387" s="453">
        <v>7</v>
      </c>
      <c r="M387" s="453">
        <v>2590</v>
      </c>
      <c r="N387" s="449">
        <v>1</v>
      </c>
      <c r="O387" s="449">
        <v>370</v>
      </c>
      <c r="P387" s="453">
        <v>5</v>
      </c>
      <c r="Q387" s="453">
        <v>1850</v>
      </c>
      <c r="R387" s="523">
        <v>0.7142857142857143</v>
      </c>
      <c r="S387" s="454">
        <v>370</v>
      </c>
    </row>
    <row r="388" spans="1:19" ht="14.4" customHeight="1" x14ac:dyDescent="0.3">
      <c r="A388" s="448" t="s">
        <v>996</v>
      </c>
      <c r="B388" s="449" t="s">
        <v>997</v>
      </c>
      <c r="C388" s="449" t="s">
        <v>407</v>
      </c>
      <c r="D388" s="449" t="s">
        <v>981</v>
      </c>
      <c r="E388" s="449" t="s">
        <v>998</v>
      </c>
      <c r="F388" s="449" t="s">
        <v>1059</v>
      </c>
      <c r="G388" s="449" t="s">
        <v>1060</v>
      </c>
      <c r="H388" s="453"/>
      <c r="I388" s="453"/>
      <c r="J388" s="449"/>
      <c r="K388" s="449"/>
      <c r="L388" s="453"/>
      <c r="M388" s="453"/>
      <c r="N388" s="449"/>
      <c r="O388" s="449"/>
      <c r="P388" s="453">
        <v>5</v>
      </c>
      <c r="Q388" s="453">
        <v>555</v>
      </c>
      <c r="R388" s="523"/>
      <c r="S388" s="454">
        <v>111</v>
      </c>
    </row>
    <row r="389" spans="1:19" ht="14.4" customHeight="1" x14ac:dyDescent="0.3">
      <c r="A389" s="448" t="s">
        <v>996</v>
      </c>
      <c r="B389" s="449" t="s">
        <v>997</v>
      </c>
      <c r="C389" s="449" t="s">
        <v>407</v>
      </c>
      <c r="D389" s="449" t="s">
        <v>981</v>
      </c>
      <c r="E389" s="449" t="s">
        <v>998</v>
      </c>
      <c r="F389" s="449" t="s">
        <v>1063</v>
      </c>
      <c r="G389" s="449" t="s">
        <v>1064</v>
      </c>
      <c r="H389" s="453"/>
      <c r="I389" s="453"/>
      <c r="J389" s="449"/>
      <c r="K389" s="449"/>
      <c r="L389" s="453">
        <v>6</v>
      </c>
      <c r="M389" s="453">
        <v>2970</v>
      </c>
      <c r="N389" s="449">
        <v>1</v>
      </c>
      <c r="O389" s="449">
        <v>495</v>
      </c>
      <c r="P389" s="453"/>
      <c r="Q389" s="453"/>
      <c r="R389" s="523"/>
      <c r="S389" s="454"/>
    </row>
    <row r="390" spans="1:19" ht="14.4" customHeight="1" x14ac:dyDescent="0.3">
      <c r="A390" s="448" t="s">
        <v>996</v>
      </c>
      <c r="B390" s="449" t="s">
        <v>997</v>
      </c>
      <c r="C390" s="449" t="s">
        <v>407</v>
      </c>
      <c r="D390" s="449" t="s">
        <v>981</v>
      </c>
      <c r="E390" s="449" t="s">
        <v>998</v>
      </c>
      <c r="F390" s="449" t="s">
        <v>1067</v>
      </c>
      <c r="G390" s="449" t="s">
        <v>1068</v>
      </c>
      <c r="H390" s="453"/>
      <c r="I390" s="453"/>
      <c r="J390" s="449"/>
      <c r="K390" s="449"/>
      <c r="L390" s="453">
        <v>3</v>
      </c>
      <c r="M390" s="453">
        <v>1368</v>
      </c>
      <c r="N390" s="449">
        <v>1</v>
      </c>
      <c r="O390" s="449">
        <v>456</v>
      </c>
      <c r="P390" s="453">
        <v>2</v>
      </c>
      <c r="Q390" s="453">
        <v>912</v>
      </c>
      <c r="R390" s="523">
        <v>0.66666666666666663</v>
      </c>
      <c r="S390" s="454">
        <v>456</v>
      </c>
    </row>
    <row r="391" spans="1:19" ht="14.4" customHeight="1" x14ac:dyDescent="0.3">
      <c r="A391" s="448" t="s">
        <v>996</v>
      </c>
      <c r="B391" s="449" t="s">
        <v>997</v>
      </c>
      <c r="C391" s="449" t="s">
        <v>407</v>
      </c>
      <c r="D391" s="449" t="s">
        <v>981</v>
      </c>
      <c r="E391" s="449" t="s">
        <v>998</v>
      </c>
      <c r="F391" s="449" t="s">
        <v>1077</v>
      </c>
      <c r="G391" s="449" t="s">
        <v>1078</v>
      </c>
      <c r="H391" s="453"/>
      <c r="I391" s="453"/>
      <c r="J391" s="449"/>
      <c r="K391" s="449"/>
      <c r="L391" s="453">
        <v>90</v>
      </c>
      <c r="M391" s="453">
        <v>15750</v>
      </c>
      <c r="N391" s="449">
        <v>1</v>
      </c>
      <c r="O391" s="449">
        <v>175</v>
      </c>
      <c r="P391" s="453">
        <v>86</v>
      </c>
      <c r="Q391" s="453">
        <v>15136</v>
      </c>
      <c r="R391" s="523">
        <v>0.96101587301587299</v>
      </c>
      <c r="S391" s="454">
        <v>176</v>
      </c>
    </row>
    <row r="392" spans="1:19" ht="14.4" customHeight="1" x14ac:dyDescent="0.3">
      <c r="A392" s="448" t="s">
        <v>996</v>
      </c>
      <c r="B392" s="449" t="s">
        <v>997</v>
      </c>
      <c r="C392" s="449" t="s">
        <v>407</v>
      </c>
      <c r="D392" s="449" t="s">
        <v>981</v>
      </c>
      <c r="E392" s="449" t="s">
        <v>998</v>
      </c>
      <c r="F392" s="449" t="s">
        <v>1079</v>
      </c>
      <c r="G392" s="449" t="s">
        <v>1080</v>
      </c>
      <c r="H392" s="453"/>
      <c r="I392" s="453"/>
      <c r="J392" s="449"/>
      <c r="K392" s="449"/>
      <c r="L392" s="453">
        <v>90</v>
      </c>
      <c r="M392" s="453">
        <v>7650</v>
      </c>
      <c r="N392" s="449">
        <v>1</v>
      </c>
      <c r="O392" s="449">
        <v>85</v>
      </c>
      <c r="P392" s="453">
        <v>20</v>
      </c>
      <c r="Q392" s="453">
        <v>1700</v>
      </c>
      <c r="R392" s="523">
        <v>0.22222222222222221</v>
      </c>
      <c r="S392" s="454">
        <v>85</v>
      </c>
    </row>
    <row r="393" spans="1:19" ht="14.4" customHeight="1" x14ac:dyDescent="0.3">
      <c r="A393" s="448" t="s">
        <v>996</v>
      </c>
      <c r="B393" s="449" t="s">
        <v>997</v>
      </c>
      <c r="C393" s="449" t="s">
        <v>407</v>
      </c>
      <c r="D393" s="449" t="s">
        <v>981</v>
      </c>
      <c r="E393" s="449" t="s">
        <v>998</v>
      </c>
      <c r="F393" s="449" t="s">
        <v>1083</v>
      </c>
      <c r="G393" s="449" t="s">
        <v>1084</v>
      </c>
      <c r="H393" s="453"/>
      <c r="I393" s="453"/>
      <c r="J393" s="449"/>
      <c r="K393" s="449"/>
      <c r="L393" s="453">
        <v>2</v>
      </c>
      <c r="M393" s="453">
        <v>338</v>
      </c>
      <c r="N393" s="449">
        <v>1</v>
      </c>
      <c r="O393" s="449">
        <v>169</v>
      </c>
      <c r="P393" s="453">
        <v>2</v>
      </c>
      <c r="Q393" s="453">
        <v>340</v>
      </c>
      <c r="R393" s="523">
        <v>1.0059171597633136</v>
      </c>
      <c r="S393" s="454">
        <v>170</v>
      </c>
    </row>
    <row r="394" spans="1:19" ht="14.4" customHeight="1" x14ac:dyDescent="0.3">
      <c r="A394" s="448" t="s">
        <v>996</v>
      </c>
      <c r="B394" s="449" t="s">
        <v>997</v>
      </c>
      <c r="C394" s="449" t="s">
        <v>407</v>
      </c>
      <c r="D394" s="449" t="s">
        <v>981</v>
      </c>
      <c r="E394" s="449" t="s">
        <v>998</v>
      </c>
      <c r="F394" s="449" t="s">
        <v>1085</v>
      </c>
      <c r="G394" s="449" t="s">
        <v>1086</v>
      </c>
      <c r="H394" s="453"/>
      <c r="I394" s="453"/>
      <c r="J394" s="449"/>
      <c r="K394" s="449"/>
      <c r="L394" s="453">
        <v>6</v>
      </c>
      <c r="M394" s="453">
        <v>174</v>
      </c>
      <c r="N394" s="449">
        <v>1</v>
      </c>
      <c r="O394" s="449">
        <v>29</v>
      </c>
      <c r="P394" s="453"/>
      <c r="Q394" s="453"/>
      <c r="R394" s="523"/>
      <c r="S394" s="454"/>
    </row>
    <row r="395" spans="1:19" ht="14.4" customHeight="1" x14ac:dyDescent="0.3">
      <c r="A395" s="448" t="s">
        <v>996</v>
      </c>
      <c r="B395" s="449" t="s">
        <v>997</v>
      </c>
      <c r="C395" s="449" t="s">
        <v>407</v>
      </c>
      <c r="D395" s="449" t="s">
        <v>981</v>
      </c>
      <c r="E395" s="449" t="s">
        <v>998</v>
      </c>
      <c r="F395" s="449" t="s">
        <v>1089</v>
      </c>
      <c r="G395" s="449" t="s">
        <v>1090</v>
      </c>
      <c r="H395" s="453"/>
      <c r="I395" s="453"/>
      <c r="J395" s="449"/>
      <c r="K395" s="449"/>
      <c r="L395" s="453">
        <v>3</v>
      </c>
      <c r="M395" s="453">
        <v>528</v>
      </c>
      <c r="N395" s="449">
        <v>1</v>
      </c>
      <c r="O395" s="449">
        <v>176</v>
      </c>
      <c r="P395" s="453">
        <v>1</v>
      </c>
      <c r="Q395" s="453">
        <v>176</v>
      </c>
      <c r="R395" s="523">
        <v>0.33333333333333331</v>
      </c>
      <c r="S395" s="454">
        <v>176</v>
      </c>
    </row>
    <row r="396" spans="1:19" ht="14.4" customHeight="1" x14ac:dyDescent="0.3">
      <c r="A396" s="448" t="s">
        <v>996</v>
      </c>
      <c r="B396" s="449" t="s">
        <v>997</v>
      </c>
      <c r="C396" s="449" t="s">
        <v>407</v>
      </c>
      <c r="D396" s="449" t="s">
        <v>981</v>
      </c>
      <c r="E396" s="449" t="s">
        <v>998</v>
      </c>
      <c r="F396" s="449" t="s">
        <v>1093</v>
      </c>
      <c r="G396" s="449" t="s">
        <v>1094</v>
      </c>
      <c r="H396" s="453"/>
      <c r="I396" s="453"/>
      <c r="J396" s="449"/>
      <c r="K396" s="449"/>
      <c r="L396" s="453">
        <v>36</v>
      </c>
      <c r="M396" s="453">
        <v>9468</v>
      </c>
      <c r="N396" s="449">
        <v>1</v>
      </c>
      <c r="O396" s="449">
        <v>263</v>
      </c>
      <c r="P396" s="453">
        <v>9</v>
      </c>
      <c r="Q396" s="453">
        <v>2376</v>
      </c>
      <c r="R396" s="523">
        <v>0.2509505703422053</v>
      </c>
      <c r="S396" s="454">
        <v>264</v>
      </c>
    </row>
    <row r="397" spans="1:19" ht="14.4" customHeight="1" x14ac:dyDescent="0.3">
      <c r="A397" s="448" t="s">
        <v>996</v>
      </c>
      <c r="B397" s="449" t="s">
        <v>997</v>
      </c>
      <c r="C397" s="449" t="s">
        <v>407</v>
      </c>
      <c r="D397" s="449" t="s">
        <v>981</v>
      </c>
      <c r="E397" s="449" t="s">
        <v>998</v>
      </c>
      <c r="F397" s="449" t="s">
        <v>1099</v>
      </c>
      <c r="G397" s="449" t="s">
        <v>1100</v>
      </c>
      <c r="H397" s="453"/>
      <c r="I397" s="453"/>
      <c r="J397" s="449"/>
      <c r="K397" s="449"/>
      <c r="L397" s="453">
        <v>2</v>
      </c>
      <c r="M397" s="453">
        <v>846</v>
      </c>
      <c r="N397" s="449">
        <v>1</v>
      </c>
      <c r="O397" s="449">
        <v>423</v>
      </c>
      <c r="P397" s="453">
        <v>4</v>
      </c>
      <c r="Q397" s="453">
        <v>1696</v>
      </c>
      <c r="R397" s="523">
        <v>2.0047281323877066</v>
      </c>
      <c r="S397" s="454">
        <v>424</v>
      </c>
    </row>
    <row r="398" spans="1:19" ht="14.4" customHeight="1" x14ac:dyDescent="0.3">
      <c r="A398" s="448" t="s">
        <v>996</v>
      </c>
      <c r="B398" s="449" t="s">
        <v>997</v>
      </c>
      <c r="C398" s="449" t="s">
        <v>407</v>
      </c>
      <c r="D398" s="449" t="s">
        <v>981</v>
      </c>
      <c r="E398" s="449" t="s">
        <v>998</v>
      </c>
      <c r="F398" s="449" t="s">
        <v>1110</v>
      </c>
      <c r="G398" s="449" t="s">
        <v>1111</v>
      </c>
      <c r="H398" s="453"/>
      <c r="I398" s="453"/>
      <c r="J398" s="449"/>
      <c r="K398" s="449"/>
      <c r="L398" s="453">
        <v>1</v>
      </c>
      <c r="M398" s="453">
        <v>1096</v>
      </c>
      <c r="N398" s="449">
        <v>1</v>
      </c>
      <c r="O398" s="449">
        <v>1096</v>
      </c>
      <c r="P398" s="453">
        <v>4</v>
      </c>
      <c r="Q398" s="453">
        <v>4392</v>
      </c>
      <c r="R398" s="523">
        <v>4.007299270072993</v>
      </c>
      <c r="S398" s="454">
        <v>1098</v>
      </c>
    </row>
    <row r="399" spans="1:19" ht="14.4" customHeight="1" x14ac:dyDescent="0.3">
      <c r="A399" s="448" t="s">
        <v>996</v>
      </c>
      <c r="B399" s="449" t="s">
        <v>997</v>
      </c>
      <c r="C399" s="449" t="s">
        <v>407</v>
      </c>
      <c r="D399" s="449" t="s">
        <v>982</v>
      </c>
      <c r="E399" s="449" t="s">
        <v>998</v>
      </c>
      <c r="F399" s="449" t="s">
        <v>1003</v>
      </c>
      <c r="G399" s="449" t="s">
        <v>1004</v>
      </c>
      <c r="H399" s="453">
        <v>418</v>
      </c>
      <c r="I399" s="453">
        <v>22572</v>
      </c>
      <c r="J399" s="449">
        <v>0.8007662835249042</v>
      </c>
      <c r="K399" s="449">
        <v>54</v>
      </c>
      <c r="L399" s="453">
        <v>486</v>
      </c>
      <c r="M399" s="453">
        <v>28188</v>
      </c>
      <c r="N399" s="449">
        <v>1</v>
      </c>
      <c r="O399" s="449">
        <v>58</v>
      </c>
      <c r="P399" s="453">
        <v>8</v>
      </c>
      <c r="Q399" s="453">
        <v>464</v>
      </c>
      <c r="R399" s="523">
        <v>1.646090534979424E-2</v>
      </c>
      <c r="S399" s="454">
        <v>58</v>
      </c>
    </row>
    <row r="400" spans="1:19" ht="14.4" customHeight="1" x14ac:dyDescent="0.3">
      <c r="A400" s="448" t="s">
        <v>996</v>
      </c>
      <c r="B400" s="449" t="s">
        <v>997</v>
      </c>
      <c r="C400" s="449" t="s">
        <v>407</v>
      </c>
      <c r="D400" s="449" t="s">
        <v>982</v>
      </c>
      <c r="E400" s="449" t="s">
        <v>998</v>
      </c>
      <c r="F400" s="449" t="s">
        <v>1005</v>
      </c>
      <c r="G400" s="449" t="s">
        <v>1006</v>
      </c>
      <c r="H400" s="453">
        <v>30</v>
      </c>
      <c r="I400" s="453">
        <v>3690</v>
      </c>
      <c r="J400" s="449">
        <v>1.5648854961832062</v>
      </c>
      <c r="K400" s="449">
        <v>123</v>
      </c>
      <c r="L400" s="453">
        <v>18</v>
      </c>
      <c r="M400" s="453">
        <v>2358</v>
      </c>
      <c r="N400" s="449">
        <v>1</v>
      </c>
      <c r="O400" s="449">
        <v>131</v>
      </c>
      <c r="P400" s="453">
        <v>2</v>
      </c>
      <c r="Q400" s="453">
        <v>262</v>
      </c>
      <c r="R400" s="523">
        <v>0.1111111111111111</v>
      </c>
      <c r="S400" s="454">
        <v>131</v>
      </c>
    </row>
    <row r="401" spans="1:19" ht="14.4" customHeight="1" x14ac:dyDescent="0.3">
      <c r="A401" s="448" t="s">
        <v>996</v>
      </c>
      <c r="B401" s="449" t="s">
        <v>997</v>
      </c>
      <c r="C401" s="449" t="s">
        <v>407</v>
      </c>
      <c r="D401" s="449" t="s">
        <v>982</v>
      </c>
      <c r="E401" s="449" t="s">
        <v>998</v>
      </c>
      <c r="F401" s="449" t="s">
        <v>1011</v>
      </c>
      <c r="G401" s="449" t="s">
        <v>1012</v>
      </c>
      <c r="H401" s="453">
        <v>1</v>
      </c>
      <c r="I401" s="453">
        <v>384</v>
      </c>
      <c r="J401" s="449">
        <v>0.47174447174447176</v>
      </c>
      <c r="K401" s="449">
        <v>384</v>
      </c>
      <c r="L401" s="453">
        <v>2</v>
      </c>
      <c r="M401" s="453">
        <v>814</v>
      </c>
      <c r="N401" s="449">
        <v>1</v>
      </c>
      <c r="O401" s="449">
        <v>407</v>
      </c>
      <c r="P401" s="453"/>
      <c r="Q401" s="453"/>
      <c r="R401" s="523"/>
      <c r="S401" s="454"/>
    </row>
    <row r="402" spans="1:19" ht="14.4" customHeight="1" x14ac:dyDescent="0.3">
      <c r="A402" s="448" t="s">
        <v>996</v>
      </c>
      <c r="B402" s="449" t="s">
        <v>997</v>
      </c>
      <c r="C402" s="449" t="s">
        <v>407</v>
      </c>
      <c r="D402" s="449" t="s">
        <v>982</v>
      </c>
      <c r="E402" s="449" t="s">
        <v>998</v>
      </c>
      <c r="F402" s="449" t="s">
        <v>1013</v>
      </c>
      <c r="G402" s="449" t="s">
        <v>1014</v>
      </c>
      <c r="H402" s="453">
        <v>28</v>
      </c>
      <c r="I402" s="453">
        <v>4816</v>
      </c>
      <c r="J402" s="449">
        <v>0.31284916201117319</v>
      </c>
      <c r="K402" s="449">
        <v>172</v>
      </c>
      <c r="L402" s="453">
        <v>86</v>
      </c>
      <c r="M402" s="453">
        <v>15394</v>
      </c>
      <c r="N402" s="449">
        <v>1</v>
      </c>
      <c r="O402" s="449">
        <v>179</v>
      </c>
      <c r="P402" s="453"/>
      <c r="Q402" s="453"/>
      <c r="R402" s="523"/>
      <c r="S402" s="454"/>
    </row>
    <row r="403" spans="1:19" ht="14.4" customHeight="1" x14ac:dyDescent="0.3">
      <c r="A403" s="448" t="s">
        <v>996</v>
      </c>
      <c r="B403" s="449" t="s">
        <v>997</v>
      </c>
      <c r="C403" s="449" t="s">
        <v>407</v>
      </c>
      <c r="D403" s="449" t="s">
        <v>982</v>
      </c>
      <c r="E403" s="449" t="s">
        <v>998</v>
      </c>
      <c r="F403" s="449" t="s">
        <v>1015</v>
      </c>
      <c r="G403" s="449" t="s">
        <v>1016</v>
      </c>
      <c r="H403" s="453">
        <v>2</v>
      </c>
      <c r="I403" s="453">
        <v>1066</v>
      </c>
      <c r="J403" s="449"/>
      <c r="K403" s="449">
        <v>533</v>
      </c>
      <c r="L403" s="453"/>
      <c r="M403" s="453"/>
      <c r="N403" s="449"/>
      <c r="O403" s="449"/>
      <c r="P403" s="453"/>
      <c r="Q403" s="453"/>
      <c r="R403" s="523"/>
      <c r="S403" s="454"/>
    </row>
    <row r="404" spans="1:19" ht="14.4" customHeight="1" x14ac:dyDescent="0.3">
      <c r="A404" s="448" t="s">
        <v>996</v>
      </c>
      <c r="B404" s="449" t="s">
        <v>997</v>
      </c>
      <c r="C404" s="449" t="s">
        <v>407</v>
      </c>
      <c r="D404" s="449" t="s">
        <v>982</v>
      </c>
      <c r="E404" s="449" t="s">
        <v>998</v>
      </c>
      <c r="F404" s="449" t="s">
        <v>1017</v>
      </c>
      <c r="G404" s="449" t="s">
        <v>1018</v>
      </c>
      <c r="H404" s="453">
        <v>29</v>
      </c>
      <c r="I404" s="453">
        <v>9338</v>
      </c>
      <c r="J404" s="449">
        <v>0.79641791044776122</v>
      </c>
      <c r="K404" s="449">
        <v>322</v>
      </c>
      <c r="L404" s="453">
        <v>35</v>
      </c>
      <c r="M404" s="453">
        <v>11725</v>
      </c>
      <c r="N404" s="449">
        <v>1</v>
      </c>
      <c r="O404" s="449">
        <v>335</v>
      </c>
      <c r="P404" s="453"/>
      <c r="Q404" s="453"/>
      <c r="R404" s="523"/>
      <c r="S404" s="454"/>
    </row>
    <row r="405" spans="1:19" ht="14.4" customHeight="1" x14ac:dyDescent="0.3">
      <c r="A405" s="448" t="s">
        <v>996</v>
      </c>
      <c r="B405" s="449" t="s">
        <v>997</v>
      </c>
      <c r="C405" s="449" t="s">
        <v>407</v>
      </c>
      <c r="D405" s="449" t="s">
        <v>982</v>
      </c>
      <c r="E405" s="449" t="s">
        <v>998</v>
      </c>
      <c r="F405" s="449" t="s">
        <v>1019</v>
      </c>
      <c r="G405" s="449" t="s">
        <v>1020</v>
      </c>
      <c r="H405" s="453"/>
      <c r="I405" s="453"/>
      <c r="J405" s="449"/>
      <c r="K405" s="449"/>
      <c r="L405" s="453">
        <v>2</v>
      </c>
      <c r="M405" s="453">
        <v>916</v>
      </c>
      <c r="N405" s="449">
        <v>1</v>
      </c>
      <c r="O405" s="449">
        <v>458</v>
      </c>
      <c r="P405" s="453"/>
      <c r="Q405" s="453"/>
      <c r="R405" s="523"/>
      <c r="S405" s="454"/>
    </row>
    <row r="406" spans="1:19" ht="14.4" customHeight="1" x14ac:dyDescent="0.3">
      <c r="A406" s="448" t="s">
        <v>996</v>
      </c>
      <c r="B406" s="449" t="s">
        <v>997</v>
      </c>
      <c r="C406" s="449" t="s">
        <v>407</v>
      </c>
      <c r="D406" s="449" t="s">
        <v>982</v>
      </c>
      <c r="E406" s="449" t="s">
        <v>998</v>
      </c>
      <c r="F406" s="449" t="s">
        <v>1021</v>
      </c>
      <c r="G406" s="449" t="s">
        <v>1022</v>
      </c>
      <c r="H406" s="453">
        <v>80</v>
      </c>
      <c r="I406" s="453">
        <v>27280</v>
      </c>
      <c r="J406" s="449">
        <v>0.5108901249133847</v>
      </c>
      <c r="K406" s="449">
        <v>341</v>
      </c>
      <c r="L406" s="453">
        <v>153</v>
      </c>
      <c r="M406" s="453">
        <v>53397</v>
      </c>
      <c r="N406" s="449">
        <v>1</v>
      </c>
      <c r="O406" s="449">
        <v>349</v>
      </c>
      <c r="P406" s="453">
        <v>1</v>
      </c>
      <c r="Q406" s="453">
        <v>349</v>
      </c>
      <c r="R406" s="523">
        <v>6.5359477124183009E-3</v>
      </c>
      <c r="S406" s="454">
        <v>349</v>
      </c>
    </row>
    <row r="407" spans="1:19" ht="14.4" customHeight="1" x14ac:dyDescent="0.3">
      <c r="A407" s="448" t="s">
        <v>996</v>
      </c>
      <c r="B407" s="449" t="s">
        <v>997</v>
      </c>
      <c r="C407" s="449" t="s">
        <v>407</v>
      </c>
      <c r="D407" s="449" t="s">
        <v>982</v>
      </c>
      <c r="E407" s="449" t="s">
        <v>998</v>
      </c>
      <c r="F407" s="449" t="s">
        <v>1023</v>
      </c>
      <c r="G407" s="449" t="s">
        <v>1024</v>
      </c>
      <c r="H407" s="453"/>
      <c r="I407" s="453"/>
      <c r="J407" s="449"/>
      <c r="K407" s="449"/>
      <c r="L407" s="453">
        <v>1</v>
      </c>
      <c r="M407" s="453">
        <v>1653</v>
      </c>
      <c r="N407" s="449">
        <v>1</v>
      </c>
      <c r="O407" s="449">
        <v>1653</v>
      </c>
      <c r="P407" s="453"/>
      <c r="Q407" s="453"/>
      <c r="R407" s="523"/>
      <c r="S407" s="454"/>
    </row>
    <row r="408" spans="1:19" ht="14.4" customHeight="1" x14ac:dyDescent="0.3">
      <c r="A408" s="448" t="s">
        <v>996</v>
      </c>
      <c r="B408" s="449" t="s">
        <v>997</v>
      </c>
      <c r="C408" s="449" t="s">
        <v>407</v>
      </c>
      <c r="D408" s="449" t="s">
        <v>982</v>
      </c>
      <c r="E408" s="449" t="s">
        <v>998</v>
      </c>
      <c r="F408" s="449" t="s">
        <v>1033</v>
      </c>
      <c r="G408" s="449" t="s">
        <v>1034</v>
      </c>
      <c r="H408" s="453"/>
      <c r="I408" s="453"/>
      <c r="J408" s="449"/>
      <c r="K408" s="449"/>
      <c r="L408" s="453">
        <v>3</v>
      </c>
      <c r="M408" s="453">
        <v>147</v>
      </c>
      <c r="N408" s="449">
        <v>1</v>
      </c>
      <c r="O408" s="449">
        <v>49</v>
      </c>
      <c r="P408" s="453"/>
      <c r="Q408" s="453"/>
      <c r="R408" s="523"/>
      <c r="S408" s="454"/>
    </row>
    <row r="409" spans="1:19" ht="14.4" customHeight="1" x14ac:dyDescent="0.3">
      <c r="A409" s="448" t="s">
        <v>996</v>
      </c>
      <c r="B409" s="449" t="s">
        <v>997</v>
      </c>
      <c r="C409" s="449" t="s">
        <v>407</v>
      </c>
      <c r="D409" s="449" t="s">
        <v>982</v>
      </c>
      <c r="E409" s="449" t="s">
        <v>998</v>
      </c>
      <c r="F409" s="449" t="s">
        <v>1035</v>
      </c>
      <c r="G409" s="449" t="s">
        <v>1036</v>
      </c>
      <c r="H409" s="453"/>
      <c r="I409" s="453"/>
      <c r="J409" s="449"/>
      <c r="K409" s="449"/>
      <c r="L409" s="453">
        <v>3</v>
      </c>
      <c r="M409" s="453">
        <v>1161</v>
      </c>
      <c r="N409" s="449">
        <v>1</v>
      </c>
      <c r="O409" s="449">
        <v>387</v>
      </c>
      <c r="P409" s="453"/>
      <c r="Q409" s="453"/>
      <c r="R409" s="523"/>
      <c r="S409" s="454"/>
    </row>
    <row r="410" spans="1:19" ht="14.4" customHeight="1" x14ac:dyDescent="0.3">
      <c r="A410" s="448" t="s">
        <v>996</v>
      </c>
      <c r="B410" s="449" t="s">
        <v>997</v>
      </c>
      <c r="C410" s="449" t="s">
        <v>407</v>
      </c>
      <c r="D410" s="449" t="s">
        <v>982</v>
      </c>
      <c r="E410" s="449" t="s">
        <v>998</v>
      </c>
      <c r="F410" s="449" t="s">
        <v>1037</v>
      </c>
      <c r="G410" s="449" t="s">
        <v>1038</v>
      </c>
      <c r="H410" s="453">
        <v>3</v>
      </c>
      <c r="I410" s="453">
        <v>111</v>
      </c>
      <c r="J410" s="449">
        <v>2.9210526315789473</v>
      </c>
      <c r="K410" s="449">
        <v>37</v>
      </c>
      <c r="L410" s="453">
        <v>1</v>
      </c>
      <c r="M410" s="453">
        <v>38</v>
      </c>
      <c r="N410" s="449">
        <v>1</v>
      </c>
      <c r="O410" s="449">
        <v>38</v>
      </c>
      <c r="P410" s="453"/>
      <c r="Q410" s="453"/>
      <c r="R410" s="523"/>
      <c r="S410" s="454"/>
    </row>
    <row r="411" spans="1:19" ht="14.4" customHeight="1" x14ac:dyDescent="0.3">
      <c r="A411" s="448" t="s">
        <v>996</v>
      </c>
      <c r="B411" s="449" t="s">
        <v>997</v>
      </c>
      <c r="C411" s="449" t="s">
        <v>407</v>
      </c>
      <c r="D411" s="449" t="s">
        <v>982</v>
      </c>
      <c r="E411" s="449" t="s">
        <v>998</v>
      </c>
      <c r="F411" s="449" t="s">
        <v>1039</v>
      </c>
      <c r="G411" s="449" t="s">
        <v>1040</v>
      </c>
      <c r="H411" s="453">
        <v>1</v>
      </c>
      <c r="I411" s="453">
        <v>255</v>
      </c>
      <c r="J411" s="449"/>
      <c r="K411" s="449">
        <v>255</v>
      </c>
      <c r="L411" s="453"/>
      <c r="M411" s="453"/>
      <c r="N411" s="449"/>
      <c r="O411" s="449"/>
      <c r="P411" s="453"/>
      <c r="Q411" s="453"/>
      <c r="R411" s="523"/>
      <c r="S411" s="454"/>
    </row>
    <row r="412" spans="1:19" ht="14.4" customHeight="1" x14ac:dyDescent="0.3">
      <c r="A412" s="448" t="s">
        <v>996</v>
      </c>
      <c r="B412" s="449" t="s">
        <v>997</v>
      </c>
      <c r="C412" s="449" t="s">
        <v>407</v>
      </c>
      <c r="D412" s="449" t="s">
        <v>982</v>
      </c>
      <c r="E412" s="449" t="s">
        <v>998</v>
      </c>
      <c r="F412" s="449" t="s">
        <v>1041</v>
      </c>
      <c r="G412" s="449" t="s">
        <v>1042</v>
      </c>
      <c r="H412" s="453">
        <v>17</v>
      </c>
      <c r="I412" s="453">
        <v>11492</v>
      </c>
      <c r="J412" s="449">
        <v>2.0404829545454546</v>
      </c>
      <c r="K412" s="449">
        <v>676</v>
      </c>
      <c r="L412" s="453">
        <v>8</v>
      </c>
      <c r="M412" s="453">
        <v>5632</v>
      </c>
      <c r="N412" s="449">
        <v>1</v>
      </c>
      <c r="O412" s="449">
        <v>704</v>
      </c>
      <c r="P412" s="453"/>
      <c r="Q412" s="453"/>
      <c r="R412" s="523"/>
      <c r="S412" s="454"/>
    </row>
    <row r="413" spans="1:19" ht="14.4" customHeight="1" x14ac:dyDescent="0.3">
      <c r="A413" s="448" t="s">
        <v>996</v>
      </c>
      <c r="B413" s="449" t="s">
        <v>997</v>
      </c>
      <c r="C413" s="449" t="s">
        <v>407</v>
      </c>
      <c r="D413" s="449" t="s">
        <v>982</v>
      </c>
      <c r="E413" s="449" t="s">
        <v>998</v>
      </c>
      <c r="F413" s="449" t="s">
        <v>1043</v>
      </c>
      <c r="G413" s="449" t="s">
        <v>1044</v>
      </c>
      <c r="H413" s="453">
        <v>3</v>
      </c>
      <c r="I413" s="453">
        <v>414</v>
      </c>
      <c r="J413" s="449"/>
      <c r="K413" s="449">
        <v>138</v>
      </c>
      <c r="L413" s="453"/>
      <c r="M413" s="453"/>
      <c r="N413" s="449"/>
      <c r="O413" s="449"/>
      <c r="P413" s="453"/>
      <c r="Q413" s="453"/>
      <c r="R413" s="523"/>
      <c r="S413" s="454"/>
    </row>
    <row r="414" spans="1:19" ht="14.4" customHeight="1" x14ac:dyDescent="0.3">
      <c r="A414" s="448" t="s">
        <v>996</v>
      </c>
      <c r="B414" s="449" t="s">
        <v>997</v>
      </c>
      <c r="C414" s="449" t="s">
        <v>407</v>
      </c>
      <c r="D414" s="449" t="s">
        <v>982</v>
      </c>
      <c r="E414" s="449" t="s">
        <v>998</v>
      </c>
      <c r="F414" s="449" t="s">
        <v>1045</v>
      </c>
      <c r="G414" s="449" t="s">
        <v>1046</v>
      </c>
      <c r="H414" s="453">
        <v>119</v>
      </c>
      <c r="I414" s="453">
        <v>33915</v>
      </c>
      <c r="J414" s="449">
        <v>0.90701219512195119</v>
      </c>
      <c r="K414" s="449">
        <v>285</v>
      </c>
      <c r="L414" s="453">
        <v>123</v>
      </c>
      <c r="M414" s="453">
        <v>37392</v>
      </c>
      <c r="N414" s="449">
        <v>1</v>
      </c>
      <c r="O414" s="449">
        <v>304</v>
      </c>
      <c r="P414" s="453">
        <v>5</v>
      </c>
      <c r="Q414" s="453">
        <v>1525</v>
      </c>
      <c r="R414" s="523">
        <v>4.0784124946512623E-2</v>
      </c>
      <c r="S414" s="454">
        <v>305</v>
      </c>
    </row>
    <row r="415" spans="1:19" ht="14.4" customHeight="1" x14ac:dyDescent="0.3">
      <c r="A415" s="448" t="s">
        <v>996</v>
      </c>
      <c r="B415" s="449" t="s">
        <v>997</v>
      </c>
      <c r="C415" s="449" t="s">
        <v>407</v>
      </c>
      <c r="D415" s="449" t="s">
        <v>982</v>
      </c>
      <c r="E415" s="449" t="s">
        <v>998</v>
      </c>
      <c r="F415" s="449" t="s">
        <v>1047</v>
      </c>
      <c r="G415" s="449" t="s">
        <v>1048</v>
      </c>
      <c r="H415" s="453"/>
      <c r="I415" s="453"/>
      <c r="J415" s="449"/>
      <c r="K415" s="449"/>
      <c r="L415" s="453">
        <v>1</v>
      </c>
      <c r="M415" s="453">
        <v>3707</v>
      </c>
      <c r="N415" s="449">
        <v>1</v>
      </c>
      <c r="O415" s="449">
        <v>3707</v>
      </c>
      <c r="P415" s="453"/>
      <c r="Q415" s="453"/>
      <c r="R415" s="523"/>
      <c r="S415" s="454"/>
    </row>
    <row r="416" spans="1:19" ht="14.4" customHeight="1" x14ac:dyDescent="0.3">
      <c r="A416" s="448" t="s">
        <v>996</v>
      </c>
      <c r="B416" s="449" t="s">
        <v>997</v>
      </c>
      <c r="C416" s="449" t="s">
        <v>407</v>
      </c>
      <c r="D416" s="449" t="s">
        <v>982</v>
      </c>
      <c r="E416" s="449" t="s">
        <v>998</v>
      </c>
      <c r="F416" s="449" t="s">
        <v>1049</v>
      </c>
      <c r="G416" s="449" t="s">
        <v>1050</v>
      </c>
      <c r="H416" s="453">
        <v>259</v>
      </c>
      <c r="I416" s="453">
        <v>119658</v>
      </c>
      <c r="J416" s="449">
        <v>0.56726621092453711</v>
      </c>
      <c r="K416" s="449">
        <v>462</v>
      </c>
      <c r="L416" s="453">
        <v>427</v>
      </c>
      <c r="M416" s="453">
        <v>210938</v>
      </c>
      <c r="N416" s="449">
        <v>1</v>
      </c>
      <c r="O416" s="449">
        <v>494</v>
      </c>
      <c r="P416" s="453">
        <v>14</v>
      </c>
      <c r="Q416" s="453">
        <v>6916</v>
      </c>
      <c r="R416" s="523">
        <v>3.2786885245901641E-2</v>
      </c>
      <c r="S416" s="454">
        <v>494</v>
      </c>
    </row>
    <row r="417" spans="1:19" ht="14.4" customHeight="1" x14ac:dyDescent="0.3">
      <c r="A417" s="448" t="s">
        <v>996</v>
      </c>
      <c r="B417" s="449" t="s">
        <v>997</v>
      </c>
      <c r="C417" s="449" t="s">
        <v>407</v>
      </c>
      <c r="D417" s="449" t="s">
        <v>982</v>
      </c>
      <c r="E417" s="449" t="s">
        <v>998</v>
      </c>
      <c r="F417" s="449" t="s">
        <v>1053</v>
      </c>
      <c r="G417" s="449" t="s">
        <v>1054</v>
      </c>
      <c r="H417" s="453">
        <v>296</v>
      </c>
      <c r="I417" s="453">
        <v>105376</v>
      </c>
      <c r="J417" s="449">
        <v>0.67648456057007122</v>
      </c>
      <c r="K417" s="449">
        <v>356</v>
      </c>
      <c r="L417" s="453">
        <v>421</v>
      </c>
      <c r="M417" s="453">
        <v>155770</v>
      </c>
      <c r="N417" s="449">
        <v>1</v>
      </c>
      <c r="O417" s="449">
        <v>370</v>
      </c>
      <c r="P417" s="453">
        <v>16</v>
      </c>
      <c r="Q417" s="453">
        <v>5920</v>
      </c>
      <c r="R417" s="523">
        <v>3.800475059382423E-2</v>
      </c>
      <c r="S417" s="454">
        <v>370</v>
      </c>
    </row>
    <row r="418" spans="1:19" ht="14.4" customHeight="1" x14ac:dyDescent="0.3">
      <c r="A418" s="448" t="s">
        <v>996</v>
      </c>
      <c r="B418" s="449" t="s">
        <v>997</v>
      </c>
      <c r="C418" s="449" t="s">
        <v>407</v>
      </c>
      <c r="D418" s="449" t="s">
        <v>982</v>
      </c>
      <c r="E418" s="449" t="s">
        <v>998</v>
      </c>
      <c r="F418" s="449" t="s">
        <v>1055</v>
      </c>
      <c r="G418" s="449" t="s">
        <v>1056</v>
      </c>
      <c r="H418" s="453">
        <v>1</v>
      </c>
      <c r="I418" s="453">
        <v>2917</v>
      </c>
      <c r="J418" s="449"/>
      <c r="K418" s="449">
        <v>2917</v>
      </c>
      <c r="L418" s="453"/>
      <c r="M418" s="453"/>
      <c r="N418" s="449"/>
      <c r="O418" s="449"/>
      <c r="P418" s="453"/>
      <c r="Q418" s="453"/>
      <c r="R418" s="523"/>
      <c r="S418" s="454"/>
    </row>
    <row r="419" spans="1:19" ht="14.4" customHeight="1" x14ac:dyDescent="0.3">
      <c r="A419" s="448" t="s">
        <v>996</v>
      </c>
      <c r="B419" s="449" t="s">
        <v>997</v>
      </c>
      <c r="C419" s="449" t="s">
        <v>407</v>
      </c>
      <c r="D419" s="449" t="s">
        <v>982</v>
      </c>
      <c r="E419" s="449" t="s">
        <v>998</v>
      </c>
      <c r="F419" s="449" t="s">
        <v>1059</v>
      </c>
      <c r="G419" s="449" t="s">
        <v>1060</v>
      </c>
      <c r="H419" s="453">
        <v>46</v>
      </c>
      <c r="I419" s="453">
        <v>4830</v>
      </c>
      <c r="J419" s="449">
        <v>0.53065260382333557</v>
      </c>
      <c r="K419" s="449">
        <v>105</v>
      </c>
      <c r="L419" s="453">
        <v>82</v>
      </c>
      <c r="M419" s="453">
        <v>9102</v>
      </c>
      <c r="N419" s="449">
        <v>1</v>
      </c>
      <c r="O419" s="449">
        <v>111</v>
      </c>
      <c r="P419" s="453">
        <v>4</v>
      </c>
      <c r="Q419" s="453">
        <v>444</v>
      </c>
      <c r="R419" s="523">
        <v>4.878048780487805E-2</v>
      </c>
      <c r="S419" s="454">
        <v>111</v>
      </c>
    </row>
    <row r="420" spans="1:19" ht="14.4" customHeight="1" x14ac:dyDescent="0.3">
      <c r="A420" s="448" t="s">
        <v>996</v>
      </c>
      <c r="B420" s="449" t="s">
        <v>997</v>
      </c>
      <c r="C420" s="449" t="s">
        <v>407</v>
      </c>
      <c r="D420" s="449" t="s">
        <v>982</v>
      </c>
      <c r="E420" s="449" t="s">
        <v>998</v>
      </c>
      <c r="F420" s="449" t="s">
        <v>1061</v>
      </c>
      <c r="G420" s="449" t="s">
        <v>1062</v>
      </c>
      <c r="H420" s="453"/>
      <c r="I420" s="453"/>
      <c r="J420" s="449"/>
      <c r="K420" s="449"/>
      <c r="L420" s="453">
        <v>1</v>
      </c>
      <c r="M420" s="453">
        <v>125</v>
      </c>
      <c r="N420" s="449">
        <v>1</v>
      </c>
      <c r="O420" s="449">
        <v>125</v>
      </c>
      <c r="P420" s="453"/>
      <c r="Q420" s="453"/>
      <c r="R420" s="523"/>
      <c r="S420" s="454"/>
    </row>
    <row r="421" spans="1:19" ht="14.4" customHeight="1" x14ac:dyDescent="0.3">
      <c r="A421" s="448" t="s">
        <v>996</v>
      </c>
      <c r="B421" s="449" t="s">
        <v>997</v>
      </c>
      <c r="C421" s="449" t="s">
        <v>407</v>
      </c>
      <c r="D421" s="449" t="s">
        <v>982</v>
      </c>
      <c r="E421" s="449" t="s">
        <v>998</v>
      </c>
      <c r="F421" s="449" t="s">
        <v>1063</v>
      </c>
      <c r="G421" s="449" t="s">
        <v>1064</v>
      </c>
      <c r="H421" s="453">
        <v>3</v>
      </c>
      <c r="I421" s="453">
        <v>1389</v>
      </c>
      <c r="J421" s="449">
        <v>0.56121212121212116</v>
      </c>
      <c r="K421" s="449">
        <v>463</v>
      </c>
      <c r="L421" s="453">
        <v>5</v>
      </c>
      <c r="M421" s="453">
        <v>2475</v>
      </c>
      <c r="N421" s="449">
        <v>1</v>
      </c>
      <c r="O421" s="449">
        <v>495</v>
      </c>
      <c r="P421" s="453"/>
      <c r="Q421" s="453"/>
      <c r="R421" s="523"/>
      <c r="S421" s="454"/>
    </row>
    <row r="422" spans="1:19" ht="14.4" customHeight="1" x14ac:dyDescent="0.3">
      <c r="A422" s="448" t="s">
        <v>996</v>
      </c>
      <c r="B422" s="449" t="s">
        <v>997</v>
      </c>
      <c r="C422" s="449" t="s">
        <v>407</v>
      </c>
      <c r="D422" s="449" t="s">
        <v>982</v>
      </c>
      <c r="E422" s="449" t="s">
        <v>998</v>
      </c>
      <c r="F422" s="449" t="s">
        <v>1065</v>
      </c>
      <c r="G422" s="449" t="s">
        <v>1066</v>
      </c>
      <c r="H422" s="453"/>
      <c r="I422" s="453"/>
      <c r="J422" s="449"/>
      <c r="K422" s="449"/>
      <c r="L422" s="453">
        <v>1</v>
      </c>
      <c r="M422" s="453">
        <v>1283</v>
      </c>
      <c r="N422" s="449">
        <v>1</v>
      </c>
      <c r="O422" s="449">
        <v>1283</v>
      </c>
      <c r="P422" s="453">
        <v>1</v>
      </c>
      <c r="Q422" s="453">
        <v>1285</v>
      </c>
      <c r="R422" s="523">
        <v>1.0015588464536243</v>
      </c>
      <c r="S422" s="454">
        <v>1285</v>
      </c>
    </row>
    <row r="423" spans="1:19" ht="14.4" customHeight="1" x14ac:dyDescent="0.3">
      <c r="A423" s="448" t="s">
        <v>996</v>
      </c>
      <c r="B423" s="449" t="s">
        <v>997</v>
      </c>
      <c r="C423" s="449" t="s">
        <v>407</v>
      </c>
      <c r="D423" s="449" t="s">
        <v>982</v>
      </c>
      <c r="E423" s="449" t="s">
        <v>998</v>
      </c>
      <c r="F423" s="449" t="s">
        <v>1065</v>
      </c>
      <c r="G423" s="449"/>
      <c r="H423" s="453"/>
      <c r="I423" s="453"/>
      <c r="J423" s="449"/>
      <c r="K423" s="449"/>
      <c r="L423" s="453">
        <v>1</v>
      </c>
      <c r="M423" s="453">
        <v>1283</v>
      </c>
      <c r="N423" s="449">
        <v>1</v>
      </c>
      <c r="O423" s="449">
        <v>1283</v>
      </c>
      <c r="P423" s="453"/>
      <c r="Q423" s="453"/>
      <c r="R423" s="523"/>
      <c r="S423" s="454"/>
    </row>
    <row r="424" spans="1:19" ht="14.4" customHeight="1" x14ac:dyDescent="0.3">
      <c r="A424" s="448" t="s">
        <v>996</v>
      </c>
      <c r="B424" s="449" t="s">
        <v>997</v>
      </c>
      <c r="C424" s="449" t="s">
        <v>407</v>
      </c>
      <c r="D424" s="449" t="s">
        <v>982</v>
      </c>
      <c r="E424" s="449" t="s">
        <v>998</v>
      </c>
      <c r="F424" s="449" t="s">
        <v>1067</v>
      </c>
      <c r="G424" s="449" t="s">
        <v>1068</v>
      </c>
      <c r="H424" s="453">
        <v>54</v>
      </c>
      <c r="I424" s="453">
        <v>23598</v>
      </c>
      <c r="J424" s="449">
        <v>0.57499999999999996</v>
      </c>
      <c r="K424" s="449">
        <v>437</v>
      </c>
      <c r="L424" s="453">
        <v>90</v>
      </c>
      <c r="M424" s="453">
        <v>41040</v>
      </c>
      <c r="N424" s="449">
        <v>1</v>
      </c>
      <c r="O424" s="449">
        <v>456</v>
      </c>
      <c r="P424" s="453">
        <v>4</v>
      </c>
      <c r="Q424" s="453">
        <v>1824</v>
      </c>
      <c r="R424" s="523">
        <v>4.4444444444444446E-2</v>
      </c>
      <c r="S424" s="454">
        <v>456</v>
      </c>
    </row>
    <row r="425" spans="1:19" ht="14.4" customHeight="1" x14ac:dyDescent="0.3">
      <c r="A425" s="448" t="s">
        <v>996</v>
      </c>
      <c r="B425" s="449" t="s">
        <v>997</v>
      </c>
      <c r="C425" s="449" t="s">
        <v>407</v>
      </c>
      <c r="D425" s="449" t="s">
        <v>982</v>
      </c>
      <c r="E425" s="449" t="s">
        <v>998</v>
      </c>
      <c r="F425" s="449" t="s">
        <v>1069</v>
      </c>
      <c r="G425" s="449" t="s">
        <v>1070</v>
      </c>
      <c r="H425" s="453">
        <v>582</v>
      </c>
      <c r="I425" s="453">
        <v>31428</v>
      </c>
      <c r="J425" s="449">
        <v>0.55067283431455005</v>
      </c>
      <c r="K425" s="449">
        <v>54</v>
      </c>
      <c r="L425" s="453">
        <v>984</v>
      </c>
      <c r="M425" s="453">
        <v>57072</v>
      </c>
      <c r="N425" s="449">
        <v>1</v>
      </c>
      <c r="O425" s="449">
        <v>58</v>
      </c>
      <c r="P425" s="453">
        <v>38</v>
      </c>
      <c r="Q425" s="453">
        <v>2204</v>
      </c>
      <c r="R425" s="523">
        <v>3.8617886178861791E-2</v>
      </c>
      <c r="S425" s="454">
        <v>58</v>
      </c>
    </row>
    <row r="426" spans="1:19" ht="14.4" customHeight="1" x14ac:dyDescent="0.3">
      <c r="A426" s="448" t="s">
        <v>996</v>
      </c>
      <c r="B426" s="449" t="s">
        <v>997</v>
      </c>
      <c r="C426" s="449" t="s">
        <v>407</v>
      </c>
      <c r="D426" s="449" t="s">
        <v>982</v>
      </c>
      <c r="E426" s="449" t="s">
        <v>998</v>
      </c>
      <c r="F426" s="449" t="s">
        <v>1071</v>
      </c>
      <c r="G426" s="449" t="s">
        <v>1072</v>
      </c>
      <c r="H426" s="453"/>
      <c r="I426" s="453"/>
      <c r="J426" s="449"/>
      <c r="K426" s="449"/>
      <c r="L426" s="453">
        <v>9</v>
      </c>
      <c r="M426" s="453">
        <v>19557</v>
      </c>
      <c r="N426" s="449">
        <v>1</v>
      </c>
      <c r="O426" s="449">
        <v>2173</v>
      </c>
      <c r="P426" s="453"/>
      <c r="Q426" s="453"/>
      <c r="R426" s="523"/>
      <c r="S426" s="454"/>
    </row>
    <row r="427" spans="1:19" ht="14.4" customHeight="1" x14ac:dyDescent="0.3">
      <c r="A427" s="448" t="s">
        <v>996</v>
      </c>
      <c r="B427" s="449" t="s">
        <v>997</v>
      </c>
      <c r="C427" s="449" t="s">
        <v>407</v>
      </c>
      <c r="D427" s="449" t="s">
        <v>982</v>
      </c>
      <c r="E427" s="449" t="s">
        <v>998</v>
      </c>
      <c r="F427" s="449" t="s">
        <v>1077</v>
      </c>
      <c r="G427" s="449" t="s">
        <v>1078</v>
      </c>
      <c r="H427" s="453">
        <v>246</v>
      </c>
      <c r="I427" s="453">
        <v>41574</v>
      </c>
      <c r="J427" s="449">
        <v>0.72428571428571431</v>
      </c>
      <c r="K427" s="449">
        <v>169</v>
      </c>
      <c r="L427" s="453">
        <v>328</v>
      </c>
      <c r="M427" s="453">
        <v>57400</v>
      </c>
      <c r="N427" s="449">
        <v>1</v>
      </c>
      <c r="O427" s="449">
        <v>175</v>
      </c>
      <c r="P427" s="453">
        <v>11</v>
      </c>
      <c r="Q427" s="453">
        <v>1936</v>
      </c>
      <c r="R427" s="523">
        <v>3.3728222996515678E-2</v>
      </c>
      <c r="S427" s="454">
        <v>176</v>
      </c>
    </row>
    <row r="428" spans="1:19" ht="14.4" customHeight="1" x14ac:dyDescent="0.3">
      <c r="A428" s="448" t="s">
        <v>996</v>
      </c>
      <c r="B428" s="449" t="s">
        <v>997</v>
      </c>
      <c r="C428" s="449" t="s">
        <v>407</v>
      </c>
      <c r="D428" s="449" t="s">
        <v>982</v>
      </c>
      <c r="E428" s="449" t="s">
        <v>998</v>
      </c>
      <c r="F428" s="449" t="s">
        <v>1079</v>
      </c>
      <c r="G428" s="449" t="s">
        <v>1080</v>
      </c>
      <c r="H428" s="453">
        <v>57</v>
      </c>
      <c r="I428" s="453">
        <v>4617</v>
      </c>
      <c r="J428" s="449">
        <v>1.8105882352941176</v>
      </c>
      <c r="K428" s="449">
        <v>81</v>
      </c>
      <c r="L428" s="453">
        <v>30</v>
      </c>
      <c r="M428" s="453">
        <v>2550</v>
      </c>
      <c r="N428" s="449">
        <v>1</v>
      </c>
      <c r="O428" s="449">
        <v>85</v>
      </c>
      <c r="P428" s="453"/>
      <c r="Q428" s="453"/>
      <c r="R428" s="523"/>
      <c r="S428" s="454"/>
    </row>
    <row r="429" spans="1:19" ht="14.4" customHeight="1" x14ac:dyDescent="0.3">
      <c r="A429" s="448" t="s">
        <v>996</v>
      </c>
      <c r="B429" s="449" t="s">
        <v>997</v>
      </c>
      <c r="C429" s="449" t="s">
        <v>407</v>
      </c>
      <c r="D429" s="449" t="s">
        <v>982</v>
      </c>
      <c r="E429" s="449" t="s">
        <v>998</v>
      </c>
      <c r="F429" s="449" t="s">
        <v>1083</v>
      </c>
      <c r="G429" s="449" t="s">
        <v>1084</v>
      </c>
      <c r="H429" s="453"/>
      <c r="I429" s="453"/>
      <c r="J429" s="449"/>
      <c r="K429" s="449"/>
      <c r="L429" s="453">
        <v>1</v>
      </c>
      <c r="M429" s="453">
        <v>169</v>
      </c>
      <c r="N429" s="449">
        <v>1</v>
      </c>
      <c r="O429" s="449">
        <v>169</v>
      </c>
      <c r="P429" s="453"/>
      <c r="Q429" s="453"/>
      <c r="R429" s="523"/>
      <c r="S429" s="454"/>
    </row>
    <row r="430" spans="1:19" ht="14.4" customHeight="1" x14ac:dyDescent="0.3">
      <c r="A430" s="448" t="s">
        <v>996</v>
      </c>
      <c r="B430" s="449" t="s">
        <v>997</v>
      </c>
      <c r="C430" s="449" t="s">
        <v>407</v>
      </c>
      <c r="D430" s="449" t="s">
        <v>982</v>
      </c>
      <c r="E430" s="449" t="s">
        <v>998</v>
      </c>
      <c r="F430" s="449" t="s">
        <v>1085</v>
      </c>
      <c r="G430" s="449" t="s">
        <v>1086</v>
      </c>
      <c r="H430" s="453"/>
      <c r="I430" s="453"/>
      <c r="J430" s="449"/>
      <c r="K430" s="449"/>
      <c r="L430" s="453">
        <v>1</v>
      </c>
      <c r="M430" s="453">
        <v>29</v>
      </c>
      <c r="N430" s="449">
        <v>1</v>
      </c>
      <c r="O430" s="449">
        <v>29</v>
      </c>
      <c r="P430" s="453"/>
      <c r="Q430" s="453"/>
      <c r="R430" s="523"/>
      <c r="S430" s="454"/>
    </row>
    <row r="431" spans="1:19" ht="14.4" customHeight="1" x14ac:dyDescent="0.3">
      <c r="A431" s="448" t="s">
        <v>996</v>
      </c>
      <c r="B431" s="449" t="s">
        <v>997</v>
      </c>
      <c r="C431" s="449" t="s">
        <v>407</v>
      </c>
      <c r="D431" s="449" t="s">
        <v>982</v>
      </c>
      <c r="E431" s="449" t="s">
        <v>998</v>
      </c>
      <c r="F431" s="449" t="s">
        <v>1087</v>
      </c>
      <c r="G431" s="449" t="s">
        <v>1088</v>
      </c>
      <c r="H431" s="453"/>
      <c r="I431" s="453"/>
      <c r="J431" s="449"/>
      <c r="K431" s="449"/>
      <c r="L431" s="453">
        <v>4</v>
      </c>
      <c r="M431" s="453">
        <v>4044</v>
      </c>
      <c r="N431" s="449">
        <v>1</v>
      </c>
      <c r="O431" s="449">
        <v>1011</v>
      </c>
      <c r="P431" s="453">
        <v>7</v>
      </c>
      <c r="Q431" s="453">
        <v>7084</v>
      </c>
      <c r="R431" s="523">
        <v>1.751730959446093</v>
      </c>
      <c r="S431" s="454">
        <v>1012</v>
      </c>
    </row>
    <row r="432" spans="1:19" ht="14.4" customHeight="1" x14ac:dyDescent="0.3">
      <c r="A432" s="448" t="s">
        <v>996</v>
      </c>
      <c r="B432" s="449" t="s">
        <v>997</v>
      </c>
      <c r="C432" s="449" t="s">
        <v>407</v>
      </c>
      <c r="D432" s="449" t="s">
        <v>982</v>
      </c>
      <c r="E432" s="449" t="s">
        <v>998</v>
      </c>
      <c r="F432" s="449" t="s">
        <v>1087</v>
      </c>
      <c r="G432" s="449"/>
      <c r="H432" s="453"/>
      <c r="I432" s="453"/>
      <c r="J432" s="449"/>
      <c r="K432" s="449"/>
      <c r="L432" s="453">
        <v>4</v>
      </c>
      <c r="M432" s="453">
        <v>4044</v>
      </c>
      <c r="N432" s="449">
        <v>1</v>
      </c>
      <c r="O432" s="449">
        <v>1011</v>
      </c>
      <c r="P432" s="453"/>
      <c r="Q432" s="453"/>
      <c r="R432" s="523"/>
      <c r="S432" s="454"/>
    </row>
    <row r="433" spans="1:19" ht="14.4" customHeight="1" x14ac:dyDescent="0.3">
      <c r="A433" s="448" t="s">
        <v>996</v>
      </c>
      <c r="B433" s="449" t="s">
        <v>997</v>
      </c>
      <c r="C433" s="449" t="s">
        <v>407</v>
      </c>
      <c r="D433" s="449" t="s">
        <v>982</v>
      </c>
      <c r="E433" s="449" t="s">
        <v>998</v>
      </c>
      <c r="F433" s="449" t="s">
        <v>1089</v>
      </c>
      <c r="G433" s="449" t="s">
        <v>1090</v>
      </c>
      <c r="H433" s="453">
        <v>1</v>
      </c>
      <c r="I433" s="453">
        <v>170</v>
      </c>
      <c r="J433" s="449">
        <v>0.48295454545454547</v>
      </c>
      <c r="K433" s="449">
        <v>170</v>
      </c>
      <c r="L433" s="453">
        <v>2</v>
      </c>
      <c r="M433" s="453">
        <v>352</v>
      </c>
      <c r="N433" s="449">
        <v>1</v>
      </c>
      <c r="O433" s="449">
        <v>176</v>
      </c>
      <c r="P433" s="453"/>
      <c r="Q433" s="453"/>
      <c r="R433" s="523"/>
      <c r="S433" s="454"/>
    </row>
    <row r="434" spans="1:19" ht="14.4" customHeight="1" x14ac:dyDescent="0.3">
      <c r="A434" s="448" t="s">
        <v>996</v>
      </c>
      <c r="B434" s="449" t="s">
        <v>997</v>
      </c>
      <c r="C434" s="449" t="s">
        <v>407</v>
      </c>
      <c r="D434" s="449" t="s">
        <v>982</v>
      </c>
      <c r="E434" s="449" t="s">
        <v>998</v>
      </c>
      <c r="F434" s="449" t="s">
        <v>1091</v>
      </c>
      <c r="G434" s="449" t="s">
        <v>1092</v>
      </c>
      <c r="H434" s="453"/>
      <c r="I434" s="453"/>
      <c r="J434" s="449"/>
      <c r="K434" s="449"/>
      <c r="L434" s="453">
        <v>4</v>
      </c>
      <c r="M434" s="453">
        <v>9176</v>
      </c>
      <c r="N434" s="449">
        <v>1</v>
      </c>
      <c r="O434" s="449">
        <v>2294</v>
      </c>
      <c r="P434" s="453">
        <v>4</v>
      </c>
      <c r="Q434" s="453">
        <v>9188</v>
      </c>
      <c r="R434" s="523">
        <v>1.0013077593722755</v>
      </c>
      <c r="S434" s="454">
        <v>2297</v>
      </c>
    </row>
    <row r="435" spans="1:19" ht="14.4" customHeight="1" x14ac:dyDescent="0.3">
      <c r="A435" s="448" t="s">
        <v>996</v>
      </c>
      <c r="B435" s="449" t="s">
        <v>997</v>
      </c>
      <c r="C435" s="449" t="s">
        <v>407</v>
      </c>
      <c r="D435" s="449" t="s">
        <v>982</v>
      </c>
      <c r="E435" s="449" t="s">
        <v>998</v>
      </c>
      <c r="F435" s="449" t="s">
        <v>1091</v>
      </c>
      <c r="G435" s="449"/>
      <c r="H435" s="453"/>
      <c r="I435" s="453"/>
      <c r="J435" s="449"/>
      <c r="K435" s="449"/>
      <c r="L435" s="453">
        <v>4</v>
      </c>
      <c r="M435" s="453">
        <v>9176</v>
      </c>
      <c r="N435" s="449">
        <v>1</v>
      </c>
      <c r="O435" s="449">
        <v>2294</v>
      </c>
      <c r="P435" s="453"/>
      <c r="Q435" s="453"/>
      <c r="R435" s="523"/>
      <c r="S435" s="454"/>
    </row>
    <row r="436" spans="1:19" ht="14.4" customHeight="1" x14ac:dyDescent="0.3">
      <c r="A436" s="448" t="s">
        <v>996</v>
      </c>
      <c r="B436" s="449" t="s">
        <v>997</v>
      </c>
      <c r="C436" s="449" t="s">
        <v>407</v>
      </c>
      <c r="D436" s="449" t="s">
        <v>982</v>
      </c>
      <c r="E436" s="449" t="s">
        <v>998</v>
      </c>
      <c r="F436" s="449" t="s">
        <v>1093</v>
      </c>
      <c r="G436" s="449" t="s">
        <v>1094</v>
      </c>
      <c r="H436" s="453">
        <v>15</v>
      </c>
      <c r="I436" s="453">
        <v>3705</v>
      </c>
      <c r="J436" s="449">
        <v>1.5652724968314322</v>
      </c>
      <c r="K436" s="449">
        <v>247</v>
      </c>
      <c r="L436" s="453">
        <v>9</v>
      </c>
      <c r="M436" s="453">
        <v>2367</v>
      </c>
      <c r="N436" s="449">
        <v>1</v>
      </c>
      <c r="O436" s="449">
        <v>263</v>
      </c>
      <c r="P436" s="453"/>
      <c r="Q436" s="453"/>
      <c r="R436" s="523"/>
      <c r="S436" s="454"/>
    </row>
    <row r="437" spans="1:19" ht="14.4" customHeight="1" x14ac:dyDescent="0.3">
      <c r="A437" s="448" t="s">
        <v>996</v>
      </c>
      <c r="B437" s="449" t="s">
        <v>997</v>
      </c>
      <c r="C437" s="449" t="s">
        <v>407</v>
      </c>
      <c r="D437" s="449" t="s">
        <v>982</v>
      </c>
      <c r="E437" s="449" t="s">
        <v>998</v>
      </c>
      <c r="F437" s="449" t="s">
        <v>1095</v>
      </c>
      <c r="G437" s="449" t="s">
        <v>1096</v>
      </c>
      <c r="H437" s="453">
        <v>12</v>
      </c>
      <c r="I437" s="453">
        <v>24144</v>
      </c>
      <c r="J437" s="449">
        <v>0.31486697965571203</v>
      </c>
      <c r="K437" s="449">
        <v>2012</v>
      </c>
      <c r="L437" s="453">
        <v>36</v>
      </c>
      <c r="M437" s="453">
        <v>76680</v>
      </c>
      <c r="N437" s="449">
        <v>1</v>
      </c>
      <c r="O437" s="449">
        <v>2130</v>
      </c>
      <c r="P437" s="453"/>
      <c r="Q437" s="453"/>
      <c r="R437" s="523"/>
      <c r="S437" s="454"/>
    </row>
    <row r="438" spans="1:19" ht="14.4" customHeight="1" x14ac:dyDescent="0.3">
      <c r="A438" s="448" t="s">
        <v>996</v>
      </c>
      <c r="B438" s="449" t="s">
        <v>997</v>
      </c>
      <c r="C438" s="449" t="s">
        <v>407</v>
      </c>
      <c r="D438" s="449" t="s">
        <v>982</v>
      </c>
      <c r="E438" s="449" t="s">
        <v>998</v>
      </c>
      <c r="F438" s="449" t="s">
        <v>1108</v>
      </c>
      <c r="G438" s="449" t="s">
        <v>1109</v>
      </c>
      <c r="H438" s="453">
        <v>2</v>
      </c>
      <c r="I438" s="453">
        <v>538</v>
      </c>
      <c r="J438" s="449">
        <v>0.23350694444444445</v>
      </c>
      <c r="K438" s="449">
        <v>269</v>
      </c>
      <c r="L438" s="453">
        <v>8</v>
      </c>
      <c r="M438" s="453">
        <v>2304</v>
      </c>
      <c r="N438" s="449">
        <v>1</v>
      </c>
      <c r="O438" s="449">
        <v>288</v>
      </c>
      <c r="P438" s="453"/>
      <c r="Q438" s="453"/>
      <c r="R438" s="523"/>
      <c r="S438" s="454"/>
    </row>
    <row r="439" spans="1:19" ht="14.4" customHeight="1" x14ac:dyDescent="0.3">
      <c r="A439" s="448" t="s">
        <v>996</v>
      </c>
      <c r="B439" s="449" t="s">
        <v>997</v>
      </c>
      <c r="C439" s="449" t="s">
        <v>407</v>
      </c>
      <c r="D439" s="449" t="s">
        <v>982</v>
      </c>
      <c r="E439" s="449" t="s">
        <v>998</v>
      </c>
      <c r="F439" s="449" t="s">
        <v>1112</v>
      </c>
      <c r="G439" s="449" t="s">
        <v>1113</v>
      </c>
      <c r="H439" s="453"/>
      <c r="I439" s="453"/>
      <c r="J439" s="449"/>
      <c r="K439" s="449"/>
      <c r="L439" s="453">
        <v>1</v>
      </c>
      <c r="M439" s="453">
        <v>107</v>
      </c>
      <c r="N439" s="449">
        <v>1</v>
      </c>
      <c r="O439" s="449">
        <v>107</v>
      </c>
      <c r="P439" s="453"/>
      <c r="Q439" s="453"/>
      <c r="R439" s="523"/>
      <c r="S439" s="454"/>
    </row>
    <row r="440" spans="1:19" ht="14.4" customHeight="1" x14ac:dyDescent="0.3">
      <c r="A440" s="448" t="s">
        <v>996</v>
      </c>
      <c r="B440" s="449" t="s">
        <v>997</v>
      </c>
      <c r="C440" s="449" t="s">
        <v>407</v>
      </c>
      <c r="D440" s="449" t="s">
        <v>982</v>
      </c>
      <c r="E440" s="449" t="s">
        <v>998</v>
      </c>
      <c r="F440" s="449" t="s">
        <v>1116</v>
      </c>
      <c r="G440" s="449" t="s">
        <v>1117</v>
      </c>
      <c r="H440" s="453"/>
      <c r="I440" s="453"/>
      <c r="J440" s="449"/>
      <c r="K440" s="449"/>
      <c r="L440" s="453">
        <v>6</v>
      </c>
      <c r="M440" s="453">
        <v>0</v>
      </c>
      <c r="N440" s="449"/>
      <c r="O440" s="449">
        <v>0</v>
      </c>
      <c r="P440" s="453"/>
      <c r="Q440" s="453"/>
      <c r="R440" s="523"/>
      <c r="S440" s="454"/>
    </row>
    <row r="441" spans="1:19" ht="14.4" customHeight="1" x14ac:dyDescent="0.3">
      <c r="A441" s="448" t="s">
        <v>996</v>
      </c>
      <c r="B441" s="449" t="s">
        <v>997</v>
      </c>
      <c r="C441" s="449" t="s">
        <v>407</v>
      </c>
      <c r="D441" s="449" t="s">
        <v>984</v>
      </c>
      <c r="E441" s="449" t="s">
        <v>998</v>
      </c>
      <c r="F441" s="449" t="s">
        <v>999</v>
      </c>
      <c r="G441" s="449" t="s">
        <v>1000</v>
      </c>
      <c r="H441" s="453"/>
      <c r="I441" s="453"/>
      <c r="J441" s="449"/>
      <c r="K441" s="449"/>
      <c r="L441" s="453">
        <v>1</v>
      </c>
      <c r="M441" s="453">
        <v>2226</v>
      </c>
      <c r="N441" s="449">
        <v>1</v>
      </c>
      <c r="O441" s="449">
        <v>2226</v>
      </c>
      <c r="P441" s="453"/>
      <c r="Q441" s="453"/>
      <c r="R441" s="523"/>
      <c r="S441" s="454"/>
    </row>
    <row r="442" spans="1:19" ht="14.4" customHeight="1" x14ac:dyDescent="0.3">
      <c r="A442" s="448" t="s">
        <v>996</v>
      </c>
      <c r="B442" s="449" t="s">
        <v>997</v>
      </c>
      <c r="C442" s="449" t="s">
        <v>407</v>
      </c>
      <c r="D442" s="449" t="s">
        <v>984</v>
      </c>
      <c r="E442" s="449" t="s">
        <v>998</v>
      </c>
      <c r="F442" s="449" t="s">
        <v>1003</v>
      </c>
      <c r="G442" s="449" t="s">
        <v>1004</v>
      </c>
      <c r="H442" s="453"/>
      <c r="I442" s="453"/>
      <c r="J442" s="449"/>
      <c r="K442" s="449"/>
      <c r="L442" s="453">
        <v>2</v>
      </c>
      <c r="M442" s="453">
        <v>116</v>
      </c>
      <c r="N442" s="449">
        <v>1</v>
      </c>
      <c r="O442" s="449">
        <v>58</v>
      </c>
      <c r="P442" s="453"/>
      <c r="Q442" s="453"/>
      <c r="R442" s="523"/>
      <c r="S442" s="454"/>
    </row>
    <row r="443" spans="1:19" ht="14.4" customHeight="1" x14ac:dyDescent="0.3">
      <c r="A443" s="448" t="s">
        <v>996</v>
      </c>
      <c r="B443" s="449" t="s">
        <v>997</v>
      </c>
      <c r="C443" s="449" t="s">
        <v>407</v>
      </c>
      <c r="D443" s="449" t="s">
        <v>984</v>
      </c>
      <c r="E443" s="449" t="s">
        <v>998</v>
      </c>
      <c r="F443" s="449" t="s">
        <v>1005</v>
      </c>
      <c r="G443" s="449" t="s">
        <v>1006</v>
      </c>
      <c r="H443" s="453"/>
      <c r="I443" s="453"/>
      <c r="J443" s="449"/>
      <c r="K443" s="449"/>
      <c r="L443" s="453">
        <v>4</v>
      </c>
      <c r="M443" s="453">
        <v>524</v>
      </c>
      <c r="N443" s="449">
        <v>1</v>
      </c>
      <c r="O443" s="449">
        <v>131</v>
      </c>
      <c r="P443" s="453"/>
      <c r="Q443" s="453"/>
      <c r="R443" s="523"/>
      <c r="S443" s="454"/>
    </row>
    <row r="444" spans="1:19" ht="14.4" customHeight="1" x14ac:dyDescent="0.3">
      <c r="A444" s="448" t="s">
        <v>996</v>
      </c>
      <c r="B444" s="449" t="s">
        <v>997</v>
      </c>
      <c r="C444" s="449" t="s">
        <v>407</v>
      </c>
      <c r="D444" s="449" t="s">
        <v>984</v>
      </c>
      <c r="E444" s="449" t="s">
        <v>998</v>
      </c>
      <c r="F444" s="449" t="s">
        <v>1007</v>
      </c>
      <c r="G444" s="449" t="s">
        <v>1008</v>
      </c>
      <c r="H444" s="453"/>
      <c r="I444" s="453"/>
      <c r="J444" s="449"/>
      <c r="K444" s="449"/>
      <c r="L444" s="453">
        <v>3</v>
      </c>
      <c r="M444" s="453">
        <v>567</v>
      </c>
      <c r="N444" s="449">
        <v>1</v>
      </c>
      <c r="O444" s="449">
        <v>189</v>
      </c>
      <c r="P444" s="453"/>
      <c r="Q444" s="453"/>
      <c r="R444" s="523"/>
      <c r="S444" s="454"/>
    </row>
    <row r="445" spans="1:19" ht="14.4" customHeight="1" x14ac:dyDescent="0.3">
      <c r="A445" s="448" t="s">
        <v>996</v>
      </c>
      <c r="B445" s="449" t="s">
        <v>997</v>
      </c>
      <c r="C445" s="449" t="s">
        <v>407</v>
      </c>
      <c r="D445" s="449" t="s">
        <v>984</v>
      </c>
      <c r="E445" s="449" t="s">
        <v>998</v>
      </c>
      <c r="F445" s="449" t="s">
        <v>1013</v>
      </c>
      <c r="G445" s="449" t="s">
        <v>1014</v>
      </c>
      <c r="H445" s="453"/>
      <c r="I445" s="453"/>
      <c r="J445" s="449"/>
      <c r="K445" s="449"/>
      <c r="L445" s="453">
        <v>2</v>
      </c>
      <c r="M445" s="453">
        <v>358</v>
      </c>
      <c r="N445" s="449">
        <v>1</v>
      </c>
      <c r="O445" s="449">
        <v>179</v>
      </c>
      <c r="P445" s="453"/>
      <c r="Q445" s="453"/>
      <c r="R445" s="523"/>
      <c r="S445" s="454"/>
    </row>
    <row r="446" spans="1:19" ht="14.4" customHeight="1" x14ac:dyDescent="0.3">
      <c r="A446" s="448" t="s">
        <v>996</v>
      </c>
      <c r="B446" s="449" t="s">
        <v>997</v>
      </c>
      <c r="C446" s="449" t="s">
        <v>407</v>
      </c>
      <c r="D446" s="449" t="s">
        <v>984</v>
      </c>
      <c r="E446" s="449" t="s">
        <v>998</v>
      </c>
      <c r="F446" s="449" t="s">
        <v>1017</v>
      </c>
      <c r="G446" s="449" t="s">
        <v>1018</v>
      </c>
      <c r="H446" s="453"/>
      <c r="I446" s="453"/>
      <c r="J446" s="449"/>
      <c r="K446" s="449"/>
      <c r="L446" s="453">
        <v>4</v>
      </c>
      <c r="M446" s="453">
        <v>1340</v>
      </c>
      <c r="N446" s="449">
        <v>1</v>
      </c>
      <c r="O446" s="449">
        <v>335</v>
      </c>
      <c r="P446" s="453"/>
      <c r="Q446" s="453"/>
      <c r="R446" s="523"/>
      <c r="S446" s="454"/>
    </row>
    <row r="447" spans="1:19" ht="14.4" customHeight="1" x14ac:dyDescent="0.3">
      <c r="A447" s="448" t="s">
        <v>996</v>
      </c>
      <c r="B447" s="449" t="s">
        <v>997</v>
      </c>
      <c r="C447" s="449" t="s">
        <v>407</v>
      </c>
      <c r="D447" s="449" t="s">
        <v>984</v>
      </c>
      <c r="E447" s="449" t="s">
        <v>998</v>
      </c>
      <c r="F447" s="449" t="s">
        <v>1021</v>
      </c>
      <c r="G447" s="449" t="s">
        <v>1022</v>
      </c>
      <c r="H447" s="453"/>
      <c r="I447" s="453"/>
      <c r="J447" s="449"/>
      <c r="K447" s="449"/>
      <c r="L447" s="453">
        <v>25</v>
      </c>
      <c r="M447" s="453">
        <v>8725</v>
      </c>
      <c r="N447" s="449">
        <v>1</v>
      </c>
      <c r="O447" s="449">
        <v>349</v>
      </c>
      <c r="P447" s="453"/>
      <c r="Q447" s="453"/>
      <c r="R447" s="523"/>
      <c r="S447" s="454"/>
    </row>
    <row r="448" spans="1:19" ht="14.4" customHeight="1" x14ac:dyDescent="0.3">
      <c r="A448" s="448" t="s">
        <v>996</v>
      </c>
      <c r="B448" s="449" t="s">
        <v>997</v>
      </c>
      <c r="C448" s="449" t="s">
        <v>407</v>
      </c>
      <c r="D448" s="449" t="s">
        <v>984</v>
      </c>
      <c r="E448" s="449" t="s">
        <v>998</v>
      </c>
      <c r="F448" s="449" t="s">
        <v>1033</v>
      </c>
      <c r="G448" s="449" t="s">
        <v>1034</v>
      </c>
      <c r="H448" s="453"/>
      <c r="I448" s="453"/>
      <c r="J448" s="449"/>
      <c r="K448" s="449"/>
      <c r="L448" s="453">
        <v>14</v>
      </c>
      <c r="M448" s="453">
        <v>686</v>
      </c>
      <c r="N448" s="449">
        <v>1</v>
      </c>
      <c r="O448" s="449">
        <v>49</v>
      </c>
      <c r="P448" s="453"/>
      <c r="Q448" s="453"/>
      <c r="R448" s="523"/>
      <c r="S448" s="454"/>
    </row>
    <row r="449" spans="1:19" ht="14.4" customHeight="1" x14ac:dyDescent="0.3">
      <c r="A449" s="448" t="s">
        <v>996</v>
      </c>
      <c r="B449" s="449" t="s">
        <v>997</v>
      </c>
      <c r="C449" s="449" t="s">
        <v>407</v>
      </c>
      <c r="D449" s="449" t="s">
        <v>984</v>
      </c>
      <c r="E449" s="449" t="s">
        <v>998</v>
      </c>
      <c r="F449" s="449" t="s">
        <v>1035</v>
      </c>
      <c r="G449" s="449" t="s">
        <v>1036</v>
      </c>
      <c r="H449" s="453"/>
      <c r="I449" s="453"/>
      <c r="J449" s="449"/>
      <c r="K449" s="449"/>
      <c r="L449" s="453">
        <v>5</v>
      </c>
      <c r="M449" s="453">
        <v>1935</v>
      </c>
      <c r="N449" s="449">
        <v>1</v>
      </c>
      <c r="O449" s="449">
        <v>387</v>
      </c>
      <c r="P449" s="453"/>
      <c r="Q449" s="453"/>
      <c r="R449" s="523"/>
      <c r="S449" s="454"/>
    </row>
    <row r="450" spans="1:19" ht="14.4" customHeight="1" x14ac:dyDescent="0.3">
      <c r="A450" s="448" t="s">
        <v>996</v>
      </c>
      <c r="B450" s="449" t="s">
        <v>997</v>
      </c>
      <c r="C450" s="449" t="s">
        <v>407</v>
      </c>
      <c r="D450" s="449" t="s">
        <v>984</v>
      </c>
      <c r="E450" s="449" t="s">
        <v>998</v>
      </c>
      <c r="F450" s="449" t="s">
        <v>1037</v>
      </c>
      <c r="G450" s="449" t="s">
        <v>1038</v>
      </c>
      <c r="H450" s="453"/>
      <c r="I450" s="453"/>
      <c r="J450" s="449"/>
      <c r="K450" s="449"/>
      <c r="L450" s="453">
        <v>12</v>
      </c>
      <c r="M450" s="453">
        <v>456</v>
      </c>
      <c r="N450" s="449">
        <v>1</v>
      </c>
      <c r="O450" s="449">
        <v>38</v>
      </c>
      <c r="P450" s="453"/>
      <c r="Q450" s="453"/>
      <c r="R450" s="523"/>
      <c r="S450" s="454"/>
    </row>
    <row r="451" spans="1:19" ht="14.4" customHeight="1" x14ac:dyDescent="0.3">
      <c r="A451" s="448" t="s">
        <v>996</v>
      </c>
      <c r="B451" s="449" t="s">
        <v>997</v>
      </c>
      <c r="C451" s="449" t="s">
        <v>407</v>
      </c>
      <c r="D451" s="449" t="s">
        <v>984</v>
      </c>
      <c r="E451" s="449" t="s">
        <v>998</v>
      </c>
      <c r="F451" s="449" t="s">
        <v>1039</v>
      </c>
      <c r="G451" s="449" t="s">
        <v>1040</v>
      </c>
      <c r="H451" s="453"/>
      <c r="I451" s="453"/>
      <c r="J451" s="449"/>
      <c r="K451" s="449"/>
      <c r="L451" s="453">
        <v>1</v>
      </c>
      <c r="M451" s="453">
        <v>264</v>
      </c>
      <c r="N451" s="449">
        <v>1</v>
      </c>
      <c r="O451" s="449">
        <v>264</v>
      </c>
      <c r="P451" s="453"/>
      <c r="Q451" s="453"/>
      <c r="R451" s="523"/>
      <c r="S451" s="454"/>
    </row>
    <row r="452" spans="1:19" ht="14.4" customHeight="1" x14ac:dyDescent="0.3">
      <c r="A452" s="448" t="s">
        <v>996</v>
      </c>
      <c r="B452" s="449" t="s">
        <v>997</v>
      </c>
      <c r="C452" s="449" t="s">
        <v>407</v>
      </c>
      <c r="D452" s="449" t="s">
        <v>984</v>
      </c>
      <c r="E452" s="449" t="s">
        <v>998</v>
      </c>
      <c r="F452" s="449" t="s">
        <v>1041</v>
      </c>
      <c r="G452" s="449" t="s">
        <v>1042</v>
      </c>
      <c r="H452" s="453"/>
      <c r="I452" s="453"/>
      <c r="J452" s="449"/>
      <c r="K452" s="449"/>
      <c r="L452" s="453">
        <v>49</v>
      </c>
      <c r="M452" s="453">
        <v>34496</v>
      </c>
      <c r="N452" s="449">
        <v>1</v>
      </c>
      <c r="O452" s="449">
        <v>704</v>
      </c>
      <c r="P452" s="453"/>
      <c r="Q452" s="453"/>
      <c r="R452" s="523"/>
      <c r="S452" s="454"/>
    </row>
    <row r="453" spans="1:19" ht="14.4" customHeight="1" x14ac:dyDescent="0.3">
      <c r="A453" s="448" t="s">
        <v>996</v>
      </c>
      <c r="B453" s="449" t="s">
        <v>997</v>
      </c>
      <c r="C453" s="449" t="s">
        <v>407</v>
      </c>
      <c r="D453" s="449" t="s">
        <v>984</v>
      </c>
      <c r="E453" s="449" t="s">
        <v>998</v>
      </c>
      <c r="F453" s="449" t="s">
        <v>1043</v>
      </c>
      <c r="G453" s="449" t="s">
        <v>1044</v>
      </c>
      <c r="H453" s="453"/>
      <c r="I453" s="453"/>
      <c r="J453" s="449"/>
      <c r="K453" s="449"/>
      <c r="L453" s="453">
        <v>3</v>
      </c>
      <c r="M453" s="453">
        <v>441</v>
      </c>
      <c r="N453" s="449">
        <v>1</v>
      </c>
      <c r="O453" s="449">
        <v>147</v>
      </c>
      <c r="P453" s="453"/>
      <c r="Q453" s="453"/>
      <c r="R453" s="523"/>
      <c r="S453" s="454"/>
    </row>
    <row r="454" spans="1:19" ht="14.4" customHeight="1" x14ac:dyDescent="0.3">
      <c r="A454" s="448" t="s">
        <v>996</v>
      </c>
      <c r="B454" s="449" t="s">
        <v>997</v>
      </c>
      <c r="C454" s="449" t="s">
        <v>407</v>
      </c>
      <c r="D454" s="449" t="s">
        <v>984</v>
      </c>
      <c r="E454" s="449" t="s">
        <v>998</v>
      </c>
      <c r="F454" s="449" t="s">
        <v>1045</v>
      </c>
      <c r="G454" s="449" t="s">
        <v>1046</v>
      </c>
      <c r="H454" s="453"/>
      <c r="I454" s="453"/>
      <c r="J454" s="449"/>
      <c r="K454" s="449"/>
      <c r="L454" s="453">
        <v>7</v>
      </c>
      <c r="M454" s="453">
        <v>2128</v>
      </c>
      <c r="N454" s="449">
        <v>1</v>
      </c>
      <c r="O454" s="449">
        <v>304</v>
      </c>
      <c r="P454" s="453"/>
      <c r="Q454" s="453"/>
      <c r="R454" s="523"/>
      <c r="S454" s="454"/>
    </row>
    <row r="455" spans="1:19" ht="14.4" customHeight="1" x14ac:dyDescent="0.3">
      <c r="A455" s="448" t="s">
        <v>996</v>
      </c>
      <c r="B455" s="449" t="s">
        <v>997</v>
      </c>
      <c r="C455" s="449" t="s">
        <v>407</v>
      </c>
      <c r="D455" s="449" t="s">
        <v>984</v>
      </c>
      <c r="E455" s="449" t="s">
        <v>998</v>
      </c>
      <c r="F455" s="449" t="s">
        <v>1053</v>
      </c>
      <c r="G455" s="449" t="s">
        <v>1054</v>
      </c>
      <c r="H455" s="453"/>
      <c r="I455" s="453"/>
      <c r="J455" s="449"/>
      <c r="K455" s="449"/>
      <c r="L455" s="453">
        <v>7</v>
      </c>
      <c r="M455" s="453">
        <v>2590</v>
      </c>
      <c r="N455" s="449">
        <v>1</v>
      </c>
      <c r="O455" s="449">
        <v>370</v>
      </c>
      <c r="P455" s="453"/>
      <c r="Q455" s="453"/>
      <c r="R455" s="523"/>
      <c r="S455" s="454"/>
    </row>
    <row r="456" spans="1:19" ht="14.4" customHeight="1" x14ac:dyDescent="0.3">
      <c r="A456" s="448" t="s">
        <v>996</v>
      </c>
      <c r="B456" s="449" t="s">
        <v>997</v>
      </c>
      <c r="C456" s="449" t="s">
        <v>407</v>
      </c>
      <c r="D456" s="449" t="s">
        <v>984</v>
      </c>
      <c r="E456" s="449" t="s">
        <v>998</v>
      </c>
      <c r="F456" s="449" t="s">
        <v>1063</v>
      </c>
      <c r="G456" s="449" t="s">
        <v>1064</v>
      </c>
      <c r="H456" s="453"/>
      <c r="I456" s="453"/>
      <c r="J456" s="449"/>
      <c r="K456" s="449"/>
      <c r="L456" s="453">
        <v>5</v>
      </c>
      <c r="M456" s="453">
        <v>2475</v>
      </c>
      <c r="N456" s="449">
        <v>1</v>
      </c>
      <c r="O456" s="449">
        <v>495</v>
      </c>
      <c r="P456" s="453"/>
      <c r="Q456" s="453"/>
      <c r="R456" s="523"/>
      <c r="S456" s="454"/>
    </row>
    <row r="457" spans="1:19" ht="14.4" customHeight="1" x14ac:dyDescent="0.3">
      <c r="A457" s="448" t="s">
        <v>996</v>
      </c>
      <c r="B457" s="449" t="s">
        <v>997</v>
      </c>
      <c r="C457" s="449" t="s">
        <v>407</v>
      </c>
      <c r="D457" s="449" t="s">
        <v>984</v>
      </c>
      <c r="E457" s="449" t="s">
        <v>998</v>
      </c>
      <c r="F457" s="449" t="s">
        <v>1077</v>
      </c>
      <c r="G457" s="449" t="s">
        <v>1078</v>
      </c>
      <c r="H457" s="453"/>
      <c r="I457" s="453"/>
      <c r="J457" s="449"/>
      <c r="K457" s="449"/>
      <c r="L457" s="453">
        <v>20</v>
      </c>
      <c r="M457" s="453">
        <v>3500</v>
      </c>
      <c r="N457" s="449">
        <v>1</v>
      </c>
      <c r="O457" s="449">
        <v>175</v>
      </c>
      <c r="P457" s="453"/>
      <c r="Q457" s="453"/>
      <c r="R457" s="523"/>
      <c r="S457" s="454"/>
    </row>
    <row r="458" spans="1:19" ht="14.4" customHeight="1" x14ac:dyDescent="0.3">
      <c r="A458" s="448" t="s">
        <v>996</v>
      </c>
      <c r="B458" s="449" t="s">
        <v>997</v>
      </c>
      <c r="C458" s="449" t="s">
        <v>407</v>
      </c>
      <c r="D458" s="449" t="s">
        <v>984</v>
      </c>
      <c r="E458" s="449" t="s">
        <v>998</v>
      </c>
      <c r="F458" s="449" t="s">
        <v>1079</v>
      </c>
      <c r="G458" s="449" t="s">
        <v>1080</v>
      </c>
      <c r="H458" s="453"/>
      <c r="I458" s="453"/>
      <c r="J458" s="449"/>
      <c r="K458" s="449"/>
      <c r="L458" s="453">
        <v>196</v>
      </c>
      <c r="M458" s="453">
        <v>16660</v>
      </c>
      <c r="N458" s="449">
        <v>1</v>
      </c>
      <c r="O458" s="449">
        <v>85</v>
      </c>
      <c r="P458" s="453"/>
      <c r="Q458" s="453"/>
      <c r="R458" s="523"/>
      <c r="S458" s="454"/>
    </row>
    <row r="459" spans="1:19" ht="14.4" customHeight="1" x14ac:dyDescent="0.3">
      <c r="A459" s="448" t="s">
        <v>996</v>
      </c>
      <c r="B459" s="449" t="s">
        <v>997</v>
      </c>
      <c r="C459" s="449" t="s">
        <v>407</v>
      </c>
      <c r="D459" s="449" t="s">
        <v>984</v>
      </c>
      <c r="E459" s="449" t="s">
        <v>998</v>
      </c>
      <c r="F459" s="449" t="s">
        <v>1083</v>
      </c>
      <c r="G459" s="449" t="s">
        <v>1084</v>
      </c>
      <c r="H459" s="453"/>
      <c r="I459" s="453"/>
      <c r="J459" s="449"/>
      <c r="K459" s="449"/>
      <c r="L459" s="453">
        <v>1</v>
      </c>
      <c r="M459" s="453">
        <v>169</v>
      </c>
      <c r="N459" s="449">
        <v>1</v>
      </c>
      <c r="O459" s="449">
        <v>169</v>
      </c>
      <c r="P459" s="453"/>
      <c r="Q459" s="453"/>
      <c r="R459" s="523"/>
      <c r="S459" s="454"/>
    </row>
    <row r="460" spans="1:19" ht="14.4" customHeight="1" x14ac:dyDescent="0.3">
      <c r="A460" s="448" t="s">
        <v>996</v>
      </c>
      <c r="B460" s="449" t="s">
        <v>997</v>
      </c>
      <c r="C460" s="449" t="s">
        <v>407</v>
      </c>
      <c r="D460" s="449" t="s">
        <v>984</v>
      </c>
      <c r="E460" s="449" t="s">
        <v>998</v>
      </c>
      <c r="F460" s="449" t="s">
        <v>1085</v>
      </c>
      <c r="G460" s="449" t="s">
        <v>1086</v>
      </c>
      <c r="H460" s="453"/>
      <c r="I460" s="453"/>
      <c r="J460" s="449"/>
      <c r="K460" s="449"/>
      <c r="L460" s="453">
        <v>10</v>
      </c>
      <c r="M460" s="453">
        <v>290</v>
      </c>
      <c r="N460" s="449">
        <v>1</v>
      </c>
      <c r="O460" s="449">
        <v>29</v>
      </c>
      <c r="P460" s="453"/>
      <c r="Q460" s="453"/>
      <c r="R460" s="523"/>
      <c r="S460" s="454"/>
    </row>
    <row r="461" spans="1:19" ht="14.4" customHeight="1" x14ac:dyDescent="0.3">
      <c r="A461" s="448" t="s">
        <v>996</v>
      </c>
      <c r="B461" s="449" t="s">
        <v>997</v>
      </c>
      <c r="C461" s="449" t="s">
        <v>407</v>
      </c>
      <c r="D461" s="449" t="s">
        <v>984</v>
      </c>
      <c r="E461" s="449" t="s">
        <v>998</v>
      </c>
      <c r="F461" s="449" t="s">
        <v>1089</v>
      </c>
      <c r="G461" s="449" t="s">
        <v>1090</v>
      </c>
      <c r="H461" s="453"/>
      <c r="I461" s="453"/>
      <c r="J461" s="449"/>
      <c r="K461" s="449"/>
      <c r="L461" s="453">
        <v>15</v>
      </c>
      <c r="M461" s="453">
        <v>2640</v>
      </c>
      <c r="N461" s="449">
        <v>1</v>
      </c>
      <c r="O461" s="449">
        <v>176</v>
      </c>
      <c r="P461" s="453"/>
      <c r="Q461" s="453"/>
      <c r="R461" s="523"/>
      <c r="S461" s="454"/>
    </row>
    <row r="462" spans="1:19" ht="14.4" customHeight="1" x14ac:dyDescent="0.3">
      <c r="A462" s="448" t="s">
        <v>996</v>
      </c>
      <c r="B462" s="449" t="s">
        <v>997</v>
      </c>
      <c r="C462" s="449" t="s">
        <v>407</v>
      </c>
      <c r="D462" s="449" t="s">
        <v>984</v>
      </c>
      <c r="E462" s="449" t="s">
        <v>998</v>
      </c>
      <c r="F462" s="449" t="s">
        <v>1093</v>
      </c>
      <c r="G462" s="449" t="s">
        <v>1094</v>
      </c>
      <c r="H462" s="453"/>
      <c r="I462" s="453"/>
      <c r="J462" s="449"/>
      <c r="K462" s="449"/>
      <c r="L462" s="453">
        <v>69</v>
      </c>
      <c r="M462" s="453">
        <v>18147</v>
      </c>
      <c r="N462" s="449">
        <v>1</v>
      </c>
      <c r="O462" s="449">
        <v>263</v>
      </c>
      <c r="P462" s="453"/>
      <c r="Q462" s="453"/>
      <c r="R462" s="523"/>
      <c r="S462" s="454"/>
    </row>
    <row r="463" spans="1:19" ht="14.4" customHeight="1" x14ac:dyDescent="0.3">
      <c r="A463" s="448" t="s">
        <v>996</v>
      </c>
      <c r="B463" s="449" t="s">
        <v>997</v>
      </c>
      <c r="C463" s="449" t="s">
        <v>407</v>
      </c>
      <c r="D463" s="449" t="s">
        <v>984</v>
      </c>
      <c r="E463" s="449" t="s">
        <v>998</v>
      </c>
      <c r="F463" s="449" t="s">
        <v>1099</v>
      </c>
      <c r="G463" s="449" t="s">
        <v>1100</v>
      </c>
      <c r="H463" s="453"/>
      <c r="I463" s="453"/>
      <c r="J463" s="449"/>
      <c r="K463" s="449"/>
      <c r="L463" s="453">
        <v>1</v>
      </c>
      <c r="M463" s="453">
        <v>423</v>
      </c>
      <c r="N463" s="449">
        <v>1</v>
      </c>
      <c r="O463" s="449">
        <v>423</v>
      </c>
      <c r="P463" s="453"/>
      <c r="Q463" s="453"/>
      <c r="R463" s="523"/>
      <c r="S463" s="454"/>
    </row>
    <row r="464" spans="1:19" ht="14.4" customHeight="1" x14ac:dyDescent="0.3">
      <c r="A464" s="448" t="s">
        <v>996</v>
      </c>
      <c r="B464" s="449" t="s">
        <v>997</v>
      </c>
      <c r="C464" s="449" t="s">
        <v>407</v>
      </c>
      <c r="D464" s="449" t="s">
        <v>984</v>
      </c>
      <c r="E464" s="449" t="s">
        <v>998</v>
      </c>
      <c r="F464" s="449" t="s">
        <v>1101</v>
      </c>
      <c r="G464" s="449" t="s">
        <v>1102</v>
      </c>
      <c r="H464" s="453"/>
      <c r="I464" s="453"/>
      <c r="J464" s="449"/>
      <c r="K464" s="449"/>
      <c r="L464" s="453">
        <v>1</v>
      </c>
      <c r="M464" s="453">
        <v>847</v>
      </c>
      <c r="N464" s="449">
        <v>1</v>
      </c>
      <c r="O464" s="449">
        <v>847</v>
      </c>
      <c r="P464" s="453"/>
      <c r="Q464" s="453"/>
      <c r="R464" s="523"/>
      <c r="S464" s="454"/>
    </row>
    <row r="465" spans="1:19" ht="14.4" customHeight="1" x14ac:dyDescent="0.3">
      <c r="A465" s="448" t="s">
        <v>996</v>
      </c>
      <c r="B465" s="449" t="s">
        <v>997</v>
      </c>
      <c r="C465" s="449" t="s">
        <v>407</v>
      </c>
      <c r="D465" s="449" t="s">
        <v>984</v>
      </c>
      <c r="E465" s="449" t="s">
        <v>998</v>
      </c>
      <c r="F465" s="449" t="s">
        <v>1112</v>
      </c>
      <c r="G465" s="449" t="s">
        <v>1113</v>
      </c>
      <c r="H465" s="453"/>
      <c r="I465" s="453"/>
      <c r="J465" s="449"/>
      <c r="K465" s="449"/>
      <c r="L465" s="453">
        <v>1</v>
      </c>
      <c r="M465" s="453">
        <v>107</v>
      </c>
      <c r="N465" s="449">
        <v>1</v>
      </c>
      <c r="O465" s="449">
        <v>107</v>
      </c>
      <c r="P465" s="453"/>
      <c r="Q465" s="453"/>
      <c r="R465" s="523"/>
      <c r="S465" s="454"/>
    </row>
    <row r="466" spans="1:19" ht="14.4" customHeight="1" x14ac:dyDescent="0.3">
      <c r="A466" s="448" t="s">
        <v>996</v>
      </c>
      <c r="B466" s="449" t="s">
        <v>997</v>
      </c>
      <c r="C466" s="449" t="s">
        <v>407</v>
      </c>
      <c r="D466" s="449" t="s">
        <v>984</v>
      </c>
      <c r="E466" s="449" t="s">
        <v>998</v>
      </c>
      <c r="F466" s="449" t="s">
        <v>1114</v>
      </c>
      <c r="G466" s="449" t="s">
        <v>1115</v>
      </c>
      <c r="H466" s="453"/>
      <c r="I466" s="453"/>
      <c r="J466" s="449"/>
      <c r="K466" s="449"/>
      <c r="L466" s="453">
        <v>4</v>
      </c>
      <c r="M466" s="453">
        <v>1256</v>
      </c>
      <c r="N466" s="449">
        <v>1</v>
      </c>
      <c r="O466" s="449">
        <v>314</v>
      </c>
      <c r="P466" s="453"/>
      <c r="Q466" s="453"/>
      <c r="R466" s="523"/>
      <c r="S466" s="454"/>
    </row>
    <row r="467" spans="1:19" ht="14.4" customHeight="1" x14ac:dyDescent="0.3">
      <c r="A467" s="448" t="s">
        <v>996</v>
      </c>
      <c r="B467" s="449" t="s">
        <v>997</v>
      </c>
      <c r="C467" s="449" t="s">
        <v>407</v>
      </c>
      <c r="D467" s="449" t="s">
        <v>985</v>
      </c>
      <c r="E467" s="449" t="s">
        <v>998</v>
      </c>
      <c r="F467" s="449" t="s">
        <v>1003</v>
      </c>
      <c r="G467" s="449" t="s">
        <v>1004</v>
      </c>
      <c r="H467" s="453">
        <v>246</v>
      </c>
      <c r="I467" s="453">
        <v>13284</v>
      </c>
      <c r="J467" s="449">
        <v>0.75839232701530035</v>
      </c>
      <c r="K467" s="449">
        <v>54</v>
      </c>
      <c r="L467" s="453">
        <v>302</v>
      </c>
      <c r="M467" s="453">
        <v>17516</v>
      </c>
      <c r="N467" s="449">
        <v>1</v>
      </c>
      <c r="O467" s="449">
        <v>58</v>
      </c>
      <c r="P467" s="453">
        <v>16</v>
      </c>
      <c r="Q467" s="453">
        <v>928</v>
      </c>
      <c r="R467" s="523">
        <v>5.2980132450331126E-2</v>
      </c>
      <c r="S467" s="454">
        <v>58</v>
      </c>
    </row>
    <row r="468" spans="1:19" ht="14.4" customHeight="1" x14ac:dyDescent="0.3">
      <c r="A468" s="448" t="s">
        <v>996</v>
      </c>
      <c r="B468" s="449" t="s">
        <v>997</v>
      </c>
      <c r="C468" s="449" t="s">
        <v>407</v>
      </c>
      <c r="D468" s="449" t="s">
        <v>985</v>
      </c>
      <c r="E468" s="449" t="s">
        <v>998</v>
      </c>
      <c r="F468" s="449" t="s">
        <v>1005</v>
      </c>
      <c r="G468" s="449" t="s">
        <v>1006</v>
      </c>
      <c r="H468" s="453">
        <v>16</v>
      </c>
      <c r="I468" s="453">
        <v>1968</v>
      </c>
      <c r="J468" s="449">
        <v>7.5114503816793894</v>
      </c>
      <c r="K468" s="449">
        <v>123</v>
      </c>
      <c r="L468" s="453">
        <v>2</v>
      </c>
      <c r="M468" s="453">
        <v>262</v>
      </c>
      <c r="N468" s="449">
        <v>1</v>
      </c>
      <c r="O468" s="449">
        <v>131</v>
      </c>
      <c r="P468" s="453"/>
      <c r="Q468" s="453"/>
      <c r="R468" s="523"/>
      <c r="S468" s="454"/>
    </row>
    <row r="469" spans="1:19" ht="14.4" customHeight="1" x14ac:dyDescent="0.3">
      <c r="A469" s="448" t="s">
        <v>996</v>
      </c>
      <c r="B469" s="449" t="s">
        <v>997</v>
      </c>
      <c r="C469" s="449" t="s">
        <v>407</v>
      </c>
      <c r="D469" s="449" t="s">
        <v>985</v>
      </c>
      <c r="E469" s="449" t="s">
        <v>998</v>
      </c>
      <c r="F469" s="449" t="s">
        <v>1007</v>
      </c>
      <c r="G469" s="449" t="s">
        <v>1008</v>
      </c>
      <c r="H469" s="453">
        <v>2</v>
      </c>
      <c r="I469" s="453">
        <v>354</v>
      </c>
      <c r="J469" s="449"/>
      <c r="K469" s="449">
        <v>177</v>
      </c>
      <c r="L469" s="453"/>
      <c r="M469" s="453"/>
      <c r="N469" s="449"/>
      <c r="O469" s="449"/>
      <c r="P469" s="453"/>
      <c r="Q469" s="453"/>
      <c r="R469" s="523"/>
      <c r="S469" s="454"/>
    </row>
    <row r="470" spans="1:19" ht="14.4" customHeight="1" x14ac:dyDescent="0.3">
      <c r="A470" s="448" t="s">
        <v>996</v>
      </c>
      <c r="B470" s="449" t="s">
        <v>997</v>
      </c>
      <c r="C470" s="449" t="s">
        <v>407</v>
      </c>
      <c r="D470" s="449" t="s">
        <v>985</v>
      </c>
      <c r="E470" s="449" t="s">
        <v>998</v>
      </c>
      <c r="F470" s="449" t="s">
        <v>1013</v>
      </c>
      <c r="G470" s="449" t="s">
        <v>1014</v>
      </c>
      <c r="H470" s="453">
        <v>54</v>
      </c>
      <c r="I470" s="453">
        <v>9288</v>
      </c>
      <c r="J470" s="449">
        <v>1.5723717623158964</v>
      </c>
      <c r="K470" s="449">
        <v>172</v>
      </c>
      <c r="L470" s="453">
        <v>33</v>
      </c>
      <c r="M470" s="453">
        <v>5907</v>
      </c>
      <c r="N470" s="449">
        <v>1</v>
      </c>
      <c r="O470" s="449">
        <v>179</v>
      </c>
      <c r="P470" s="453"/>
      <c r="Q470" s="453"/>
      <c r="R470" s="523"/>
      <c r="S470" s="454"/>
    </row>
    <row r="471" spans="1:19" ht="14.4" customHeight="1" x14ac:dyDescent="0.3">
      <c r="A471" s="448" t="s">
        <v>996</v>
      </c>
      <c r="B471" s="449" t="s">
        <v>997</v>
      </c>
      <c r="C471" s="449" t="s">
        <v>407</v>
      </c>
      <c r="D471" s="449" t="s">
        <v>985</v>
      </c>
      <c r="E471" s="449" t="s">
        <v>998</v>
      </c>
      <c r="F471" s="449" t="s">
        <v>1015</v>
      </c>
      <c r="G471" s="449" t="s">
        <v>1016</v>
      </c>
      <c r="H471" s="453">
        <v>1</v>
      </c>
      <c r="I471" s="453">
        <v>533</v>
      </c>
      <c r="J471" s="449"/>
      <c r="K471" s="449">
        <v>533</v>
      </c>
      <c r="L471" s="453"/>
      <c r="M471" s="453"/>
      <c r="N471" s="449"/>
      <c r="O471" s="449"/>
      <c r="P471" s="453"/>
      <c r="Q471" s="453"/>
      <c r="R471" s="523"/>
      <c r="S471" s="454"/>
    </row>
    <row r="472" spans="1:19" ht="14.4" customHeight="1" x14ac:dyDescent="0.3">
      <c r="A472" s="448" t="s">
        <v>996</v>
      </c>
      <c r="B472" s="449" t="s">
        <v>997</v>
      </c>
      <c r="C472" s="449" t="s">
        <v>407</v>
      </c>
      <c r="D472" s="449" t="s">
        <v>985</v>
      </c>
      <c r="E472" s="449" t="s">
        <v>998</v>
      </c>
      <c r="F472" s="449" t="s">
        <v>1017</v>
      </c>
      <c r="G472" s="449" t="s">
        <v>1018</v>
      </c>
      <c r="H472" s="453">
        <v>23</v>
      </c>
      <c r="I472" s="453">
        <v>7406</v>
      </c>
      <c r="J472" s="449">
        <v>0.52636815920398006</v>
      </c>
      <c r="K472" s="449">
        <v>322</v>
      </c>
      <c r="L472" s="453">
        <v>42</v>
      </c>
      <c r="M472" s="453">
        <v>14070</v>
      </c>
      <c r="N472" s="449">
        <v>1</v>
      </c>
      <c r="O472" s="449">
        <v>335</v>
      </c>
      <c r="P472" s="453"/>
      <c r="Q472" s="453"/>
      <c r="R472" s="523"/>
      <c r="S472" s="454"/>
    </row>
    <row r="473" spans="1:19" ht="14.4" customHeight="1" x14ac:dyDescent="0.3">
      <c r="A473" s="448" t="s">
        <v>996</v>
      </c>
      <c r="B473" s="449" t="s">
        <v>997</v>
      </c>
      <c r="C473" s="449" t="s">
        <v>407</v>
      </c>
      <c r="D473" s="449" t="s">
        <v>985</v>
      </c>
      <c r="E473" s="449" t="s">
        <v>998</v>
      </c>
      <c r="F473" s="449" t="s">
        <v>1019</v>
      </c>
      <c r="G473" s="449" t="s">
        <v>1020</v>
      </c>
      <c r="H473" s="453">
        <v>1</v>
      </c>
      <c r="I473" s="453">
        <v>439</v>
      </c>
      <c r="J473" s="449"/>
      <c r="K473" s="449">
        <v>439</v>
      </c>
      <c r="L473" s="453"/>
      <c r="M473" s="453"/>
      <c r="N473" s="449"/>
      <c r="O473" s="449"/>
      <c r="P473" s="453"/>
      <c r="Q473" s="453"/>
      <c r="R473" s="523"/>
      <c r="S473" s="454"/>
    </row>
    <row r="474" spans="1:19" ht="14.4" customHeight="1" x14ac:dyDescent="0.3">
      <c r="A474" s="448" t="s">
        <v>996</v>
      </c>
      <c r="B474" s="449" t="s">
        <v>997</v>
      </c>
      <c r="C474" s="449" t="s">
        <v>407</v>
      </c>
      <c r="D474" s="449" t="s">
        <v>985</v>
      </c>
      <c r="E474" s="449" t="s">
        <v>998</v>
      </c>
      <c r="F474" s="449" t="s">
        <v>1021</v>
      </c>
      <c r="G474" s="449" t="s">
        <v>1022</v>
      </c>
      <c r="H474" s="453">
        <v>93</v>
      </c>
      <c r="I474" s="453">
        <v>31713</v>
      </c>
      <c r="J474" s="449">
        <v>1.3562417140657743</v>
      </c>
      <c r="K474" s="449">
        <v>341</v>
      </c>
      <c r="L474" s="453">
        <v>67</v>
      </c>
      <c r="M474" s="453">
        <v>23383</v>
      </c>
      <c r="N474" s="449">
        <v>1</v>
      </c>
      <c r="O474" s="449">
        <v>349</v>
      </c>
      <c r="P474" s="453">
        <v>3</v>
      </c>
      <c r="Q474" s="453">
        <v>1047</v>
      </c>
      <c r="R474" s="523">
        <v>4.4776119402985072E-2</v>
      </c>
      <c r="S474" s="454">
        <v>349</v>
      </c>
    </row>
    <row r="475" spans="1:19" ht="14.4" customHeight="1" x14ac:dyDescent="0.3">
      <c r="A475" s="448" t="s">
        <v>996</v>
      </c>
      <c r="B475" s="449" t="s">
        <v>997</v>
      </c>
      <c r="C475" s="449" t="s">
        <v>407</v>
      </c>
      <c r="D475" s="449" t="s">
        <v>985</v>
      </c>
      <c r="E475" s="449" t="s">
        <v>998</v>
      </c>
      <c r="F475" s="449" t="s">
        <v>1033</v>
      </c>
      <c r="G475" s="449" t="s">
        <v>1034</v>
      </c>
      <c r="H475" s="453">
        <v>17</v>
      </c>
      <c r="I475" s="453">
        <v>799</v>
      </c>
      <c r="J475" s="449">
        <v>0.36235827664399095</v>
      </c>
      <c r="K475" s="449">
        <v>47</v>
      </c>
      <c r="L475" s="453">
        <v>45</v>
      </c>
      <c r="M475" s="453">
        <v>2205</v>
      </c>
      <c r="N475" s="449">
        <v>1</v>
      </c>
      <c r="O475" s="449">
        <v>49</v>
      </c>
      <c r="P475" s="453">
        <v>2</v>
      </c>
      <c r="Q475" s="453">
        <v>98</v>
      </c>
      <c r="R475" s="523">
        <v>4.4444444444444446E-2</v>
      </c>
      <c r="S475" s="454">
        <v>49</v>
      </c>
    </row>
    <row r="476" spans="1:19" ht="14.4" customHeight="1" x14ac:dyDescent="0.3">
      <c r="A476" s="448" t="s">
        <v>996</v>
      </c>
      <c r="B476" s="449" t="s">
        <v>997</v>
      </c>
      <c r="C476" s="449" t="s">
        <v>407</v>
      </c>
      <c r="D476" s="449" t="s">
        <v>985</v>
      </c>
      <c r="E476" s="449" t="s">
        <v>998</v>
      </c>
      <c r="F476" s="449" t="s">
        <v>1035</v>
      </c>
      <c r="G476" s="449" t="s">
        <v>1036</v>
      </c>
      <c r="H476" s="453">
        <v>25</v>
      </c>
      <c r="I476" s="453">
        <v>9400</v>
      </c>
      <c r="J476" s="449">
        <v>1.0560611167284575</v>
      </c>
      <c r="K476" s="449">
        <v>376</v>
      </c>
      <c r="L476" s="453">
        <v>23</v>
      </c>
      <c r="M476" s="453">
        <v>8901</v>
      </c>
      <c r="N476" s="449">
        <v>1</v>
      </c>
      <c r="O476" s="449">
        <v>387</v>
      </c>
      <c r="P476" s="453"/>
      <c r="Q476" s="453"/>
      <c r="R476" s="523"/>
      <c r="S476" s="454"/>
    </row>
    <row r="477" spans="1:19" ht="14.4" customHeight="1" x14ac:dyDescent="0.3">
      <c r="A477" s="448" t="s">
        <v>996</v>
      </c>
      <c r="B477" s="449" t="s">
        <v>997</v>
      </c>
      <c r="C477" s="449" t="s">
        <v>407</v>
      </c>
      <c r="D477" s="449" t="s">
        <v>985</v>
      </c>
      <c r="E477" s="449" t="s">
        <v>998</v>
      </c>
      <c r="F477" s="449" t="s">
        <v>1037</v>
      </c>
      <c r="G477" s="449" t="s">
        <v>1038</v>
      </c>
      <c r="H477" s="453">
        <v>21</v>
      </c>
      <c r="I477" s="453">
        <v>777</v>
      </c>
      <c r="J477" s="449">
        <v>0.78643724696356276</v>
      </c>
      <c r="K477" s="449">
        <v>37</v>
      </c>
      <c r="L477" s="453">
        <v>26</v>
      </c>
      <c r="M477" s="453">
        <v>988</v>
      </c>
      <c r="N477" s="449">
        <v>1</v>
      </c>
      <c r="O477" s="449">
        <v>38</v>
      </c>
      <c r="P477" s="453"/>
      <c r="Q477" s="453"/>
      <c r="R477" s="523"/>
      <c r="S477" s="454"/>
    </row>
    <row r="478" spans="1:19" ht="14.4" customHeight="1" x14ac:dyDescent="0.3">
      <c r="A478" s="448" t="s">
        <v>996</v>
      </c>
      <c r="B478" s="449" t="s">
        <v>997</v>
      </c>
      <c r="C478" s="449" t="s">
        <v>407</v>
      </c>
      <c r="D478" s="449" t="s">
        <v>985</v>
      </c>
      <c r="E478" s="449" t="s">
        <v>998</v>
      </c>
      <c r="F478" s="449" t="s">
        <v>1039</v>
      </c>
      <c r="G478" s="449" t="s">
        <v>1040</v>
      </c>
      <c r="H478" s="453">
        <v>1</v>
      </c>
      <c r="I478" s="453">
        <v>255</v>
      </c>
      <c r="J478" s="449">
        <v>0.13798701298701299</v>
      </c>
      <c r="K478" s="449">
        <v>255</v>
      </c>
      <c r="L478" s="453">
        <v>7</v>
      </c>
      <c r="M478" s="453">
        <v>1848</v>
      </c>
      <c r="N478" s="449">
        <v>1</v>
      </c>
      <c r="O478" s="449">
        <v>264</v>
      </c>
      <c r="P478" s="453"/>
      <c r="Q478" s="453"/>
      <c r="R478" s="523"/>
      <c r="S478" s="454"/>
    </row>
    <row r="479" spans="1:19" ht="14.4" customHeight="1" x14ac:dyDescent="0.3">
      <c r="A479" s="448" t="s">
        <v>996</v>
      </c>
      <c r="B479" s="449" t="s">
        <v>997</v>
      </c>
      <c r="C479" s="449" t="s">
        <v>407</v>
      </c>
      <c r="D479" s="449" t="s">
        <v>985</v>
      </c>
      <c r="E479" s="449" t="s">
        <v>998</v>
      </c>
      <c r="F479" s="449" t="s">
        <v>1041</v>
      </c>
      <c r="G479" s="449" t="s">
        <v>1042</v>
      </c>
      <c r="H479" s="453">
        <v>148</v>
      </c>
      <c r="I479" s="453">
        <v>100048</v>
      </c>
      <c r="J479" s="449">
        <v>0.68323863636363635</v>
      </c>
      <c r="K479" s="449">
        <v>676</v>
      </c>
      <c r="L479" s="453">
        <v>208</v>
      </c>
      <c r="M479" s="453">
        <v>146432</v>
      </c>
      <c r="N479" s="449">
        <v>1</v>
      </c>
      <c r="O479" s="449">
        <v>704</v>
      </c>
      <c r="P479" s="453">
        <v>12</v>
      </c>
      <c r="Q479" s="453">
        <v>8460</v>
      </c>
      <c r="R479" s="523">
        <v>5.7774256993006992E-2</v>
      </c>
      <c r="S479" s="454">
        <v>705</v>
      </c>
    </row>
    <row r="480" spans="1:19" ht="14.4" customHeight="1" x14ac:dyDescent="0.3">
      <c r="A480" s="448" t="s">
        <v>996</v>
      </c>
      <c r="B480" s="449" t="s">
        <v>997</v>
      </c>
      <c r="C480" s="449" t="s">
        <v>407</v>
      </c>
      <c r="D480" s="449" t="s">
        <v>985</v>
      </c>
      <c r="E480" s="449" t="s">
        <v>998</v>
      </c>
      <c r="F480" s="449" t="s">
        <v>1043</v>
      </c>
      <c r="G480" s="449" t="s">
        <v>1044</v>
      </c>
      <c r="H480" s="453">
        <v>6</v>
      </c>
      <c r="I480" s="453">
        <v>828</v>
      </c>
      <c r="J480" s="449"/>
      <c r="K480" s="449">
        <v>138</v>
      </c>
      <c r="L480" s="453"/>
      <c r="M480" s="453"/>
      <c r="N480" s="449"/>
      <c r="O480" s="449"/>
      <c r="P480" s="453"/>
      <c r="Q480" s="453"/>
      <c r="R480" s="523"/>
      <c r="S480" s="454"/>
    </row>
    <row r="481" spans="1:19" ht="14.4" customHeight="1" x14ac:dyDescent="0.3">
      <c r="A481" s="448" t="s">
        <v>996</v>
      </c>
      <c r="B481" s="449" t="s">
        <v>997</v>
      </c>
      <c r="C481" s="449" t="s">
        <v>407</v>
      </c>
      <c r="D481" s="449" t="s">
        <v>985</v>
      </c>
      <c r="E481" s="449" t="s">
        <v>998</v>
      </c>
      <c r="F481" s="449" t="s">
        <v>1045</v>
      </c>
      <c r="G481" s="449" t="s">
        <v>1046</v>
      </c>
      <c r="H481" s="453">
        <v>104</v>
      </c>
      <c r="I481" s="453">
        <v>29640</v>
      </c>
      <c r="J481" s="449">
        <v>0.8783783783783784</v>
      </c>
      <c r="K481" s="449">
        <v>285</v>
      </c>
      <c r="L481" s="453">
        <v>111</v>
      </c>
      <c r="M481" s="453">
        <v>33744</v>
      </c>
      <c r="N481" s="449">
        <v>1</v>
      </c>
      <c r="O481" s="449">
        <v>304</v>
      </c>
      <c r="P481" s="453">
        <v>5</v>
      </c>
      <c r="Q481" s="453">
        <v>1525</v>
      </c>
      <c r="R481" s="523">
        <v>4.5193219535324798E-2</v>
      </c>
      <c r="S481" s="454">
        <v>305</v>
      </c>
    </row>
    <row r="482" spans="1:19" ht="14.4" customHeight="1" x14ac:dyDescent="0.3">
      <c r="A482" s="448" t="s">
        <v>996</v>
      </c>
      <c r="B482" s="449" t="s">
        <v>997</v>
      </c>
      <c r="C482" s="449" t="s">
        <v>407</v>
      </c>
      <c r="D482" s="449" t="s">
        <v>985</v>
      </c>
      <c r="E482" s="449" t="s">
        <v>998</v>
      </c>
      <c r="F482" s="449" t="s">
        <v>1047</v>
      </c>
      <c r="G482" s="449" t="s">
        <v>1048</v>
      </c>
      <c r="H482" s="453"/>
      <c r="I482" s="453"/>
      <c r="J482" s="449"/>
      <c r="K482" s="449"/>
      <c r="L482" s="453">
        <v>1</v>
      </c>
      <c r="M482" s="453">
        <v>3707</v>
      </c>
      <c r="N482" s="449">
        <v>1</v>
      </c>
      <c r="O482" s="449">
        <v>3707</v>
      </c>
      <c r="P482" s="453"/>
      <c r="Q482" s="453"/>
      <c r="R482" s="523"/>
      <c r="S482" s="454"/>
    </row>
    <row r="483" spans="1:19" ht="14.4" customHeight="1" x14ac:dyDescent="0.3">
      <c r="A483" s="448" t="s">
        <v>996</v>
      </c>
      <c r="B483" s="449" t="s">
        <v>997</v>
      </c>
      <c r="C483" s="449" t="s">
        <v>407</v>
      </c>
      <c r="D483" s="449" t="s">
        <v>985</v>
      </c>
      <c r="E483" s="449" t="s">
        <v>998</v>
      </c>
      <c r="F483" s="449" t="s">
        <v>1049</v>
      </c>
      <c r="G483" s="449" t="s">
        <v>1050</v>
      </c>
      <c r="H483" s="453">
        <v>89</v>
      </c>
      <c r="I483" s="453">
        <v>41118</v>
      </c>
      <c r="J483" s="449">
        <v>1.7709535705056423</v>
      </c>
      <c r="K483" s="449">
        <v>462</v>
      </c>
      <c r="L483" s="453">
        <v>47</v>
      </c>
      <c r="M483" s="453">
        <v>23218</v>
      </c>
      <c r="N483" s="449">
        <v>1</v>
      </c>
      <c r="O483" s="449">
        <v>494</v>
      </c>
      <c r="P483" s="453">
        <v>3</v>
      </c>
      <c r="Q483" s="453">
        <v>1482</v>
      </c>
      <c r="R483" s="523">
        <v>6.3829787234042548E-2</v>
      </c>
      <c r="S483" s="454">
        <v>494</v>
      </c>
    </row>
    <row r="484" spans="1:19" ht="14.4" customHeight="1" x14ac:dyDescent="0.3">
      <c r="A484" s="448" t="s">
        <v>996</v>
      </c>
      <c r="B484" s="449" t="s">
        <v>997</v>
      </c>
      <c r="C484" s="449" t="s">
        <v>407</v>
      </c>
      <c r="D484" s="449" t="s">
        <v>985</v>
      </c>
      <c r="E484" s="449" t="s">
        <v>998</v>
      </c>
      <c r="F484" s="449" t="s">
        <v>1053</v>
      </c>
      <c r="G484" s="449" t="s">
        <v>1054</v>
      </c>
      <c r="H484" s="453">
        <v>180</v>
      </c>
      <c r="I484" s="453">
        <v>64080</v>
      </c>
      <c r="J484" s="449">
        <v>1.1031158547082114</v>
      </c>
      <c r="K484" s="449">
        <v>356</v>
      </c>
      <c r="L484" s="453">
        <v>157</v>
      </c>
      <c r="M484" s="453">
        <v>58090</v>
      </c>
      <c r="N484" s="449">
        <v>1</v>
      </c>
      <c r="O484" s="449">
        <v>370</v>
      </c>
      <c r="P484" s="453">
        <v>8</v>
      </c>
      <c r="Q484" s="453">
        <v>2960</v>
      </c>
      <c r="R484" s="523">
        <v>5.0955414012738856E-2</v>
      </c>
      <c r="S484" s="454">
        <v>370</v>
      </c>
    </row>
    <row r="485" spans="1:19" ht="14.4" customHeight="1" x14ac:dyDescent="0.3">
      <c r="A485" s="448" t="s">
        <v>996</v>
      </c>
      <c r="B485" s="449" t="s">
        <v>997</v>
      </c>
      <c r="C485" s="449" t="s">
        <v>407</v>
      </c>
      <c r="D485" s="449" t="s">
        <v>985</v>
      </c>
      <c r="E485" s="449" t="s">
        <v>998</v>
      </c>
      <c r="F485" s="449" t="s">
        <v>1059</v>
      </c>
      <c r="G485" s="449" t="s">
        <v>1060</v>
      </c>
      <c r="H485" s="453">
        <v>35</v>
      </c>
      <c r="I485" s="453">
        <v>3675</v>
      </c>
      <c r="J485" s="449">
        <v>6.6216216216216219</v>
      </c>
      <c r="K485" s="449">
        <v>105</v>
      </c>
      <c r="L485" s="453">
        <v>5</v>
      </c>
      <c r="M485" s="453">
        <v>555</v>
      </c>
      <c r="N485" s="449">
        <v>1</v>
      </c>
      <c r="O485" s="449">
        <v>111</v>
      </c>
      <c r="P485" s="453"/>
      <c r="Q485" s="453"/>
      <c r="R485" s="523"/>
      <c r="S485" s="454"/>
    </row>
    <row r="486" spans="1:19" ht="14.4" customHeight="1" x14ac:dyDescent="0.3">
      <c r="A486" s="448" t="s">
        <v>996</v>
      </c>
      <c r="B486" s="449" t="s">
        <v>997</v>
      </c>
      <c r="C486" s="449" t="s">
        <v>407</v>
      </c>
      <c r="D486" s="449" t="s">
        <v>985</v>
      </c>
      <c r="E486" s="449" t="s">
        <v>998</v>
      </c>
      <c r="F486" s="449" t="s">
        <v>1063</v>
      </c>
      <c r="G486" s="449" t="s">
        <v>1064</v>
      </c>
      <c r="H486" s="453">
        <v>21</v>
      </c>
      <c r="I486" s="453">
        <v>9723</v>
      </c>
      <c r="J486" s="449">
        <v>0.93535353535353538</v>
      </c>
      <c r="K486" s="449">
        <v>463</v>
      </c>
      <c r="L486" s="453">
        <v>21</v>
      </c>
      <c r="M486" s="453">
        <v>10395</v>
      </c>
      <c r="N486" s="449">
        <v>1</v>
      </c>
      <c r="O486" s="449">
        <v>495</v>
      </c>
      <c r="P486" s="453"/>
      <c r="Q486" s="453"/>
      <c r="R486" s="523"/>
      <c r="S486" s="454"/>
    </row>
    <row r="487" spans="1:19" ht="14.4" customHeight="1" x14ac:dyDescent="0.3">
      <c r="A487" s="448" t="s">
        <v>996</v>
      </c>
      <c r="B487" s="449" t="s">
        <v>997</v>
      </c>
      <c r="C487" s="449" t="s">
        <v>407</v>
      </c>
      <c r="D487" s="449" t="s">
        <v>985</v>
      </c>
      <c r="E487" s="449" t="s">
        <v>998</v>
      </c>
      <c r="F487" s="449" t="s">
        <v>1065</v>
      </c>
      <c r="G487" s="449" t="s">
        <v>1066</v>
      </c>
      <c r="H487" s="453"/>
      <c r="I487" s="453"/>
      <c r="J487" s="449"/>
      <c r="K487" s="449"/>
      <c r="L487" s="453">
        <v>1</v>
      </c>
      <c r="M487" s="453">
        <v>1283</v>
      </c>
      <c r="N487" s="449">
        <v>1</v>
      </c>
      <c r="O487" s="449">
        <v>1283</v>
      </c>
      <c r="P487" s="453"/>
      <c r="Q487" s="453"/>
      <c r="R487" s="523"/>
      <c r="S487" s="454"/>
    </row>
    <row r="488" spans="1:19" ht="14.4" customHeight="1" x14ac:dyDescent="0.3">
      <c r="A488" s="448" t="s">
        <v>996</v>
      </c>
      <c r="B488" s="449" t="s">
        <v>997</v>
      </c>
      <c r="C488" s="449" t="s">
        <v>407</v>
      </c>
      <c r="D488" s="449" t="s">
        <v>985</v>
      </c>
      <c r="E488" s="449" t="s">
        <v>998</v>
      </c>
      <c r="F488" s="449" t="s">
        <v>1067</v>
      </c>
      <c r="G488" s="449" t="s">
        <v>1068</v>
      </c>
      <c r="H488" s="453">
        <v>29</v>
      </c>
      <c r="I488" s="453">
        <v>12673</v>
      </c>
      <c r="J488" s="449">
        <v>3.0879629629629628</v>
      </c>
      <c r="K488" s="449">
        <v>437</v>
      </c>
      <c r="L488" s="453">
        <v>9</v>
      </c>
      <c r="M488" s="453">
        <v>4104</v>
      </c>
      <c r="N488" s="449">
        <v>1</v>
      </c>
      <c r="O488" s="449">
        <v>456</v>
      </c>
      <c r="P488" s="453"/>
      <c r="Q488" s="453"/>
      <c r="R488" s="523"/>
      <c r="S488" s="454"/>
    </row>
    <row r="489" spans="1:19" ht="14.4" customHeight="1" x14ac:dyDescent="0.3">
      <c r="A489" s="448" t="s">
        <v>996</v>
      </c>
      <c r="B489" s="449" t="s">
        <v>997</v>
      </c>
      <c r="C489" s="449" t="s">
        <v>407</v>
      </c>
      <c r="D489" s="449" t="s">
        <v>985</v>
      </c>
      <c r="E489" s="449" t="s">
        <v>998</v>
      </c>
      <c r="F489" s="449" t="s">
        <v>1069</v>
      </c>
      <c r="G489" s="449" t="s">
        <v>1070</v>
      </c>
      <c r="H489" s="453">
        <v>198</v>
      </c>
      <c r="I489" s="453">
        <v>10692</v>
      </c>
      <c r="J489" s="449">
        <v>3.6868965517241379</v>
      </c>
      <c r="K489" s="449">
        <v>54</v>
      </c>
      <c r="L489" s="453">
        <v>50</v>
      </c>
      <c r="M489" s="453">
        <v>2900</v>
      </c>
      <c r="N489" s="449">
        <v>1</v>
      </c>
      <c r="O489" s="449">
        <v>58</v>
      </c>
      <c r="P489" s="453"/>
      <c r="Q489" s="453"/>
      <c r="R489" s="523"/>
      <c r="S489" s="454"/>
    </row>
    <row r="490" spans="1:19" ht="14.4" customHeight="1" x14ac:dyDescent="0.3">
      <c r="A490" s="448" t="s">
        <v>996</v>
      </c>
      <c r="B490" s="449" t="s">
        <v>997</v>
      </c>
      <c r="C490" s="449" t="s">
        <v>407</v>
      </c>
      <c r="D490" s="449" t="s">
        <v>985</v>
      </c>
      <c r="E490" s="449" t="s">
        <v>998</v>
      </c>
      <c r="F490" s="449" t="s">
        <v>1077</v>
      </c>
      <c r="G490" s="449" t="s">
        <v>1078</v>
      </c>
      <c r="H490" s="453">
        <v>70</v>
      </c>
      <c r="I490" s="453">
        <v>11830</v>
      </c>
      <c r="J490" s="449">
        <v>0.96571428571428575</v>
      </c>
      <c r="K490" s="449">
        <v>169</v>
      </c>
      <c r="L490" s="453">
        <v>70</v>
      </c>
      <c r="M490" s="453">
        <v>12250</v>
      </c>
      <c r="N490" s="449">
        <v>1</v>
      </c>
      <c r="O490" s="449">
        <v>175</v>
      </c>
      <c r="P490" s="453">
        <v>4</v>
      </c>
      <c r="Q490" s="453">
        <v>704</v>
      </c>
      <c r="R490" s="523">
        <v>5.746938775510204E-2</v>
      </c>
      <c r="S490" s="454">
        <v>176</v>
      </c>
    </row>
    <row r="491" spans="1:19" ht="14.4" customHeight="1" x14ac:dyDescent="0.3">
      <c r="A491" s="448" t="s">
        <v>996</v>
      </c>
      <c r="B491" s="449" t="s">
        <v>997</v>
      </c>
      <c r="C491" s="449" t="s">
        <v>407</v>
      </c>
      <c r="D491" s="449" t="s">
        <v>985</v>
      </c>
      <c r="E491" s="449" t="s">
        <v>998</v>
      </c>
      <c r="F491" s="449" t="s">
        <v>1079</v>
      </c>
      <c r="G491" s="449" t="s">
        <v>1080</v>
      </c>
      <c r="H491" s="453">
        <v>570</v>
      </c>
      <c r="I491" s="453">
        <v>46170</v>
      </c>
      <c r="J491" s="449">
        <v>0.74103201990209455</v>
      </c>
      <c r="K491" s="449">
        <v>81</v>
      </c>
      <c r="L491" s="453">
        <v>733</v>
      </c>
      <c r="M491" s="453">
        <v>62305</v>
      </c>
      <c r="N491" s="449">
        <v>1</v>
      </c>
      <c r="O491" s="449">
        <v>85</v>
      </c>
      <c r="P491" s="453">
        <v>42</v>
      </c>
      <c r="Q491" s="453">
        <v>3570</v>
      </c>
      <c r="R491" s="523">
        <v>5.7298772169167803E-2</v>
      </c>
      <c r="S491" s="454">
        <v>85</v>
      </c>
    </row>
    <row r="492" spans="1:19" ht="14.4" customHeight="1" x14ac:dyDescent="0.3">
      <c r="A492" s="448" t="s">
        <v>996</v>
      </c>
      <c r="B492" s="449" t="s">
        <v>997</v>
      </c>
      <c r="C492" s="449" t="s">
        <v>407</v>
      </c>
      <c r="D492" s="449" t="s">
        <v>985</v>
      </c>
      <c r="E492" s="449" t="s">
        <v>998</v>
      </c>
      <c r="F492" s="449" t="s">
        <v>1081</v>
      </c>
      <c r="G492" s="449" t="s">
        <v>1082</v>
      </c>
      <c r="H492" s="453"/>
      <c r="I492" s="453"/>
      <c r="J492" s="449"/>
      <c r="K492" s="449"/>
      <c r="L492" s="453">
        <v>2</v>
      </c>
      <c r="M492" s="453">
        <v>356</v>
      </c>
      <c r="N492" s="449">
        <v>1</v>
      </c>
      <c r="O492" s="449">
        <v>178</v>
      </c>
      <c r="P492" s="453"/>
      <c r="Q492" s="453"/>
      <c r="R492" s="523"/>
      <c r="S492" s="454"/>
    </row>
    <row r="493" spans="1:19" ht="14.4" customHeight="1" x14ac:dyDescent="0.3">
      <c r="A493" s="448" t="s">
        <v>996</v>
      </c>
      <c r="B493" s="449" t="s">
        <v>997</v>
      </c>
      <c r="C493" s="449" t="s">
        <v>407</v>
      </c>
      <c r="D493" s="449" t="s">
        <v>985</v>
      </c>
      <c r="E493" s="449" t="s">
        <v>998</v>
      </c>
      <c r="F493" s="449" t="s">
        <v>1083</v>
      </c>
      <c r="G493" s="449" t="s">
        <v>1084</v>
      </c>
      <c r="H493" s="453">
        <v>2</v>
      </c>
      <c r="I493" s="453">
        <v>326</v>
      </c>
      <c r="J493" s="449">
        <v>1.9289940828402368</v>
      </c>
      <c r="K493" s="449">
        <v>163</v>
      </c>
      <c r="L493" s="453">
        <v>1</v>
      </c>
      <c r="M493" s="453">
        <v>169</v>
      </c>
      <c r="N493" s="449">
        <v>1</v>
      </c>
      <c r="O493" s="449">
        <v>169</v>
      </c>
      <c r="P493" s="453"/>
      <c r="Q493" s="453"/>
      <c r="R493" s="523"/>
      <c r="S493" s="454"/>
    </row>
    <row r="494" spans="1:19" ht="14.4" customHeight="1" x14ac:dyDescent="0.3">
      <c r="A494" s="448" t="s">
        <v>996</v>
      </c>
      <c r="B494" s="449" t="s">
        <v>997</v>
      </c>
      <c r="C494" s="449" t="s">
        <v>407</v>
      </c>
      <c r="D494" s="449" t="s">
        <v>985</v>
      </c>
      <c r="E494" s="449" t="s">
        <v>998</v>
      </c>
      <c r="F494" s="449" t="s">
        <v>1085</v>
      </c>
      <c r="G494" s="449" t="s">
        <v>1086</v>
      </c>
      <c r="H494" s="453">
        <v>4</v>
      </c>
      <c r="I494" s="453">
        <v>112</v>
      </c>
      <c r="J494" s="449">
        <v>0.19310344827586207</v>
      </c>
      <c r="K494" s="449">
        <v>28</v>
      </c>
      <c r="L494" s="453">
        <v>20</v>
      </c>
      <c r="M494" s="453">
        <v>580</v>
      </c>
      <c r="N494" s="449">
        <v>1</v>
      </c>
      <c r="O494" s="449">
        <v>29</v>
      </c>
      <c r="P494" s="453"/>
      <c r="Q494" s="453"/>
      <c r="R494" s="523"/>
      <c r="S494" s="454"/>
    </row>
    <row r="495" spans="1:19" ht="14.4" customHeight="1" x14ac:dyDescent="0.3">
      <c r="A495" s="448" t="s">
        <v>996</v>
      </c>
      <c r="B495" s="449" t="s">
        <v>997</v>
      </c>
      <c r="C495" s="449" t="s">
        <v>407</v>
      </c>
      <c r="D495" s="449" t="s">
        <v>985</v>
      </c>
      <c r="E495" s="449" t="s">
        <v>998</v>
      </c>
      <c r="F495" s="449" t="s">
        <v>1087</v>
      </c>
      <c r="G495" s="449" t="s">
        <v>1088</v>
      </c>
      <c r="H495" s="453"/>
      <c r="I495" s="453"/>
      <c r="J495" s="449"/>
      <c r="K495" s="449"/>
      <c r="L495" s="453">
        <v>1</v>
      </c>
      <c r="M495" s="453">
        <v>1011</v>
      </c>
      <c r="N495" s="449">
        <v>1</v>
      </c>
      <c r="O495" s="449">
        <v>1011</v>
      </c>
      <c r="P495" s="453"/>
      <c r="Q495" s="453"/>
      <c r="R495" s="523"/>
      <c r="S495" s="454"/>
    </row>
    <row r="496" spans="1:19" ht="14.4" customHeight="1" x14ac:dyDescent="0.3">
      <c r="A496" s="448" t="s">
        <v>996</v>
      </c>
      <c r="B496" s="449" t="s">
        <v>997</v>
      </c>
      <c r="C496" s="449" t="s">
        <v>407</v>
      </c>
      <c r="D496" s="449" t="s">
        <v>985</v>
      </c>
      <c r="E496" s="449" t="s">
        <v>998</v>
      </c>
      <c r="F496" s="449" t="s">
        <v>1089</v>
      </c>
      <c r="G496" s="449" t="s">
        <v>1090</v>
      </c>
      <c r="H496" s="453">
        <v>37</v>
      </c>
      <c r="I496" s="453">
        <v>6290</v>
      </c>
      <c r="J496" s="449">
        <v>0.7445549242424242</v>
      </c>
      <c r="K496" s="449">
        <v>170</v>
      </c>
      <c r="L496" s="453">
        <v>48</v>
      </c>
      <c r="M496" s="453">
        <v>8448</v>
      </c>
      <c r="N496" s="449">
        <v>1</v>
      </c>
      <c r="O496" s="449">
        <v>176</v>
      </c>
      <c r="P496" s="453">
        <v>2</v>
      </c>
      <c r="Q496" s="453">
        <v>352</v>
      </c>
      <c r="R496" s="523">
        <v>4.1666666666666664E-2</v>
      </c>
      <c r="S496" s="454">
        <v>176</v>
      </c>
    </row>
    <row r="497" spans="1:19" ht="14.4" customHeight="1" x14ac:dyDescent="0.3">
      <c r="A497" s="448" t="s">
        <v>996</v>
      </c>
      <c r="B497" s="449" t="s">
        <v>997</v>
      </c>
      <c r="C497" s="449" t="s">
        <v>407</v>
      </c>
      <c r="D497" s="449" t="s">
        <v>985</v>
      </c>
      <c r="E497" s="449" t="s">
        <v>998</v>
      </c>
      <c r="F497" s="449" t="s">
        <v>1091</v>
      </c>
      <c r="G497" s="449" t="s">
        <v>1092</v>
      </c>
      <c r="H497" s="453"/>
      <c r="I497" s="453"/>
      <c r="J497" s="449"/>
      <c r="K497" s="449"/>
      <c r="L497" s="453">
        <v>4</v>
      </c>
      <c r="M497" s="453">
        <v>9176</v>
      </c>
      <c r="N497" s="449">
        <v>1</v>
      </c>
      <c r="O497" s="449">
        <v>2294</v>
      </c>
      <c r="P497" s="453"/>
      <c r="Q497" s="453"/>
      <c r="R497" s="523"/>
      <c r="S497" s="454"/>
    </row>
    <row r="498" spans="1:19" ht="14.4" customHeight="1" x14ac:dyDescent="0.3">
      <c r="A498" s="448" t="s">
        <v>996</v>
      </c>
      <c r="B498" s="449" t="s">
        <v>997</v>
      </c>
      <c r="C498" s="449" t="s">
        <v>407</v>
      </c>
      <c r="D498" s="449" t="s">
        <v>985</v>
      </c>
      <c r="E498" s="449" t="s">
        <v>998</v>
      </c>
      <c r="F498" s="449" t="s">
        <v>1093</v>
      </c>
      <c r="G498" s="449" t="s">
        <v>1094</v>
      </c>
      <c r="H498" s="453">
        <v>193</v>
      </c>
      <c r="I498" s="453">
        <v>47671</v>
      </c>
      <c r="J498" s="449">
        <v>0.64276083380524773</v>
      </c>
      <c r="K498" s="449">
        <v>247</v>
      </c>
      <c r="L498" s="453">
        <v>282</v>
      </c>
      <c r="M498" s="453">
        <v>74166</v>
      </c>
      <c r="N498" s="449">
        <v>1</v>
      </c>
      <c r="O498" s="449">
        <v>263</v>
      </c>
      <c r="P498" s="453">
        <v>15</v>
      </c>
      <c r="Q498" s="453">
        <v>3960</v>
      </c>
      <c r="R498" s="523">
        <v>5.3393738370681981E-2</v>
      </c>
      <c r="S498" s="454">
        <v>264</v>
      </c>
    </row>
    <row r="499" spans="1:19" ht="14.4" customHeight="1" x14ac:dyDescent="0.3">
      <c r="A499" s="448" t="s">
        <v>996</v>
      </c>
      <c r="B499" s="449" t="s">
        <v>997</v>
      </c>
      <c r="C499" s="449" t="s">
        <v>407</v>
      </c>
      <c r="D499" s="449" t="s">
        <v>985</v>
      </c>
      <c r="E499" s="449" t="s">
        <v>998</v>
      </c>
      <c r="F499" s="449" t="s">
        <v>1095</v>
      </c>
      <c r="G499" s="449" t="s">
        <v>1096</v>
      </c>
      <c r="H499" s="453">
        <v>3</v>
      </c>
      <c r="I499" s="453">
        <v>6036</v>
      </c>
      <c r="J499" s="449">
        <v>1.4169014084507043</v>
      </c>
      <c r="K499" s="449">
        <v>2012</v>
      </c>
      <c r="L499" s="453">
        <v>2</v>
      </c>
      <c r="M499" s="453">
        <v>4260</v>
      </c>
      <c r="N499" s="449">
        <v>1</v>
      </c>
      <c r="O499" s="449">
        <v>2130</v>
      </c>
      <c r="P499" s="453"/>
      <c r="Q499" s="453"/>
      <c r="R499" s="523"/>
      <c r="S499" s="454"/>
    </row>
    <row r="500" spans="1:19" ht="14.4" customHeight="1" x14ac:dyDescent="0.3">
      <c r="A500" s="448" t="s">
        <v>996</v>
      </c>
      <c r="B500" s="449" t="s">
        <v>997</v>
      </c>
      <c r="C500" s="449" t="s">
        <v>407</v>
      </c>
      <c r="D500" s="449" t="s">
        <v>985</v>
      </c>
      <c r="E500" s="449" t="s">
        <v>998</v>
      </c>
      <c r="F500" s="449" t="s">
        <v>1099</v>
      </c>
      <c r="G500" s="449" t="s">
        <v>1100</v>
      </c>
      <c r="H500" s="453"/>
      <c r="I500" s="453"/>
      <c r="J500" s="449"/>
      <c r="K500" s="449"/>
      <c r="L500" s="453">
        <v>2</v>
      </c>
      <c r="M500" s="453">
        <v>846</v>
      </c>
      <c r="N500" s="449">
        <v>1</v>
      </c>
      <c r="O500" s="449">
        <v>423</v>
      </c>
      <c r="P500" s="453"/>
      <c r="Q500" s="453"/>
      <c r="R500" s="523"/>
      <c r="S500" s="454"/>
    </row>
    <row r="501" spans="1:19" ht="14.4" customHeight="1" x14ac:dyDescent="0.3">
      <c r="A501" s="448" t="s">
        <v>996</v>
      </c>
      <c r="B501" s="449" t="s">
        <v>997</v>
      </c>
      <c r="C501" s="449" t="s">
        <v>407</v>
      </c>
      <c r="D501" s="449" t="s">
        <v>985</v>
      </c>
      <c r="E501" s="449" t="s">
        <v>998</v>
      </c>
      <c r="F501" s="449" t="s">
        <v>1110</v>
      </c>
      <c r="G501" s="449" t="s">
        <v>1111</v>
      </c>
      <c r="H501" s="453"/>
      <c r="I501" s="453"/>
      <c r="J501" s="449"/>
      <c r="K501" s="449"/>
      <c r="L501" s="453">
        <v>1</v>
      </c>
      <c r="M501" s="453">
        <v>1096</v>
      </c>
      <c r="N501" s="449">
        <v>1</v>
      </c>
      <c r="O501" s="449">
        <v>1096</v>
      </c>
      <c r="P501" s="453"/>
      <c r="Q501" s="453"/>
      <c r="R501" s="523"/>
      <c r="S501" s="454"/>
    </row>
    <row r="502" spans="1:19" ht="14.4" customHeight="1" x14ac:dyDescent="0.3">
      <c r="A502" s="448" t="s">
        <v>996</v>
      </c>
      <c r="B502" s="449" t="s">
        <v>997</v>
      </c>
      <c r="C502" s="449" t="s">
        <v>407</v>
      </c>
      <c r="D502" s="449" t="s">
        <v>985</v>
      </c>
      <c r="E502" s="449" t="s">
        <v>998</v>
      </c>
      <c r="F502" s="449" t="s">
        <v>1112</v>
      </c>
      <c r="G502" s="449" t="s">
        <v>1113</v>
      </c>
      <c r="H502" s="453">
        <v>3</v>
      </c>
      <c r="I502" s="453">
        <v>309</v>
      </c>
      <c r="J502" s="449">
        <v>0.32087227414330216</v>
      </c>
      <c r="K502" s="449">
        <v>103</v>
      </c>
      <c r="L502" s="453">
        <v>9</v>
      </c>
      <c r="M502" s="453">
        <v>963</v>
      </c>
      <c r="N502" s="449">
        <v>1</v>
      </c>
      <c r="O502" s="449">
        <v>107</v>
      </c>
      <c r="P502" s="453"/>
      <c r="Q502" s="453"/>
      <c r="R502" s="523"/>
      <c r="S502" s="454"/>
    </row>
    <row r="503" spans="1:19" ht="14.4" customHeight="1" x14ac:dyDescent="0.3">
      <c r="A503" s="448" t="s">
        <v>996</v>
      </c>
      <c r="B503" s="449" t="s">
        <v>997</v>
      </c>
      <c r="C503" s="449" t="s">
        <v>407</v>
      </c>
      <c r="D503" s="449" t="s">
        <v>985</v>
      </c>
      <c r="E503" s="449" t="s">
        <v>998</v>
      </c>
      <c r="F503" s="449" t="s">
        <v>1114</v>
      </c>
      <c r="G503" s="449" t="s">
        <v>1115</v>
      </c>
      <c r="H503" s="453">
        <v>10</v>
      </c>
      <c r="I503" s="453">
        <v>3060</v>
      </c>
      <c r="J503" s="449">
        <v>0.64968152866242035</v>
      </c>
      <c r="K503" s="449">
        <v>306</v>
      </c>
      <c r="L503" s="453">
        <v>15</v>
      </c>
      <c r="M503" s="453">
        <v>4710</v>
      </c>
      <c r="N503" s="449">
        <v>1</v>
      </c>
      <c r="O503" s="449">
        <v>314</v>
      </c>
      <c r="P503" s="453"/>
      <c r="Q503" s="453"/>
      <c r="R503" s="523"/>
      <c r="S503" s="454"/>
    </row>
    <row r="504" spans="1:19" ht="14.4" customHeight="1" x14ac:dyDescent="0.3">
      <c r="A504" s="448" t="s">
        <v>996</v>
      </c>
      <c r="B504" s="449" t="s">
        <v>997</v>
      </c>
      <c r="C504" s="449" t="s">
        <v>407</v>
      </c>
      <c r="D504" s="449" t="s">
        <v>986</v>
      </c>
      <c r="E504" s="449" t="s">
        <v>998</v>
      </c>
      <c r="F504" s="449" t="s">
        <v>1003</v>
      </c>
      <c r="G504" s="449" t="s">
        <v>1004</v>
      </c>
      <c r="H504" s="453">
        <v>664</v>
      </c>
      <c r="I504" s="453">
        <v>35856</v>
      </c>
      <c r="J504" s="449"/>
      <c r="K504" s="449">
        <v>54</v>
      </c>
      <c r="L504" s="453"/>
      <c r="M504" s="453"/>
      <c r="N504" s="449"/>
      <c r="O504" s="449"/>
      <c r="P504" s="453"/>
      <c r="Q504" s="453"/>
      <c r="R504" s="523"/>
      <c r="S504" s="454"/>
    </row>
    <row r="505" spans="1:19" ht="14.4" customHeight="1" x14ac:dyDescent="0.3">
      <c r="A505" s="448" t="s">
        <v>996</v>
      </c>
      <c r="B505" s="449" t="s">
        <v>997</v>
      </c>
      <c r="C505" s="449" t="s">
        <v>407</v>
      </c>
      <c r="D505" s="449" t="s">
        <v>986</v>
      </c>
      <c r="E505" s="449" t="s">
        <v>998</v>
      </c>
      <c r="F505" s="449" t="s">
        <v>1005</v>
      </c>
      <c r="G505" s="449" t="s">
        <v>1006</v>
      </c>
      <c r="H505" s="453">
        <v>64</v>
      </c>
      <c r="I505" s="453">
        <v>7872</v>
      </c>
      <c r="J505" s="449"/>
      <c r="K505" s="449">
        <v>123</v>
      </c>
      <c r="L505" s="453"/>
      <c r="M505" s="453"/>
      <c r="N505" s="449"/>
      <c r="O505" s="449"/>
      <c r="P505" s="453"/>
      <c r="Q505" s="453"/>
      <c r="R505" s="523"/>
      <c r="S505" s="454"/>
    </row>
    <row r="506" spans="1:19" ht="14.4" customHeight="1" x14ac:dyDescent="0.3">
      <c r="A506" s="448" t="s">
        <v>996</v>
      </c>
      <c r="B506" s="449" t="s">
        <v>997</v>
      </c>
      <c r="C506" s="449" t="s">
        <v>407</v>
      </c>
      <c r="D506" s="449" t="s">
        <v>986</v>
      </c>
      <c r="E506" s="449" t="s">
        <v>998</v>
      </c>
      <c r="F506" s="449" t="s">
        <v>1007</v>
      </c>
      <c r="G506" s="449" t="s">
        <v>1008</v>
      </c>
      <c r="H506" s="453">
        <v>1</v>
      </c>
      <c r="I506" s="453">
        <v>177</v>
      </c>
      <c r="J506" s="449"/>
      <c r="K506" s="449">
        <v>177</v>
      </c>
      <c r="L506" s="453"/>
      <c r="M506" s="453"/>
      <c r="N506" s="449"/>
      <c r="O506" s="449"/>
      <c r="P506" s="453"/>
      <c r="Q506" s="453"/>
      <c r="R506" s="523"/>
      <c r="S506" s="454"/>
    </row>
    <row r="507" spans="1:19" ht="14.4" customHeight="1" x14ac:dyDescent="0.3">
      <c r="A507" s="448" t="s">
        <v>996</v>
      </c>
      <c r="B507" s="449" t="s">
        <v>997</v>
      </c>
      <c r="C507" s="449" t="s">
        <v>407</v>
      </c>
      <c r="D507" s="449" t="s">
        <v>986</v>
      </c>
      <c r="E507" s="449" t="s">
        <v>998</v>
      </c>
      <c r="F507" s="449" t="s">
        <v>1013</v>
      </c>
      <c r="G507" s="449" t="s">
        <v>1014</v>
      </c>
      <c r="H507" s="453">
        <v>236</v>
      </c>
      <c r="I507" s="453">
        <v>40592</v>
      </c>
      <c r="J507" s="449"/>
      <c r="K507" s="449">
        <v>172</v>
      </c>
      <c r="L507" s="453"/>
      <c r="M507" s="453"/>
      <c r="N507" s="449"/>
      <c r="O507" s="449"/>
      <c r="P507" s="453"/>
      <c r="Q507" s="453"/>
      <c r="R507" s="523"/>
      <c r="S507" s="454"/>
    </row>
    <row r="508" spans="1:19" ht="14.4" customHeight="1" x14ac:dyDescent="0.3">
      <c r="A508" s="448" t="s">
        <v>996</v>
      </c>
      <c r="B508" s="449" t="s">
        <v>997</v>
      </c>
      <c r="C508" s="449" t="s">
        <v>407</v>
      </c>
      <c r="D508" s="449" t="s">
        <v>986</v>
      </c>
      <c r="E508" s="449" t="s">
        <v>998</v>
      </c>
      <c r="F508" s="449" t="s">
        <v>1017</v>
      </c>
      <c r="G508" s="449" t="s">
        <v>1018</v>
      </c>
      <c r="H508" s="453">
        <v>107</v>
      </c>
      <c r="I508" s="453">
        <v>34454</v>
      </c>
      <c r="J508" s="449"/>
      <c r="K508" s="449">
        <v>322</v>
      </c>
      <c r="L508" s="453"/>
      <c r="M508" s="453"/>
      <c r="N508" s="449"/>
      <c r="O508" s="449"/>
      <c r="P508" s="453"/>
      <c r="Q508" s="453"/>
      <c r="R508" s="523"/>
      <c r="S508" s="454"/>
    </row>
    <row r="509" spans="1:19" ht="14.4" customHeight="1" x14ac:dyDescent="0.3">
      <c r="A509" s="448" t="s">
        <v>996</v>
      </c>
      <c r="B509" s="449" t="s">
        <v>997</v>
      </c>
      <c r="C509" s="449" t="s">
        <v>407</v>
      </c>
      <c r="D509" s="449" t="s">
        <v>986</v>
      </c>
      <c r="E509" s="449" t="s">
        <v>998</v>
      </c>
      <c r="F509" s="449" t="s">
        <v>1019</v>
      </c>
      <c r="G509" s="449" t="s">
        <v>1020</v>
      </c>
      <c r="H509" s="453">
        <v>21</v>
      </c>
      <c r="I509" s="453">
        <v>9219</v>
      </c>
      <c r="J509" s="449"/>
      <c r="K509" s="449">
        <v>439</v>
      </c>
      <c r="L509" s="453"/>
      <c r="M509" s="453"/>
      <c r="N509" s="449"/>
      <c r="O509" s="449"/>
      <c r="P509" s="453"/>
      <c r="Q509" s="453"/>
      <c r="R509" s="523"/>
      <c r="S509" s="454"/>
    </row>
    <row r="510" spans="1:19" ht="14.4" customHeight="1" x14ac:dyDescent="0.3">
      <c r="A510" s="448" t="s">
        <v>996</v>
      </c>
      <c r="B510" s="449" t="s">
        <v>997</v>
      </c>
      <c r="C510" s="449" t="s">
        <v>407</v>
      </c>
      <c r="D510" s="449" t="s">
        <v>986</v>
      </c>
      <c r="E510" s="449" t="s">
        <v>998</v>
      </c>
      <c r="F510" s="449" t="s">
        <v>1021</v>
      </c>
      <c r="G510" s="449" t="s">
        <v>1022</v>
      </c>
      <c r="H510" s="453">
        <v>538</v>
      </c>
      <c r="I510" s="453">
        <v>183458</v>
      </c>
      <c r="J510" s="449"/>
      <c r="K510" s="449">
        <v>341</v>
      </c>
      <c r="L510" s="453"/>
      <c r="M510" s="453"/>
      <c r="N510" s="449"/>
      <c r="O510" s="449"/>
      <c r="P510" s="453"/>
      <c r="Q510" s="453"/>
      <c r="R510" s="523"/>
      <c r="S510" s="454"/>
    </row>
    <row r="511" spans="1:19" ht="14.4" customHeight="1" x14ac:dyDescent="0.3">
      <c r="A511" s="448" t="s">
        <v>996</v>
      </c>
      <c r="B511" s="449" t="s">
        <v>997</v>
      </c>
      <c r="C511" s="449" t="s">
        <v>407</v>
      </c>
      <c r="D511" s="449" t="s">
        <v>986</v>
      </c>
      <c r="E511" s="449" t="s">
        <v>998</v>
      </c>
      <c r="F511" s="449" t="s">
        <v>1037</v>
      </c>
      <c r="G511" s="449" t="s">
        <v>1038</v>
      </c>
      <c r="H511" s="453">
        <v>1</v>
      </c>
      <c r="I511" s="453">
        <v>37</v>
      </c>
      <c r="J511" s="449"/>
      <c r="K511" s="449">
        <v>37</v>
      </c>
      <c r="L511" s="453"/>
      <c r="M511" s="453"/>
      <c r="N511" s="449"/>
      <c r="O511" s="449"/>
      <c r="P511" s="453"/>
      <c r="Q511" s="453"/>
      <c r="R511" s="523"/>
      <c r="S511" s="454"/>
    </row>
    <row r="512" spans="1:19" ht="14.4" customHeight="1" x14ac:dyDescent="0.3">
      <c r="A512" s="448" t="s">
        <v>996</v>
      </c>
      <c r="B512" s="449" t="s">
        <v>997</v>
      </c>
      <c r="C512" s="449" t="s">
        <v>407</v>
      </c>
      <c r="D512" s="449" t="s">
        <v>986</v>
      </c>
      <c r="E512" s="449" t="s">
        <v>998</v>
      </c>
      <c r="F512" s="449" t="s">
        <v>1041</v>
      </c>
      <c r="G512" s="449" t="s">
        <v>1042</v>
      </c>
      <c r="H512" s="453">
        <v>4</v>
      </c>
      <c r="I512" s="453">
        <v>2704</v>
      </c>
      <c r="J512" s="449"/>
      <c r="K512" s="449">
        <v>676</v>
      </c>
      <c r="L512" s="453"/>
      <c r="M512" s="453"/>
      <c r="N512" s="449"/>
      <c r="O512" s="449"/>
      <c r="P512" s="453"/>
      <c r="Q512" s="453"/>
      <c r="R512" s="523"/>
      <c r="S512" s="454"/>
    </row>
    <row r="513" spans="1:19" ht="14.4" customHeight="1" x14ac:dyDescent="0.3">
      <c r="A513" s="448" t="s">
        <v>996</v>
      </c>
      <c r="B513" s="449" t="s">
        <v>997</v>
      </c>
      <c r="C513" s="449" t="s">
        <v>407</v>
      </c>
      <c r="D513" s="449" t="s">
        <v>986</v>
      </c>
      <c r="E513" s="449" t="s">
        <v>998</v>
      </c>
      <c r="F513" s="449" t="s">
        <v>1043</v>
      </c>
      <c r="G513" s="449" t="s">
        <v>1044</v>
      </c>
      <c r="H513" s="453">
        <v>13</v>
      </c>
      <c r="I513" s="453">
        <v>1794</v>
      </c>
      <c r="J513" s="449"/>
      <c r="K513" s="449">
        <v>138</v>
      </c>
      <c r="L513" s="453"/>
      <c r="M513" s="453"/>
      <c r="N513" s="449"/>
      <c r="O513" s="449"/>
      <c r="P513" s="453"/>
      <c r="Q513" s="453"/>
      <c r="R513" s="523"/>
      <c r="S513" s="454"/>
    </row>
    <row r="514" spans="1:19" ht="14.4" customHeight="1" x14ac:dyDescent="0.3">
      <c r="A514" s="448" t="s">
        <v>996</v>
      </c>
      <c r="B514" s="449" t="s">
        <v>997</v>
      </c>
      <c r="C514" s="449" t="s">
        <v>407</v>
      </c>
      <c r="D514" s="449" t="s">
        <v>986</v>
      </c>
      <c r="E514" s="449" t="s">
        <v>998</v>
      </c>
      <c r="F514" s="449" t="s">
        <v>1045</v>
      </c>
      <c r="G514" s="449" t="s">
        <v>1046</v>
      </c>
      <c r="H514" s="453">
        <v>244</v>
      </c>
      <c r="I514" s="453">
        <v>69540</v>
      </c>
      <c r="J514" s="449"/>
      <c r="K514" s="449">
        <v>285</v>
      </c>
      <c r="L514" s="453"/>
      <c r="M514" s="453"/>
      <c r="N514" s="449"/>
      <c r="O514" s="449"/>
      <c r="P514" s="453"/>
      <c r="Q514" s="453"/>
      <c r="R514" s="523"/>
      <c r="S514" s="454"/>
    </row>
    <row r="515" spans="1:19" ht="14.4" customHeight="1" x14ac:dyDescent="0.3">
      <c r="A515" s="448" t="s">
        <v>996</v>
      </c>
      <c r="B515" s="449" t="s">
        <v>997</v>
      </c>
      <c r="C515" s="449" t="s">
        <v>407</v>
      </c>
      <c r="D515" s="449" t="s">
        <v>986</v>
      </c>
      <c r="E515" s="449" t="s">
        <v>998</v>
      </c>
      <c r="F515" s="449" t="s">
        <v>1049</v>
      </c>
      <c r="G515" s="449" t="s">
        <v>1050</v>
      </c>
      <c r="H515" s="453">
        <v>442</v>
      </c>
      <c r="I515" s="453">
        <v>204204</v>
      </c>
      <c r="J515" s="449"/>
      <c r="K515" s="449">
        <v>462</v>
      </c>
      <c r="L515" s="453"/>
      <c r="M515" s="453"/>
      <c r="N515" s="449"/>
      <c r="O515" s="449"/>
      <c r="P515" s="453"/>
      <c r="Q515" s="453"/>
      <c r="R515" s="523"/>
      <c r="S515" s="454"/>
    </row>
    <row r="516" spans="1:19" ht="14.4" customHeight="1" x14ac:dyDescent="0.3">
      <c r="A516" s="448" t="s">
        <v>996</v>
      </c>
      <c r="B516" s="449" t="s">
        <v>997</v>
      </c>
      <c r="C516" s="449" t="s">
        <v>407</v>
      </c>
      <c r="D516" s="449" t="s">
        <v>986</v>
      </c>
      <c r="E516" s="449" t="s">
        <v>998</v>
      </c>
      <c r="F516" s="449" t="s">
        <v>1053</v>
      </c>
      <c r="G516" s="449" t="s">
        <v>1054</v>
      </c>
      <c r="H516" s="453">
        <v>565</v>
      </c>
      <c r="I516" s="453">
        <v>201140</v>
      </c>
      <c r="J516" s="449"/>
      <c r="K516" s="449">
        <v>356</v>
      </c>
      <c r="L516" s="453"/>
      <c r="M516" s="453"/>
      <c r="N516" s="449"/>
      <c r="O516" s="449"/>
      <c r="P516" s="453"/>
      <c r="Q516" s="453"/>
      <c r="R516" s="523"/>
      <c r="S516" s="454"/>
    </row>
    <row r="517" spans="1:19" ht="14.4" customHeight="1" x14ac:dyDescent="0.3">
      <c r="A517" s="448" t="s">
        <v>996</v>
      </c>
      <c r="B517" s="449" t="s">
        <v>997</v>
      </c>
      <c r="C517" s="449" t="s">
        <v>407</v>
      </c>
      <c r="D517" s="449" t="s">
        <v>986</v>
      </c>
      <c r="E517" s="449" t="s">
        <v>998</v>
      </c>
      <c r="F517" s="449" t="s">
        <v>1055</v>
      </c>
      <c r="G517" s="449" t="s">
        <v>1056</v>
      </c>
      <c r="H517" s="453">
        <v>31</v>
      </c>
      <c r="I517" s="453">
        <v>90427</v>
      </c>
      <c r="J517" s="449"/>
      <c r="K517" s="449">
        <v>2917</v>
      </c>
      <c r="L517" s="453"/>
      <c r="M517" s="453"/>
      <c r="N517" s="449"/>
      <c r="O517" s="449"/>
      <c r="P517" s="453"/>
      <c r="Q517" s="453"/>
      <c r="R517" s="523"/>
      <c r="S517" s="454"/>
    </row>
    <row r="518" spans="1:19" ht="14.4" customHeight="1" x14ac:dyDescent="0.3">
      <c r="A518" s="448" t="s">
        <v>996</v>
      </c>
      <c r="B518" s="449" t="s">
        <v>997</v>
      </c>
      <c r="C518" s="449" t="s">
        <v>407</v>
      </c>
      <c r="D518" s="449" t="s">
        <v>986</v>
      </c>
      <c r="E518" s="449" t="s">
        <v>998</v>
      </c>
      <c r="F518" s="449" t="s">
        <v>1059</v>
      </c>
      <c r="G518" s="449" t="s">
        <v>1060</v>
      </c>
      <c r="H518" s="453">
        <v>110</v>
      </c>
      <c r="I518" s="453">
        <v>11550</v>
      </c>
      <c r="J518" s="449"/>
      <c r="K518" s="449">
        <v>105</v>
      </c>
      <c r="L518" s="453"/>
      <c r="M518" s="453"/>
      <c r="N518" s="449"/>
      <c r="O518" s="449"/>
      <c r="P518" s="453"/>
      <c r="Q518" s="453"/>
      <c r="R518" s="523"/>
      <c r="S518" s="454"/>
    </row>
    <row r="519" spans="1:19" ht="14.4" customHeight="1" x14ac:dyDescent="0.3">
      <c r="A519" s="448" t="s">
        <v>996</v>
      </c>
      <c r="B519" s="449" t="s">
        <v>997</v>
      </c>
      <c r="C519" s="449" t="s">
        <v>407</v>
      </c>
      <c r="D519" s="449" t="s">
        <v>986</v>
      </c>
      <c r="E519" s="449" t="s">
        <v>998</v>
      </c>
      <c r="F519" s="449" t="s">
        <v>1061</v>
      </c>
      <c r="G519" s="449" t="s">
        <v>1062</v>
      </c>
      <c r="H519" s="453">
        <v>2</v>
      </c>
      <c r="I519" s="453">
        <v>234</v>
      </c>
      <c r="J519" s="449"/>
      <c r="K519" s="449">
        <v>117</v>
      </c>
      <c r="L519" s="453"/>
      <c r="M519" s="453"/>
      <c r="N519" s="449"/>
      <c r="O519" s="449"/>
      <c r="P519" s="453"/>
      <c r="Q519" s="453"/>
      <c r="R519" s="523"/>
      <c r="S519" s="454"/>
    </row>
    <row r="520" spans="1:19" ht="14.4" customHeight="1" x14ac:dyDescent="0.3">
      <c r="A520" s="448" t="s">
        <v>996</v>
      </c>
      <c r="B520" s="449" t="s">
        <v>997</v>
      </c>
      <c r="C520" s="449" t="s">
        <v>407</v>
      </c>
      <c r="D520" s="449" t="s">
        <v>986</v>
      </c>
      <c r="E520" s="449" t="s">
        <v>998</v>
      </c>
      <c r="F520" s="449" t="s">
        <v>1063</v>
      </c>
      <c r="G520" s="449" t="s">
        <v>1064</v>
      </c>
      <c r="H520" s="453">
        <v>2</v>
      </c>
      <c r="I520" s="453">
        <v>926</v>
      </c>
      <c r="J520" s="449"/>
      <c r="K520" s="449">
        <v>463</v>
      </c>
      <c r="L520" s="453"/>
      <c r="M520" s="453"/>
      <c r="N520" s="449"/>
      <c r="O520" s="449"/>
      <c r="P520" s="453"/>
      <c r="Q520" s="453"/>
      <c r="R520" s="523"/>
      <c r="S520" s="454"/>
    </row>
    <row r="521" spans="1:19" ht="14.4" customHeight="1" x14ac:dyDescent="0.3">
      <c r="A521" s="448" t="s">
        <v>996</v>
      </c>
      <c r="B521" s="449" t="s">
        <v>997</v>
      </c>
      <c r="C521" s="449" t="s">
        <v>407</v>
      </c>
      <c r="D521" s="449" t="s">
        <v>986</v>
      </c>
      <c r="E521" s="449" t="s">
        <v>998</v>
      </c>
      <c r="F521" s="449" t="s">
        <v>1065</v>
      </c>
      <c r="G521" s="449" t="s">
        <v>1066</v>
      </c>
      <c r="H521" s="453">
        <v>10</v>
      </c>
      <c r="I521" s="453">
        <v>12680</v>
      </c>
      <c r="J521" s="449"/>
      <c r="K521" s="449">
        <v>1268</v>
      </c>
      <c r="L521" s="453"/>
      <c r="M521" s="453"/>
      <c r="N521" s="449"/>
      <c r="O521" s="449"/>
      <c r="P521" s="453"/>
      <c r="Q521" s="453"/>
      <c r="R521" s="523"/>
      <c r="S521" s="454"/>
    </row>
    <row r="522" spans="1:19" ht="14.4" customHeight="1" x14ac:dyDescent="0.3">
      <c r="A522" s="448" t="s">
        <v>996</v>
      </c>
      <c r="B522" s="449" t="s">
        <v>997</v>
      </c>
      <c r="C522" s="449" t="s">
        <v>407</v>
      </c>
      <c r="D522" s="449" t="s">
        <v>986</v>
      </c>
      <c r="E522" s="449" t="s">
        <v>998</v>
      </c>
      <c r="F522" s="449" t="s">
        <v>1067</v>
      </c>
      <c r="G522" s="449" t="s">
        <v>1068</v>
      </c>
      <c r="H522" s="453">
        <v>188</v>
      </c>
      <c r="I522" s="453">
        <v>82156</v>
      </c>
      <c r="J522" s="449"/>
      <c r="K522" s="449">
        <v>437</v>
      </c>
      <c r="L522" s="453"/>
      <c r="M522" s="453"/>
      <c r="N522" s="449"/>
      <c r="O522" s="449"/>
      <c r="P522" s="453"/>
      <c r="Q522" s="453"/>
      <c r="R522" s="523"/>
      <c r="S522" s="454"/>
    </row>
    <row r="523" spans="1:19" ht="14.4" customHeight="1" x14ac:dyDescent="0.3">
      <c r="A523" s="448" t="s">
        <v>996</v>
      </c>
      <c r="B523" s="449" t="s">
        <v>997</v>
      </c>
      <c r="C523" s="449" t="s">
        <v>407</v>
      </c>
      <c r="D523" s="449" t="s">
        <v>986</v>
      </c>
      <c r="E523" s="449" t="s">
        <v>998</v>
      </c>
      <c r="F523" s="449" t="s">
        <v>1069</v>
      </c>
      <c r="G523" s="449" t="s">
        <v>1070</v>
      </c>
      <c r="H523" s="453">
        <v>1074</v>
      </c>
      <c r="I523" s="453">
        <v>57996</v>
      </c>
      <c r="J523" s="449"/>
      <c r="K523" s="449">
        <v>54</v>
      </c>
      <c r="L523" s="453"/>
      <c r="M523" s="453"/>
      <c r="N523" s="449"/>
      <c r="O523" s="449"/>
      <c r="P523" s="453"/>
      <c r="Q523" s="453"/>
      <c r="R523" s="523"/>
      <c r="S523" s="454"/>
    </row>
    <row r="524" spans="1:19" ht="14.4" customHeight="1" x14ac:dyDescent="0.3">
      <c r="A524" s="448" t="s">
        <v>996</v>
      </c>
      <c r="B524" s="449" t="s">
        <v>997</v>
      </c>
      <c r="C524" s="449" t="s">
        <v>407</v>
      </c>
      <c r="D524" s="449" t="s">
        <v>986</v>
      </c>
      <c r="E524" s="449" t="s">
        <v>998</v>
      </c>
      <c r="F524" s="449" t="s">
        <v>1077</v>
      </c>
      <c r="G524" s="449" t="s">
        <v>1078</v>
      </c>
      <c r="H524" s="453">
        <v>506</v>
      </c>
      <c r="I524" s="453">
        <v>85514</v>
      </c>
      <c r="J524" s="449"/>
      <c r="K524" s="449">
        <v>169</v>
      </c>
      <c r="L524" s="453"/>
      <c r="M524" s="453"/>
      <c r="N524" s="449"/>
      <c r="O524" s="449"/>
      <c r="P524" s="453"/>
      <c r="Q524" s="453"/>
      <c r="R524" s="523"/>
      <c r="S524" s="454"/>
    </row>
    <row r="525" spans="1:19" ht="14.4" customHeight="1" x14ac:dyDescent="0.3">
      <c r="A525" s="448" t="s">
        <v>996</v>
      </c>
      <c r="B525" s="449" t="s">
        <v>997</v>
      </c>
      <c r="C525" s="449" t="s">
        <v>407</v>
      </c>
      <c r="D525" s="449" t="s">
        <v>986</v>
      </c>
      <c r="E525" s="449" t="s">
        <v>998</v>
      </c>
      <c r="F525" s="449" t="s">
        <v>1079</v>
      </c>
      <c r="G525" s="449" t="s">
        <v>1080</v>
      </c>
      <c r="H525" s="453">
        <v>12</v>
      </c>
      <c r="I525" s="453">
        <v>972</v>
      </c>
      <c r="J525" s="449"/>
      <c r="K525" s="449">
        <v>81</v>
      </c>
      <c r="L525" s="453"/>
      <c r="M525" s="453"/>
      <c r="N525" s="449"/>
      <c r="O525" s="449"/>
      <c r="P525" s="453"/>
      <c r="Q525" s="453"/>
      <c r="R525" s="523"/>
      <c r="S525" s="454"/>
    </row>
    <row r="526" spans="1:19" ht="14.4" customHeight="1" x14ac:dyDescent="0.3">
      <c r="A526" s="448" t="s">
        <v>996</v>
      </c>
      <c r="B526" s="449" t="s">
        <v>997</v>
      </c>
      <c r="C526" s="449" t="s">
        <v>407</v>
      </c>
      <c r="D526" s="449" t="s">
        <v>986</v>
      </c>
      <c r="E526" s="449" t="s">
        <v>998</v>
      </c>
      <c r="F526" s="449" t="s">
        <v>1083</v>
      </c>
      <c r="G526" s="449" t="s">
        <v>1084</v>
      </c>
      <c r="H526" s="453">
        <v>24</v>
      </c>
      <c r="I526" s="453">
        <v>3912</v>
      </c>
      <c r="J526" s="449"/>
      <c r="K526" s="449">
        <v>163</v>
      </c>
      <c r="L526" s="453"/>
      <c r="M526" s="453"/>
      <c r="N526" s="449"/>
      <c r="O526" s="449"/>
      <c r="P526" s="453"/>
      <c r="Q526" s="453"/>
      <c r="R526" s="523"/>
      <c r="S526" s="454"/>
    </row>
    <row r="527" spans="1:19" ht="14.4" customHeight="1" x14ac:dyDescent="0.3">
      <c r="A527" s="448" t="s">
        <v>996</v>
      </c>
      <c r="B527" s="449" t="s">
        <v>997</v>
      </c>
      <c r="C527" s="449" t="s">
        <v>407</v>
      </c>
      <c r="D527" s="449" t="s">
        <v>986</v>
      </c>
      <c r="E527" s="449" t="s">
        <v>998</v>
      </c>
      <c r="F527" s="449" t="s">
        <v>1087</v>
      </c>
      <c r="G527" s="449" t="s">
        <v>1088</v>
      </c>
      <c r="H527" s="453">
        <v>42</v>
      </c>
      <c r="I527" s="453">
        <v>42336</v>
      </c>
      <c r="J527" s="449"/>
      <c r="K527" s="449">
        <v>1008</v>
      </c>
      <c r="L527" s="453"/>
      <c r="M527" s="453"/>
      <c r="N527" s="449"/>
      <c r="O527" s="449"/>
      <c r="P527" s="453"/>
      <c r="Q527" s="453"/>
      <c r="R527" s="523"/>
      <c r="S527" s="454"/>
    </row>
    <row r="528" spans="1:19" ht="14.4" customHeight="1" x14ac:dyDescent="0.3">
      <c r="A528" s="448" t="s">
        <v>996</v>
      </c>
      <c r="B528" s="449" t="s">
        <v>997</v>
      </c>
      <c r="C528" s="449" t="s">
        <v>407</v>
      </c>
      <c r="D528" s="449" t="s">
        <v>986</v>
      </c>
      <c r="E528" s="449" t="s">
        <v>998</v>
      </c>
      <c r="F528" s="449" t="s">
        <v>1089</v>
      </c>
      <c r="G528" s="449" t="s">
        <v>1090</v>
      </c>
      <c r="H528" s="453">
        <v>1</v>
      </c>
      <c r="I528" s="453">
        <v>170</v>
      </c>
      <c r="J528" s="449"/>
      <c r="K528" s="449">
        <v>170</v>
      </c>
      <c r="L528" s="453"/>
      <c r="M528" s="453"/>
      <c r="N528" s="449"/>
      <c r="O528" s="449"/>
      <c r="P528" s="453"/>
      <c r="Q528" s="453"/>
      <c r="R528" s="523"/>
      <c r="S528" s="454"/>
    </row>
    <row r="529" spans="1:19" ht="14.4" customHeight="1" x14ac:dyDescent="0.3">
      <c r="A529" s="448" t="s">
        <v>996</v>
      </c>
      <c r="B529" s="449" t="s">
        <v>997</v>
      </c>
      <c r="C529" s="449" t="s">
        <v>407</v>
      </c>
      <c r="D529" s="449" t="s">
        <v>986</v>
      </c>
      <c r="E529" s="449" t="s">
        <v>998</v>
      </c>
      <c r="F529" s="449" t="s">
        <v>1091</v>
      </c>
      <c r="G529" s="449" t="s">
        <v>1092</v>
      </c>
      <c r="H529" s="453">
        <v>55</v>
      </c>
      <c r="I529" s="453">
        <v>124520</v>
      </c>
      <c r="J529" s="449"/>
      <c r="K529" s="449">
        <v>2264</v>
      </c>
      <c r="L529" s="453"/>
      <c r="M529" s="453"/>
      <c r="N529" s="449"/>
      <c r="O529" s="449"/>
      <c r="P529" s="453"/>
      <c r="Q529" s="453"/>
      <c r="R529" s="523"/>
      <c r="S529" s="454"/>
    </row>
    <row r="530" spans="1:19" ht="14.4" customHeight="1" x14ac:dyDescent="0.3">
      <c r="A530" s="448" t="s">
        <v>996</v>
      </c>
      <c r="B530" s="449" t="s">
        <v>997</v>
      </c>
      <c r="C530" s="449" t="s">
        <v>407</v>
      </c>
      <c r="D530" s="449" t="s">
        <v>986</v>
      </c>
      <c r="E530" s="449" t="s">
        <v>998</v>
      </c>
      <c r="F530" s="449" t="s">
        <v>1093</v>
      </c>
      <c r="G530" s="449" t="s">
        <v>1094</v>
      </c>
      <c r="H530" s="453">
        <v>4</v>
      </c>
      <c r="I530" s="453">
        <v>988</v>
      </c>
      <c r="J530" s="449"/>
      <c r="K530" s="449">
        <v>247</v>
      </c>
      <c r="L530" s="453"/>
      <c r="M530" s="453"/>
      <c r="N530" s="449"/>
      <c r="O530" s="449"/>
      <c r="P530" s="453"/>
      <c r="Q530" s="453"/>
      <c r="R530" s="523"/>
      <c r="S530" s="454"/>
    </row>
    <row r="531" spans="1:19" ht="14.4" customHeight="1" x14ac:dyDescent="0.3">
      <c r="A531" s="448" t="s">
        <v>996</v>
      </c>
      <c r="B531" s="449" t="s">
        <v>997</v>
      </c>
      <c r="C531" s="449" t="s">
        <v>407</v>
      </c>
      <c r="D531" s="449" t="s">
        <v>986</v>
      </c>
      <c r="E531" s="449" t="s">
        <v>998</v>
      </c>
      <c r="F531" s="449" t="s">
        <v>1095</v>
      </c>
      <c r="G531" s="449" t="s">
        <v>1096</v>
      </c>
      <c r="H531" s="453">
        <v>70</v>
      </c>
      <c r="I531" s="453">
        <v>140840</v>
      </c>
      <c r="J531" s="449"/>
      <c r="K531" s="449">
        <v>2012</v>
      </c>
      <c r="L531" s="453"/>
      <c r="M531" s="453"/>
      <c r="N531" s="449"/>
      <c r="O531" s="449"/>
      <c r="P531" s="453"/>
      <c r="Q531" s="453"/>
      <c r="R531" s="523"/>
      <c r="S531" s="454"/>
    </row>
    <row r="532" spans="1:19" ht="14.4" customHeight="1" x14ac:dyDescent="0.3">
      <c r="A532" s="448" t="s">
        <v>996</v>
      </c>
      <c r="B532" s="449" t="s">
        <v>997</v>
      </c>
      <c r="C532" s="449" t="s">
        <v>407</v>
      </c>
      <c r="D532" s="449" t="s">
        <v>986</v>
      </c>
      <c r="E532" s="449" t="s">
        <v>998</v>
      </c>
      <c r="F532" s="449" t="s">
        <v>1097</v>
      </c>
      <c r="G532" s="449" t="s">
        <v>1098</v>
      </c>
      <c r="H532" s="453">
        <v>1</v>
      </c>
      <c r="I532" s="453">
        <v>226</v>
      </c>
      <c r="J532" s="449"/>
      <c r="K532" s="449">
        <v>226</v>
      </c>
      <c r="L532" s="453"/>
      <c r="M532" s="453"/>
      <c r="N532" s="449"/>
      <c r="O532" s="449"/>
      <c r="P532" s="453"/>
      <c r="Q532" s="453"/>
      <c r="R532" s="523"/>
      <c r="S532" s="454"/>
    </row>
    <row r="533" spans="1:19" ht="14.4" customHeight="1" x14ac:dyDescent="0.3">
      <c r="A533" s="448" t="s">
        <v>996</v>
      </c>
      <c r="B533" s="449" t="s">
        <v>997</v>
      </c>
      <c r="C533" s="449" t="s">
        <v>407</v>
      </c>
      <c r="D533" s="449" t="s">
        <v>986</v>
      </c>
      <c r="E533" s="449" t="s">
        <v>998</v>
      </c>
      <c r="F533" s="449" t="s">
        <v>1108</v>
      </c>
      <c r="G533" s="449" t="s">
        <v>1109</v>
      </c>
      <c r="H533" s="453">
        <v>11</v>
      </c>
      <c r="I533" s="453">
        <v>2959</v>
      </c>
      <c r="J533" s="449"/>
      <c r="K533" s="449">
        <v>269</v>
      </c>
      <c r="L533" s="453"/>
      <c r="M533" s="453"/>
      <c r="N533" s="449"/>
      <c r="O533" s="449"/>
      <c r="P533" s="453"/>
      <c r="Q533" s="453"/>
      <c r="R533" s="523"/>
      <c r="S533" s="454"/>
    </row>
    <row r="534" spans="1:19" ht="14.4" customHeight="1" x14ac:dyDescent="0.3">
      <c r="A534" s="448" t="s">
        <v>996</v>
      </c>
      <c r="B534" s="449" t="s">
        <v>997</v>
      </c>
      <c r="C534" s="449" t="s">
        <v>407</v>
      </c>
      <c r="D534" s="449" t="s">
        <v>988</v>
      </c>
      <c r="E534" s="449" t="s">
        <v>998</v>
      </c>
      <c r="F534" s="449" t="s">
        <v>1003</v>
      </c>
      <c r="G534" s="449" t="s">
        <v>1004</v>
      </c>
      <c r="H534" s="453">
        <v>1552</v>
      </c>
      <c r="I534" s="453">
        <v>83808</v>
      </c>
      <c r="J534" s="449">
        <v>1.0090541321518012</v>
      </c>
      <c r="K534" s="449">
        <v>54</v>
      </c>
      <c r="L534" s="453">
        <v>1432</v>
      </c>
      <c r="M534" s="453">
        <v>83056</v>
      </c>
      <c r="N534" s="449">
        <v>1</v>
      </c>
      <c r="O534" s="449">
        <v>58</v>
      </c>
      <c r="P534" s="453">
        <v>55</v>
      </c>
      <c r="Q534" s="453">
        <v>3190</v>
      </c>
      <c r="R534" s="523">
        <v>3.840782122905028E-2</v>
      </c>
      <c r="S534" s="454">
        <v>58</v>
      </c>
    </row>
    <row r="535" spans="1:19" ht="14.4" customHeight="1" x14ac:dyDescent="0.3">
      <c r="A535" s="448" t="s">
        <v>996</v>
      </c>
      <c r="B535" s="449" t="s">
        <v>997</v>
      </c>
      <c r="C535" s="449" t="s">
        <v>407</v>
      </c>
      <c r="D535" s="449" t="s">
        <v>988</v>
      </c>
      <c r="E535" s="449" t="s">
        <v>998</v>
      </c>
      <c r="F535" s="449" t="s">
        <v>1005</v>
      </c>
      <c r="G535" s="449" t="s">
        <v>1006</v>
      </c>
      <c r="H535" s="453">
        <v>134</v>
      </c>
      <c r="I535" s="453">
        <v>16482</v>
      </c>
      <c r="J535" s="449">
        <v>0.95315752949340737</v>
      </c>
      <c r="K535" s="449">
        <v>123</v>
      </c>
      <c r="L535" s="453">
        <v>132</v>
      </c>
      <c r="M535" s="453">
        <v>17292</v>
      </c>
      <c r="N535" s="449">
        <v>1</v>
      </c>
      <c r="O535" s="449">
        <v>131</v>
      </c>
      <c r="P535" s="453">
        <v>10</v>
      </c>
      <c r="Q535" s="453">
        <v>1310</v>
      </c>
      <c r="R535" s="523">
        <v>7.575757575757576E-2</v>
      </c>
      <c r="S535" s="454">
        <v>131</v>
      </c>
    </row>
    <row r="536" spans="1:19" ht="14.4" customHeight="1" x14ac:dyDescent="0.3">
      <c r="A536" s="448" t="s">
        <v>996</v>
      </c>
      <c r="B536" s="449" t="s">
        <v>997</v>
      </c>
      <c r="C536" s="449" t="s">
        <v>407</v>
      </c>
      <c r="D536" s="449" t="s">
        <v>988</v>
      </c>
      <c r="E536" s="449" t="s">
        <v>998</v>
      </c>
      <c r="F536" s="449" t="s">
        <v>1007</v>
      </c>
      <c r="G536" s="449" t="s">
        <v>1008</v>
      </c>
      <c r="H536" s="453">
        <v>7</v>
      </c>
      <c r="I536" s="453">
        <v>1239</v>
      </c>
      <c r="J536" s="449">
        <v>0.81944444444444442</v>
      </c>
      <c r="K536" s="449">
        <v>177</v>
      </c>
      <c r="L536" s="453">
        <v>8</v>
      </c>
      <c r="M536" s="453">
        <v>1512</v>
      </c>
      <c r="N536" s="449">
        <v>1</v>
      </c>
      <c r="O536" s="449">
        <v>189</v>
      </c>
      <c r="P536" s="453"/>
      <c r="Q536" s="453"/>
      <c r="R536" s="523"/>
      <c r="S536" s="454"/>
    </row>
    <row r="537" spans="1:19" ht="14.4" customHeight="1" x14ac:dyDescent="0.3">
      <c r="A537" s="448" t="s">
        <v>996</v>
      </c>
      <c r="B537" s="449" t="s">
        <v>997</v>
      </c>
      <c r="C537" s="449" t="s">
        <v>407</v>
      </c>
      <c r="D537" s="449" t="s">
        <v>988</v>
      </c>
      <c r="E537" s="449" t="s">
        <v>998</v>
      </c>
      <c r="F537" s="449" t="s">
        <v>1013</v>
      </c>
      <c r="G537" s="449" t="s">
        <v>1014</v>
      </c>
      <c r="H537" s="453">
        <v>627</v>
      </c>
      <c r="I537" s="453">
        <v>107844</v>
      </c>
      <c r="J537" s="449">
        <v>1.5024450048064197</v>
      </c>
      <c r="K537" s="449">
        <v>172</v>
      </c>
      <c r="L537" s="453">
        <v>401</v>
      </c>
      <c r="M537" s="453">
        <v>71779</v>
      </c>
      <c r="N537" s="449">
        <v>1</v>
      </c>
      <c r="O537" s="449">
        <v>179</v>
      </c>
      <c r="P537" s="453">
        <v>22</v>
      </c>
      <c r="Q537" s="453">
        <v>3960</v>
      </c>
      <c r="R537" s="523">
        <v>5.5169339221777955E-2</v>
      </c>
      <c r="S537" s="454">
        <v>180</v>
      </c>
    </row>
    <row r="538" spans="1:19" ht="14.4" customHeight="1" x14ac:dyDescent="0.3">
      <c r="A538" s="448" t="s">
        <v>996</v>
      </c>
      <c r="B538" s="449" t="s">
        <v>997</v>
      </c>
      <c r="C538" s="449" t="s">
        <v>407</v>
      </c>
      <c r="D538" s="449" t="s">
        <v>988</v>
      </c>
      <c r="E538" s="449" t="s">
        <v>998</v>
      </c>
      <c r="F538" s="449" t="s">
        <v>1015</v>
      </c>
      <c r="G538" s="449" t="s">
        <v>1016</v>
      </c>
      <c r="H538" s="453"/>
      <c r="I538" s="453"/>
      <c r="J538" s="449"/>
      <c r="K538" s="449"/>
      <c r="L538" s="453">
        <v>1</v>
      </c>
      <c r="M538" s="453">
        <v>569</v>
      </c>
      <c r="N538" s="449">
        <v>1</v>
      </c>
      <c r="O538" s="449">
        <v>569</v>
      </c>
      <c r="P538" s="453">
        <v>2</v>
      </c>
      <c r="Q538" s="453">
        <v>1138</v>
      </c>
      <c r="R538" s="523">
        <v>2</v>
      </c>
      <c r="S538" s="454">
        <v>569</v>
      </c>
    </row>
    <row r="539" spans="1:19" ht="14.4" customHeight="1" x14ac:dyDescent="0.3">
      <c r="A539" s="448" t="s">
        <v>996</v>
      </c>
      <c r="B539" s="449" t="s">
        <v>997</v>
      </c>
      <c r="C539" s="449" t="s">
        <v>407</v>
      </c>
      <c r="D539" s="449" t="s">
        <v>988</v>
      </c>
      <c r="E539" s="449" t="s">
        <v>998</v>
      </c>
      <c r="F539" s="449" t="s">
        <v>1017</v>
      </c>
      <c r="G539" s="449" t="s">
        <v>1018</v>
      </c>
      <c r="H539" s="453">
        <v>142</v>
      </c>
      <c r="I539" s="453">
        <v>45724</v>
      </c>
      <c r="J539" s="449">
        <v>1.0832504145936981</v>
      </c>
      <c r="K539" s="449">
        <v>322</v>
      </c>
      <c r="L539" s="453">
        <v>126</v>
      </c>
      <c r="M539" s="453">
        <v>42210</v>
      </c>
      <c r="N539" s="449">
        <v>1</v>
      </c>
      <c r="O539" s="449">
        <v>335</v>
      </c>
      <c r="P539" s="453">
        <v>5</v>
      </c>
      <c r="Q539" s="453">
        <v>1680</v>
      </c>
      <c r="R539" s="523">
        <v>3.9800995024875621E-2</v>
      </c>
      <c r="S539" s="454">
        <v>336</v>
      </c>
    </row>
    <row r="540" spans="1:19" ht="14.4" customHeight="1" x14ac:dyDescent="0.3">
      <c r="A540" s="448" t="s">
        <v>996</v>
      </c>
      <c r="B540" s="449" t="s">
        <v>997</v>
      </c>
      <c r="C540" s="449" t="s">
        <v>407</v>
      </c>
      <c r="D540" s="449" t="s">
        <v>988</v>
      </c>
      <c r="E540" s="449" t="s">
        <v>998</v>
      </c>
      <c r="F540" s="449" t="s">
        <v>1019</v>
      </c>
      <c r="G540" s="449" t="s">
        <v>1020</v>
      </c>
      <c r="H540" s="453">
        <v>7</v>
      </c>
      <c r="I540" s="453">
        <v>3073</v>
      </c>
      <c r="J540" s="449"/>
      <c r="K540" s="449">
        <v>439</v>
      </c>
      <c r="L540" s="453"/>
      <c r="M540" s="453"/>
      <c r="N540" s="449"/>
      <c r="O540" s="449"/>
      <c r="P540" s="453"/>
      <c r="Q540" s="453"/>
      <c r="R540" s="523"/>
      <c r="S540" s="454"/>
    </row>
    <row r="541" spans="1:19" ht="14.4" customHeight="1" x14ac:dyDescent="0.3">
      <c r="A541" s="448" t="s">
        <v>996</v>
      </c>
      <c r="B541" s="449" t="s">
        <v>997</v>
      </c>
      <c r="C541" s="449" t="s">
        <v>407</v>
      </c>
      <c r="D541" s="449" t="s">
        <v>988</v>
      </c>
      <c r="E541" s="449" t="s">
        <v>998</v>
      </c>
      <c r="F541" s="449" t="s">
        <v>1021</v>
      </c>
      <c r="G541" s="449" t="s">
        <v>1022</v>
      </c>
      <c r="H541" s="453">
        <v>720</v>
      </c>
      <c r="I541" s="453">
        <v>245520</v>
      </c>
      <c r="J541" s="449">
        <v>0.77820321018333038</v>
      </c>
      <c r="K541" s="449">
        <v>341</v>
      </c>
      <c r="L541" s="453">
        <v>904</v>
      </c>
      <c r="M541" s="453">
        <v>315496</v>
      </c>
      <c r="N541" s="449">
        <v>1</v>
      </c>
      <c r="O541" s="449">
        <v>349</v>
      </c>
      <c r="P541" s="453">
        <v>37</v>
      </c>
      <c r="Q541" s="453">
        <v>12913</v>
      </c>
      <c r="R541" s="523">
        <v>4.092920353982301E-2</v>
      </c>
      <c r="S541" s="454">
        <v>349</v>
      </c>
    </row>
    <row r="542" spans="1:19" ht="14.4" customHeight="1" x14ac:dyDescent="0.3">
      <c r="A542" s="448" t="s">
        <v>996</v>
      </c>
      <c r="B542" s="449" t="s">
        <v>997</v>
      </c>
      <c r="C542" s="449" t="s">
        <v>407</v>
      </c>
      <c r="D542" s="449" t="s">
        <v>988</v>
      </c>
      <c r="E542" s="449" t="s">
        <v>998</v>
      </c>
      <c r="F542" s="449" t="s">
        <v>1025</v>
      </c>
      <c r="G542" s="449" t="s">
        <v>1026</v>
      </c>
      <c r="H542" s="453"/>
      <c r="I542" s="453"/>
      <c r="J542" s="449"/>
      <c r="K542" s="449"/>
      <c r="L542" s="453">
        <v>2</v>
      </c>
      <c r="M542" s="453">
        <v>6972</v>
      </c>
      <c r="N542" s="449">
        <v>1</v>
      </c>
      <c r="O542" s="449">
        <v>3486</v>
      </c>
      <c r="P542" s="453"/>
      <c r="Q542" s="453"/>
      <c r="R542" s="523"/>
      <c r="S542" s="454"/>
    </row>
    <row r="543" spans="1:19" ht="14.4" customHeight="1" x14ac:dyDescent="0.3">
      <c r="A543" s="448" t="s">
        <v>996</v>
      </c>
      <c r="B543" s="449" t="s">
        <v>997</v>
      </c>
      <c r="C543" s="449" t="s">
        <v>407</v>
      </c>
      <c r="D543" s="449" t="s">
        <v>988</v>
      </c>
      <c r="E543" s="449" t="s">
        <v>998</v>
      </c>
      <c r="F543" s="449" t="s">
        <v>1035</v>
      </c>
      <c r="G543" s="449" t="s">
        <v>1036</v>
      </c>
      <c r="H543" s="453"/>
      <c r="I543" s="453"/>
      <c r="J543" s="449"/>
      <c r="K543" s="449"/>
      <c r="L543" s="453">
        <v>1</v>
      </c>
      <c r="M543" s="453">
        <v>387</v>
      </c>
      <c r="N543" s="449">
        <v>1</v>
      </c>
      <c r="O543" s="449">
        <v>387</v>
      </c>
      <c r="P543" s="453"/>
      <c r="Q543" s="453"/>
      <c r="R543" s="523"/>
      <c r="S543" s="454"/>
    </row>
    <row r="544" spans="1:19" ht="14.4" customHeight="1" x14ac:dyDescent="0.3">
      <c r="A544" s="448" t="s">
        <v>996</v>
      </c>
      <c r="B544" s="449" t="s">
        <v>997</v>
      </c>
      <c r="C544" s="449" t="s">
        <v>407</v>
      </c>
      <c r="D544" s="449" t="s">
        <v>988</v>
      </c>
      <c r="E544" s="449" t="s">
        <v>998</v>
      </c>
      <c r="F544" s="449" t="s">
        <v>1045</v>
      </c>
      <c r="G544" s="449" t="s">
        <v>1046</v>
      </c>
      <c r="H544" s="453">
        <v>492</v>
      </c>
      <c r="I544" s="453">
        <v>140220</v>
      </c>
      <c r="J544" s="449">
        <v>0.91699801192842945</v>
      </c>
      <c r="K544" s="449">
        <v>285</v>
      </c>
      <c r="L544" s="453">
        <v>503</v>
      </c>
      <c r="M544" s="453">
        <v>152912</v>
      </c>
      <c r="N544" s="449">
        <v>1</v>
      </c>
      <c r="O544" s="449">
        <v>304</v>
      </c>
      <c r="P544" s="453">
        <v>13</v>
      </c>
      <c r="Q544" s="453">
        <v>3965</v>
      </c>
      <c r="R544" s="523">
        <v>2.592994663597363E-2</v>
      </c>
      <c r="S544" s="454">
        <v>305</v>
      </c>
    </row>
    <row r="545" spans="1:19" ht="14.4" customHeight="1" x14ac:dyDescent="0.3">
      <c r="A545" s="448" t="s">
        <v>996</v>
      </c>
      <c r="B545" s="449" t="s">
        <v>997</v>
      </c>
      <c r="C545" s="449" t="s">
        <v>407</v>
      </c>
      <c r="D545" s="449" t="s">
        <v>988</v>
      </c>
      <c r="E545" s="449" t="s">
        <v>998</v>
      </c>
      <c r="F545" s="449" t="s">
        <v>1049</v>
      </c>
      <c r="G545" s="449" t="s">
        <v>1050</v>
      </c>
      <c r="H545" s="453">
        <v>941</v>
      </c>
      <c r="I545" s="453">
        <v>434742</v>
      </c>
      <c r="J545" s="449">
        <v>0.80738030680087658</v>
      </c>
      <c r="K545" s="449">
        <v>462</v>
      </c>
      <c r="L545" s="453">
        <v>1090</v>
      </c>
      <c r="M545" s="453">
        <v>538460</v>
      </c>
      <c r="N545" s="449">
        <v>1</v>
      </c>
      <c r="O545" s="449">
        <v>494</v>
      </c>
      <c r="P545" s="453">
        <v>60</v>
      </c>
      <c r="Q545" s="453">
        <v>29640</v>
      </c>
      <c r="R545" s="523">
        <v>5.5045871559633031E-2</v>
      </c>
      <c r="S545" s="454">
        <v>494</v>
      </c>
    </row>
    <row r="546" spans="1:19" ht="14.4" customHeight="1" x14ac:dyDescent="0.3">
      <c r="A546" s="448" t="s">
        <v>996</v>
      </c>
      <c r="B546" s="449" t="s">
        <v>997</v>
      </c>
      <c r="C546" s="449" t="s">
        <v>407</v>
      </c>
      <c r="D546" s="449" t="s">
        <v>988</v>
      </c>
      <c r="E546" s="449" t="s">
        <v>998</v>
      </c>
      <c r="F546" s="449" t="s">
        <v>1053</v>
      </c>
      <c r="G546" s="449" t="s">
        <v>1054</v>
      </c>
      <c r="H546" s="453">
        <v>1125</v>
      </c>
      <c r="I546" s="453">
        <v>400500</v>
      </c>
      <c r="J546" s="449">
        <v>0.90808089969163797</v>
      </c>
      <c r="K546" s="449">
        <v>356</v>
      </c>
      <c r="L546" s="453">
        <v>1192</v>
      </c>
      <c r="M546" s="453">
        <v>441040</v>
      </c>
      <c r="N546" s="449">
        <v>1</v>
      </c>
      <c r="O546" s="449">
        <v>370</v>
      </c>
      <c r="P546" s="453">
        <v>61</v>
      </c>
      <c r="Q546" s="453">
        <v>22570</v>
      </c>
      <c r="R546" s="523">
        <v>5.1174496644295304E-2</v>
      </c>
      <c r="S546" s="454">
        <v>370</v>
      </c>
    </row>
    <row r="547" spans="1:19" ht="14.4" customHeight="1" x14ac:dyDescent="0.3">
      <c r="A547" s="448" t="s">
        <v>996</v>
      </c>
      <c r="B547" s="449" t="s">
        <v>997</v>
      </c>
      <c r="C547" s="449" t="s">
        <v>407</v>
      </c>
      <c r="D547" s="449" t="s">
        <v>988</v>
      </c>
      <c r="E547" s="449" t="s">
        <v>998</v>
      </c>
      <c r="F547" s="449" t="s">
        <v>1055</v>
      </c>
      <c r="G547" s="449" t="s">
        <v>1056</v>
      </c>
      <c r="H547" s="453">
        <v>57</v>
      </c>
      <c r="I547" s="453">
        <v>166269</v>
      </c>
      <c r="J547" s="449">
        <v>0.58205208989708046</v>
      </c>
      <c r="K547" s="449">
        <v>2917</v>
      </c>
      <c r="L547" s="453">
        <v>92</v>
      </c>
      <c r="M547" s="453">
        <v>285660</v>
      </c>
      <c r="N547" s="449">
        <v>1</v>
      </c>
      <c r="O547" s="449">
        <v>3105</v>
      </c>
      <c r="P547" s="453">
        <v>3</v>
      </c>
      <c r="Q547" s="453">
        <v>9324</v>
      </c>
      <c r="R547" s="523">
        <v>3.2640201638311279E-2</v>
      </c>
      <c r="S547" s="454">
        <v>3108</v>
      </c>
    </row>
    <row r="548" spans="1:19" ht="14.4" customHeight="1" x14ac:dyDescent="0.3">
      <c r="A548" s="448" t="s">
        <v>996</v>
      </c>
      <c r="B548" s="449" t="s">
        <v>997</v>
      </c>
      <c r="C548" s="449" t="s">
        <v>407</v>
      </c>
      <c r="D548" s="449" t="s">
        <v>988</v>
      </c>
      <c r="E548" s="449" t="s">
        <v>998</v>
      </c>
      <c r="F548" s="449" t="s">
        <v>1059</v>
      </c>
      <c r="G548" s="449" t="s">
        <v>1060</v>
      </c>
      <c r="H548" s="453">
        <v>182</v>
      </c>
      <c r="I548" s="453">
        <v>19110</v>
      </c>
      <c r="J548" s="449">
        <v>0.7970470470470471</v>
      </c>
      <c r="K548" s="449">
        <v>105</v>
      </c>
      <c r="L548" s="453">
        <v>216</v>
      </c>
      <c r="M548" s="453">
        <v>23976</v>
      </c>
      <c r="N548" s="449">
        <v>1</v>
      </c>
      <c r="O548" s="449">
        <v>111</v>
      </c>
      <c r="P548" s="453">
        <v>10</v>
      </c>
      <c r="Q548" s="453">
        <v>1110</v>
      </c>
      <c r="R548" s="523">
        <v>4.6296296296296294E-2</v>
      </c>
      <c r="S548" s="454">
        <v>111</v>
      </c>
    </row>
    <row r="549" spans="1:19" ht="14.4" customHeight="1" x14ac:dyDescent="0.3">
      <c r="A549" s="448" t="s">
        <v>996</v>
      </c>
      <c r="B549" s="449" t="s">
        <v>997</v>
      </c>
      <c r="C549" s="449" t="s">
        <v>407</v>
      </c>
      <c r="D549" s="449" t="s">
        <v>988</v>
      </c>
      <c r="E549" s="449" t="s">
        <v>998</v>
      </c>
      <c r="F549" s="449" t="s">
        <v>1061</v>
      </c>
      <c r="G549" s="449" t="s">
        <v>1062</v>
      </c>
      <c r="H549" s="453">
        <v>1</v>
      </c>
      <c r="I549" s="453">
        <v>117</v>
      </c>
      <c r="J549" s="449">
        <v>0.93600000000000005</v>
      </c>
      <c r="K549" s="449">
        <v>117</v>
      </c>
      <c r="L549" s="453">
        <v>1</v>
      </c>
      <c r="M549" s="453">
        <v>125</v>
      </c>
      <c r="N549" s="449">
        <v>1</v>
      </c>
      <c r="O549" s="449">
        <v>125</v>
      </c>
      <c r="P549" s="453"/>
      <c r="Q549" s="453"/>
      <c r="R549" s="523"/>
      <c r="S549" s="454"/>
    </row>
    <row r="550" spans="1:19" ht="14.4" customHeight="1" x14ac:dyDescent="0.3">
      <c r="A550" s="448" t="s">
        <v>996</v>
      </c>
      <c r="B550" s="449" t="s">
        <v>997</v>
      </c>
      <c r="C550" s="449" t="s">
        <v>407</v>
      </c>
      <c r="D550" s="449" t="s">
        <v>988</v>
      </c>
      <c r="E550" s="449" t="s">
        <v>998</v>
      </c>
      <c r="F550" s="449" t="s">
        <v>1063</v>
      </c>
      <c r="G550" s="449" t="s">
        <v>1064</v>
      </c>
      <c r="H550" s="453">
        <v>1</v>
      </c>
      <c r="I550" s="453">
        <v>463</v>
      </c>
      <c r="J550" s="449"/>
      <c r="K550" s="449">
        <v>463</v>
      </c>
      <c r="L550" s="453"/>
      <c r="M550" s="453"/>
      <c r="N550" s="449"/>
      <c r="O550" s="449"/>
      <c r="P550" s="453"/>
      <c r="Q550" s="453"/>
      <c r="R550" s="523"/>
      <c r="S550" s="454"/>
    </row>
    <row r="551" spans="1:19" ht="14.4" customHeight="1" x14ac:dyDescent="0.3">
      <c r="A551" s="448" t="s">
        <v>996</v>
      </c>
      <c r="B551" s="449" t="s">
        <v>997</v>
      </c>
      <c r="C551" s="449" t="s">
        <v>407</v>
      </c>
      <c r="D551" s="449" t="s">
        <v>988</v>
      </c>
      <c r="E551" s="449" t="s">
        <v>998</v>
      </c>
      <c r="F551" s="449" t="s">
        <v>1065</v>
      </c>
      <c r="G551" s="449" t="s">
        <v>1066</v>
      </c>
      <c r="H551" s="453">
        <v>10</v>
      </c>
      <c r="I551" s="453">
        <v>12680</v>
      </c>
      <c r="J551" s="449">
        <v>0.70593475114129833</v>
      </c>
      <c r="K551" s="449">
        <v>1268</v>
      </c>
      <c r="L551" s="453">
        <v>14</v>
      </c>
      <c r="M551" s="453">
        <v>17962</v>
      </c>
      <c r="N551" s="449">
        <v>1</v>
      </c>
      <c r="O551" s="449">
        <v>1283</v>
      </c>
      <c r="P551" s="453">
        <v>1</v>
      </c>
      <c r="Q551" s="453">
        <v>1285</v>
      </c>
      <c r="R551" s="523">
        <v>7.1539917603830314E-2</v>
      </c>
      <c r="S551" s="454">
        <v>1285</v>
      </c>
    </row>
    <row r="552" spans="1:19" ht="14.4" customHeight="1" x14ac:dyDescent="0.3">
      <c r="A552" s="448" t="s">
        <v>996</v>
      </c>
      <c r="B552" s="449" t="s">
        <v>997</v>
      </c>
      <c r="C552" s="449" t="s">
        <v>407</v>
      </c>
      <c r="D552" s="449" t="s">
        <v>988</v>
      </c>
      <c r="E552" s="449" t="s">
        <v>998</v>
      </c>
      <c r="F552" s="449" t="s">
        <v>1065</v>
      </c>
      <c r="G552" s="449"/>
      <c r="H552" s="453"/>
      <c r="I552" s="453"/>
      <c r="J552" s="449"/>
      <c r="K552" s="449"/>
      <c r="L552" s="453">
        <v>1</v>
      </c>
      <c r="M552" s="453">
        <v>1283</v>
      </c>
      <c r="N552" s="449">
        <v>1</v>
      </c>
      <c r="O552" s="449">
        <v>1283</v>
      </c>
      <c r="P552" s="453"/>
      <c r="Q552" s="453"/>
      <c r="R552" s="523"/>
      <c r="S552" s="454"/>
    </row>
    <row r="553" spans="1:19" ht="14.4" customHeight="1" x14ac:dyDescent="0.3">
      <c r="A553" s="448" t="s">
        <v>996</v>
      </c>
      <c r="B553" s="449" t="s">
        <v>997</v>
      </c>
      <c r="C553" s="449" t="s">
        <v>407</v>
      </c>
      <c r="D553" s="449" t="s">
        <v>988</v>
      </c>
      <c r="E553" s="449" t="s">
        <v>998</v>
      </c>
      <c r="F553" s="449" t="s">
        <v>1067</v>
      </c>
      <c r="G553" s="449" t="s">
        <v>1068</v>
      </c>
      <c r="H553" s="453">
        <v>244</v>
      </c>
      <c r="I553" s="453">
        <v>106628</v>
      </c>
      <c r="J553" s="449">
        <v>0.85968137254901966</v>
      </c>
      <c r="K553" s="449">
        <v>437</v>
      </c>
      <c r="L553" s="453">
        <v>272</v>
      </c>
      <c r="M553" s="453">
        <v>124032</v>
      </c>
      <c r="N553" s="449">
        <v>1</v>
      </c>
      <c r="O553" s="449">
        <v>456</v>
      </c>
      <c r="P553" s="453">
        <v>14</v>
      </c>
      <c r="Q553" s="453">
        <v>6384</v>
      </c>
      <c r="R553" s="523">
        <v>5.1470588235294115E-2</v>
      </c>
      <c r="S553" s="454">
        <v>456</v>
      </c>
    </row>
    <row r="554" spans="1:19" ht="14.4" customHeight="1" x14ac:dyDescent="0.3">
      <c r="A554" s="448" t="s">
        <v>996</v>
      </c>
      <c r="B554" s="449" t="s">
        <v>997</v>
      </c>
      <c r="C554" s="449" t="s">
        <v>407</v>
      </c>
      <c r="D554" s="449" t="s">
        <v>988</v>
      </c>
      <c r="E554" s="449" t="s">
        <v>998</v>
      </c>
      <c r="F554" s="449" t="s">
        <v>1069</v>
      </c>
      <c r="G554" s="449" t="s">
        <v>1070</v>
      </c>
      <c r="H554" s="453">
        <v>1896</v>
      </c>
      <c r="I554" s="453">
        <v>102384</v>
      </c>
      <c r="J554" s="449">
        <v>0.73766877530728991</v>
      </c>
      <c r="K554" s="449">
        <v>54</v>
      </c>
      <c r="L554" s="453">
        <v>2393</v>
      </c>
      <c r="M554" s="453">
        <v>138794</v>
      </c>
      <c r="N554" s="449">
        <v>1</v>
      </c>
      <c r="O554" s="449">
        <v>58</v>
      </c>
      <c r="P554" s="453">
        <v>112</v>
      </c>
      <c r="Q554" s="453">
        <v>6496</v>
      </c>
      <c r="R554" s="523">
        <v>4.6803175929795236E-2</v>
      </c>
      <c r="S554" s="454">
        <v>58</v>
      </c>
    </row>
    <row r="555" spans="1:19" ht="14.4" customHeight="1" x14ac:dyDescent="0.3">
      <c r="A555" s="448" t="s">
        <v>996</v>
      </c>
      <c r="B555" s="449" t="s">
        <v>997</v>
      </c>
      <c r="C555" s="449" t="s">
        <v>407</v>
      </c>
      <c r="D555" s="449" t="s">
        <v>988</v>
      </c>
      <c r="E555" s="449" t="s">
        <v>998</v>
      </c>
      <c r="F555" s="449" t="s">
        <v>1071</v>
      </c>
      <c r="G555" s="449" t="s">
        <v>1072</v>
      </c>
      <c r="H555" s="453"/>
      <c r="I555" s="453"/>
      <c r="J555" s="449"/>
      <c r="K555" s="449"/>
      <c r="L555" s="453">
        <v>85</v>
      </c>
      <c r="M555" s="453">
        <v>184705</v>
      </c>
      <c r="N555" s="449">
        <v>1</v>
      </c>
      <c r="O555" s="449">
        <v>2173</v>
      </c>
      <c r="P555" s="453">
        <v>13</v>
      </c>
      <c r="Q555" s="453">
        <v>28249</v>
      </c>
      <c r="R555" s="523">
        <v>0.15294117647058825</v>
      </c>
      <c r="S555" s="454">
        <v>2173</v>
      </c>
    </row>
    <row r="556" spans="1:19" ht="14.4" customHeight="1" x14ac:dyDescent="0.3">
      <c r="A556" s="448" t="s">
        <v>996</v>
      </c>
      <c r="B556" s="449" t="s">
        <v>997</v>
      </c>
      <c r="C556" s="449" t="s">
        <v>407</v>
      </c>
      <c r="D556" s="449" t="s">
        <v>988</v>
      </c>
      <c r="E556" s="449" t="s">
        <v>998</v>
      </c>
      <c r="F556" s="449" t="s">
        <v>1077</v>
      </c>
      <c r="G556" s="449" t="s">
        <v>1078</v>
      </c>
      <c r="H556" s="453">
        <v>1375</v>
      </c>
      <c r="I556" s="453">
        <v>232375</v>
      </c>
      <c r="J556" s="449">
        <v>1.0839650145772595</v>
      </c>
      <c r="K556" s="449">
        <v>169</v>
      </c>
      <c r="L556" s="453">
        <v>1225</v>
      </c>
      <c r="M556" s="453">
        <v>214375</v>
      </c>
      <c r="N556" s="449">
        <v>1</v>
      </c>
      <c r="O556" s="449">
        <v>175</v>
      </c>
      <c r="P556" s="453">
        <v>80</v>
      </c>
      <c r="Q556" s="453">
        <v>14080</v>
      </c>
      <c r="R556" s="523">
        <v>6.5679300291545187E-2</v>
      </c>
      <c r="S556" s="454">
        <v>176</v>
      </c>
    </row>
    <row r="557" spans="1:19" ht="14.4" customHeight="1" x14ac:dyDescent="0.3">
      <c r="A557" s="448" t="s">
        <v>996</v>
      </c>
      <c r="B557" s="449" t="s">
        <v>997</v>
      </c>
      <c r="C557" s="449" t="s">
        <v>407</v>
      </c>
      <c r="D557" s="449" t="s">
        <v>988</v>
      </c>
      <c r="E557" s="449" t="s">
        <v>998</v>
      </c>
      <c r="F557" s="449" t="s">
        <v>1083</v>
      </c>
      <c r="G557" s="449" t="s">
        <v>1084</v>
      </c>
      <c r="H557" s="453">
        <v>8</v>
      </c>
      <c r="I557" s="453">
        <v>1304</v>
      </c>
      <c r="J557" s="449">
        <v>0.70145239376008606</v>
      </c>
      <c r="K557" s="449">
        <v>163</v>
      </c>
      <c r="L557" s="453">
        <v>11</v>
      </c>
      <c r="M557" s="453">
        <v>1859</v>
      </c>
      <c r="N557" s="449">
        <v>1</v>
      </c>
      <c r="O557" s="449">
        <v>169</v>
      </c>
      <c r="P557" s="453">
        <v>1</v>
      </c>
      <c r="Q557" s="453">
        <v>170</v>
      </c>
      <c r="R557" s="523">
        <v>9.1447014523937595E-2</v>
      </c>
      <c r="S557" s="454">
        <v>170</v>
      </c>
    </row>
    <row r="558" spans="1:19" ht="14.4" customHeight="1" x14ac:dyDescent="0.3">
      <c r="A558" s="448" t="s">
        <v>996</v>
      </c>
      <c r="B558" s="449" t="s">
        <v>997</v>
      </c>
      <c r="C558" s="449" t="s">
        <v>407</v>
      </c>
      <c r="D558" s="449" t="s">
        <v>988</v>
      </c>
      <c r="E558" s="449" t="s">
        <v>998</v>
      </c>
      <c r="F558" s="449" t="s">
        <v>1087</v>
      </c>
      <c r="G558" s="449" t="s">
        <v>1088</v>
      </c>
      <c r="H558" s="453">
        <v>59</v>
      </c>
      <c r="I558" s="453">
        <v>59472</v>
      </c>
      <c r="J558" s="449">
        <v>1.0893504780745136</v>
      </c>
      <c r="K558" s="449">
        <v>1008</v>
      </c>
      <c r="L558" s="453">
        <v>54</v>
      </c>
      <c r="M558" s="453">
        <v>54594</v>
      </c>
      <c r="N558" s="449">
        <v>1</v>
      </c>
      <c r="O558" s="449">
        <v>1011</v>
      </c>
      <c r="P558" s="453">
        <v>45</v>
      </c>
      <c r="Q558" s="453">
        <v>45540</v>
      </c>
      <c r="R558" s="523">
        <v>0.83415759973623471</v>
      </c>
      <c r="S558" s="454">
        <v>1012</v>
      </c>
    </row>
    <row r="559" spans="1:19" ht="14.4" customHeight="1" x14ac:dyDescent="0.3">
      <c r="A559" s="448" t="s">
        <v>996</v>
      </c>
      <c r="B559" s="449" t="s">
        <v>997</v>
      </c>
      <c r="C559" s="449" t="s">
        <v>407</v>
      </c>
      <c r="D559" s="449" t="s">
        <v>988</v>
      </c>
      <c r="E559" s="449" t="s">
        <v>998</v>
      </c>
      <c r="F559" s="449" t="s">
        <v>1087</v>
      </c>
      <c r="G559" s="449"/>
      <c r="H559" s="453"/>
      <c r="I559" s="453"/>
      <c r="J559" s="449"/>
      <c r="K559" s="449"/>
      <c r="L559" s="453">
        <v>6</v>
      </c>
      <c r="M559" s="453">
        <v>6066</v>
      </c>
      <c r="N559" s="449">
        <v>1</v>
      </c>
      <c r="O559" s="449">
        <v>1011</v>
      </c>
      <c r="P559" s="453"/>
      <c r="Q559" s="453"/>
      <c r="R559" s="523"/>
      <c r="S559" s="454"/>
    </row>
    <row r="560" spans="1:19" ht="14.4" customHeight="1" x14ac:dyDescent="0.3">
      <c r="A560" s="448" t="s">
        <v>996</v>
      </c>
      <c r="B560" s="449" t="s">
        <v>997</v>
      </c>
      <c r="C560" s="449" t="s">
        <v>407</v>
      </c>
      <c r="D560" s="449" t="s">
        <v>988</v>
      </c>
      <c r="E560" s="449" t="s">
        <v>998</v>
      </c>
      <c r="F560" s="449" t="s">
        <v>1091</v>
      </c>
      <c r="G560" s="449" t="s">
        <v>1092</v>
      </c>
      <c r="H560" s="453">
        <v>57</v>
      </c>
      <c r="I560" s="453">
        <v>129048</v>
      </c>
      <c r="J560" s="449">
        <v>0.61146279519351043</v>
      </c>
      <c r="K560" s="449">
        <v>2264</v>
      </c>
      <c r="L560" s="453">
        <v>92</v>
      </c>
      <c r="M560" s="453">
        <v>211048</v>
      </c>
      <c r="N560" s="449">
        <v>1</v>
      </c>
      <c r="O560" s="449">
        <v>2294</v>
      </c>
      <c r="P560" s="453">
        <v>6</v>
      </c>
      <c r="Q560" s="453">
        <v>13782</v>
      </c>
      <c r="R560" s="523">
        <v>6.5302679959061444E-2</v>
      </c>
      <c r="S560" s="454">
        <v>2297</v>
      </c>
    </row>
    <row r="561" spans="1:19" ht="14.4" customHeight="1" x14ac:dyDescent="0.3">
      <c r="A561" s="448" t="s">
        <v>996</v>
      </c>
      <c r="B561" s="449" t="s">
        <v>997</v>
      </c>
      <c r="C561" s="449" t="s">
        <v>407</v>
      </c>
      <c r="D561" s="449" t="s">
        <v>988</v>
      </c>
      <c r="E561" s="449" t="s">
        <v>998</v>
      </c>
      <c r="F561" s="449" t="s">
        <v>1091</v>
      </c>
      <c r="G561" s="449"/>
      <c r="H561" s="453"/>
      <c r="I561" s="453"/>
      <c r="J561" s="449"/>
      <c r="K561" s="449"/>
      <c r="L561" s="453">
        <v>4</v>
      </c>
      <c r="M561" s="453">
        <v>9176</v>
      </c>
      <c r="N561" s="449">
        <v>1</v>
      </c>
      <c r="O561" s="449">
        <v>2294</v>
      </c>
      <c r="P561" s="453"/>
      <c r="Q561" s="453"/>
      <c r="R561" s="523"/>
      <c r="S561" s="454"/>
    </row>
    <row r="562" spans="1:19" ht="14.4" customHeight="1" x14ac:dyDescent="0.3">
      <c r="A562" s="448" t="s">
        <v>996</v>
      </c>
      <c r="B562" s="449" t="s">
        <v>997</v>
      </c>
      <c r="C562" s="449" t="s">
        <v>407</v>
      </c>
      <c r="D562" s="449" t="s">
        <v>988</v>
      </c>
      <c r="E562" s="449" t="s">
        <v>998</v>
      </c>
      <c r="F562" s="449" t="s">
        <v>1095</v>
      </c>
      <c r="G562" s="449" t="s">
        <v>1096</v>
      </c>
      <c r="H562" s="453">
        <v>93</v>
      </c>
      <c r="I562" s="453">
        <v>187116</v>
      </c>
      <c r="J562" s="449">
        <v>0.51980998416534707</v>
      </c>
      <c r="K562" s="449">
        <v>2012</v>
      </c>
      <c r="L562" s="453">
        <v>169</v>
      </c>
      <c r="M562" s="453">
        <v>359970</v>
      </c>
      <c r="N562" s="449">
        <v>1</v>
      </c>
      <c r="O562" s="449">
        <v>2130</v>
      </c>
      <c r="P562" s="453">
        <v>25</v>
      </c>
      <c r="Q562" s="453">
        <v>53275</v>
      </c>
      <c r="R562" s="523">
        <v>0.14799844431480402</v>
      </c>
      <c r="S562" s="454">
        <v>2131</v>
      </c>
    </row>
    <row r="563" spans="1:19" ht="14.4" customHeight="1" x14ac:dyDescent="0.3">
      <c r="A563" s="448" t="s">
        <v>996</v>
      </c>
      <c r="B563" s="449" t="s">
        <v>997</v>
      </c>
      <c r="C563" s="449" t="s">
        <v>407</v>
      </c>
      <c r="D563" s="449" t="s">
        <v>988</v>
      </c>
      <c r="E563" s="449" t="s">
        <v>998</v>
      </c>
      <c r="F563" s="449" t="s">
        <v>1103</v>
      </c>
      <c r="G563" s="449" t="s">
        <v>1004</v>
      </c>
      <c r="H563" s="453">
        <v>2</v>
      </c>
      <c r="I563" s="453">
        <v>70</v>
      </c>
      <c r="J563" s="449"/>
      <c r="K563" s="449">
        <v>35</v>
      </c>
      <c r="L563" s="453"/>
      <c r="M563" s="453"/>
      <c r="N563" s="449"/>
      <c r="O563" s="449"/>
      <c r="P563" s="453"/>
      <c r="Q563" s="453"/>
      <c r="R563" s="523"/>
      <c r="S563" s="454"/>
    </row>
    <row r="564" spans="1:19" ht="14.4" customHeight="1" x14ac:dyDescent="0.3">
      <c r="A564" s="448" t="s">
        <v>996</v>
      </c>
      <c r="B564" s="449" t="s">
        <v>997</v>
      </c>
      <c r="C564" s="449" t="s">
        <v>407</v>
      </c>
      <c r="D564" s="449" t="s">
        <v>988</v>
      </c>
      <c r="E564" s="449" t="s">
        <v>998</v>
      </c>
      <c r="F564" s="449" t="s">
        <v>1106</v>
      </c>
      <c r="G564" s="449" t="s">
        <v>1107</v>
      </c>
      <c r="H564" s="453"/>
      <c r="I564" s="453"/>
      <c r="J564" s="449"/>
      <c r="K564" s="449"/>
      <c r="L564" s="453"/>
      <c r="M564" s="453"/>
      <c r="N564" s="449"/>
      <c r="O564" s="449"/>
      <c r="P564" s="453">
        <v>1</v>
      </c>
      <c r="Q564" s="453">
        <v>1057</v>
      </c>
      <c r="R564" s="523"/>
      <c r="S564" s="454">
        <v>1057</v>
      </c>
    </row>
    <row r="565" spans="1:19" ht="14.4" customHeight="1" x14ac:dyDescent="0.3">
      <c r="A565" s="448" t="s">
        <v>996</v>
      </c>
      <c r="B565" s="449" t="s">
        <v>997</v>
      </c>
      <c r="C565" s="449" t="s">
        <v>407</v>
      </c>
      <c r="D565" s="449" t="s">
        <v>988</v>
      </c>
      <c r="E565" s="449" t="s">
        <v>998</v>
      </c>
      <c r="F565" s="449" t="s">
        <v>1108</v>
      </c>
      <c r="G565" s="449" t="s">
        <v>1109</v>
      </c>
      <c r="H565" s="453">
        <v>12</v>
      </c>
      <c r="I565" s="453">
        <v>3228</v>
      </c>
      <c r="J565" s="449">
        <v>0.29495614035087719</v>
      </c>
      <c r="K565" s="449">
        <v>269</v>
      </c>
      <c r="L565" s="453">
        <v>38</v>
      </c>
      <c r="M565" s="453">
        <v>10944</v>
      </c>
      <c r="N565" s="449">
        <v>1</v>
      </c>
      <c r="O565" s="449">
        <v>288</v>
      </c>
      <c r="P565" s="453">
        <v>4</v>
      </c>
      <c r="Q565" s="453">
        <v>1156</v>
      </c>
      <c r="R565" s="523">
        <v>0.10562865497076024</v>
      </c>
      <c r="S565" s="454">
        <v>289</v>
      </c>
    </row>
    <row r="566" spans="1:19" ht="14.4" customHeight="1" x14ac:dyDescent="0.3">
      <c r="A566" s="448" t="s">
        <v>996</v>
      </c>
      <c r="B566" s="449" t="s">
        <v>997</v>
      </c>
      <c r="C566" s="449" t="s">
        <v>407</v>
      </c>
      <c r="D566" s="449" t="s">
        <v>988</v>
      </c>
      <c r="E566" s="449" t="s">
        <v>998</v>
      </c>
      <c r="F566" s="449" t="s">
        <v>1116</v>
      </c>
      <c r="G566" s="449" t="s">
        <v>1117</v>
      </c>
      <c r="H566" s="453"/>
      <c r="I566" s="453"/>
      <c r="J566" s="449"/>
      <c r="K566" s="449"/>
      <c r="L566" s="453">
        <v>13</v>
      </c>
      <c r="M566" s="453">
        <v>0</v>
      </c>
      <c r="N566" s="449"/>
      <c r="O566" s="449">
        <v>0</v>
      </c>
      <c r="P566" s="453">
        <v>3</v>
      </c>
      <c r="Q566" s="453">
        <v>0</v>
      </c>
      <c r="R566" s="523"/>
      <c r="S566" s="454">
        <v>0</v>
      </c>
    </row>
    <row r="567" spans="1:19" ht="14.4" customHeight="1" x14ac:dyDescent="0.3">
      <c r="A567" s="448" t="s">
        <v>996</v>
      </c>
      <c r="B567" s="449" t="s">
        <v>997</v>
      </c>
      <c r="C567" s="449" t="s">
        <v>407</v>
      </c>
      <c r="D567" s="449" t="s">
        <v>988</v>
      </c>
      <c r="E567" s="449" t="s">
        <v>998</v>
      </c>
      <c r="F567" s="449" t="s">
        <v>1118</v>
      </c>
      <c r="G567" s="449" t="s">
        <v>1119</v>
      </c>
      <c r="H567" s="453"/>
      <c r="I567" s="453"/>
      <c r="J567" s="449"/>
      <c r="K567" s="449"/>
      <c r="L567" s="453">
        <v>47</v>
      </c>
      <c r="M567" s="453">
        <v>0</v>
      </c>
      <c r="N567" s="449"/>
      <c r="O567" s="449">
        <v>0</v>
      </c>
      <c r="P567" s="453">
        <v>5</v>
      </c>
      <c r="Q567" s="453">
        <v>0</v>
      </c>
      <c r="R567" s="523"/>
      <c r="S567" s="454">
        <v>0</v>
      </c>
    </row>
    <row r="568" spans="1:19" ht="14.4" customHeight="1" x14ac:dyDescent="0.3">
      <c r="A568" s="448" t="s">
        <v>996</v>
      </c>
      <c r="B568" s="449" t="s">
        <v>997</v>
      </c>
      <c r="C568" s="449" t="s">
        <v>407</v>
      </c>
      <c r="D568" s="449" t="s">
        <v>989</v>
      </c>
      <c r="E568" s="449" t="s">
        <v>998</v>
      </c>
      <c r="F568" s="449" t="s">
        <v>1003</v>
      </c>
      <c r="G568" s="449" t="s">
        <v>1004</v>
      </c>
      <c r="H568" s="453">
        <v>180</v>
      </c>
      <c r="I568" s="453">
        <v>9720</v>
      </c>
      <c r="J568" s="449"/>
      <c r="K568" s="449">
        <v>54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996</v>
      </c>
      <c r="B569" s="449" t="s">
        <v>997</v>
      </c>
      <c r="C569" s="449" t="s">
        <v>407</v>
      </c>
      <c r="D569" s="449" t="s">
        <v>989</v>
      </c>
      <c r="E569" s="449" t="s">
        <v>998</v>
      </c>
      <c r="F569" s="449" t="s">
        <v>1005</v>
      </c>
      <c r="G569" s="449" t="s">
        <v>1006</v>
      </c>
      <c r="H569" s="453">
        <v>2</v>
      </c>
      <c r="I569" s="453">
        <v>246</v>
      </c>
      <c r="J569" s="449"/>
      <c r="K569" s="449">
        <v>123</v>
      </c>
      <c r="L569" s="453"/>
      <c r="M569" s="453"/>
      <c r="N569" s="449"/>
      <c r="O569" s="449"/>
      <c r="P569" s="453"/>
      <c r="Q569" s="453"/>
      <c r="R569" s="523"/>
      <c r="S569" s="454"/>
    </row>
    <row r="570" spans="1:19" ht="14.4" customHeight="1" x14ac:dyDescent="0.3">
      <c r="A570" s="448" t="s">
        <v>996</v>
      </c>
      <c r="B570" s="449" t="s">
        <v>997</v>
      </c>
      <c r="C570" s="449" t="s">
        <v>407</v>
      </c>
      <c r="D570" s="449" t="s">
        <v>989</v>
      </c>
      <c r="E570" s="449" t="s">
        <v>998</v>
      </c>
      <c r="F570" s="449" t="s">
        <v>1007</v>
      </c>
      <c r="G570" s="449" t="s">
        <v>1008</v>
      </c>
      <c r="H570" s="453">
        <v>1</v>
      </c>
      <c r="I570" s="453">
        <v>177</v>
      </c>
      <c r="J570" s="449"/>
      <c r="K570" s="449">
        <v>177</v>
      </c>
      <c r="L570" s="453"/>
      <c r="M570" s="453"/>
      <c r="N570" s="449"/>
      <c r="O570" s="449"/>
      <c r="P570" s="453"/>
      <c r="Q570" s="453"/>
      <c r="R570" s="523"/>
      <c r="S570" s="454"/>
    </row>
    <row r="571" spans="1:19" ht="14.4" customHeight="1" x14ac:dyDescent="0.3">
      <c r="A571" s="448" t="s">
        <v>996</v>
      </c>
      <c r="B571" s="449" t="s">
        <v>997</v>
      </c>
      <c r="C571" s="449" t="s">
        <v>407</v>
      </c>
      <c r="D571" s="449" t="s">
        <v>989</v>
      </c>
      <c r="E571" s="449" t="s">
        <v>998</v>
      </c>
      <c r="F571" s="449" t="s">
        <v>1013</v>
      </c>
      <c r="G571" s="449" t="s">
        <v>1014</v>
      </c>
      <c r="H571" s="453">
        <v>46</v>
      </c>
      <c r="I571" s="453">
        <v>7912</v>
      </c>
      <c r="J571" s="449"/>
      <c r="K571" s="449">
        <v>172</v>
      </c>
      <c r="L571" s="453"/>
      <c r="M571" s="453"/>
      <c r="N571" s="449"/>
      <c r="O571" s="449"/>
      <c r="P571" s="453"/>
      <c r="Q571" s="453"/>
      <c r="R571" s="523"/>
      <c r="S571" s="454"/>
    </row>
    <row r="572" spans="1:19" ht="14.4" customHeight="1" x14ac:dyDescent="0.3">
      <c r="A572" s="448" t="s">
        <v>996</v>
      </c>
      <c r="B572" s="449" t="s">
        <v>997</v>
      </c>
      <c r="C572" s="449" t="s">
        <v>407</v>
      </c>
      <c r="D572" s="449" t="s">
        <v>989</v>
      </c>
      <c r="E572" s="449" t="s">
        <v>998</v>
      </c>
      <c r="F572" s="449" t="s">
        <v>1017</v>
      </c>
      <c r="G572" s="449" t="s">
        <v>1018</v>
      </c>
      <c r="H572" s="453">
        <v>15</v>
      </c>
      <c r="I572" s="453">
        <v>4830</v>
      </c>
      <c r="J572" s="449"/>
      <c r="K572" s="449">
        <v>322</v>
      </c>
      <c r="L572" s="453"/>
      <c r="M572" s="453"/>
      <c r="N572" s="449"/>
      <c r="O572" s="449"/>
      <c r="P572" s="453"/>
      <c r="Q572" s="453"/>
      <c r="R572" s="523"/>
      <c r="S572" s="454"/>
    </row>
    <row r="573" spans="1:19" ht="14.4" customHeight="1" x14ac:dyDescent="0.3">
      <c r="A573" s="448" t="s">
        <v>996</v>
      </c>
      <c r="B573" s="449" t="s">
        <v>997</v>
      </c>
      <c r="C573" s="449" t="s">
        <v>407</v>
      </c>
      <c r="D573" s="449" t="s">
        <v>989</v>
      </c>
      <c r="E573" s="449" t="s">
        <v>998</v>
      </c>
      <c r="F573" s="449" t="s">
        <v>1021</v>
      </c>
      <c r="G573" s="449" t="s">
        <v>1022</v>
      </c>
      <c r="H573" s="453">
        <v>25</v>
      </c>
      <c r="I573" s="453">
        <v>8525</v>
      </c>
      <c r="J573" s="449"/>
      <c r="K573" s="449">
        <v>341</v>
      </c>
      <c r="L573" s="453"/>
      <c r="M573" s="453"/>
      <c r="N573" s="449"/>
      <c r="O573" s="449"/>
      <c r="P573" s="453"/>
      <c r="Q573" s="453"/>
      <c r="R573" s="523"/>
      <c r="S573" s="454"/>
    </row>
    <row r="574" spans="1:19" ht="14.4" customHeight="1" x14ac:dyDescent="0.3">
      <c r="A574" s="448" t="s">
        <v>996</v>
      </c>
      <c r="B574" s="449" t="s">
        <v>997</v>
      </c>
      <c r="C574" s="449" t="s">
        <v>407</v>
      </c>
      <c r="D574" s="449" t="s">
        <v>989</v>
      </c>
      <c r="E574" s="449" t="s">
        <v>998</v>
      </c>
      <c r="F574" s="449" t="s">
        <v>1029</v>
      </c>
      <c r="G574" s="449" t="s">
        <v>1030</v>
      </c>
      <c r="H574" s="453">
        <v>1</v>
      </c>
      <c r="I574" s="453">
        <v>109</v>
      </c>
      <c r="J574" s="449"/>
      <c r="K574" s="449">
        <v>109</v>
      </c>
      <c r="L574" s="453"/>
      <c r="M574" s="453"/>
      <c r="N574" s="449"/>
      <c r="O574" s="449"/>
      <c r="P574" s="453"/>
      <c r="Q574" s="453"/>
      <c r="R574" s="523"/>
      <c r="S574" s="454"/>
    </row>
    <row r="575" spans="1:19" ht="14.4" customHeight="1" x14ac:dyDescent="0.3">
      <c r="A575" s="448" t="s">
        <v>996</v>
      </c>
      <c r="B575" s="449" t="s">
        <v>997</v>
      </c>
      <c r="C575" s="449" t="s">
        <v>407</v>
      </c>
      <c r="D575" s="449" t="s">
        <v>989</v>
      </c>
      <c r="E575" s="449" t="s">
        <v>998</v>
      </c>
      <c r="F575" s="449" t="s">
        <v>1033</v>
      </c>
      <c r="G575" s="449" t="s">
        <v>1034</v>
      </c>
      <c r="H575" s="453">
        <v>13</v>
      </c>
      <c r="I575" s="453">
        <v>611</v>
      </c>
      <c r="J575" s="449"/>
      <c r="K575" s="449">
        <v>47</v>
      </c>
      <c r="L575" s="453"/>
      <c r="M575" s="453"/>
      <c r="N575" s="449"/>
      <c r="O575" s="449"/>
      <c r="P575" s="453"/>
      <c r="Q575" s="453"/>
      <c r="R575" s="523"/>
      <c r="S575" s="454"/>
    </row>
    <row r="576" spans="1:19" ht="14.4" customHeight="1" x14ac:dyDescent="0.3">
      <c r="A576" s="448" t="s">
        <v>996</v>
      </c>
      <c r="B576" s="449" t="s">
        <v>997</v>
      </c>
      <c r="C576" s="449" t="s">
        <v>407</v>
      </c>
      <c r="D576" s="449" t="s">
        <v>989</v>
      </c>
      <c r="E576" s="449" t="s">
        <v>998</v>
      </c>
      <c r="F576" s="449" t="s">
        <v>1035</v>
      </c>
      <c r="G576" s="449" t="s">
        <v>1036</v>
      </c>
      <c r="H576" s="453">
        <v>10</v>
      </c>
      <c r="I576" s="453">
        <v>3760</v>
      </c>
      <c r="J576" s="449"/>
      <c r="K576" s="449">
        <v>376</v>
      </c>
      <c r="L576" s="453"/>
      <c r="M576" s="453"/>
      <c r="N576" s="449"/>
      <c r="O576" s="449"/>
      <c r="P576" s="453"/>
      <c r="Q576" s="453"/>
      <c r="R576" s="523"/>
      <c r="S576" s="454"/>
    </row>
    <row r="577" spans="1:19" ht="14.4" customHeight="1" x14ac:dyDescent="0.3">
      <c r="A577" s="448" t="s">
        <v>996</v>
      </c>
      <c r="B577" s="449" t="s">
        <v>997</v>
      </c>
      <c r="C577" s="449" t="s">
        <v>407</v>
      </c>
      <c r="D577" s="449" t="s">
        <v>989</v>
      </c>
      <c r="E577" s="449" t="s">
        <v>998</v>
      </c>
      <c r="F577" s="449" t="s">
        <v>1037</v>
      </c>
      <c r="G577" s="449" t="s">
        <v>1038</v>
      </c>
      <c r="H577" s="453">
        <v>28</v>
      </c>
      <c r="I577" s="453">
        <v>1036</v>
      </c>
      <c r="J577" s="449"/>
      <c r="K577" s="449">
        <v>37</v>
      </c>
      <c r="L577" s="453"/>
      <c r="M577" s="453"/>
      <c r="N577" s="449"/>
      <c r="O577" s="449"/>
      <c r="P577" s="453"/>
      <c r="Q577" s="453"/>
      <c r="R577" s="523"/>
      <c r="S577" s="454"/>
    </row>
    <row r="578" spans="1:19" ht="14.4" customHeight="1" x14ac:dyDescent="0.3">
      <c r="A578" s="448" t="s">
        <v>996</v>
      </c>
      <c r="B578" s="449" t="s">
        <v>997</v>
      </c>
      <c r="C578" s="449" t="s">
        <v>407</v>
      </c>
      <c r="D578" s="449" t="s">
        <v>989</v>
      </c>
      <c r="E578" s="449" t="s">
        <v>998</v>
      </c>
      <c r="F578" s="449" t="s">
        <v>1039</v>
      </c>
      <c r="G578" s="449" t="s">
        <v>1040</v>
      </c>
      <c r="H578" s="453">
        <v>1</v>
      </c>
      <c r="I578" s="453">
        <v>255</v>
      </c>
      <c r="J578" s="449"/>
      <c r="K578" s="449">
        <v>255</v>
      </c>
      <c r="L578" s="453"/>
      <c r="M578" s="453"/>
      <c r="N578" s="449"/>
      <c r="O578" s="449"/>
      <c r="P578" s="453"/>
      <c r="Q578" s="453"/>
      <c r="R578" s="523"/>
      <c r="S578" s="454"/>
    </row>
    <row r="579" spans="1:19" ht="14.4" customHeight="1" x14ac:dyDescent="0.3">
      <c r="A579" s="448" t="s">
        <v>996</v>
      </c>
      <c r="B579" s="449" t="s">
        <v>997</v>
      </c>
      <c r="C579" s="449" t="s">
        <v>407</v>
      </c>
      <c r="D579" s="449" t="s">
        <v>989</v>
      </c>
      <c r="E579" s="449" t="s">
        <v>998</v>
      </c>
      <c r="F579" s="449" t="s">
        <v>1041</v>
      </c>
      <c r="G579" s="449" t="s">
        <v>1042</v>
      </c>
      <c r="H579" s="453">
        <v>172</v>
      </c>
      <c r="I579" s="453">
        <v>116272</v>
      </c>
      <c r="J579" s="449"/>
      <c r="K579" s="449">
        <v>676</v>
      </c>
      <c r="L579" s="453"/>
      <c r="M579" s="453"/>
      <c r="N579" s="449"/>
      <c r="O579" s="449"/>
      <c r="P579" s="453"/>
      <c r="Q579" s="453"/>
      <c r="R579" s="523"/>
      <c r="S579" s="454"/>
    </row>
    <row r="580" spans="1:19" ht="14.4" customHeight="1" x14ac:dyDescent="0.3">
      <c r="A580" s="448" t="s">
        <v>996</v>
      </c>
      <c r="B580" s="449" t="s">
        <v>997</v>
      </c>
      <c r="C580" s="449" t="s">
        <v>407</v>
      </c>
      <c r="D580" s="449" t="s">
        <v>989</v>
      </c>
      <c r="E580" s="449" t="s">
        <v>998</v>
      </c>
      <c r="F580" s="449" t="s">
        <v>1043</v>
      </c>
      <c r="G580" s="449" t="s">
        <v>1044</v>
      </c>
      <c r="H580" s="453">
        <v>49</v>
      </c>
      <c r="I580" s="453">
        <v>6762</v>
      </c>
      <c r="J580" s="449"/>
      <c r="K580" s="449">
        <v>138</v>
      </c>
      <c r="L580" s="453"/>
      <c r="M580" s="453"/>
      <c r="N580" s="449"/>
      <c r="O580" s="449"/>
      <c r="P580" s="453"/>
      <c r="Q580" s="453"/>
      <c r="R580" s="523"/>
      <c r="S580" s="454"/>
    </row>
    <row r="581" spans="1:19" ht="14.4" customHeight="1" x14ac:dyDescent="0.3">
      <c r="A581" s="448" t="s">
        <v>996</v>
      </c>
      <c r="B581" s="449" t="s">
        <v>997</v>
      </c>
      <c r="C581" s="449" t="s">
        <v>407</v>
      </c>
      <c r="D581" s="449" t="s">
        <v>989</v>
      </c>
      <c r="E581" s="449" t="s">
        <v>998</v>
      </c>
      <c r="F581" s="449" t="s">
        <v>1045</v>
      </c>
      <c r="G581" s="449" t="s">
        <v>1046</v>
      </c>
      <c r="H581" s="453">
        <v>67</v>
      </c>
      <c r="I581" s="453">
        <v>19095</v>
      </c>
      <c r="J581" s="449"/>
      <c r="K581" s="449">
        <v>285</v>
      </c>
      <c r="L581" s="453"/>
      <c r="M581" s="453"/>
      <c r="N581" s="449"/>
      <c r="O581" s="449"/>
      <c r="P581" s="453"/>
      <c r="Q581" s="453"/>
      <c r="R581" s="523"/>
      <c r="S581" s="454"/>
    </row>
    <row r="582" spans="1:19" ht="14.4" customHeight="1" x14ac:dyDescent="0.3">
      <c r="A582" s="448" t="s">
        <v>996</v>
      </c>
      <c r="B582" s="449" t="s">
        <v>997</v>
      </c>
      <c r="C582" s="449" t="s">
        <v>407</v>
      </c>
      <c r="D582" s="449" t="s">
        <v>989</v>
      </c>
      <c r="E582" s="449" t="s">
        <v>998</v>
      </c>
      <c r="F582" s="449" t="s">
        <v>1049</v>
      </c>
      <c r="G582" s="449" t="s">
        <v>1050</v>
      </c>
      <c r="H582" s="453">
        <v>93</v>
      </c>
      <c r="I582" s="453">
        <v>42966</v>
      </c>
      <c r="J582" s="449"/>
      <c r="K582" s="449">
        <v>462</v>
      </c>
      <c r="L582" s="453"/>
      <c r="M582" s="453"/>
      <c r="N582" s="449"/>
      <c r="O582" s="449"/>
      <c r="P582" s="453"/>
      <c r="Q582" s="453"/>
      <c r="R582" s="523"/>
      <c r="S582" s="454"/>
    </row>
    <row r="583" spans="1:19" ht="14.4" customHeight="1" x14ac:dyDescent="0.3">
      <c r="A583" s="448" t="s">
        <v>996</v>
      </c>
      <c r="B583" s="449" t="s">
        <v>997</v>
      </c>
      <c r="C583" s="449" t="s">
        <v>407</v>
      </c>
      <c r="D583" s="449" t="s">
        <v>989</v>
      </c>
      <c r="E583" s="449" t="s">
        <v>998</v>
      </c>
      <c r="F583" s="449" t="s">
        <v>1053</v>
      </c>
      <c r="G583" s="449" t="s">
        <v>1054</v>
      </c>
      <c r="H583" s="453">
        <v>116</v>
      </c>
      <c r="I583" s="453">
        <v>41296</v>
      </c>
      <c r="J583" s="449"/>
      <c r="K583" s="449">
        <v>356</v>
      </c>
      <c r="L583" s="453"/>
      <c r="M583" s="453"/>
      <c r="N583" s="449"/>
      <c r="O583" s="449"/>
      <c r="P583" s="453"/>
      <c r="Q583" s="453"/>
      <c r="R583" s="523"/>
      <c r="S583" s="454"/>
    </row>
    <row r="584" spans="1:19" ht="14.4" customHeight="1" x14ac:dyDescent="0.3">
      <c r="A584" s="448" t="s">
        <v>996</v>
      </c>
      <c r="B584" s="449" t="s">
        <v>997</v>
      </c>
      <c r="C584" s="449" t="s">
        <v>407</v>
      </c>
      <c r="D584" s="449" t="s">
        <v>989</v>
      </c>
      <c r="E584" s="449" t="s">
        <v>998</v>
      </c>
      <c r="F584" s="449" t="s">
        <v>1059</v>
      </c>
      <c r="G584" s="449" t="s">
        <v>1060</v>
      </c>
      <c r="H584" s="453">
        <v>17</v>
      </c>
      <c r="I584" s="453">
        <v>1785</v>
      </c>
      <c r="J584" s="449"/>
      <c r="K584" s="449">
        <v>105</v>
      </c>
      <c r="L584" s="453"/>
      <c r="M584" s="453"/>
      <c r="N584" s="449"/>
      <c r="O584" s="449"/>
      <c r="P584" s="453"/>
      <c r="Q584" s="453"/>
      <c r="R584" s="523"/>
      <c r="S584" s="454"/>
    </row>
    <row r="585" spans="1:19" ht="14.4" customHeight="1" x14ac:dyDescent="0.3">
      <c r="A585" s="448" t="s">
        <v>996</v>
      </c>
      <c r="B585" s="449" t="s">
        <v>997</v>
      </c>
      <c r="C585" s="449" t="s">
        <v>407</v>
      </c>
      <c r="D585" s="449" t="s">
        <v>989</v>
      </c>
      <c r="E585" s="449" t="s">
        <v>998</v>
      </c>
      <c r="F585" s="449" t="s">
        <v>1063</v>
      </c>
      <c r="G585" s="449" t="s">
        <v>1064</v>
      </c>
      <c r="H585" s="453">
        <v>20</v>
      </c>
      <c r="I585" s="453">
        <v>9260</v>
      </c>
      <c r="J585" s="449"/>
      <c r="K585" s="449">
        <v>463</v>
      </c>
      <c r="L585" s="453"/>
      <c r="M585" s="453"/>
      <c r="N585" s="449"/>
      <c r="O585" s="449"/>
      <c r="P585" s="453"/>
      <c r="Q585" s="453"/>
      <c r="R585" s="523"/>
      <c r="S585" s="454"/>
    </row>
    <row r="586" spans="1:19" ht="14.4" customHeight="1" x14ac:dyDescent="0.3">
      <c r="A586" s="448" t="s">
        <v>996</v>
      </c>
      <c r="B586" s="449" t="s">
        <v>997</v>
      </c>
      <c r="C586" s="449" t="s">
        <v>407</v>
      </c>
      <c r="D586" s="449" t="s">
        <v>989</v>
      </c>
      <c r="E586" s="449" t="s">
        <v>998</v>
      </c>
      <c r="F586" s="449" t="s">
        <v>1067</v>
      </c>
      <c r="G586" s="449" t="s">
        <v>1068</v>
      </c>
      <c r="H586" s="453">
        <v>25</v>
      </c>
      <c r="I586" s="453">
        <v>10925</v>
      </c>
      <c r="J586" s="449"/>
      <c r="K586" s="449">
        <v>437</v>
      </c>
      <c r="L586" s="453"/>
      <c r="M586" s="453"/>
      <c r="N586" s="449"/>
      <c r="O586" s="449"/>
      <c r="P586" s="453"/>
      <c r="Q586" s="453"/>
      <c r="R586" s="523"/>
      <c r="S586" s="454"/>
    </row>
    <row r="587" spans="1:19" ht="14.4" customHeight="1" x14ac:dyDescent="0.3">
      <c r="A587" s="448" t="s">
        <v>996</v>
      </c>
      <c r="B587" s="449" t="s">
        <v>997</v>
      </c>
      <c r="C587" s="449" t="s">
        <v>407</v>
      </c>
      <c r="D587" s="449" t="s">
        <v>989</v>
      </c>
      <c r="E587" s="449" t="s">
        <v>998</v>
      </c>
      <c r="F587" s="449" t="s">
        <v>1069</v>
      </c>
      <c r="G587" s="449" t="s">
        <v>1070</v>
      </c>
      <c r="H587" s="453">
        <v>190</v>
      </c>
      <c r="I587" s="453">
        <v>10260</v>
      </c>
      <c r="J587" s="449"/>
      <c r="K587" s="449">
        <v>54</v>
      </c>
      <c r="L587" s="453"/>
      <c r="M587" s="453"/>
      <c r="N587" s="449"/>
      <c r="O587" s="449"/>
      <c r="P587" s="453"/>
      <c r="Q587" s="453"/>
      <c r="R587" s="523"/>
      <c r="S587" s="454"/>
    </row>
    <row r="588" spans="1:19" ht="14.4" customHeight="1" x14ac:dyDescent="0.3">
      <c r="A588" s="448" t="s">
        <v>996</v>
      </c>
      <c r="B588" s="449" t="s">
        <v>997</v>
      </c>
      <c r="C588" s="449" t="s">
        <v>407</v>
      </c>
      <c r="D588" s="449" t="s">
        <v>989</v>
      </c>
      <c r="E588" s="449" t="s">
        <v>998</v>
      </c>
      <c r="F588" s="449" t="s">
        <v>1077</v>
      </c>
      <c r="G588" s="449" t="s">
        <v>1078</v>
      </c>
      <c r="H588" s="453">
        <v>36</v>
      </c>
      <c r="I588" s="453">
        <v>6084</v>
      </c>
      <c r="J588" s="449"/>
      <c r="K588" s="449">
        <v>169</v>
      </c>
      <c r="L588" s="453"/>
      <c r="M588" s="453"/>
      <c r="N588" s="449"/>
      <c r="O588" s="449"/>
      <c r="P588" s="453"/>
      <c r="Q588" s="453"/>
      <c r="R588" s="523"/>
      <c r="S588" s="454"/>
    </row>
    <row r="589" spans="1:19" ht="14.4" customHeight="1" x14ac:dyDescent="0.3">
      <c r="A589" s="448" t="s">
        <v>996</v>
      </c>
      <c r="B589" s="449" t="s">
        <v>997</v>
      </c>
      <c r="C589" s="449" t="s">
        <v>407</v>
      </c>
      <c r="D589" s="449" t="s">
        <v>989</v>
      </c>
      <c r="E589" s="449" t="s">
        <v>998</v>
      </c>
      <c r="F589" s="449" t="s">
        <v>1079</v>
      </c>
      <c r="G589" s="449" t="s">
        <v>1080</v>
      </c>
      <c r="H589" s="453">
        <v>626</v>
      </c>
      <c r="I589" s="453">
        <v>50706</v>
      </c>
      <c r="J589" s="449"/>
      <c r="K589" s="449">
        <v>81</v>
      </c>
      <c r="L589" s="453"/>
      <c r="M589" s="453"/>
      <c r="N589" s="449"/>
      <c r="O589" s="449"/>
      <c r="P589" s="453"/>
      <c r="Q589" s="453"/>
      <c r="R589" s="523"/>
      <c r="S589" s="454"/>
    </row>
    <row r="590" spans="1:19" ht="14.4" customHeight="1" x14ac:dyDescent="0.3">
      <c r="A590" s="448" t="s">
        <v>996</v>
      </c>
      <c r="B590" s="449" t="s">
        <v>997</v>
      </c>
      <c r="C590" s="449" t="s">
        <v>407</v>
      </c>
      <c r="D590" s="449" t="s">
        <v>989</v>
      </c>
      <c r="E590" s="449" t="s">
        <v>998</v>
      </c>
      <c r="F590" s="449" t="s">
        <v>1083</v>
      </c>
      <c r="G590" s="449" t="s">
        <v>1084</v>
      </c>
      <c r="H590" s="453">
        <v>1</v>
      </c>
      <c r="I590" s="453">
        <v>163</v>
      </c>
      <c r="J590" s="449"/>
      <c r="K590" s="449">
        <v>163</v>
      </c>
      <c r="L590" s="453"/>
      <c r="M590" s="453"/>
      <c r="N590" s="449"/>
      <c r="O590" s="449"/>
      <c r="P590" s="453"/>
      <c r="Q590" s="453"/>
      <c r="R590" s="523"/>
      <c r="S590" s="454"/>
    </row>
    <row r="591" spans="1:19" ht="14.4" customHeight="1" x14ac:dyDescent="0.3">
      <c r="A591" s="448" t="s">
        <v>996</v>
      </c>
      <c r="B591" s="449" t="s">
        <v>997</v>
      </c>
      <c r="C591" s="449" t="s">
        <v>407</v>
      </c>
      <c r="D591" s="449" t="s">
        <v>989</v>
      </c>
      <c r="E591" s="449" t="s">
        <v>998</v>
      </c>
      <c r="F591" s="449" t="s">
        <v>1085</v>
      </c>
      <c r="G591" s="449" t="s">
        <v>1086</v>
      </c>
      <c r="H591" s="453">
        <v>6</v>
      </c>
      <c r="I591" s="453">
        <v>168</v>
      </c>
      <c r="J591" s="449"/>
      <c r="K591" s="449">
        <v>28</v>
      </c>
      <c r="L591" s="453"/>
      <c r="M591" s="453"/>
      <c r="N591" s="449"/>
      <c r="O591" s="449"/>
      <c r="P591" s="453"/>
      <c r="Q591" s="453"/>
      <c r="R591" s="523"/>
      <c r="S591" s="454"/>
    </row>
    <row r="592" spans="1:19" ht="14.4" customHeight="1" x14ac:dyDescent="0.3">
      <c r="A592" s="448" t="s">
        <v>996</v>
      </c>
      <c r="B592" s="449" t="s">
        <v>997</v>
      </c>
      <c r="C592" s="449" t="s">
        <v>407</v>
      </c>
      <c r="D592" s="449" t="s">
        <v>989</v>
      </c>
      <c r="E592" s="449" t="s">
        <v>998</v>
      </c>
      <c r="F592" s="449" t="s">
        <v>1089</v>
      </c>
      <c r="G592" s="449" t="s">
        <v>1090</v>
      </c>
      <c r="H592" s="453">
        <v>41</v>
      </c>
      <c r="I592" s="453">
        <v>6970</v>
      </c>
      <c r="J592" s="449"/>
      <c r="K592" s="449">
        <v>170</v>
      </c>
      <c r="L592" s="453"/>
      <c r="M592" s="453"/>
      <c r="N592" s="449"/>
      <c r="O592" s="449"/>
      <c r="P592" s="453"/>
      <c r="Q592" s="453"/>
      <c r="R592" s="523"/>
      <c r="S592" s="454"/>
    </row>
    <row r="593" spans="1:19" ht="14.4" customHeight="1" x14ac:dyDescent="0.3">
      <c r="A593" s="448" t="s">
        <v>996</v>
      </c>
      <c r="B593" s="449" t="s">
        <v>997</v>
      </c>
      <c r="C593" s="449" t="s">
        <v>407</v>
      </c>
      <c r="D593" s="449" t="s">
        <v>989</v>
      </c>
      <c r="E593" s="449" t="s">
        <v>998</v>
      </c>
      <c r="F593" s="449" t="s">
        <v>1093</v>
      </c>
      <c r="G593" s="449" t="s">
        <v>1094</v>
      </c>
      <c r="H593" s="453">
        <v>204</v>
      </c>
      <c r="I593" s="453">
        <v>50388</v>
      </c>
      <c r="J593" s="449"/>
      <c r="K593" s="449">
        <v>247</v>
      </c>
      <c r="L593" s="453"/>
      <c r="M593" s="453"/>
      <c r="N593" s="449"/>
      <c r="O593" s="449"/>
      <c r="P593" s="453"/>
      <c r="Q593" s="453"/>
      <c r="R593" s="523"/>
      <c r="S593" s="454"/>
    </row>
    <row r="594" spans="1:19" ht="14.4" customHeight="1" x14ac:dyDescent="0.3">
      <c r="A594" s="448" t="s">
        <v>996</v>
      </c>
      <c r="B594" s="449" t="s">
        <v>997</v>
      </c>
      <c r="C594" s="449" t="s">
        <v>407</v>
      </c>
      <c r="D594" s="449" t="s">
        <v>989</v>
      </c>
      <c r="E594" s="449" t="s">
        <v>998</v>
      </c>
      <c r="F594" s="449" t="s">
        <v>1097</v>
      </c>
      <c r="G594" s="449" t="s">
        <v>1098</v>
      </c>
      <c r="H594" s="453">
        <v>2</v>
      </c>
      <c r="I594" s="453">
        <v>452</v>
      </c>
      <c r="J594" s="449"/>
      <c r="K594" s="449">
        <v>226</v>
      </c>
      <c r="L594" s="453"/>
      <c r="M594" s="453"/>
      <c r="N594" s="449"/>
      <c r="O594" s="449"/>
      <c r="P594" s="453"/>
      <c r="Q594" s="453"/>
      <c r="R594" s="523"/>
      <c r="S594" s="454"/>
    </row>
    <row r="595" spans="1:19" ht="14.4" customHeight="1" x14ac:dyDescent="0.3">
      <c r="A595" s="448" t="s">
        <v>996</v>
      </c>
      <c r="B595" s="449" t="s">
        <v>997</v>
      </c>
      <c r="C595" s="449" t="s">
        <v>407</v>
      </c>
      <c r="D595" s="449" t="s">
        <v>989</v>
      </c>
      <c r="E595" s="449" t="s">
        <v>998</v>
      </c>
      <c r="F595" s="449" t="s">
        <v>1108</v>
      </c>
      <c r="G595" s="449" t="s">
        <v>1109</v>
      </c>
      <c r="H595" s="453">
        <v>1</v>
      </c>
      <c r="I595" s="453">
        <v>269</v>
      </c>
      <c r="J595" s="449"/>
      <c r="K595" s="449">
        <v>269</v>
      </c>
      <c r="L595" s="453"/>
      <c r="M595" s="453"/>
      <c r="N595" s="449"/>
      <c r="O595" s="449"/>
      <c r="P595" s="453"/>
      <c r="Q595" s="453"/>
      <c r="R595" s="523"/>
      <c r="S595" s="454"/>
    </row>
    <row r="596" spans="1:19" ht="14.4" customHeight="1" x14ac:dyDescent="0.3">
      <c r="A596" s="448" t="s">
        <v>996</v>
      </c>
      <c r="B596" s="449" t="s">
        <v>997</v>
      </c>
      <c r="C596" s="449" t="s">
        <v>407</v>
      </c>
      <c r="D596" s="449" t="s">
        <v>989</v>
      </c>
      <c r="E596" s="449" t="s">
        <v>998</v>
      </c>
      <c r="F596" s="449" t="s">
        <v>1112</v>
      </c>
      <c r="G596" s="449" t="s">
        <v>1113</v>
      </c>
      <c r="H596" s="453">
        <v>5</v>
      </c>
      <c r="I596" s="453">
        <v>515</v>
      </c>
      <c r="J596" s="449"/>
      <c r="K596" s="449">
        <v>103</v>
      </c>
      <c r="L596" s="453"/>
      <c r="M596" s="453"/>
      <c r="N596" s="449"/>
      <c r="O596" s="449"/>
      <c r="P596" s="453"/>
      <c r="Q596" s="453"/>
      <c r="R596" s="523"/>
      <c r="S596" s="454"/>
    </row>
    <row r="597" spans="1:19" ht="14.4" customHeight="1" x14ac:dyDescent="0.3">
      <c r="A597" s="448" t="s">
        <v>996</v>
      </c>
      <c r="B597" s="449" t="s">
        <v>997</v>
      </c>
      <c r="C597" s="449" t="s">
        <v>407</v>
      </c>
      <c r="D597" s="449" t="s">
        <v>989</v>
      </c>
      <c r="E597" s="449" t="s">
        <v>998</v>
      </c>
      <c r="F597" s="449" t="s">
        <v>1114</v>
      </c>
      <c r="G597" s="449" t="s">
        <v>1115</v>
      </c>
      <c r="H597" s="453">
        <v>3</v>
      </c>
      <c r="I597" s="453">
        <v>918</v>
      </c>
      <c r="J597" s="449"/>
      <c r="K597" s="449">
        <v>306</v>
      </c>
      <c r="L597" s="453"/>
      <c r="M597" s="453"/>
      <c r="N597" s="449"/>
      <c r="O597" s="449"/>
      <c r="P597" s="453"/>
      <c r="Q597" s="453"/>
      <c r="R597" s="523"/>
      <c r="S597" s="454"/>
    </row>
    <row r="598" spans="1:19" ht="14.4" customHeight="1" x14ac:dyDescent="0.3">
      <c r="A598" s="448" t="s">
        <v>996</v>
      </c>
      <c r="B598" s="449" t="s">
        <v>997</v>
      </c>
      <c r="C598" s="449" t="s">
        <v>407</v>
      </c>
      <c r="D598" s="449" t="s">
        <v>990</v>
      </c>
      <c r="E598" s="449" t="s">
        <v>998</v>
      </c>
      <c r="F598" s="449" t="s">
        <v>1003</v>
      </c>
      <c r="G598" s="449" t="s">
        <v>1004</v>
      </c>
      <c r="H598" s="453">
        <v>422</v>
      </c>
      <c r="I598" s="453">
        <v>22788</v>
      </c>
      <c r="J598" s="449">
        <v>5.9529780564263319</v>
      </c>
      <c r="K598" s="449">
        <v>54</v>
      </c>
      <c r="L598" s="453">
        <v>66</v>
      </c>
      <c r="M598" s="453">
        <v>3828</v>
      </c>
      <c r="N598" s="449">
        <v>1</v>
      </c>
      <c r="O598" s="449">
        <v>58</v>
      </c>
      <c r="P598" s="453"/>
      <c r="Q598" s="453"/>
      <c r="R598" s="523"/>
      <c r="S598" s="454"/>
    </row>
    <row r="599" spans="1:19" ht="14.4" customHeight="1" x14ac:dyDescent="0.3">
      <c r="A599" s="448" t="s">
        <v>996</v>
      </c>
      <c r="B599" s="449" t="s">
        <v>997</v>
      </c>
      <c r="C599" s="449" t="s">
        <v>407</v>
      </c>
      <c r="D599" s="449" t="s">
        <v>990</v>
      </c>
      <c r="E599" s="449" t="s">
        <v>998</v>
      </c>
      <c r="F599" s="449" t="s">
        <v>1005</v>
      </c>
      <c r="G599" s="449" t="s">
        <v>1006</v>
      </c>
      <c r="H599" s="453">
        <v>12</v>
      </c>
      <c r="I599" s="453">
        <v>1476</v>
      </c>
      <c r="J599" s="449">
        <v>1.8778625954198473</v>
      </c>
      <c r="K599" s="449">
        <v>123</v>
      </c>
      <c r="L599" s="453">
        <v>6</v>
      </c>
      <c r="M599" s="453">
        <v>786</v>
      </c>
      <c r="N599" s="449">
        <v>1</v>
      </c>
      <c r="O599" s="449">
        <v>131</v>
      </c>
      <c r="P599" s="453"/>
      <c r="Q599" s="453"/>
      <c r="R599" s="523"/>
      <c r="S599" s="454"/>
    </row>
    <row r="600" spans="1:19" ht="14.4" customHeight="1" x14ac:dyDescent="0.3">
      <c r="A600" s="448" t="s">
        <v>996</v>
      </c>
      <c r="B600" s="449" t="s">
        <v>997</v>
      </c>
      <c r="C600" s="449" t="s">
        <v>407</v>
      </c>
      <c r="D600" s="449" t="s">
        <v>990</v>
      </c>
      <c r="E600" s="449" t="s">
        <v>998</v>
      </c>
      <c r="F600" s="449" t="s">
        <v>1007</v>
      </c>
      <c r="G600" s="449" t="s">
        <v>1008</v>
      </c>
      <c r="H600" s="453">
        <v>2</v>
      </c>
      <c r="I600" s="453">
        <v>354</v>
      </c>
      <c r="J600" s="449">
        <v>1.873015873015873</v>
      </c>
      <c r="K600" s="449">
        <v>177</v>
      </c>
      <c r="L600" s="453">
        <v>1</v>
      </c>
      <c r="M600" s="453">
        <v>189</v>
      </c>
      <c r="N600" s="449">
        <v>1</v>
      </c>
      <c r="O600" s="449">
        <v>189</v>
      </c>
      <c r="P600" s="453"/>
      <c r="Q600" s="453"/>
      <c r="R600" s="523"/>
      <c r="S600" s="454"/>
    </row>
    <row r="601" spans="1:19" ht="14.4" customHeight="1" x14ac:dyDescent="0.3">
      <c r="A601" s="448" t="s">
        <v>996</v>
      </c>
      <c r="B601" s="449" t="s">
        <v>997</v>
      </c>
      <c r="C601" s="449" t="s">
        <v>407</v>
      </c>
      <c r="D601" s="449" t="s">
        <v>990</v>
      </c>
      <c r="E601" s="449" t="s">
        <v>998</v>
      </c>
      <c r="F601" s="449" t="s">
        <v>1013</v>
      </c>
      <c r="G601" s="449" t="s">
        <v>1014</v>
      </c>
      <c r="H601" s="453">
        <v>50</v>
      </c>
      <c r="I601" s="453">
        <v>8600</v>
      </c>
      <c r="J601" s="449">
        <v>2.8261583963194217</v>
      </c>
      <c r="K601" s="449">
        <v>172</v>
      </c>
      <c r="L601" s="453">
        <v>17</v>
      </c>
      <c r="M601" s="453">
        <v>3043</v>
      </c>
      <c r="N601" s="449">
        <v>1</v>
      </c>
      <c r="O601" s="449">
        <v>179</v>
      </c>
      <c r="P601" s="453"/>
      <c r="Q601" s="453"/>
      <c r="R601" s="523"/>
      <c r="S601" s="454"/>
    </row>
    <row r="602" spans="1:19" ht="14.4" customHeight="1" x14ac:dyDescent="0.3">
      <c r="A602" s="448" t="s">
        <v>996</v>
      </c>
      <c r="B602" s="449" t="s">
        <v>997</v>
      </c>
      <c r="C602" s="449" t="s">
        <v>407</v>
      </c>
      <c r="D602" s="449" t="s">
        <v>990</v>
      </c>
      <c r="E602" s="449" t="s">
        <v>998</v>
      </c>
      <c r="F602" s="449" t="s">
        <v>1017</v>
      </c>
      <c r="G602" s="449" t="s">
        <v>1018</v>
      </c>
      <c r="H602" s="453">
        <v>22</v>
      </c>
      <c r="I602" s="453">
        <v>7084</v>
      </c>
      <c r="J602" s="449">
        <v>1.5104477611940299</v>
      </c>
      <c r="K602" s="449">
        <v>322</v>
      </c>
      <c r="L602" s="453">
        <v>14</v>
      </c>
      <c r="M602" s="453">
        <v>4690</v>
      </c>
      <c r="N602" s="449">
        <v>1</v>
      </c>
      <c r="O602" s="449">
        <v>335</v>
      </c>
      <c r="P602" s="453"/>
      <c r="Q602" s="453"/>
      <c r="R602" s="523"/>
      <c r="S602" s="454"/>
    </row>
    <row r="603" spans="1:19" ht="14.4" customHeight="1" x14ac:dyDescent="0.3">
      <c r="A603" s="448" t="s">
        <v>996</v>
      </c>
      <c r="B603" s="449" t="s">
        <v>997</v>
      </c>
      <c r="C603" s="449" t="s">
        <v>407</v>
      </c>
      <c r="D603" s="449" t="s">
        <v>990</v>
      </c>
      <c r="E603" s="449" t="s">
        <v>998</v>
      </c>
      <c r="F603" s="449" t="s">
        <v>1021</v>
      </c>
      <c r="G603" s="449" t="s">
        <v>1022</v>
      </c>
      <c r="H603" s="453">
        <v>181</v>
      </c>
      <c r="I603" s="453">
        <v>61721</v>
      </c>
      <c r="J603" s="449">
        <v>3.2154727793696276</v>
      </c>
      <c r="K603" s="449">
        <v>341</v>
      </c>
      <c r="L603" s="453">
        <v>55</v>
      </c>
      <c r="M603" s="453">
        <v>19195</v>
      </c>
      <c r="N603" s="449">
        <v>1</v>
      </c>
      <c r="O603" s="449">
        <v>349</v>
      </c>
      <c r="P603" s="453">
        <v>6</v>
      </c>
      <c r="Q603" s="453">
        <v>2094</v>
      </c>
      <c r="R603" s="523">
        <v>0.10909090909090909</v>
      </c>
      <c r="S603" s="454">
        <v>349</v>
      </c>
    </row>
    <row r="604" spans="1:19" ht="14.4" customHeight="1" x14ac:dyDescent="0.3">
      <c r="A604" s="448" t="s">
        <v>996</v>
      </c>
      <c r="B604" s="449" t="s">
        <v>997</v>
      </c>
      <c r="C604" s="449" t="s">
        <v>407</v>
      </c>
      <c r="D604" s="449" t="s">
        <v>990</v>
      </c>
      <c r="E604" s="449" t="s">
        <v>998</v>
      </c>
      <c r="F604" s="449" t="s">
        <v>1029</v>
      </c>
      <c r="G604" s="449" t="s">
        <v>1030</v>
      </c>
      <c r="H604" s="453">
        <v>1</v>
      </c>
      <c r="I604" s="453">
        <v>109</v>
      </c>
      <c r="J604" s="449">
        <v>0.93162393162393164</v>
      </c>
      <c r="K604" s="449">
        <v>109</v>
      </c>
      <c r="L604" s="453">
        <v>1</v>
      </c>
      <c r="M604" s="453">
        <v>117</v>
      </c>
      <c r="N604" s="449">
        <v>1</v>
      </c>
      <c r="O604" s="449">
        <v>117</v>
      </c>
      <c r="P604" s="453"/>
      <c r="Q604" s="453"/>
      <c r="R604" s="523"/>
      <c r="S604" s="454"/>
    </row>
    <row r="605" spans="1:19" ht="14.4" customHeight="1" x14ac:dyDescent="0.3">
      <c r="A605" s="448" t="s">
        <v>996</v>
      </c>
      <c r="B605" s="449" t="s">
        <v>997</v>
      </c>
      <c r="C605" s="449" t="s">
        <v>407</v>
      </c>
      <c r="D605" s="449" t="s">
        <v>990</v>
      </c>
      <c r="E605" s="449" t="s">
        <v>998</v>
      </c>
      <c r="F605" s="449" t="s">
        <v>1033</v>
      </c>
      <c r="G605" s="449" t="s">
        <v>1034</v>
      </c>
      <c r="H605" s="453">
        <v>6</v>
      </c>
      <c r="I605" s="453">
        <v>282</v>
      </c>
      <c r="J605" s="449">
        <v>0.16443148688046647</v>
      </c>
      <c r="K605" s="449">
        <v>47</v>
      </c>
      <c r="L605" s="453">
        <v>35</v>
      </c>
      <c r="M605" s="453">
        <v>1715</v>
      </c>
      <c r="N605" s="449">
        <v>1</v>
      </c>
      <c r="O605" s="449">
        <v>49</v>
      </c>
      <c r="P605" s="453">
        <v>2</v>
      </c>
      <c r="Q605" s="453">
        <v>98</v>
      </c>
      <c r="R605" s="523">
        <v>5.7142857142857141E-2</v>
      </c>
      <c r="S605" s="454">
        <v>49</v>
      </c>
    </row>
    <row r="606" spans="1:19" ht="14.4" customHeight="1" x14ac:dyDescent="0.3">
      <c r="A606" s="448" t="s">
        <v>996</v>
      </c>
      <c r="B606" s="449" t="s">
        <v>997</v>
      </c>
      <c r="C606" s="449" t="s">
        <v>407</v>
      </c>
      <c r="D606" s="449" t="s">
        <v>990</v>
      </c>
      <c r="E606" s="449" t="s">
        <v>998</v>
      </c>
      <c r="F606" s="449" t="s">
        <v>1035</v>
      </c>
      <c r="G606" s="449" t="s">
        <v>1036</v>
      </c>
      <c r="H606" s="453">
        <v>21</v>
      </c>
      <c r="I606" s="453">
        <v>7896</v>
      </c>
      <c r="J606" s="449">
        <v>0.85012919896640826</v>
      </c>
      <c r="K606" s="449">
        <v>376</v>
      </c>
      <c r="L606" s="453">
        <v>24</v>
      </c>
      <c r="M606" s="453">
        <v>9288</v>
      </c>
      <c r="N606" s="449">
        <v>1</v>
      </c>
      <c r="O606" s="449">
        <v>387</v>
      </c>
      <c r="P606" s="453"/>
      <c r="Q606" s="453"/>
      <c r="R606" s="523"/>
      <c r="S606" s="454"/>
    </row>
    <row r="607" spans="1:19" ht="14.4" customHeight="1" x14ac:dyDescent="0.3">
      <c r="A607" s="448" t="s">
        <v>996</v>
      </c>
      <c r="B607" s="449" t="s">
        <v>997</v>
      </c>
      <c r="C607" s="449" t="s">
        <v>407</v>
      </c>
      <c r="D607" s="449" t="s">
        <v>990</v>
      </c>
      <c r="E607" s="449" t="s">
        <v>998</v>
      </c>
      <c r="F607" s="449" t="s">
        <v>1037</v>
      </c>
      <c r="G607" s="449" t="s">
        <v>1038</v>
      </c>
      <c r="H607" s="453">
        <v>18</v>
      </c>
      <c r="I607" s="453">
        <v>666</v>
      </c>
      <c r="J607" s="449">
        <v>0.83458646616541354</v>
      </c>
      <c r="K607" s="449">
        <v>37</v>
      </c>
      <c r="L607" s="453">
        <v>21</v>
      </c>
      <c r="M607" s="453">
        <v>798</v>
      </c>
      <c r="N607" s="449">
        <v>1</v>
      </c>
      <c r="O607" s="449">
        <v>38</v>
      </c>
      <c r="P607" s="453"/>
      <c r="Q607" s="453"/>
      <c r="R607" s="523"/>
      <c r="S607" s="454"/>
    </row>
    <row r="608" spans="1:19" ht="14.4" customHeight="1" x14ac:dyDescent="0.3">
      <c r="A608" s="448" t="s">
        <v>996</v>
      </c>
      <c r="B608" s="449" t="s">
        <v>997</v>
      </c>
      <c r="C608" s="449" t="s">
        <v>407</v>
      </c>
      <c r="D608" s="449" t="s">
        <v>990</v>
      </c>
      <c r="E608" s="449" t="s">
        <v>998</v>
      </c>
      <c r="F608" s="449" t="s">
        <v>1039</v>
      </c>
      <c r="G608" s="449" t="s">
        <v>1040</v>
      </c>
      <c r="H608" s="453">
        <v>3</v>
      </c>
      <c r="I608" s="453">
        <v>765</v>
      </c>
      <c r="J608" s="449">
        <v>1.4488636363636365</v>
      </c>
      <c r="K608" s="449">
        <v>255</v>
      </c>
      <c r="L608" s="453">
        <v>2</v>
      </c>
      <c r="M608" s="453">
        <v>528</v>
      </c>
      <c r="N608" s="449">
        <v>1</v>
      </c>
      <c r="O608" s="449">
        <v>264</v>
      </c>
      <c r="P608" s="453"/>
      <c r="Q608" s="453"/>
      <c r="R608" s="523"/>
      <c r="S608" s="454"/>
    </row>
    <row r="609" spans="1:19" ht="14.4" customHeight="1" x14ac:dyDescent="0.3">
      <c r="A609" s="448" t="s">
        <v>996</v>
      </c>
      <c r="B609" s="449" t="s">
        <v>997</v>
      </c>
      <c r="C609" s="449" t="s">
        <v>407</v>
      </c>
      <c r="D609" s="449" t="s">
        <v>990</v>
      </c>
      <c r="E609" s="449" t="s">
        <v>998</v>
      </c>
      <c r="F609" s="449" t="s">
        <v>1041</v>
      </c>
      <c r="G609" s="449" t="s">
        <v>1042</v>
      </c>
      <c r="H609" s="453">
        <v>79</v>
      </c>
      <c r="I609" s="453">
        <v>53404</v>
      </c>
      <c r="J609" s="449">
        <v>0.89244652406417113</v>
      </c>
      <c r="K609" s="449">
        <v>676</v>
      </c>
      <c r="L609" s="453">
        <v>85</v>
      </c>
      <c r="M609" s="453">
        <v>59840</v>
      </c>
      <c r="N609" s="449">
        <v>1</v>
      </c>
      <c r="O609" s="449">
        <v>704</v>
      </c>
      <c r="P609" s="453">
        <v>2</v>
      </c>
      <c r="Q609" s="453">
        <v>1410</v>
      </c>
      <c r="R609" s="523">
        <v>2.3562834224598931E-2</v>
      </c>
      <c r="S609" s="454">
        <v>705</v>
      </c>
    </row>
    <row r="610" spans="1:19" ht="14.4" customHeight="1" x14ac:dyDescent="0.3">
      <c r="A610" s="448" t="s">
        <v>996</v>
      </c>
      <c r="B610" s="449" t="s">
        <v>997</v>
      </c>
      <c r="C610" s="449" t="s">
        <v>407</v>
      </c>
      <c r="D610" s="449" t="s">
        <v>990</v>
      </c>
      <c r="E610" s="449" t="s">
        <v>998</v>
      </c>
      <c r="F610" s="449" t="s">
        <v>1043</v>
      </c>
      <c r="G610" s="449" t="s">
        <v>1044</v>
      </c>
      <c r="H610" s="453">
        <v>14</v>
      </c>
      <c r="I610" s="453">
        <v>1932</v>
      </c>
      <c r="J610" s="449">
        <v>1.4603174603174602</v>
      </c>
      <c r="K610" s="449">
        <v>138</v>
      </c>
      <c r="L610" s="453">
        <v>9</v>
      </c>
      <c r="M610" s="453">
        <v>1323</v>
      </c>
      <c r="N610" s="449">
        <v>1</v>
      </c>
      <c r="O610" s="449">
        <v>147</v>
      </c>
      <c r="P610" s="453"/>
      <c r="Q610" s="453"/>
      <c r="R610" s="523"/>
      <c r="S610" s="454"/>
    </row>
    <row r="611" spans="1:19" ht="14.4" customHeight="1" x14ac:dyDescent="0.3">
      <c r="A611" s="448" t="s">
        <v>996</v>
      </c>
      <c r="B611" s="449" t="s">
        <v>997</v>
      </c>
      <c r="C611" s="449" t="s">
        <v>407</v>
      </c>
      <c r="D611" s="449" t="s">
        <v>990</v>
      </c>
      <c r="E611" s="449" t="s">
        <v>998</v>
      </c>
      <c r="F611" s="449" t="s">
        <v>1045</v>
      </c>
      <c r="G611" s="449" t="s">
        <v>1046</v>
      </c>
      <c r="H611" s="453">
        <v>169</v>
      </c>
      <c r="I611" s="453">
        <v>48165</v>
      </c>
      <c r="J611" s="449">
        <v>5.8680555555555554</v>
      </c>
      <c r="K611" s="449">
        <v>285</v>
      </c>
      <c r="L611" s="453">
        <v>27</v>
      </c>
      <c r="M611" s="453">
        <v>8208</v>
      </c>
      <c r="N611" s="449">
        <v>1</v>
      </c>
      <c r="O611" s="449">
        <v>304</v>
      </c>
      <c r="P611" s="453"/>
      <c r="Q611" s="453"/>
      <c r="R611" s="523"/>
      <c r="S611" s="454"/>
    </row>
    <row r="612" spans="1:19" ht="14.4" customHeight="1" x14ac:dyDescent="0.3">
      <c r="A612" s="448" t="s">
        <v>996</v>
      </c>
      <c r="B612" s="449" t="s">
        <v>997</v>
      </c>
      <c r="C612" s="449" t="s">
        <v>407</v>
      </c>
      <c r="D612" s="449" t="s">
        <v>990</v>
      </c>
      <c r="E612" s="449" t="s">
        <v>998</v>
      </c>
      <c r="F612" s="449" t="s">
        <v>1047</v>
      </c>
      <c r="G612" s="449" t="s">
        <v>1048</v>
      </c>
      <c r="H612" s="453"/>
      <c r="I612" s="453"/>
      <c r="J612" s="449"/>
      <c r="K612" s="449"/>
      <c r="L612" s="453">
        <v>1</v>
      </c>
      <c r="M612" s="453">
        <v>3707</v>
      </c>
      <c r="N612" s="449">
        <v>1</v>
      </c>
      <c r="O612" s="449">
        <v>3707</v>
      </c>
      <c r="P612" s="453"/>
      <c r="Q612" s="453"/>
      <c r="R612" s="523"/>
      <c r="S612" s="454"/>
    </row>
    <row r="613" spans="1:19" ht="14.4" customHeight="1" x14ac:dyDescent="0.3">
      <c r="A613" s="448" t="s">
        <v>996</v>
      </c>
      <c r="B613" s="449" t="s">
        <v>997</v>
      </c>
      <c r="C613" s="449" t="s">
        <v>407</v>
      </c>
      <c r="D613" s="449" t="s">
        <v>990</v>
      </c>
      <c r="E613" s="449" t="s">
        <v>998</v>
      </c>
      <c r="F613" s="449" t="s">
        <v>1049</v>
      </c>
      <c r="G613" s="449" t="s">
        <v>1050</v>
      </c>
      <c r="H613" s="453">
        <v>207</v>
      </c>
      <c r="I613" s="453">
        <v>95634</v>
      </c>
      <c r="J613" s="449">
        <v>2.4819370912488323</v>
      </c>
      <c r="K613" s="449">
        <v>462</v>
      </c>
      <c r="L613" s="453">
        <v>78</v>
      </c>
      <c r="M613" s="453">
        <v>38532</v>
      </c>
      <c r="N613" s="449">
        <v>1</v>
      </c>
      <c r="O613" s="449">
        <v>494</v>
      </c>
      <c r="P613" s="453"/>
      <c r="Q613" s="453"/>
      <c r="R613" s="523"/>
      <c r="S613" s="454"/>
    </row>
    <row r="614" spans="1:19" ht="14.4" customHeight="1" x14ac:dyDescent="0.3">
      <c r="A614" s="448" t="s">
        <v>996</v>
      </c>
      <c r="B614" s="449" t="s">
        <v>997</v>
      </c>
      <c r="C614" s="449" t="s">
        <v>407</v>
      </c>
      <c r="D614" s="449" t="s">
        <v>990</v>
      </c>
      <c r="E614" s="449" t="s">
        <v>998</v>
      </c>
      <c r="F614" s="449" t="s">
        <v>1053</v>
      </c>
      <c r="G614" s="449" t="s">
        <v>1054</v>
      </c>
      <c r="H614" s="453">
        <v>302</v>
      </c>
      <c r="I614" s="453">
        <v>107512</v>
      </c>
      <c r="J614" s="449">
        <v>3.3787554996857323</v>
      </c>
      <c r="K614" s="449">
        <v>356</v>
      </c>
      <c r="L614" s="453">
        <v>86</v>
      </c>
      <c r="M614" s="453">
        <v>31820</v>
      </c>
      <c r="N614" s="449">
        <v>1</v>
      </c>
      <c r="O614" s="449">
        <v>370</v>
      </c>
      <c r="P614" s="453"/>
      <c r="Q614" s="453"/>
      <c r="R614" s="523"/>
      <c r="S614" s="454"/>
    </row>
    <row r="615" spans="1:19" ht="14.4" customHeight="1" x14ac:dyDescent="0.3">
      <c r="A615" s="448" t="s">
        <v>996</v>
      </c>
      <c r="B615" s="449" t="s">
        <v>997</v>
      </c>
      <c r="C615" s="449" t="s">
        <v>407</v>
      </c>
      <c r="D615" s="449" t="s">
        <v>990</v>
      </c>
      <c r="E615" s="449" t="s">
        <v>998</v>
      </c>
      <c r="F615" s="449" t="s">
        <v>1055</v>
      </c>
      <c r="G615" s="449" t="s">
        <v>1056</v>
      </c>
      <c r="H615" s="453">
        <v>1</v>
      </c>
      <c r="I615" s="453">
        <v>2917</v>
      </c>
      <c r="J615" s="449"/>
      <c r="K615" s="449">
        <v>2917</v>
      </c>
      <c r="L615" s="453"/>
      <c r="M615" s="453"/>
      <c r="N615" s="449"/>
      <c r="O615" s="449"/>
      <c r="P615" s="453"/>
      <c r="Q615" s="453"/>
      <c r="R615" s="523"/>
      <c r="S615" s="454"/>
    </row>
    <row r="616" spans="1:19" ht="14.4" customHeight="1" x14ac:dyDescent="0.3">
      <c r="A616" s="448" t="s">
        <v>996</v>
      </c>
      <c r="B616" s="449" t="s">
        <v>997</v>
      </c>
      <c r="C616" s="449" t="s">
        <v>407</v>
      </c>
      <c r="D616" s="449" t="s">
        <v>990</v>
      </c>
      <c r="E616" s="449" t="s">
        <v>998</v>
      </c>
      <c r="F616" s="449" t="s">
        <v>1059</v>
      </c>
      <c r="G616" s="449" t="s">
        <v>1060</v>
      </c>
      <c r="H616" s="453">
        <v>60</v>
      </c>
      <c r="I616" s="453">
        <v>6300</v>
      </c>
      <c r="J616" s="449">
        <v>3.5472972972972974</v>
      </c>
      <c r="K616" s="449">
        <v>105</v>
      </c>
      <c r="L616" s="453">
        <v>16</v>
      </c>
      <c r="M616" s="453">
        <v>1776</v>
      </c>
      <c r="N616" s="449">
        <v>1</v>
      </c>
      <c r="O616" s="449">
        <v>111</v>
      </c>
      <c r="P616" s="453"/>
      <c r="Q616" s="453"/>
      <c r="R616" s="523"/>
      <c r="S616" s="454"/>
    </row>
    <row r="617" spans="1:19" ht="14.4" customHeight="1" x14ac:dyDescent="0.3">
      <c r="A617" s="448" t="s">
        <v>996</v>
      </c>
      <c r="B617" s="449" t="s">
        <v>997</v>
      </c>
      <c r="C617" s="449" t="s">
        <v>407</v>
      </c>
      <c r="D617" s="449" t="s">
        <v>990</v>
      </c>
      <c r="E617" s="449" t="s">
        <v>998</v>
      </c>
      <c r="F617" s="449" t="s">
        <v>1061</v>
      </c>
      <c r="G617" s="449" t="s">
        <v>1062</v>
      </c>
      <c r="H617" s="453">
        <v>4</v>
      </c>
      <c r="I617" s="453">
        <v>468</v>
      </c>
      <c r="J617" s="449">
        <v>1.8720000000000001</v>
      </c>
      <c r="K617" s="449">
        <v>117</v>
      </c>
      <c r="L617" s="453">
        <v>2</v>
      </c>
      <c r="M617" s="453">
        <v>250</v>
      </c>
      <c r="N617" s="449">
        <v>1</v>
      </c>
      <c r="O617" s="449">
        <v>125</v>
      </c>
      <c r="P617" s="453"/>
      <c r="Q617" s="453"/>
      <c r="R617" s="523"/>
      <c r="S617" s="454"/>
    </row>
    <row r="618" spans="1:19" ht="14.4" customHeight="1" x14ac:dyDescent="0.3">
      <c r="A618" s="448" t="s">
        <v>996</v>
      </c>
      <c r="B618" s="449" t="s">
        <v>997</v>
      </c>
      <c r="C618" s="449" t="s">
        <v>407</v>
      </c>
      <c r="D618" s="449" t="s">
        <v>990</v>
      </c>
      <c r="E618" s="449" t="s">
        <v>998</v>
      </c>
      <c r="F618" s="449" t="s">
        <v>1063</v>
      </c>
      <c r="G618" s="449" t="s">
        <v>1064</v>
      </c>
      <c r="H618" s="453">
        <v>26</v>
      </c>
      <c r="I618" s="453">
        <v>12038</v>
      </c>
      <c r="J618" s="449">
        <v>1.2159595959595959</v>
      </c>
      <c r="K618" s="449">
        <v>463</v>
      </c>
      <c r="L618" s="453">
        <v>20</v>
      </c>
      <c r="M618" s="453">
        <v>9900</v>
      </c>
      <c r="N618" s="449">
        <v>1</v>
      </c>
      <c r="O618" s="449">
        <v>495</v>
      </c>
      <c r="P618" s="453"/>
      <c r="Q618" s="453"/>
      <c r="R618" s="523"/>
      <c r="S618" s="454"/>
    </row>
    <row r="619" spans="1:19" ht="14.4" customHeight="1" x14ac:dyDescent="0.3">
      <c r="A619" s="448" t="s">
        <v>996</v>
      </c>
      <c r="B619" s="449" t="s">
        <v>997</v>
      </c>
      <c r="C619" s="449" t="s">
        <v>407</v>
      </c>
      <c r="D619" s="449" t="s">
        <v>990</v>
      </c>
      <c r="E619" s="449" t="s">
        <v>998</v>
      </c>
      <c r="F619" s="449" t="s">
        <v>1067</v>
      </c>
      <c r="G619" s="449" t="s">
        <v>1068</v>
      </c>
      <c r="H619" s="453">
        <v>75</v>
      </c>
      <c r="I619" s="453">
        <v>32775</v>
      </c>
      <c r="J619" s="449">
        <v>4.4921875</v>
      </c>
      <c r="K619" s="449">
        <v>437</v>
      </c>
      <c r="L619" s="453">
        <v>16</v>
      </c>
      <c r="M619" s="453">
        <v>7296</v>
      </c>
      <c r="N619" s="449">
        <v>1</v>
      </c>
      <c r="O619" s="449">
        <v>456</v>
      </c>
      <c r="P619" s="453"/>
      <c r="Q619" s="453"/>
      <c r="R619" s="523"/>
      <c r="S619" s="454"/>
    </row>
    <row r="620" spans="1:19" ht="14.4" customHeight="1" x14ac:dyDescent="0.3">
      <c r="A620" s="448" t="s">
        <v>996</v>
      </c>
      <c r="B620" s="449" t="s">
        <v>997</v>
      </c>
      <c r="C620" s="449" t="s">
        <v>407</v>
      </c>
      <c r="D620" s="449" t="s">
        <v>990</v>
      </c>
      <c r="E620" s="449" t="s">
        <v>998</v>
      </c>
      <c r="F620" s="449" t="s">
        <v>1069</v>
      </c>
      <c r="G620" s="449" t="s">
        <v>1070</v>
      </c>
      <c r="H620" s="453">
        <v>504</v>
      </c>
      <c r="I620" s="453">
        <v>27216</v>
      </c>
      <c r="J620" s="449">
        <v>2.5502248875562219</v>
      </c>
      <c r="K620" s="449">
        <v>54</v>
      </c>
      <c r="L620" s="453">
        <v>184</v>
      </c>
      <c r="M620" s="453">
        <v>10672</v>
      </c>
      <c r="N620" s="449">
        <v>1</v>
      </c>
      <c r="O620" s="449">
        <v>58</v>
      </c>
      <c r="P620" s="453"/>
      <c r="Q620" s="453"/>
      <c r="R620" s="523"/>
      <c r="S620" s="454"/>
    </row>
    <row r="621" spans="1:19" ht="14.4" customHeight="1" x14ac:dyDescent="0.3">
      <c r="A621" s="448" t="s">
        <v>996</v>
      </c>
      <c r="B621" s="449" t="s">
        <v>997</v>
      </c>
      <c r="C621" s="449" t="s">
        <v>407</v>
      </c>
      <c r="D621" s="449" t="s">
        <v>990</v>
      </c>
      <c r="E621" s="449" t="s">
        <v>998</v>
      </c>
      <c r="F621" s="449" t="s">
        <v>1077</v>
      </c>
      <c r="G621" s="449" t="s">
        <v>1078</v>
      </c>
      <c r="H621" s="453">
        <v>165</v>
      </c>
      <c r="I621" s="453">
        <v>27885</v>
      </c>
      <c r="J621" s="449">
        <v>2.3093167701863355</v>
      </c>
      <c r="K621" s="449">
        <v>169</v>
      </c>
      <c r="L621" s="453">
        <v>69</v>
      </c>
      <c r="M621" s="453">
        <v>12075</v>
      </c>
      <c r="N621" s="449">
        <v>1</v>
      </c>
      <c r="O621" s="449">
        <v>175</v>
      </c>
      <c r="P621" s="453"/>
      <c r="Q621" s="453"/>
      <c r="R621" s="523"/>
      <c r="S621" s="454"/>
    </row>
    <row r="622" spans="1:19" ht="14.4" customHeight="1" x14ac:dyDescent="0.3">
      <c r="A622" s="448" t="s">
        <v>996</v>
      </c>
      <c r="B622" s="449" t="s">
        <v>997</v>
      </c>
      <c r="C622" s="449" t="s">
        <v>407</v>
      </c>
      <c r="D622" s="449" t="s">
        <v>990</v>
      </c>
      <c r="E622" s="449" t="s">
        <v>998</v>
      </c>
      <c r="F622" s="449" t="s">
        <v>1079</v>
      </c>
      <c r="G622" s="449" t="s">
        <v>1080</v>
      </c>
      <c r="H622" s="453">
        <v>424</v>
      </c>
      <c r="I622" s="453">
        <v>34344</v>
      </c>
      <c r="J622" s="449">
        <v>0.98308286818376989</v>
      </c>
      <c r="K622" s="449">
        <v>81</v>
      </c>
      <c r="L622" s="453">
        <v>411</v>
      </c>
      <c r="M622" s="453">
        <v>34935</v>
      </c>
      <c r="N622" s="449">
        <v>1</v>
      </c>
      <c r="O622" s="449">
        <v>85</v>
      </c>
      <c r="P622" s="453">
        <v>24</v>
      </c>
      <c r="Q622" s="453">
        <v>2040</v>
      </c>
      <c r="R622" s="523">
        <v>5.8394160583941604E-2</v>
      </c>
      <c r="S622" s="454">
        <v>85</v>
      </c>
    </row>
    <row r="623" spans="1:19" ht="14.4" customHeight="1" x14ac:dyDescent="0.3">
      <c r="A623" s="448" t="s">
        <v>996</v>
      </c>
      <c r="B623" s="449" t="s">
        <v>997</v>
      </c>
      <c r="C623" s="449" t="s">
        <v>407</v>
      </c>
      <c r="D623" s="449" t="s">
        <v>990</v>
      </c>
      <c r="E623" s="449" t="s">
        <v>998</v>
      </c>
      <c r="F623" s="449" t="s">
        <v>1085</v>
      </c>
      <c r="G623" s="449" t="s">
        <v>1086</v>
      </c>
      <c r="H623" s="453">
        <v>1</v>
      </c>
      <c r="I623" s="453">
        <v>28</v>
      </c>
      <c r="J623" s="449">
        <v>4.5977011494252873E-2</v>
      </c>
      <c r="K623" s="449">
        <v>28</v>
      </c>
      <c r="L623" s="453">
        <v>21</v>
      </c>
      <c r="M623" s="453">
        <v>609</v>
      </c>
      <c r="N623" s="449">
        <v>1</v>
      </c>
      <c r="O623" s="449">
        <v>29</v>
      </c>
      <c r="P623" s="453"/>
      <c r="Q623" s="453"/>
      <c r="R623" s="523"/>
      <c r="S623" s="454"/>
    </row>
    <row r="624" spans="1:19" ht="14.4" customHeight="1" x14ac:dyDescent="0.3">
      <c r="A624" s="448" t="s">
        <v>996</v>
      </c>
      <c r="B624" s="449" t="s">
        <v>997</v>
      </c>
      <c r="C624" s="449" t="s">
        <v>407</v>
      </c>
      <c r="D624" s="449" t="s">
        <v>990</v>
      </c>
      <c r="E624" s="449" t="s">
        <v>998</v>
      </c>
      <c r="F624" s="449" t="s">
        <v>1089</v>
      </c>
      <c r="G624" s="449" t="s">
        <v>1090</v>
      </c>
      <c r="H624" s="453">
        <v>38</v>
      </c>
      <c r="I624" s="453">
        <v>6460</v>
      </c>
      <c r="J624" s="449">
        <v>0.99201474201474205</v>
      </c>
      <c r="K624" s="449">
        <v>170</v>
      </c>
      <c r="L624" s="453">
        <v>37</v>
      </c>
      <c r="M624" s="453">
        <v>6512</v>
      </c>
      <c r="N624" s="449">
        <v>1</v>
      </c>
      <c r="O624" s="449">
        <v>176</v>
      </c>
      <c r="P624" s="453">
        <v>4</v>
      </c>
      <c r="Q624" s="453">
        <v>704</v>
      </c>
      <c r="R624" s="523">
        <v>0.10810810810810811</v>
      </c>
      <c r="S624" s="454">
        <v>176</v>
      </c>
    </row>
    <row r="625" spans="1:19" ht="14.4" customHeight="1" x14ac:dyDescent="0.3">
      <c r="A625" s="448" t="s">
        <v>996</v>
      </c>
      <c r="B625" s="449" t="s">
        <v>997</v>
      </c>
      <c r="C625" s="449" t="s">
        <v>407</v>
      </c>
      <c r="D625" s="449" t="s">
        <v>990</v>
      </c>
      <c r="E625" s="449" t="s">
        <v>998</v>
      </c>
      <c r="F625" s="449" t="s">
        <v>1093</v>
      </c>
      <c r="G625" s="449" t="s">
        <v>1094</v>
      </c>
      <c r="H625" s="453">
        <v>107</v>
      </c>
      <c r="I625" s="453">
        <v>26429</v>
      </c>
      <c r="J625" s="449">
        <v>0.7555676262900598</v>
      </c>
      <c r="K625" s="449">
        <v>247</v>
      </c>
      <c r="L625" s="453">
        <v>133</v>
      </c>
      <c r="M625" s="453">
        <v>34979</v>
      </c>
      <c r="N625" s="449">
        <v>1</v>
      </c>
      <c r="O625" s="449">
        <v>263</v>
      </c>
      <c r="P625" s="453">
        <v>6</v>
      </c>
      <c r="Q625" s="453">
        <v>1584</v>
      </c>
      <c r="R625" s="523">
        <v>4.5284313445209987E-2</v>
      </c>
      <c r="S625" s="454">
        <v>264</v>
      </c>
    </row>
    <row r="626" spans="1:19" ht="14.4" customHeight="1" x14ac:dyDescent="0.3">
      <c r="A626" s="448" t="s">
        <v>996</v>
      </c>
      <c r="B626" s="449" t="s">
        <v>997</v>
      </c>
      <c r="C626" s="449" t="s">
        <v>407</v>
      </c>
      <c r="D626" s="449" t="s">
        <v>990</v>
      </c>
      <c r="E626" s="449" t="s">
        <v>998</v>
      </c>
      <c r="F626" s="449" t="s">
        <v>1095</v>
      </c>
      <c r="G626" s="449" t="s">
        <v>1096</v>
      </c>
      <c r="H626" s="453">
        <v>29</v>
      </c>
      <c r="I626" s="453">
        <v>58348</v>
      </c>
      <c r="J626" s="449">
        <v>27.393427230046949</v>
      </c>
      <c r="K626" s="449">
        <v>2012</v>
      </c>
      <c r="L626" s="453">
        <v>1</v>
      </c>
      <c r="M626" s="453">
        <v>2130</v>
      </c>
      <c r="N626" s="449">
        <v>1</v>
      </c>
      <c r="O626" s="449">
        <v>2130</v>
      </c>
      <c r="P626" s="453"/>
      <c r="Q626" s="453"/>
      <c r="R626" s="523"/>
      <c r="S626" s="454"/>
    </row>
    <row r="627" spans="1:19" ht="14.4" customHeight="1" x14ac:dyDescent="0.3">
      <c r="A627" s="448" t="s">
        <v>996</v>
      </c>
      <c r="B627" s="449" t="s">
        <v>997</v>
      </c>
      <c r="C627" s="449" t="s">
        <v>407</v>
      </c>
      <c r="D627" s="449" t="s">
        <v>990</v>
      </c>
      <c r="E627" s="449" t="s">
        <v>998</v>
      </c>
      <c r="F627" s="449" t="s">
        <v>1097</v>
      </c>
      <c r="G627" s="449" t="s">
        <v>1098</v>
      </c>
      <c r="H627" s="453">
        <v>1</v>
      </c>
      <c r="I627" s="453">
        <v>226</v>
      </c>
      <c r="J627" s="449">
        <v>0.93388429752066116</v>
      </c>
      <c r="K627" s="449">
        <v>226</v>
      </c>
      <c r="L627" s="453">
        <v>1</v>
      </c>
      <c r="M627" s="453">
        <v>242</v>
      </c>
      <c r="N627" s="449">
        <v>1</v>
      </c>
      <c r="O627" s="449">
        <v>242</v>
      </c>
      <c r="P627" s="453"/>
      <c r="Q627" s="453"/>
      <c r="R627" s="523"/>
      <c r="S627" s="454"/>
    </row>
    <row r="628" spans="1:19" ht="14.4" customHeight="1" x14ac:dyDescent="0.3">
      <c r="A628" s="448" t="s">
        <v>996</v>
      </c>
      <c r="B628" s="449" t="s">
        <v>997</v>
      </c>
      <c r="C628" s="449" t="s">
        <v>407</v>
      </c>
      <c r="D628" s="449" t="s">
        <v>990</v>
      </c>
      <c r="E628" s="449" t="s">
        <v>998</v>
      </c>
      <c r="F628" s="449" t="s">
        <v>1099</v>
      </c>
      <c r="G628" s="449" t="s">
        <v>1100</v>
      </c>
      <c r="H628" s="453">
        <v>1</v>
      </c>
      <c r="I628" s="453">
        <v>418</v>
      </c>
      <c r="J628" s="449">
        <v>0.49408983451536642</v>
      </c>
      <c r="K628" s="449">
        <v>418</v>
      </c>
      <c r="L628" s="453">
        <v>2</v>
      </c>
      <c r="M628" s="453">
        <v>846</v>
      </c>
      <c r="N628" s="449">
        <v>1</v>
      </c>
      <c r="O628" s="449">
        <v>423</v>
      </c>
      <c r="P628" s="453"/>
      <c r="Q628" s="453"/>
      <c r="R628" s="523"/>
      <c r="S628" s="454"/>
    </row>
    <row r="629" spans="1:19" ht="14.4" customHeight="1" x14ac:dyDescent="0.3">
      <c r="A629" s="448" t="s">
        <v>996</v>
      </c>
      <c r="B629" s="449" t="s">
        <v>997</v>
      </c>
      <c r="C629" s="449" t="s">
        <v>407</v>
      </c>
      <c r="D629" s="449" t="s">
        <v>990</v>
      </c>
      <c r="E629" s="449" t="s">
        <v>998</v>
      </c>
      <c r="F629" s="449" t="s">
        <v>1101</v>
      </c>
      <c r="G629" s="449" t="s">
        <v>1102</v>
      </c>
      <c r="H629" s="453"/>
      <c r="I629" s="453"/>
      <c r="J629" s="449"/>
      <c r="K629" s="449"/>
      <c r="L629" s="453">
        <v>1</v>
      </c>
      <c r="M629" s="453">
        <v>847</v>
      </c>
      <c r="N629" s="449">
        <v>1</v>
      </c>
      <c r="O629" s="449">
        <v>847</v>
      </c>
      <c r="P629" s="453"/>
      <c r="Q629" s="453"/>
      <c r="R629" s="523"/>
      <c r="S629" s="454"/>
    </row>
    <row r="630" spans="1:19" ht="14.4" customHeight="1" x14ac:dyDescent="0.3">
      <c r="A630" s="448" t="s">
        <v>996</v>
      </c>
      <c r="B630" s="449" t="s">
        <v>997</v>
      </c>
      <c r="C630" s="449" t="s">
        <v>407</v>
      </c>
      <c r="D630" s="449" t="s">
        <v>990</v>
      </c>
      <c r="E630" s="449" t="s">
        <v>998</v>
      </c>
      <c r="F630" s="449" t="s">
        <v>1108</v>
      </c>
      <c r="G630" s="449" t="s">
        <v>1109</v>
      </c>
      <c r="H630" s="453">
        <v>5</v>
      </c>
      <c r="I630" s="453">
        <v>1345</v>
      </c>
      <c r="J630" s="449"/>
      <c r="K630" s="449">
        <v>269</v>
      </c>
      <c r="L630" s="453"/>
      <c r="M630" s="453"/>
      <c r="N630" s="449"/>
      <c r="O630" s="449"/>
      <c r="P630" s="453"/>
      <c r="Q630" s="453"/>
      <c r="R630" s="523"/>
      <c r="S630" s="454"/>
    </row>
    <row r="631" spans="1:19" ht="14.4" customHeight="1" x14ac:dyDescent="0.3">
      <c r="A631" s="448" t="s">
        <v>996</v>
      </c>
      <c r="B631" s="449" t="s">
        <v>997</v>
      </c>
      <c r="C631" s="449" t="s">
        <v>407</v>
      </c>
      <c r="D631" s="449" t="s">
        <v>990</v>
      </c>
      <c r="E631" s="449" t="s">
        <v>998</v>
      </c>
      <c r="F631" s="449" t="s">
        <v>1110</v>
      </c>
      <c r="G631" s="449" t="s">
        <v>1111</v>
      </c>
      <c r="H631" s="453"/>
      <c r="I631" s="453"/>
      <c r="J631" s="449"/>
      <c r="K631" s="449"/>
      <c r="L631" s="453">
        <v>2</v>
      </c>
      <c r="M631" s="453">
        <v>2192</v>
      </c>
      <c r="N631" s="449">
        <v>1</v>
      </c>
      <c r="O631" s="449">
        <v>1096</v>
      </c>
      <c r="P631" s="453"/>
      <c r="Q631" s="453"/>
      <c r="R631" s="523"/>
      <c r="S631" s="454"/>
    </row>
    <row r="632" spans="1:19" ht="14.4" customHeight="1" x14ac:dyDescent="0.3">
      <c r="A632" s="448" t="s">
        <v>996</v>
      </c>
      <c r="B632" s="449" t="s">
        <v>997</v>
      </c>
      <c r="C632" s="449" t="s">
        <v>407</v>
      </c>
      <c r="D632" s="449" t="s">
        <v>990</v>
      </c>
      <c r="E632" s="449" t="s">
        <v>998</v>
      </c>
      <c r="F632" s="449" t="s">
        <v>1112</v>
      </c>
      <c r="G632" s="449" t="s">
        <v>1113</v>
      </c>
      <c r="H632" s="453">
        <v>2</v>
      </c>
      <c r="I632" s="453">
        <v>206</v>
      </c>
      <c r="J632" s="449">
        <v>0.48130841121495327</v>
      </c>
      <c r="K632" s="449">
        <v>103</v>
      </c>
      <c r="L632" s="453">
        <v>4</v>
      </c>
      <c r="M632" s="453">
        <v>428</v>
      </c>
      <c r="N632" s="449">
        <v>1</v>
      </c>
      <c r="O632" s="449">
        <v>107</v>
      </c>
      <c r="P632" s="453">
        <v>2</v>
      </c>
      <c r="Q632" s="453">
        <v>214</v>
      </c>
      <c r="R632" s="523">
        <v>0.5</v>
      </c>
      <c r="S632" s="454">
        <v>107</v>
      </c>
    </row>
    <row r="633" spans="1:19" ht="14.4" customHeight="1" x14ac:dyDescent="0.3">
      <c r="A633" s="448" t="s">
        <v>996</v>
      </c>
      <c r="B633" s="449" t="s">
        <v>997</v>
      </c>
      <c r="C633" s="449" t="s">
        <v>407</v>
      </c>
      <c r="D633" s="449" t="s">
        <v>990</v>
      </c>
      <c r="E633" s="449" t="s">
        <v>998</v>
      </c>
      <c r="F633" s="449" t="s">
        <v>1114</v>
      </c>
      <c r="G633" s="449" t="s">
        <v>1115</v>
      </c>
      <c r="H633" s="453"/>
      <c r="I633" s="453"/>
      <c r="J633" s="449"/>
      <c r="K633" s="449"/>
      <c r="L633" s="453">
        <v>3</v>
      </c>
      <c r="M633" s="453">
        <v>942</v>
      </c>
      <c r="N633" s="449">
        <v>1</v>
      </c>
      <c r="O633" s="449">
        <v>314</v>
      </c>
      <c r="P633" s="453"/>
      <c r="Q633" s="453"/>
      <c r="R633" s="523"/>
      <c r="S633" s="454"/>
    </row>
    <row r="634" spans="1:19" ht="14.4" customHeight="1" x14ac:dyDescent="0.3">
      <c r="A634" s="448" t="s">
        <v>996</v>
      </c>
      <c r="B634" s="449" t="s">
        <v>997</v>
      </c>
      <c r="C634" s="449" t="s">
        <v>407</v>
      </c>
      <c r="D634" s="449" t="s">
        <v>991</v>
      </c>
      <c r="E634" s="449" t="s">
        <v>998</v>
      </c>
      <c r="F634" s="449" t="s">
        <v>1003</v>
      </c>
      <c r="G634" s="449" t="s">
        <v>1004</v>
      </c>
      <c r="H634" s="453">
        <v>38</v>
      </c>
      <c r="I634" s="453">
        <v>2052</v>
      </c>
      <c r="J634" s="449">
        <v>1.5382308845577211</v>
      </c>
      <c r="K634" s="449">
        <v>54</v>
      </c>
      <c r="L634" s="453">
        <v>23</v>
      </c>
      <c r="M634" s="453">
        <v>1334</v>
      </c>
      <c r="N634" s="449">
        <v>1</v>
      </c>
      <c r="O634" s="449">
        <v>58</v>
      </c>
      <c r="P634" s="453">
        <v>4</v>
      </c>
      <c r="Q634" s="453">
        <v>232</v>
      </c>
      <c r="R634" s="523">
        <v>0.17391304347826086</v>
      </c>
      <c r="S634" s="454">
        <v>58</v>
      </c>
    </row>
    <row r="635" spans="1:19" ht="14.4" customHeight="1" x14ac:dyDescent="0.3">
      <c r="A635" s="448" t="s">
        <v>996</v>
      </c>
      <c r="B635" s="449" t="s">
        <v>997</v>
      </c>
      <c r="C635" s="449" t="s">
        <v>407</v>
      </c>
      <c r="D635" s="449" t="s">
        <v>991</v>
      </c>
      <c r="E635" s="449" t="s">
        <v>998</v>
      </c>
      <c r="F635" s="449" t="s">
        <v>1011</v>
      </c>
      <c r="G635" s="449" t="s">
        <v>1012</v>
      </c>
      <c r="H635" s="453"/>
      <c r="I635" s="453"/>
      <c r="J635" s="449"/>
      <c r="K635" s="449"/>
      <c r="L635" s="453">
        <v>2</v>
      </c>
      <c r="M635" s="453">
        <v>814</v>
      </c>
      <c r="N635" s="449">
        <v>1</v>
      </c>
      <c r="O635" s="449">
        <v>407</v>
      </c>
      <c r="P635" s="453"/>
      <c r="Q635" s="453"/>
      <c r="R635" s="523"/>
      <c r="S635" s="454"/>
    </row>
    <row r="636" spans="1:19" ht="14.4" customHeight="1" x14ac:dyDescent="0.3">
      <c r="A636" s="448" t="s">
        <v>996</v>
      </c>
      <c r="B636" s="449" t="s">
        <v>997</v>
      </c>
      <c r="C636" s="449" t="s">
        <v>407</v>
      </c>
      <c r="D636" s="449" t="s">
        <v>991</v>
      </c>
      <c r="E636" s="449" t="s">
        <v>998</v>
      </c>
      <c r="F636" s="449" t="s">
        <v>1013</v>
      </c>
      <c r="G636" s="449" t="s">
        <v>1014</v>
      </c>
      <c r="H636" s="453">
        <v>204</v>
      </c>
      <c r="I636" s="453">
        <v>35088</v>
      </c>
      <c r="J636" s="449">
        <v>1.0001140120852809</v>
      </c>
      <c r="K636" s="449">
        <v>172</v>
      </c>
      <c r="L636" s="453">
        <v>196</v>
      </c>
      <c r="M636" s="453">
        <v>35084</v>
      </c>
      <c r="N636" s="449">
        <v>1</v>
      </c>
      <c r="O636" s="449">
        <v>179</v>
      </c>
      <c r="P636" s="453">
        <v>25</v>
      </c>
      <c r="Q636" s="453">
        <v>4500</v>
      </c>
      <c r="R636" s="523">
        <v>0.12826359594116976</v>
      </c>
      <c r="S636" s="454">
        <v>180</v>
      </c>
    </row>
    <row r="637" spans="1:19" ht="14.4" customHeight="1" x14ac:dyDescent="0.3">
      <c r="A637" s="448" t="s">
        <v>996</v>
      </c>
      <c r="B637" s="449" t="s">
        <v>997</v>
      </c>
      <c r="C637" s="449" t="s">
        <v>407</v>
      </c>
      <c r="D637" s="449" t="s">
        <v>991</v>
      </c>
      <c r="E637" s="449" t="s">
        <v>998</v>
      </c>
      <c r="F637" s="449" t="s">
        <v>1015</v>
      </c>
      <c r="G637" s="449" t="s">
        <v>1016</v>
      </c>
      <c r="H637" s="453">
        <v>2</v>
      </c>
      <c r="I637" s="453">
        <v>1066</v>
      </c>
      <c r="J637" s="449"/>
      <c r="K637" s="449">
        <v>533</v>
      </c>
      <c r="L637" s="453"/>
      <c r="M637" s="453"/>
      <c r="N637" s="449"/>
      <c r="O637" s="449"/>
      <c r="P637" s="453">
        <v>2</v>
      </c>
      <c r="Q637" s="453">
        <v>1138</v>
      </c>
      <c r="R637" s="523"/>
      <c r="S637" s="454">
        <v>569</v>
      </c>
    </row>
    <row r="638" spans="1:19" ht="14.4" customHeight="1" x14ac:dyDescent="0.3">
      <c r="A638" s="448" t="s">
        <v>996</v>
      </c>
      <c r="B638" s="449" t="s">
        <v>997</v>
      </c>
      <c r="C638" s="449" t="s">
        <v>407</v>
      </c>
      <c r="D638" s="449" t="s">
        <v>991</v>
      </c>
      <c r="E638" s="449" t="s">
        <v>998</v>
      </c>
      <c r="F638" s="449" t="s">
        <v>1017</v>
      </c>
      <c r="G638" s="449" t="s">
        <v>1018</v>
      </c>
      <c r="H638" s="453">
        <v>102</v>
      </c>
      <c r="I638" s="453">
        <v>32844</v>
      </c>
      <c r="J638" s="449">
        <v>0.86762646942279753</v>
      </c>
      <c r="K638" s="449">
        <v>322</v>
      </c>
      <c r="L638" s="453">
        <v>113</v>
      </c>
      <c r="M638" s="453">
        <v>37855</v>
      </c>
      <c r="N638" s="449">
        <v>1</v>
      </c>
      <c r="O638" s="449">
        <v>335</v>
      </c>
      <c r="P638" s="453">
        <v>24</v>
      </c>
      <c r="Q638" s="453">
        <v>8064</v>
      </c>
      <c r="R638" s="523">
        <v>0.21302337868181218</v>
      </c>
      <c r="S638" s="454">
        <v>336</v>
      </c>
    </row>
    <row r="639" spans="1:19" ht="14.4" customHeight="1" x14ac:dyDescent="0.3">
      <c r="A639" s="448" t="s">
        <v>996</v>
      </c>
      <c r="B639" s="449" t="s">
        <v>997</v>
      </c>
      <c r="C639" s="449" t="s">
        <v>407</v>
      </c>
      <c r="D639" s="449" t="s">
        <v>991</v>
      </c>
      <c r="E639" s="449" t="s">
        <v>998</v>
      </c>
      <c r="F639" s="449" t="s">
        <v>1019</v>
      </c>
      <c r="G639" s="449" t="s">
        <v>1020</v>
      </c>
      <c r="H639" s="453">
        <v>36</v>
      </c>
      <c r="I639" s="453">
        <v>15804</v>
      </c>
      <c r="J639" s="449">
        <v>0.95851528384279472</v>
      </c>
      <c r="K639" s="449">
        <v>439</v>
      </c>
      <c r="L639" s="453">
        <v>36</v>
      </c>
      <c r="M639" s="453">
        <v>16488</v>
      </c>
      <c r="N639" s="449">
        <v>1</v>
      </c>
      <c r="O639" s="449">
        <v>458</v>
      </c>
      <c r="P639" s="453">
        <v>4</v>
      </c>
      <c r="Q639" s="453">
        <v>1836</v>
      </c>
      <c r="R639" s="523">
        <v>0.11135371179039301</v>
      </c>
      <c r="S639" s="454">
        <v>459</v>
      </c>
    </row>
    <row r="640" spans="1:19" ht="14.4" customHeight="1" x14ac:dyDescent="0.3">
      <c r="A640" s="448" t="s">
        <v>996</v>
      </c>
      <c r="B640" s="449" t="s">
        <v>997</v>
      </c>
      <c r="C640" s="449" t="s">
        <v>407</v>
      </c>
      <c r="D640" s="449" t="s">
        <v>991</v>
      </c>
      <c r="E640" s="449" t="s">
        <v>998</v>
      </c>
      <c r="F640" s="449" t="s">
        <v>1021</v>
      </c>
      <c r="G640" s="449" t="s">
        <v>1022</v>
      </c>
      <c r="H640" s="453">
        <v>1503</v>
      </c>
      <c r="I640" s="453">
        <v>512523</v>
      </c>
      <c r="J640" s="449">
        <v>1.0497121357662349</v>
      </c>
      <c r="K640" s="449">
        <v>341</v>
      </c>
      <c r="L640" s="453">
        <v>1399</v>
      </c>
      <c r="M640" s="453">
        <v>488251</v>
      </c>
      <c r="N640" s="449">
        <v>1</v>
      </c>
      <c r="O640" s="449">
        <v>349</v>
      </c>
      <c r="P640" s="453">
        <v>133</v>
      </c>
      <c r="Q640" s="453">
        <v>46417</v>
      </c>
      <c r="R640" s="523">
        <v>9.5067905646890632E-2</v>
      </c>
      <c r="S640" s="454">
        <v>349</v>
      </c>
    </row>
    <row r="641" spans="1:19" ht="14.4" customHeight="1" x14ac:dyDescent="0.3">
      <c r="A641" s="448" t="s">
        <v>996</v>
      </c>
      <c r="B641" s="449" t="s">
        <v>997</v>
      </c>
      <c r="C641" s="449" t="s">
        <v>407</v>
      </c>
      <c r="D641" s="449" t="s">
        <v>991</v>
      </c>
      <c r="E641" s="449" t="s">
        <v>998</v>
      </c>
      <c r="F641" s="449" t="s">
        <v>1027</v>
      </c>
      <c r="G641" s="449" t="s">
        <v>1028</v>
      </c>
      <c r="H641" s="453"/>
      <c r="I641" s="453"/>
      <c r="J641" s="449"/>
      <c r="K641" s="449"/>
      <c r="L641" s="453"/>
      <c r="M641" s="453"/>
      <c r="N641" s="449"/>
      <c r="O641" s="449"/>
      <c r="P641" s="453">
        <v>1</v>
      </c>
      <c r="Q641" s="453">
        <v>6231</v>
      </c>
      <c r="R641" s="523"/>
      <c r="S641" s="454">
        <v>6231</v>
      </c>
    </row>
    <row r="642" spans="1:19" ht="14.4" customHeight="1" x14ac:dyDescent="0.3">
      <c r="A642" s="448" t="s">
        <v>996</v>
      </c>
      <c r="B642" s="449" t="s">
        <v>997</v>
      </c>
      <c r="C642" s="449" t="s">
        <v>407</v>
      </c>
      <c r="D642" s="449" t="s">
        <v>991</v>
      </c>
      <c r="E642" s="449" t="s">
        <v>998</v>
      </c>
      <c r="F642" s="449" t="s">
        <v>1029</v>
      </c>
      <c r="G642" s="449" t="s">
        <v>1030</v>
      </c>
      <c r="H642" s="453"/>
      <c r="I642" s="453"/>
      <c r="J642" s="449"/>
      <c r="K642" s="449"/>
      <c r="L642" s="453">
        <v>1</v>
      </c>
      <c r="M642" s="453">
        <v>117</v>
      </c>
      <c r="N642" s="449">
        <v>1</v>
      </c>
      <c r="O642" s="449">
        <v>117</v>
      </c>
      <c r="P642" s="453"/>
      <c r="Q642" s="453"/>
      <c r="R642" s="523"/>
      <c r="S642" s="454"/>
    </row>
    <row r="643" spans="1:19" ht="14.4" customHeight="1" x14ac:dyDescent="0.3">
      <c r="A643" s="448" t="s">
        <v>996</v>
      </c>
      <c r="B643" s="449" t="s">
        <v>997</v>
      </c>
      <c r="C643" s="449" t="s">
        <v>407</v>
      </c>
      <c r="D643" s="449" t="s">
        <v>991</v>
      </c>
      <c r="E643" s="449" t="s">
        <v>998</v>
      </c>
      <c r="F643" s="449" t="s">
        <v>1037</v>
      </c>
      <c r="G643" s="449" t="s">
        <v>1038</v>
      </c>
      <c r="H643" s="453"/>
      <c r="I643" s="453"/>
      <c r="J643" s="449"/>
      <c r="K643" s="449"/>
      <c r="L643" s="453">
        <v>1</v>
      </c>
      <c r="M643" s="453">
        <v>38</v>
      </c>
      <c r="N643" s="449">
        <v>1</v>
      </c>
      <c r="O643" s="449">
        <v>38</v>
      </c>
      <c r="P643" s="453"/>
      <c r="Q643" s="453"/>
      <c r="R643" s="523"/>
      <c r="S643" s="454"/>
    </row>
    <row r="644" spans="1:19" ht="14.4" customHeight="1" x14ac:dyDescent="0.3">
      <c r="A644" s="448" t="s">
        <v>996</v>
      </c>
      <c r="B644" s="449" t="s">
        <v>997</v>
      </c>
      <c r="C644" s="449" t="s">
        <v>407</v>
      </c>
      <c r="D644" s="449" t="s">
        <v>991</v>
      </c>
      <c r="E644" s="449" t="s">
        <v>998</v>
      </c>
      <c r="F644" s="449" t="s">
        <v>1045</v>
      </c>
      <c r="G644" s="449" t="s">
        <v>1046</v>
      </c>
      <c r="H644" s="453">
        <v>9</v>
      </c>
      <c r="I644" s="453">
        <v>2565</v>
      </c>
      <c r="J644" s="449">
        <v>1.6875</v>
      </c>
      <c r="K644" s="449">
        <v>285</v>
      </c>
      <c r="L644" s="453">
        <v>5</v>
      </c>
      <c r="M644" s="453">
        <v>1520</v>
      </c>
      <c r="N644" s="449">
        <v>1</v>
      </c>
      <c r="O644" s="449">
        <v>304</v>
      </c>
      <c r="P644" s="453"/>
      <c r="Q644" s="453"/>
      <c r="R644" s="523"/>
      <c r="S644" s="454"/>
    </row>
    <row r="645" spans="1:19" ht="14.4" customHeight="1" x14ac:dyDescent="0.3">
      <c r="A645" s="448" t="s">
        <v>996</v>
      </c>
      <c r="B645" s="449" t="s">
        <v>997</v>
      </c>
      <c r="C645" s="449" t="s">
        <v>407</v>
      </c>
      <c r="D645" s="449" t="s">
        <v>991</v>
      </c>
      <c r="E645" s="449" t="s">
        <v>998</v>
      </c>
      <c r="F645" s="449" t="s">
        <v>1049</v>
      </c>
      <c r="G645" s="449" t="s">
        <v>1050</v>
      </c>
      <c r="H645" s="453">
        <v>11</v>
      </c>
      <c r="I645" s="453">
        <v>5082</v>
      </c>
      <c r="J645" s="449">
        <v>1.1430499325236168</v>
      </c>
      <c r="K645" s="449">
        <v>462</v>
      </c>
      <c r="L645" s="453">
        <v>9</v>
      </c>
      <c r="M645" s="453">
        <v>4446</v>
      </c>
      <c r="N645" s="449">
        <v>1</v>
      </c>
      <c r="O645" s="449">
        <v>494</v>
      </c>
      <c r="P645" s="453">
        <v>2</v>
      </c>
      <c r="Q645" s="453">
        <v>988</v>
      </c>
      <c r="R645" s="523">
        <v>0.22222222222222221</v>
      </c>
      <c r="S645" s="454">
        <v>494</v>
      </c>
    </row>
    <row r="646" spans="1:19" ht="14.4" customHeight="1" x14ac:dyDescent="0.3">
      <c r="A646" s="448" t="s">
        <v>996</v>
      </c>
      <c r="B646" s="449" t="s">
        <v>997</v>
      </c>
      <c r="C646" s="449" t="s">
        <v>407</v>
      </c>
      <c r="D646" s="449" t="s">
        <v>991</v>
      </c>
      <c r="E646" s="449" t="s">
        <v>998</v>
      </c>
      <c r="F646" s="449" t="s">
        <v>1053</v>
      </c>
      <c r="G646" s="449" t="s">
        <v>1054</v>
      </c>
      <c r="H646" s="453">
        <v>19</v>
      </c>
      <c r="I646" s="453">
        <v>6764</v>
      </c>
      <c r="J646" s="449">
        <v>1.5234234234234234</v>
      </c>
      <c r="K646" s="449">
        <v>356</v>
      </c>
      <c r="L646" s="453">
        <v>12</v>
      </c>
      <c r="M646" s="453">
        <v>4440</v>
      </c>
      <c r="N646" s="449">
        <v>1</v>
      </c>
      <c r="O646" s="449">
        <v>370</v>
      </c>
      <c r="P646" s="453">
        <v>2</v>
      </c>
      <c r="Q646" s="453">
        <v>740</v>
      </c>
      <c r="R646" s="523">
        <v>0.16666666666666666</v>
      </c>
      <c r="S646" s="454">
        <v>370</v>
      </c>
    </row>
    <row r="647" spans="1:19" ht="14.4" customHeight="1" x14ac:dyDescent="0.3">
      <c r="A647" s="448" t="s">
        <v>996</v>
      </c>
      <c r="B647" s="449" t="s">
        <v>997</v>
      </c>
      <c r="C647" s="449" t="s">
        <v>407</v>
      </c>
      <c r="D647" s="449" t="s">
        <v>991</v>
      </c>
      <c r="E647" s="449" t="s">
        <v>998</v>
      </c>
      <c r="F647" s="449" t="s">
        <v>1055</v>
      </c>
      <c r="G647" s="449" t="s">
        <v>1056</v>
      </c>
      <c r="H647" s="453">
        <v>189</v>
      </c>
      <c r="I647" s="453">
        <v>551313</v>
      </c>
      <c r="J647" s="449">
        <v>0.98642512077294686</v>
      </c>
      <c r="K647" s="449">
        <v>2917</v>
      </c>
      <c r="L647" s="453">
        <v>180</v>
      </c>
      <c r="M647" s="453">
        <v>558900</v>
      </c>
      <c r="N647" s="449">
        <v>1</v>
      </c>
      <c r="O647" s="449">
        <v>3105</v>
      </c>
      <c r="P647" s="453">
        <v>17</v>
      </c>
      <c r="Q647" s="453">
        <v>52836</v>
      </c>
      <c r="R647" s="523">
        <v>9.4535695115405258E-2</v>
      </c>
      <c r="S647" s="454">
        <v>3108</v>
      </c>
    </row>
    <row r="648" spans="1:19" ht="14.4" customHeight="1" x14ac:dyDescent="0.3">
      <c r="A648" s="448" t="s">
        <v>996</v>
      </c>
      <c r="B648" s="449" t="s">
        <v>997</v>
      </c>
      <c r="C648" s="449" t="s">
        <v>407</v>
      </c>
      <c r="D648" s="449" t="s">
        <v>991</v>
      </c>
      <c r="E648" s="449" t="s">
        <v>998</v>
      </c>
      <c r="F648" s="449" t="s">
        <v>1059</v>
      </c>
      <c r="G648" s="449" t="s">
        <v>1060</v>
      </c>
      <c r="H648" s="453">
        <v>12</v>
      </c>
      <c r="I648" s="453">
        <v>1260</v>
      </c>
      <c r="J648" s="449">
        <v>3.7837837837837838</v>
      </c>
      <c r="K648" s="449">
        <v>105</v>
      </c>
      <c r="L648" s="453">
        <v>3</v>
      </c>
      <c r="M648" s="453">
        <v>333</v>
      </c>
      <c r="N648" s="449">
        <v>1</v>
      </c>
      <c r="O648" s="449">
        <v>111</v>
      </c>
      <c r="P648" s="453"/>
      <c r="Q648" s="453"/>
      <c r="R648" s="523"/>
      <c r="S648" s="454"/>
    </row>
    <row r="649" spans="1:19" ht="14.4" customHeight="1" x14ac:dyDescent="0.3">
      <c r="A649" s="448" t="s">
        <v>996</v>
      </c>
      <c r="B649" s="449" t="s">
        <v>997</v>
      </c>
      <c r="C649" s="449" t="s">
        <v>407</v>
      </c>
      <c r="D649" s="449" t="s">
        <v>991</v>
      </c>
      <c r="E649" s="449" t="s">
        <v>998</v>
      </c>
      <c r="F649" s="449" t="s">
        <v>1063</v>
      </c>
      <c r="G649" s="449" t="s">
        <v>1064</v>
      </c>
      <c r="H649" s="453"/>
      <c r="I649" s="453"/>
      <c r="J649" s="449"/>
      <c r="K649" s="449"/>
      <c r="L649" s="453">
        <v>1</v>
      </c>
      <c r="M649" s="453">
        <v>495</v>
      </c>
      <c r="N649" s="449">
        <v>1</v>
      </c>
      <c r="O649" s="449">
        <v>495</v>
      </c>
      <c r="P649" s="453"/>
      <c r="Q649" s="453"/>
      <c r="R649" s="523"/>
      <c r="S649" s="454"/>
    </row>
    <row r="650" spans="1:19" ht="14.4" customHeight="1" x14ac:dyDescent="0.3">
      <c r="A650" s="448" t="s">
        <v>996</v>
      </c>
      <c r="B650" s="449" t="s">
        <v>997</v>
      </c>
      <c r="C650" s="449" t="s">
        <v>407</v>
      </c>
      <c r="D650" s="449" t="s">
        <v>991</v>
      </c>
      <c r="E650" s="449" t="s">
        <v>998</v>
      </c>
      <c r="F650" s="449" t="s">
        <v>1065</v>
      </c>
      <c r="G650" s="449" t="s">
        <v>1066</v>
      </c>
      <c r="H650" s="453">
        <v>20</v>
      </c>
      <c r="I650" s="453">
        <v>25360</v>
      </c>
      <c r="J650" s="449">
        <v>0.7320804826650501</v>
      </c>
      <c r="K650" s="449">
        <v>1268</v>
      </c>
      <c r="L650" s="453">
        <v>27</v>
      </c>
      <c r="M650" s="453">
        <v>34641</v>
      </c>
      <c r="N650" s="449">
        <v>1</v>
      </c>
      <c r="O650" s="449">
        <v>1283</v>
      </c>
      <c r="P650" s="453"/>
      <c r="Q650" s="453"/>
      <c r="R650" s="523"/>
      <c r="S650" s="454"/>
    </row>
    <row r="651" spans="1:19" ht="14.4" customHeight="1" x14ac:dyDescent="0.3">
      <c r="A651" s="448" t="s">
        <v>996</v>
      </c>
      <c r="B651" s="449" t="s">
        <v>997</v>
      </c>
      <c r="C651" s="449" t="s">
        <v>407</v>
      </c>
      <c r="D651" s="449" t="s">
        <v>991</v>
      </c>
      <c r="E651" s="449" t="s">
        <v>998</v>
      </c>
      <c r="F651" s="449" t="s">
        <v>1065</v>
      </c>
      <c r="G651" s="449"/>
      <c r="H651" s="453">
        <v>3</v>
      </c>
      <c r="I651" s="453">
        <v>3804</v>
      </c>
      <c r="J651" s="449">
        <v>1.4824629773967264</v>
      </c>
      <c r="K651" s="449">
        <v>1268</v>
      </c>
      <c r="L651" s="453">
        <v>2</v>
      </c>
      <c r="M651" s="453">
        <v>2566</v>
      </c>
      <c r="N651" s="449">
        <v>1</v>
      </c>
      <c r="O651" s="449">
        <v>1283</v>
      </c>
      <c r="P651" s="453"/>
      <c r="Q651" s="453"/>
      <c r="R651" s="523"/>
      <c r="S651" s="454"/>
    </row>
    <row r="652" spans="1:19" ht="14.4" customHeight="1" x14ac:dyDescent="0.3">
      <c r="A652" s="448" t="s">
        <v>996</v>
      </c>
      <c r="B652" s="449" t="s">
        <v>997</v>
      </c>
      <c r="C652" s="449" t="s">
        <v>407</v>
      </c>
      <c r="D652" s="449" t="s">
        <v>991</v>
      </c>
      <c r="E652" s="449" t="s">
        <v>998</v>
      </c>
      <c r="F652" s="449" t="s">
        <v>1067</v>
      </c>
      <c r="G652" s="449" t="s">
        <v>1068</v>
      </c>
      <c r="H652" s="453">
        <v>193</v>
      </c>
      <c r="I652" s="453">
        <v>84341</v>
      </c>
      <c r="J652" s="449">
        <v>0.91112479474548436</v>
      </c>
      <c r="K652" s="449">
        <v>437</v>
      </c>
      <c r="L652" s="453">
        <v>203</v>
      </c>
      <c r="M652" s="453">
        <v>92568</v>
      </c>
      <c r="N652" s="449">
        <v>1</v>
      </c>
      <c r="O652" s="449">
        <v>456</v>
      </c>
      <c r="P652" s="453">
        <v>37</v>
      </c>
      <c r="Q652" s="453">
        <v>16872</v>
      </c>
      <c r="R652" s="523">
        <v>0.18226600985221675</v>
      </c>
      <c r="S652" s="454">
        <v>456</v>
      </c>
    </row>
    <row r="653" spans="1:19" ht="14.4" customHeight="1" x14ac:dyDescent="0.3">
      <c r="A653" s="448" t="s">
        <v>996</v>
      </c>
      <c r="B653" s="449" t="s">
        <v>997</v>
      </c>
      <c r="C653" s="449" t="s">
        <v>407</v>
      </c>
      <c r="D653" s="449" t="s">
        <v>991</v>
      </c>
      <c r="E653" s="449" t="s">
        <v>998</v>
      </c>
      <c r="F653" s="449" t="s">
        <v>1069</v>
      </c>
      <c r="G653" s="449" t="s">
        <v>1070</v>
      </c>
      <c r="H653" s="453">
        <v>8</v>
      </c>
      <c r="I653" s="453">
        <v>432</v>
      </c>
      <c r="J653" s="449">
        <v>1.8620689655172413</v>
      </c>
      <c r="K653" s="449">
        <v>54</v>
      </c>
      <c r="L653" s="453">
        <v>4</v>
      </c>
      <c r="M653" s="453">
        <v>232</v>
      </c>
      <c r="N653" s="449">
        <v>1</v>
      </c>
      <c r="O653" s="449">
        <v>58</v>
      </c>
      <c r="P653" s="453"/>
      <c r="Q653" s="453"/>
      <c r="R653" s="523"/>
      <c r="S653" s="454"/>
    </row>
    <row r="654" spans="1:19" ht="14.4" customHeight="1" x14ac:dyDescent="0.3">
      <c r="A654" s="448" t="s">
        <v>996</v>
      </c>
      <c r="B654" s="449" t="s">
        <v>997</v>
      </c>
      <c r="C654" s="449" t="s">
        <v>407</v>
      </c>
      <c r="D654" s="449" t="s">
        <v>991</v>
      </c>
      <c r="E654" s="449" t="s">
        <v>998</v>
      </c>
      <c r="F654" s="449" t="s">
        <v>1071</v>
      </c>
      <c r="G654" s="449" t="s">
        <v>1072</v>
      </c>
      <c r="H654" s="453">
        <v>2</v>
      </c>
      <c r="I654" s="453">
        <v>4344</v>
      </c>
      <c r="J654" s="449"/>
      <c r="K654" s="449">
        <v>2172</v>
      </c>
      <c r="L654" s="453"/>
      <c r="M654" s="453"/>
      <c r="N654" s="449"/>
      <c r="O654" s="449"/>
      <c r="P654" s="453"/>
      <c r="Q654" s="453"/>
      <c r="R654" s="523"/>
      <c r="S654" s="454"/>
    </row>
    <row r="655" spans="1:19" ht="14.4" customHeight="1" x14ac:dyDescent="0.3">
      <c r="A655" s="448" t="s">
        <v>996</v>
      </c>
      <c r="B655" s="449" t="s">
        <v>997</v>
      </c>
      <c r="C655" s="449" t="s">
        <v>407</v>
      </c>
      <c r="D655" s="449" t="s">
        <v>991</v>
      </c>
      <c r="E655" s="449" t="s">
        <v>998</v>
      </c>
      <c r="F655" s="449" t="s">
        <v>1077</v>
      </c>
      <c r="G655" s="449" t="s">
        <v>1078</v>
      </c>
      <c r="H655" s="453">
        <v>12</v>
      </c>
      <c r="I655" s="453">
        <v>2028</v>
      </c>
      <c r="J655" s="449">
        <v>1.1588571428571428</v>
      </c>
      <c r="K655" s="449">
        <v>169</v>
      </c>
      <c r="L655" s="453">
        <v>10</v>
      </c>
      <c r="M655" s="453">
        <v>1750</v>
      </c>
      <c r="N655" s="449">
        <v>1</v>
      </c>
      <c r="O655" s="449">
        <v>175</v>
      </c>
      <c r="P655" s="453"/>
      <c r="Q655" s="453"/>
      <c r="R655" s="523"/>
      <c r="S655" s="454"/>
    </row>
    <row r="656" spans="1:19" ht="14.4" customHeight="1" x14ac:dyDescent="0.3">
      <c r="A656" s="448" t="s">
        <v>996</v>
      </c>
      <c r="B656" s="449" t="s">
        <v>997</v>
      </c>
      <c r="C656" s="449" t="s">
        <v>407</v>
      </c>
      <c r="D656" s="449" t="s">
        <v>991</v>
      </c>
      <c r="E656" s="449" t="s">
        <v>998</v>
      </c>
      <c r="F656" s="449" t="s">
        <v>1083</v>
      </c>
      <c r="G656" s="449" t="s">
        <v>1084</v>
      </c>
      <c r="H656" s="453">
        <v>2</v>
      </c>
      <c r="I656" s="453">
        <v>326</v>
      </c>
      <c r="J656" s="449">
        <v>0.96449704142011838</v>
      </c>
      <c r="K656" s="449">
        <v>163</v>
      </c>
      <c r="L656" s="453">
        <v>2</v>
      </c>
      <c r="M656" s="453">
        <v>338</v>
      </c>
      <c r="N656" s="449">
        <v>1</v>
      </c>
      <c r="O656" s="449">
        <v>169</v>
      </c>
      <c r="P656" s="453"/>
      <c r="Q656" s="453"/>
      <c r="R656" s="523"/>
      <c r="S656" s="454"/>
    </row>
    <row r="657" spans="1:19" ht="14.4" customHeight="1" x14ac:dyDescent="0.3">
      <c r="A657" s="448" t="s">
        <v>996</v>
      </c>
      <c r="B657" s="449" t="s">
        <v>997</v>
      </c>
      <c r="C657" s="449" t="s">
        <v>407</v>
      </c>
      <c r="D657" s="449" t="s">
        <v>991</v>
      </c>
      <c r="E657" s="449" t="s">
        <v>998</v>
      </c>
      <c r="F657" s="449" t="s">
        <v>1087</v>
      </c>
      <c r="G657" s="449" t="s">
        <v>1088</v>
      </c>
      <c r="H657" s="453">
        <v>96</v>
      </c>
      <c r="I657" s="453">
        <v>96768</v>
      </c>
      <c r="J657" s="449">
        <v>0.82513046147549374</v>
      </c>
      <c r="K657" s="449">
        <v>1008</v>
      </c>
      <c r="L657" s="453">
        <v>116</v>
      </c>
      <c r="M657" s="453">
        <v>117276</v>
      </c>
      <c r="N657" s="449">
        <v>1</v>
      </c>
      <c r="O657" s="449">
        <v>1011</v>
      </c>
      <c r="P657" s="453">
        <v>92</v>
      </c>
      <c r="Q657" s="453">
        <v>93104</v>
      </c>
      <c r="R657" s="523">
        <v>0.79388792250758888</v>
      </c>
      <c r="S657" s="454">
        <v>1012</v>
      </c>
    </row>
    <row r="658" spans="1:19" ht="14.4" customHeight="1" x14ac:dyDescent="0.3">
      <c r="A658" s="448" t="s">
        <v>996</v>
      </c>
      <c r="B658" s="449" t="s">
        <v>997</v>
      </c>
      <c r="C658" s="449" t="s">
        <v>407</v>
      </c>
      <c r="D658" s="449" t="s">
        <v>991</v>
      </c>
      <c r="E658" s="449" t="s">
        <v>998</v>
      </c>
      <c r="F658" s="449" t="s">
        <v>1087</v>
      </c>
      <c r="G658" s="449"/>
      <c r="H658" s="453">
        <v>12</v>
      </c>
      <c r="I658" s="453">
        <v>12096</v>
      </c>
      <c r="J658" s="449">
        <v>0.70378774655262699</v>
      </c>
      <c r="K658" s="449">
        <v>1008</v>
      </c>
      <c r="L658" s="453">
        <v>17</v>
      </c>
      <c r="M658" s="453">
        <v>17187</v>
      </c>
      <c r="N658" s="449">
        <v>1</v>
      </c>
      <c r="O658" s="449">
        <v>1011</v>
      </c>
      <c r="P658" s="453">
        <v>12</v>
      </c>
      <c r="Q658" s="453">
        <v>12144</v>
      </c>
      <c r="R658" s="523">
        <v>0.70658055507069295</v>
      </c>
      <c r="S658" s="454">
        <v>1012</v>
      </c>
    </row>
    <row r="659" spans="1:19" ht="14.4" customHeight="1" x14ac:dyDescent="0.3">
      <c r="A659" s="448" t="s">
        <v>996</v>
      </c>
      <c r="B659" s="449" t="s">
        <v>997</v>
      </c>
      <c r="C659" s="449" t="s">
        <v>407</v>
      </c>
      <c r="D659" s="449" t="s">
        <v>991</v>
      </c>
      <c r="E659" s="449" t="s">
        <v>998</v>
      </c>
      <c r="F659" s="449" t="s">
        <v>1091</v>
      </c>
      <c r="G659" s="449" t="s">
        <v>1092</v>
      </c>
      <c r="H659" s="453">
        <v>96</v>
      </c>
      <c r="I659" s="453">
        <v>217344</v>
      </c>
      <c r="J659" s="449">
        <v>0.72880423848165787</v>
      </c>
      <c r="K659" s="449">
        <v>2264</v>
      </c>
      <c r="L659" s="453">
        <v>130</v>
      </c>
      <c r="M659" s="453">
        <v>298220</v>
      </c>
      <c r="N659" s="449">
        <v>1</v>
      </c>
      <c r="O659" s="449">
        <v>2294</v>
      </c>
      <c r="P659" s="453"/>
      <c r="Q659" s="453"/>
      <c r="R659" s="523"/>
      <c r="S659" s="454"/>
    </row>
    <row r="660" spans="1:19" ht="14.4" customHeight="1" x14ac:dyDescent="0.3">
      <c r="A660" s="448" t="s">
        <v>996</v>
      </c>
      <c r="B660" s="449" t="s">
        <v>997</v>
      </c>
      <c r="C660" s="449" t="s">
        <v>407</v>
      </c>
      <c r="D660" s="449" t="s">
        <v>991</v>
      </c>
      <c r="E660" s="449" t="s">
        <v>998</v>
      </c>
      <c r="F660" s="449" t="s">
        <v>1091</v>
      </c>
      <c r="G660" s="449"/>
      <c r="H660" s="453">
        <v>28</v>
      </c>
      <c r="I660" s="453">
        <v>63392</v>
      </c>
      <c r="J660" s="449">
        <v>1.9738448125544901</v>
      </c>
      <c r="K660" s="449">
        <v>2264</v>
      </c>
      <c r="L660" s="453">
        <v>14</v>
      </c>
      <c r="M660" s="453">
        <v>32116</v>
      </c>
      <c r="N660" s="449">
        <v>1</v>
      </c>
      <c r="O660" s="449">
        <v>2294</v>
      </c>
      <c r="P660" s="453"/>
      <c r="Q660" s="453"/>
      <c r="R660" s="523"/>
      <c r="S660" s="454"/>
    </row>
    <row r="661" spans="1:19" ht="14.4" customHeight="1" x14ac:dyDescent="0.3">
      <c r="A661" s="448" t="s">
        <v>996</v>
      </c>
      <c r="B661" s="449" t="s">
        <v>997</v>
      </c>
      <c r="C661" s="449" t="s">
        <v>407</v>
      </c>
      <c r="D661" s="449" t="s">
        <v>991</v>
      </c>
      <c r="E661" s="449" t="s">
        <v>998</v>
      </c>
      <c r="F661" s="449" t="s">
        <v>1095</v>
      </c>
      <c r="G661" s="449" t="s">
        <v>1096</v>
      </c>
      <c r="H661" s="453">
        <v>121</v>
      </c>
      <c r="I661" s="453">
        <v>243452</v>
      </c>
      <c r="J661" s="449">
        <v>1.0990068616829181</v>
      </c>
      <c r="K661" s="449">
        <v>2012</v>
      </c>
      <c r="L661" s="453">
        <v>104</v>
      </c>
      <c r="M661" s="453">
        <v>221520</v>
      </c>
      <c r="N661" s="449">
        <v>1</v>
      </c>
      <c r="O661" s="449">
        <v>2130</v>
      </c>
      <c r="P661" s="453">
        <v>12</v>
      </c>
      <c r="Q661" s="453">
        <v>25572</v>
      </c>
      <c r="R661" s="523">
        <v>0.11543878656554712</v>
      </c>
      <c r="S661" s="454">
        <v>2131</v>
      </c>
    </row>
    <row r="662" spans="1:19" ht="14.4" customHeight="1" x14ac:dyDescent="0.3">
      <c r="A662" s="448" t="s">
        <v>996</v>
      </c>
      <c r="B662" s="449" t="s">
        <v>997</v>
      </c>
      <c r="C662" s="449" t="s">
        <v>407</v>
      </c>
      <c r="D662" s="449" t="s">
        <v>991</v>
      </c>
      <c r="E662" s="449" t="s">
        <v>998</v>
      </c>
      <c r="F662" s="449" t="s">
        <v>1097</v>
      </c>
      <c r="G662" s="449" t="s">
        <v>1098</v>
      </c>
      <c r="H662" s="453"/>
      <c r="I662" s="453"/>
      <c r="J662" s="449"/>
      <c r="K662" s="449"/>
      <c r="L662" s="453">
        <v>1</v>
      </c>
      <c r="M662" s="453">
        <v>242</v>
      </c>
      <c r="N662" s="449">
        <v>1</v>
      </c>
      <c r="O662" s="449">
        <v>242</v>
      </c>
      <c r="P662" s="453"/>
      <c r="Q662" s="453"/>
      <c r="R662" s="523"/>
      <c r="S662" s="454"/>
    </row>
    <row r="663" spans="1:19" ht="14.4" customHeight="1" x14ac:dyDescent="0.3">
      <c r="A663" s="448" t="s">
        <v>996</v>
      </c>
      <c r="B663" s="449" t="s">
        <v>997</v>
      </c>
      <c r="C663" s="449" t="s">
        <v>407</v>
      </c>
      <c r="D663" s="449" t="s">
        <v>991</v>
      </c>
      <c r="E663" s="449" t="s">
        <v>998</v>
      </c>
      <c r="F663" s="449" t="s">
        <v>1104</v>
      </c>
      <c r="G663" s="449" t="s">
        <v>1105</v>
      </c>
      <c r="H663" s="453"/>
      <c r="I663" s="453"/>
      <c r="J663" s="449"/>
      <c r="K663" s="449"/>
      <c r="L663" s="453"/>
      <c r="M663" s="453"/>
      <c r="N663" s="449"/>
      <c r="O663" s="449"/>
      <c r="P663" s="453">
        <v>1</v>
      </c>
      <c r="Q663" s="453">
        <v>5220</v>
      </c>
      <c r="R663" s="523"/>
      <c r="S663" s="454">
        <v>5220</v>
      </c>
    </row>
    <row r="664" spans="1:19" ht="14.4" customHeight="1" x14ac:dyDescent="0.3">
      <c r="A664" s="448" t="s">
        <v>996</v>
      </c>
      <c r="B664" s="449" t="s">
        <v>997</v>
      </c>
      <c r="C664" s="449" t="s">
        <v>407</v>
      </c>
      <c r="D664" s="449" t="s">
        <v>991</v>
      </c>
      <c r="E664" s="449" t="s">
        <v>998</v>
      </c>
      <c r="F664" s="449" t="s">
        <v>1108</v>
      </c>
      <c r="G664" s="449" t="s">
        <v>1109</v>
      </c>
      <c r="H664" s="453">
        <v>2</v>
      </c>
      <c r="I664" s="453">
        <v>538</v>
      </c>
      <c r="J664" s="449"/>
      <c r="K664" s="449">
        <v>269</v>
      </c>
      <c r="L664" s="453"/>
      <c r="M664" s="453"/>
      <c r="N664" s="449"/>
      <c r="O664" s="449"/>
      <c r="P664" s="453"/>
      <c r="Q664" s="453"/>
      <c r="R664" s="523"/>
      <c r="S664" s="454"/>
    </row>
    <row r="665" spans="1:19" ht="14.4" customHeight="1" x14ac:dyDescent="0.3">
      <c r="A665" s="448" t="s">
        <v>996</v>
      </c>
      <c r="B665" s="449" t="s">
        <v>997</v>
      </c>
      <c r="C665" s="449" t="s">
        <v>407</v>
      </c>
      <c r="D665" s="449" t="s">
        <v>991</v>
      </c>
      <c r="E665" s="449" t="s">
        <v>998</v>
      </c>
      <c r="F665" s="449" t="s">
        <v>1116</v>
      </c>
      <c r="G665" s="449" t="s">
        <v>1117</v>
      </c>
      <c r="H665" s="453">
        <v>2</v>
      </c>
      <c r="I665" s="453">
        <v>0</v>
      </c>
      <c r="J665" s="449"/>
      <c r="K665" s="449">
        <v>0</v>
      </c>
      <c r="L665" s="453"/>
      <c r="M665" s="453"/>
      <c r="N665" s="449"/>
      <c r="O665" s="449"/>
      <c r="P665" s="453"/>
      <c r="Q665" s="453"/>
      <c r="R665" s="523"/>
      <c r="S665" s="454"/>
    </row>
    <row r="666" spans="1:19" ht="14.4" customHeight="1" x14ac:dyDescent="0.3">
      <c r="A666" s="448" t="s">
        <v>996</v>
      </c>
      <c r="B666" s="449" t="s">
        <v>997</v>
      </c>
      <c r="C666" s="449" t="s">
        <v>407</v>
      </c>
      <c r="D666" s="449" t="s">
        <v>992</v>
      </c>
      <c r="E666" s="449" t="s">
        <v>998</v>
      </c>
      <c r="F666" s="449" t="s">
        <v>1003</v>
      </c>
      <c r="G666" s="449" t="s">
        <v>1004</v>
      </c>
      <c r="H666" s="453">
        <v>1921</v>
      </c>
      <c r="I666" s="453">
        <v>103734</v>
      </c>
      <c r="J666" s="449">
        <v>0.89158386908240794</v>
      </c>
      <c r="K666" s="449">
        <v>54</v>
      </c>
      <c r="L666" s="453">
        <v>2006</v>
      </c>
      <c r="M666" s="453">
        <v>116348</v>
      </c>
      <c r="N666" s="449">
        <v>1</v>
      </c>
      <c r="O666" s="449">
        <v>58</v>
      </c>
      <c r="P666" s="453">
        <v>44</v>
      </c>
      <c r="Q666" s="453">
        <v>2552</v>
      </c>
      <c r="R666" s="523">
        <v>2.1934197407776669E-2</v>
      </c>
      <c r="S666" s="454">
        <v>58</v>
      </c>
    </row>
    <row r="667" spans="1:19" ht="14.4" customHeight="1" x14ac:dyDescent="0.3">
      <c r="A667" s="448" t="s">
        <v>996</v>
      </c>
      <c r="B667" s="449" t="s">
        <v>997</v>
      </c>
      <c r="C667" s="449" t="s">
        <v>407</v>
      </c>
      <c r="D667" s="449" t="s">
        <v>992</v>
      </c>
      <c r="E667" s="449" t="s">
        <v>998</v>
      </c>
      <c r="F667" s="449" t="s">
        <v>1005</v>
      </c>
      <c r="G667" s="449" t="s">
        <v>1006</v>
      </c>
      <c r="H667" s="453">
        <v>142</v>
      </c>
      <c r="I667" s="453">
        <v>17466</v>
      </c>
      <c r="J667" s="449">
        <v>1.282002348796242</v>
      </c>
      <c r="K667" s="449">
        <v>123</v>
      </c>
      <c r="L667" s="453">
        <v>104</v>
      </c>
      <c r="M667" s="453">
        <v>13624</v>
      </c>
      <c r="N667" s="449">
        <v>1</v>
      </c>
      <c r="O667" s="449">
        <v>131</v>
      </c>
      <c r="P667" s="453"/>
      <c r="Q667" s="453"/>
      <c r="R667" s="523"/>
      <c r="S667" s="454"/>
    </row>
    <row r="668" spans="1:19" ht="14.4" customHeight="1" x14ac:dyDescent="0.3">
      <c r="A668" s="448" t="s">
        <v>996</v>
      </c>
      <c r="B668" s="449" t="s">
        <v>997</v>
      </c>
      <c r="C668" s="449" t="s">
        <v>407</v>
      </c>
      <c r="D668" s="449" t="s">
        <v>992</v>
      </c>
      <c r="E668" s="449" t="s">
        <v>998</v>
      </c>
      <c r="F668" s="449" t="s">
        <v>1007</v>
      </c>
      <c r="G668" s="449" t="s">
        <v>1008</v>
      </c>
      <c r="H668" s="453">
        <v>5</v>
      </c>
      <c r="I668" s="453">
        <v>885</v>
      </c>
      <c r="J668" s="449">
        <v>0.66893424036281179</v>
      </c>
      <c r="K668" s="449">
        <v>177</v>
      </c>
      <c r="L668" s="453">
        <v>7</v>
      </c>
      <c r="M668" s="453">
        <v>1323</v>
      </c>
      <c r="N668" s="449">
        <v>1</v>
      </c>
      <c r="O668" s="449">
        <v>189</v>
      </c>
      <c r="P668" s="453"/>
      <c r="Q668" s="453"/>
      <c r="R668" s="523"/>
      <c r="S668" s="454"/>
    </row>
    <row r="669" spans="1:19" ht="14.4" customHeight="1" x14ac:dyDescent="0.3">
      <c r="A669" s="448" t="s">
        <v>996</v>
      </c>
      <c r="B669" s="449" t="s">
        <v>997</v>
      </c>
      <c r="C669" s="449" t="s">
        <v>407</v>
      </c>
      <c r="D669" s="449" t="s">
        <v>992</v>
      </c>
      <c r="E669" s="449" t="s">
        <v>998</v>
      </c>
      <c r="F669" s="449" t="s">
        <v>1011</v>
      </c>
      <c r="G669" s="449" t="s">
        <v>1012</v>
      </c>
      <c r="H669" s="453"/>
      <c r="I669" s="453"/>
      <c r="J669" s="449"/>
      <c r="K669" s="449"/>
      <c r="L669" s="453">
        <v>1</v>
      </c>
      <c r="M669" s="453">
        <v>407</v>
      </c>
      <c r="N669" s="449">
        <v>1</v>
      </c>
      <c r="O669" s="449">
        <v>407</v>
      </c>
      <c r="P669" s="453"/>
      <c r="Q669" s="453"/>
      <c r="R669" s="523"/>
      <c r="S669" s="454"/>
    </row>
    <row r="670" spans="1:19" ht="14.4" customHeight="1" x14ac:dyDescent="0.3">
      <c r="A670" s="448" t="s">
        <v>996</v>
      </c>
      <c r="B670" s="449" t="s">
        <v>997</v>
      </c>
      <c r="C670" s="449" t="s">
        <v>407</v>
      </c>
      <c r="D670" s="449" t="s">
        <v>992</v>
      </c>
      <c r="E670" s="449" t="s">
        <v>998</v>
      </c>
      <c r="F670" s="449" t="s">
        <v>1013</v>
      </c>
      <c r="G670" s="449" t="s">
        <v>1014</v>
      </c>
      <c r="H670" s="453">
        <v>587</v>
      </c>
      <c r="I670" s="453">
        <v>100964</v>
      </c>
      <c r="J670" s="449">
        <v>0.95763105727916842</v>
      </c>
      <c r="K670" s="449">
        <v>172</v>
      </c>
      <c r="L670" s="453">
        <v>589</v>
      </c>
      <c r="M670" s="453">
        <v>105431</v>
      </c>
      <c r="N670" s="449">
        <v>1</v>
      </c>
      <c r="O670" s="449">
        <v>179</v>
      </c>
      <c r="P670" s="453">
        <v>29</v>
      </c>
      <c r="Q670" s="453">
        <v>5220</v>
      </c>
      <c r="R670" s="523">
        <v>4.9511054623402981E-2</v>
      </c>
      <c r="S670" s="454">
        <v>180</v>
      </c>
    </row>
    <row r="671" spans="1:19" ht="14.4" customHeight="1" x14ac:dyDescent="0.3">
      <c r="A671" s="448" t="s">
        <v>996</v>
      </c>
      <c r="B671" s="449" t="s">
        <v>997</v>
      </c>
      <c r="C671" s="449" t="s">
        <v>407</v>
      </c>
      <c r="D671" s="449" t="s">
        <v>992</v>
      </c>
      <c r="E671" s="449" t="s">
        <v>998</v>
      </c>
      <c r="F671" s="449" t="s">
        <v>1015</v>
      </c>
      <c r="G671" s="449" t="s">
        <v>1016</v>
      </c>
      <c r="H671" s="453">
        <v>4</v>
      </c>
      <c r="I671" s="453">
        <v>2132</v>
      </c>
      <c r="J671" s="449">
        <v>3.7469244288224957</v>
      </c>
      <c r="K671" s="449">
        <v>533</v>
      </c>
      <c r="L671" s="453">
        <v>1</v>
      </c>
      <c r="M671" s="453">
        <v>569</v>
      </c>
      <c r="N671" s="449">
        <v>1</v>
      </c>
      <c r="O671" s="449">
        <v>569</v>
      </c>
      <c r="P671" s="453"/>
      <c r="Q671" s="453"/>
      <c r="R671" s="523"/>
      <c r="S671" s="454"/>
    </row>
    <row r="672" spans="1:19" ht="14.4" customHeight="1" x14ac:dyDescent="0.3">
      <c r="A672" s="448" t="s">
        <v>996</v>
      </c>
      <c r="B672" s="449" t="s">
        <v>997</v>
      </c>
      <c r="C672" s="449" t="s">
        <v>407</v>
      </c>
      <c r="D672" s="449" t="s">
        <v>992</v>
      </c>
      <c r="E672" s="449" t="s">
        <v>998</v>
      </c>
      <c r="F672" s="449" t="s">
        <v>1017</v>
      </c>
      <c r="G672" s="449" t="s">
        <v>1018</v>
      </c>
      <c r="H672" s="453">
        <v>256</v>
      </c>
      <c r="I672" s="453">
        <v>82432</v>
      </c>
      <c r="J672" s="449">
        <v>0.80151684573873305</v>
      </c>
      <c r="K672" s="449">
        <v>322</v>
      </c>
      <c r="L672" s="453">
        <v>307</v>
      </c>
      <c r="M672" s="453">
        <v>102845</v>
      </c>
      <c r="N672" s="449">
        <v>1</v>
      </c>
      <c r="O672" s="449">
        <v>335</v>
      </c>
      <c r="P672" s="453">
        <v>15</v>
      </c>
      <c r="Q672" s="453">
        <v>5040</v>
      </c>
      <c r="R672" s="523">
        <v>4.900578540522145E-2</v>
      </c>
      <c r="S672" s="454">
        <v>336</v>
      </c>
    </row>
    <row r="673" spans="1:19" ht="14.4" customHeight="1" x14ac:dyDescent="0.3">
      <c r="A673" s="448" t="s">
        <v>996</v>
      </c>
      <c r="B673" s="449" t="s">
        <v>997</v>
      </c>
      <c r="C673" s="449" t="s">
        <v>407</v>
      </c>
      <c r="D673" s="449" t="s">
        <v>992</v>
      </c>
      <c r="E673" s="449" t="s">
        <v>998</v>
      </c>
      <c r="F673" s="449" t="s">
        <v>1019</v>
      </c>
      <c r="G673" s="449" t="s">
        <v>1020</v>
      </c>
      <c r="H673" s="453">
        <v>28</v>
      </c>
      <c r="I673" s="453">
        <v>12292</v>
      </c>
      <c r="J673" s="449">
        <v>1.0735371179039301</v>
      </c>
      <c r="K673" s="449">
        <v>439</v>
      </c>
      <c r="L673" s="453">
        <v>25</v>
      </c>
      <c r="M673" s="453">
        <v>11450</v>
      </c>
      <c r="N673" s="449">
        <v>1</v>
      </c>
      <c r="O673" s="449">
        <v>458</v>
      </c>
      <c r="P673" s="453"/>
      <c r="Q673" s="453"/>
      <c r="R673" s="523"/>
      <c r="S673" s="454"/>
    </row>
    <row r="674" spans="1:19" ht="14.4" customHeight="1" x14ac:dyDescent="0.3">
      <c r="A674" s="448" t="s">
        <v>996</v>
      </c>
      <c r="B674" s="449" t="s">
        <v>997</v>
      </c>
      <c r="C674" s="449" t="s">
        <v>407</v>
      </c>
      <c r="D674" s="449" t="s">
        <v>992</v>
      </c>
      <c r="E674" s="449" t="s">
        <v>998</v>
      </c>
      <c r="F674" s="449" t="s">
        <v>1021</v>
      </c>
      <c r="G674" s="449" t="s">
        <v>1022</v>
      </c>
      <c r="H674" s="453">
        <v>865</v>
      </c>
      <c r="I674" s="453">
        <v>294965</v>
      </c>
      <c r="J674" s="449">
        <v>0.86154120262056433</v>
      </c>
      <c r="K674" s="449">
        <v>341</v>
      </c>
      <c r="L674" s="453">
        <v>981</v>
      </c>
      <c r="M674" s="453">
        <v>342369</v>
      </c>
      <c r="N674" s="449">
        <v>1</v>
      </c>
      <c r="O674" s="449">
        <v>349</v>
      </c>
      <c r="P674" s="453">
        <v>44</v>
      </c>
      <c r="Q674" s="453">
        <v>15356</v>
      </c>
      <c r="R674" s="523">
        <v>4.4852191641182468E-2</v>
      </c>
      <c r="S674" s="454">
        <v>349</v>
      </c>
    </row>
    <row r="675" spans="1:19" ht="14.4" customHeight="1" x14ac:dyDescent="0.3">
      <c r="A675" s="448" t="s">
        <v>996</v>
      </c>
      <c r="B675" s="449" t="s">
        <v>997</v>
      </c>
      <c r="C675" s="449" t="s">
        <v>407</v>
      </c>
      <c r="D675" s="449" t="s">
        <v>992</v>
      </c>
      <c r="E675" s="449" t="s">
        <v>998</v>
      </c>
      <c r="F675" s="449" t="s">
        <v>1023</v>
      </c>
      <c r="G675" s="449" t="s">
        <v>1024</v>
      </c>
      <c r="H675" s="453">
        <v>10</v>
      </c>
      <c r="I675" s="453">
        <v>15980</v>
      </c>
      <c r="J675" s="449">
        <v>1.6112119378907037</v>
      </c>
      <c r="K675" s="449">
        <v>1598</v>
      </c>
      <c r="L675" s="453">
        <v>6</v>
      </c>
      <c r="M675" s="453">
        <v>9918</v>
      </c>
      <c r="N675" s="449">
        <v>1</v>
      </c>
      <c r="O675" s="449">
        <v>1653</v>
      </c>
      <c r="P675" s="453">
        <v>1</v>
      </c>
      <c r="Q675" s="453">
        <v>1653</v>
      </c>
      <c r="R675" s="523">
        <v>0.16666666666666666</v>
      </c>
      <c r="S675" s="454">
        <v>1653</v>
      </c>
    </row>
    <row r="676" spans="1:19" ht="14.4" customHeight="1" x14ac:dyDescent="0.3">
      <c r="A676" s="448" t="s">
        <v>996</v>
      </c>
      <c r="B676" s="449" t="s">
        <v>997</v>
      </c>
      <c r="C676" s="449" t="s">
        <v>407</v>
      </c>
      <c r="D676" s="449" t="s">
        <v>992</v>
      </c>
      <c r="E676" s="449" t="s">
        <v>998</v>
      </c>
      <c r="F676" s="449" t="s">
        <v>1027</v>
      </c>
      <c r="G676" s="449" t="s">
        <v>1028</v>
      </c>
      <c r="H676" s="453">
        <v>5</v>
      </c>
      <c r="I676" s="453">
        <v>29665</v>
      </c>
      <c r="J676" s="449">
        <v>0.39705803619231184</v>
      </c>
      <c r="K676" s="449">
        <v>5933</v>
      </c>
      <c r="L676" s="453">
        <v>12</v>
      </c>
      <c r="M676" s="453">
        <v>74712</v>
      </c>
      <c r="N676" s="449">
        <v>1</v>
      </c>
      <c r="O676" s="449">
        <v>6226</v>
      </c>
      <c r="P676" s="453">
        <v>4</v>
      </c>
      <c r="Q676" s="453">
        <v>24924</v>
      </c>
      <c r="R676" s="523">
        <v>0.33360102794731772</v>
      </c>
      <c r="S676" s="454">
        <v>6231</v>
      </c>
    </row>
    <row r="677" spans="1:19" ht="14.4" customHeight="1" x14ac:dyDescent="0.3">
      <c r="A677" s="448" t="s">
        <v>996</v>
      </c>
      <c r="B677" s="449" t="s">
        <v>997</v>
      </c>
      <c r="C677" s="449" t="s">
        <v>407</v>
      </c>
      <c r="D677" s="449" t="s">
        <v>992</v>
      </c>
      <c r="E677" s="449" t="s">
        <v>998</v>
      </c>
      <c r="F677" s="449" t="s">
        <v>1029</v>
      </c>
      <c r="G677" s="449" t="s">
        <v>1030</v>
      </c>
      <c r="H677" s="453"/>
      <c r="I677" s="453"/>
      <c r="J677" s="449"/>
      <c r="K677" s="449"/>
      <c r="L677" s="453">
        <v>2</v>
      </c>
      <c r="M677" s="453">
        <v>234</v>
      </c>
      <c r="N677" s="449">
        <v>1</v>
      </c>
      <c r="O677" s="449">
        <v>117</v>
      </c>
      <c r="P677" s="453"/>
      <c r="Q677" s="453"/>
      <c r="R677" s="523"/>
      <c r="S677" s="454"/>
    </row>
    <row r="678" spans="1:19" ht="14.4" customHeight="1" x14ac:dyDescent="0.3">
      <c r="A678" s="448" t="s">
        <v>996</v>
      </c>
      <c r="B678" s="449" t="s">
        <v>997</v>
      </c>
      <c r="C678" s="449" t="s">
        <v>407</v>
      </c>
      <c r="D678" s="449" t="s">
        <v>992</v>
      </c>
      <c r="E678" s="449" t="s">
        <v>998</v>
      </c>
      <c r="F678" s="449" t="s">
        <v>1035</v>
      </c>
      <c r="G678" s="449" t="s">
        <v>1036</v>
      </c>
      <c r="H678" s="453"/>
      <c r="I678" s="453"/>
      <c r="J678" s="449"/>
      <c r="K678" s="449"/>
      <c r="L678" s="453">
        <v>5</v>
      </c>
      <c r="M678" s="453">
        <v>1935</v>
      </c>
      <c r="N678" s="449">
        <v>1</v>
      </c>
      <c r="O678" s="449">
        <v>387</v>
      </c>
      <c r="P678" s="453"/>
      <c r="Q678" s="453"/>
      <c r="R678" s="523"/>
      <c r="S678" s="454"/>
    </row>
    <row r="679" spans="1:19" ht="14.4" customHeight="1" x14ac:dyDescent="0.3">
      <c r="A679" s="448" t="s">
        <v>996</v>
      </c>
      <c r="B679" s="449" t="s">
        <v>997</v>
      </c>
      <c r="C679" s="449" t="s">
        <v>407</v>
      </c>
      <c r="D679" s="449" t="s">
        <v>992</v>
      </c>
      <c r="E679" s="449" t="s">
        <v>998</v>
      </c>
      <c r="F679" s="449" t="s">
        <v>1037</v>
      </c>
      <c r="G679" s="449" t="s">
        <v>1038</v>
      </c>
      <c r="H679" s="453"/>
      <c r="I679" s="453"/>
      <c r="J679" s="449"/>
      <c r="K679" s="449"/>
      <c r="L679" s="453">
        <v>2</v>
      </c>
      <c r="M679" s="453">
        <v>76</v>
      </c>
      <c r="N679" s="449">
        <v>1</v>
      </c>
      <c r="O679" s="449">
        <v>38</v>
      </c>
      <c r="P679" s="453"/>
      <c r="Q679" s="453"/>
      <c r="R679" s="523"/>
      <c r="S679" s="454"/>
    </row>
    <row r="680" spans="1:19" ht="14.4" customHeight="1" x14ac:dyDescent="0.3">
      <c r="A680" s="448" t="s">
        <v>996</v>
      </c>
      <c r="B680" s="449" t="s">
        <v>997</v>
      </c>
      <c r="C680" s="449" t="s">
        <v>407</v>
      </c>
      <c r="D680" s="449" t="s">
        <v>992</v>
      </c>
      <c r="E680" s="449" t="s">
        <v>998</v>
      </c>
      <c r="F680" s="449" t="s">
        <v>1045</v>
      </c>
      <c r="G680" s="449" t="s">
        <v>1046</v>
      </c>
      <c r="H680" s="453">
        <v>576</v>
      </c>
      <c r="I680" s="453">
        <v>164160</v>
      </c>
      <c r="J680" s="449">
        <v>0.95744680851063835</v>
      </c>
      <c r="K680" s="449">
        <v>285</v>
      </c>
      <c r="L680" s="453">
        <v>564</v>
      </c>
      <c r="M680" s="453">
        <v>171456</v>
      </c>
      <c r="N680" s="449">
        <v>1</v>
      </c>
      <c r="O680" s="449">
        <v>304</v>
      </c>
      <c r="P680" s="453">
        <v>15</v>
      </c>
      <c r="Q680" s="453">
        <v>4575</v>
      </c>
      <c r="R680" s="523">
        <v>2.6683230683090704E-2</v>
      </c>
      <c r="S680" s="454">
        <v>305</v>
      </c>
    </row>
    <row r="681" spans="1:19" ht="14.4" customHeight="1" x14ac:dyDescent="0.3">
      <c r="A681" s="448" t="s">
        <v>996</v>
      </c>
      <c r="B681" s="449" t="s">
        <v>997</v>
      </c>
      <c r="C681" s="449" t="s">
        <v>407</v>
      </c>
      <c r="D681" s="449" t="s">
        <v>992</v>
      </c>
      <c r="E681" s="449" t="s">
        <v>998</v>
      </c>
      <c r="F681" s="449" t="s">
        <v>1047</v>
      </c>
      <c r="G681" s="449" t="s">
        <v>1048</v>
      </c>
      <c r="H681" s="453">
        <v>1</v>
      </c>
      <c r="I681" s="453">
        <v>3505</v>
      </c>
      <c r="J681" s="449"/>
      <c r="K681" s="449">
        <v>3505</v>
      </c>
      <c r="L681" s="453"/>
      <c r="M681" s="453"/>
      <c r="N681" s="449"/>
      <c r="O681" s="449"/>
      <c r="P681" s="453"/>
      <c r="Q681" s="453"/>
      <c r="R681" s="523"/>
      <c r="S681" s="454"/>
    </row>
    <row r="682" spans="1:19" ht="14.4" customHeight="1" x14ac:dyDescent="0.3">
      <c r="A682" s="448" t="s">
        <v>996</v>
      </c>
      <c r="B682" s="449" t="s">
        <v>997</v>
      </c>
      <c r="C682" s="449" t="s">
        <v>407</v>
      </c>
      <c r="D682" s="449" t="s">
        <v>992</v>
      </c>
      <c r="E682" s="449" t="s">
        <v>998</v>
      </c>
      <c r="F682" s="449" t="s">
        <v>1049</v>
      </c>
      <c r="G682" s="449" t="s">
        <v>1050</v>
      </c>
      <c r="H682" s="453">
        <v>979</v>
      </c>
      <c r="I682" s="453">
        <v>452298</v>
      </c>
      <c r="J682" s="449">
        <v>0.71418330417427223</v>
      </c>
      <c r="K682" s="449">
        <v>462</v>
      </c>
      <c r="L682" s="453">
        <v>1282</v>
      </c>
      <c r="M682" s="453">
        <v>633308</v>
      </c>
      <c r="N682" s="449">
        <v>1</v>
      </c>
      <c r="O682" s="449">
        <v>494</v>
      </c>
      <c r="P682" s="453">
        <v>57</v>
      </c>
      <c r="Q682" s="453">
        <v>28158</v>
      </c>
      <c r="R682" s="523">
        <v>4.4461778471138844E-2</v>
      </c>
      <c r="S682" s="454">
        <v>494</v>
      </c>
    </row>
    <row r="683" spans="1:19" ht="14.4" customHeight="1" x14ac:dyDescent="0.3">
      <c r="A683" s="448" t="s">
        <v>996</v>
      </c>
      <c r="B683" s="449" t="s">
        <v>997</v>
      </c>
      <c r="C683" s="449" t="s">
        <v>407</v>
      </c>
      <c r="D683" s="449" t="s">
        <v>992</v>
      </c>
      <c r="E683" s="449" t="s">
        <v>998</v>
      </c>
      <c r="F683" s="449" t="s">
        <v>1053</v>
      </c>
      <c r="G683" s="449" t="s">
        <v>1054</v>
      </c>
      <c r="H683" s="453">
        <v>1179</v>
      </c>
      <c r="I683" s="453">
        <v>419724</v>
      </c>
      <c r="J683" s="449">
        <v>0.82923186344238975</v>
      </c>
      <c r="K683" s="449">
        <v>356</v>
      </c>
      <c r="L683" s="453">
        <v>1368</v>
      </c>
      <c r="M683" s="453">
        <v>506160</v>
      </c>
      <c r="N683" s="449">
        <v>1</v>
      </c>
      <c r="O683" s="449">
        <v>370</v>
      </c>
      <c r="P683" s="453">
        <v>57</v>
      </c>
      <c r="Q683" s="453">
        <v>21090</v>
      </c>
      <c r="R683" s="523">
        <v>4.1666666666666664E-2</v>
      </c>
      <c r="S683" s="454">
        <v>370</v>
      </c>
    </row>
    <row r="684" spans="1:19" ht="14.4" customHeight="1" x14ac:dyDescent="0.3">
      <c r="A684" s="448" t="s">
        <v>996</v>
      </c>
      <c r="B684" s="449" t="s">
        <v>997</v>
      </c>
      <c r="C684" s="449" t="s">
        <v>407</v>
      </c>
      <c r="D684" s="449" t="s">
        <v>992</v>
      </c>
      <c r="E684" s="449" t="s">
        <v>998</v>
      </c>
      <c r="F684" s="449" t="s">
        <v>1055</v>
      </c>
      <c r="G684" s="449" t="s">
        <v>1056</v>
      </c>
      <c r="H684" s="453">
        <v>112</v>
      </c>
      <c r="I684" s="453">
        <v>326704</v>
      </c>
      <c r="J684" s="449">
        <v>0.77939762628973575</v>
      </c>
      <c r="K684" s="449">
        <v>2917</v>
      </c>
      <c r="L684" s="453">
        <v>135</v>
      </c>
      <c r="M684" s="453">
        <v>419175</v>
      </c>
      <c r="N684" s="449">
        <v>1</v>
      </c>
      <c r="O684" s="449">
        <v>3105</v>
      </c>
      <c r="P684" s="453">
        <v>6</v>
      </c>
      <c r="Q684" s="453">
        <v>18648</v>
      </c>
      <c r="R684" s="523">
        <v>4.4487385936661301E-2</v>
      </c>
      <c r="S684" s="454">
        <v>3108</v>
      </c>
    </row>
    <row r="685" spans="1:19" ht="14.4" customHeight="1" x14ac:dyDescent="0.3">
      <c r="A685" s="448" t="s">
        <v>996</v>
      </c>
      <c r="B685" s="449" t="s">
        <v>997</v>
      </c>
      <c r="C685" s="449" t="s">
        <v>407</v>
      </c>
      <c r="D685" s="449" t="s">
        <v>992</v>
      </c>
      <c r="E685" s="449" t="s">
        <v>998</v>
      </c>
      <c r="F685" s="449" t="s">
        <v>1059</v>
      </c>
      <c r="G685" s="449" t="s">
        <v>1060</v>
      </c>
      <c r="H685" s="453">
        <v>186</v>
      </c>
      <c r="I685" s="453">
        <v>19530</v>
      </c>
      <c r="J685" s="449">
        <v>0.77852188471657502</v>
      </c>
      <c r="K685" s="449">
        <v>105</v>
      </c>
      <c r="L685" s="453">
        <v>226</v>
      </c>
      <c r="M685" s="453">
        <v>25086</v>
      </c>
      <c r="N685" s="449">
        <v>1</v>
      </c>
      <c r="O685" s="449">
        <v>111</v>
      </c>
      <c r="P685" s="453">
        <v>7</v>
      </c>
      <c r="Q685" s="453">
        <v>777</v>
      </c>
      <c r="R685" s="523">
        <v>3.0973451327433628E-2</v>
      </c>
      <c r="S685" s="454">
        <v>111</v>
      </c>
    </row>
    <row r="686" spans="1:19" ht="14.4" customHeight="1" x14ac:dyDescent="0.3">
      <c r="A686" s="448" t="s">
        <v>996</v>
      </c>
      <c r="B686" s="449" t="s">
        <v>997</v>
      </c>
      <c r="C686" s="449" t="s">
        <v>407</v>
      </c>
      <c r="D686" s="449" t="s">
        <v>992</v>
      </c>
      <c r="E686" s="449" t="s">
        <v>998</v>
      </c>
      <c r="F686" s="449" t="s">
        <v>1061</v>
      </c>
      <c r="G686" s="449" t="s">
        <v>1062</v>
      </c>
      <c r="H686" s="453">
        <v>9</v>
      </c>
      <c r="I686" s="453">
        <v>1053</v>
      </c>
      <c r="J686" s="449"/>
      <c r="K686" s="449">
        <v>117</v>
      </c>
      <c r="L686" s="453"/>
      <c r="M686" s="453"/>
      <c r="N686" s="449"/>
      <c r="O686" s="449"/>
      <c r="P686" s="453"/>
      <c r="Q686" s="453"/>
      <c r="R686" s="523"/>
      <c r="S686" s="454"/>
    </row>
    <row r="687" spans="1:19" ht="14.4" customHeight="1" x14ac:dyDescent="0.3">
      <c r="A687" s="448" t="s">
        <v>996</v>
      </c>
      <c r="B687" s="449" t="s">
        <v>997</v>
      </c>
      <c r="C687" s="449" t="s">
        <v>407</v>
      </c>
      <c r="D687" s="449" t="s">
        <v>992</v>
      </c>
      <c r="E687" s="449" t="s">
        <v>998</v>
      </c>
      <c r="F687" s="449" t="s">
        <v>1063</v>
      </c>
      <c r="G687" s="449" t="s">
        <v>1064</v>
      </c>
      <c r="H687" s="453">
        <v>2</v>
      </c>
      <c r="I687" s="453">
        <v>926</v>
      </c>
      <c r="J687" s="449">
        <v>0.62356902356902355</v>
      </c>
      <c r="K687" s="449">
        <v>463</v>
      </c>
      <c r="L687" s="453">
        <v>3</v>
      </c>
      <c r="M687" s="453">
        <v>1485</v>
      </c>
      <c r="N687" s="449">
        <v>1</v>
      </c>
      <c r="O687" s="449">
        <v>495</v>
      </c>
      <c r="P687" s="453"/>
      <c r="Q687" s="453"/>
      <c r="R687" s="523"/>
      <c r="S687" s="454"/>
    </row>
    <row r="688" spans="1:19" ht="14.4" customHeight="1" x14ac:dyDescent="0.3">
      <c r="A688" s="448" t="s">
        <v>996</v>
      </c>
      <c r="B688" s="449" t="s">
        <v>997</v>
      </c>
      <c r="C688" s="449" t="s">
        <v>407</v>
      </c>
      <c r="D688" s="449" t="s">
        <v>992</v>
      </c>
      <c r="E688" s="449" t="s">
        <v>998</v>
      </c>
      <c r="F688" s="449" t="s">
        <v>1065</v>
      </c>
      <c r="G688" s="449" t="s">
        <v>1066</v>
      </c>
      <c r="H688" s="453">
        <v>7</v>
      </c>
      <c r="I688" s="453">
        <v>8876</v>
      </c>
      <c r="J688" s="449">
        <v>0.62892368738042936</v>
      </c>
      <c r="K688" s="449">
        <v>1268</v>
      </c>
      <c r="L688" s="453">
        <v>11</v>
      </c>
      <c r="M688" s="453">
        <v>14113</v>
      </c>
      <c r="N688" s="449">
        <v>1</v>
      </c>
      <c r="O688" s="449">
        <v>1283</v>
      </c>
      <c r="P688" s="453">
        <v>1</v>
      </c>
      <c r="Q688" s="453">
        <v>1285</v>
      </c>
      <c r="R688" s="523">
        <v>9.1050804223056753E-2</v>
      </c>
      <c r="S688" s="454">
        <v>1285</v>
      </c>
    </row>
    <row r="689" spans="1:19" ht="14.4" customHeight="1" x14ac:dyDescent="0.3">
      <c r="A689" s="448" t="s">
        <v>996</v>
      </c>
      <c r="B689" s="449" t="s">
        <v>997</v>
      </c>
      <c r="C689" s="449" t="s">
        <v>407</v>
      </c>
      <c r="D689" s="449" t="s">
        <v>992</v>
      </c>
      <c r="E689" s="449" t="s">
        <v>998</v>
      </c>
      <c r="F689" s="449" t="s">
        <v>1065</v>
      </c>
      <c r="G689" s="449"/>
      <c r="H689" s="453">
        <v>2</v>
      </c>
      <c r="I689" s="453">
        <v>2536</v>
      </c>
      <c r="J689" s="449">
        <v>1.9766173031956353</v>
      </c>
      <c r="K689" s="449">
        <v>1268</v>
      </c>
      <c r="L689" s="453">
        <v>1</v>
      </c>
      <c r="M689" s="453">
        <v>1283</v>
      </c>
      <c r="N689" s="449">
        <v>1</v>
      </c>
      <c r="O689" s="449">
        <v>1283</v>
      </c>
      <c r="P689" s="453"/>
      <c r="Q689" s="453"/>
      <c r="R689" s="523"/>
      <c r="S689" s="454"/>
    </row>
    <row r="690" spans="1:19" ht="14.4" customHeight="1" x14ac:dyDescent="0.3">
      <c r="A690" s="448" t="s">
        <v>996</v>
      </c>
      <c r="B690" s="449" t="s">
        <v>997</v>
      </c>
      <c r="C690" s="449" t="s">
        <v>407</v>
      </c>
      <c r="D690" s="449" t="s">
        <v>992</v>
      </c>
      <c r="E690" s="449" t="s">
        <v>998</v>
      </c>
      <c r="F690" s="449" t="s">
        <v>1067</v>
      </c>
      <c r="G690" s="449" t="s">
        <v>1068</v>
      </c>
      <c r="H690" s="453">
        <v>311</v>
      </c>
      <c r="I690" s="453">
        <v>135907</v>
      </c>
      <c r="J690" s="449">
        <v>0.76031037414965985</v>
      </c>
      <c r="K690" s="449">
        <v>437</v>
      </c>
      <c r="L690" s="453">
        <v>392</v>
      </c>
      <c r="M690" s="453">
        <v>178752</v>
      </c>
      <c r="N690" s="449">
        <v>1</v>
      </c>
      <c r="O690" s="449">
        <v>456</v>
      </c>
      <c r="P690" s="453">
        <v>18</v>
      </c>
      <c r="Q690" s="453">
        <v>8208</v>
      </c>
      <c r="R690" s="523">
        <v>4.5918367346938778E-2</v>
      </c>
      <c r="S690" s="454">
        <v>456</v>
      </c>
    </row>
    <row r="691" spans="1:19" ht="14.4" customHeight="1" x14ac:dyDescent="0.3">
      <c r="A691" s="448" t="s">
        <v>996</v>
      </c>
      <c r="B691" s="449" t="s">
        <v>997</v>
      </c>
      <c r="C691" s="449" t="s">
        <v>407</v>
      </c>
      <c r="D691" s="449" t="s">
        <v>992</v>
      </c>
      <c r="E691" s="449" t="s">
        <v>998</v>
      </c>
      <c r="F691" s="449" t="s">
        <v>1069</v>
      </c>
      <c r="G691" s="449" t="s">
        <v>1070</v>
      </c>
      <c r="H691" s="453">
        <v>1896</v>
      </c>
      <c r="I691" s="453">
        <v>102384</v>
      </c>
      <c r="J691" s="449">
        <v>0.73859471937671328</v>
      </c>
      <c r="K691" s="449">
        <v>54</v>
      </c>
      <c r="L691" s="453">
        <v>2390</v>
      </c>
      <c r="M691" s="453">
        <v>138620</v>
      </c>
      <c r="N691" s="449">
        <v>1</v>
      </c>
      <c r="O691" s="449">
        <v>58</v>
      </c>
      <c r="P691" s="453">
        <v>122</v>
      </c>
      <c r="Q691" s="453">
        <v>7076</v>
      </c>
      <c r="R691" s="523">
        <v>5.1046025104602509E-2</v>
      </c>
      <c r="S691" s="454">
        <v>58</v>
      </c>
    </row>
    <row r="692" spans="1:19" ht="14.4" customHeight="1" x14ac:dyDescent="0.3">
      <c r="A692" s="448" t="s">
        <v>996</v>
      </c>
      <c r="B692" s="449" t="s">
        <v>997</v>
      </c>
      <c r="C692" s="449" t="s">
        <v>407</v>
      </c>
      <c r="D692" s="449" t="s">
        <v>992</v>
      </c>
      <c r="E692" s="449" t="s">
        <v>998</v>
      </c>
      <c r="F692" s="449" t="s">
        <v>1071</v>
      </c>
      <c r="G692" s="449" t="s">
        <v>1072</v>
      </c>
      <c r="H692" s="453"/>
      <c r="I692" s="453"/>
      <c r="J692" s="449"/>
      <c r="K692" s="449"/>
      <c r="L692" s="453">
        <v>42</v>
      </c>
      <c r="M692" s="453">
        <v>91266</v>
      </c>
      <c r="N692" s="449">
        <v>1</v>
      </c>
      <c r="O692" s="449">
        <v>2173</v>
      </c>
      <c r="P692" s="453">
        <v>4</v>
      </c>
      <c r="Q692" s="453">
        <v>8692</v>
      </c>
      <c r="R692" s="523">
        <v>9.5238095238095233E-2</v>
      </c>
      <c r="S692" s="454">
        <v>2173</v>
      </c>
    </row>
    <row r="693" spans="1:19" ht="14.4" customHeight="1" x14ac:dyDescent="0.3">
      <c r="A693" s="448" t="s">
        <v>996</v>
      </c>
      <c r="B693" s="449" t="s">
        <v>997</v>
      </c>
      <c r="C693" s="449" t="s">
        <v>407</v>
      </c>
      <c r="D693" s="449" t="s">
        <v>992</v>
      </c>
      <c r="E693" s="449" t="s">
        <v>998</v>
      </c>
      <c r="F693" s="449" t="s">
        <v>1077</v>
      </c>
      <c r="G693" s="449" t="s">
        <v>1078</v>
      </c>
      <c r="H693" s="453">
        <v>1463</v>
      </c>
      <c r="I693" s="453">
        <v>247247</v>
      </c>
      <c r="J693" s="449">
        <v>0.94630944407233752</v>
      </c>
      <c r="K693" s="449">
        <v>169</v>
      </c>
      <c r="L693" s="453">
        <v>1493</v>
      </c>
      <c r="M693" s="453">
        <v>261275</v>
      </c>
      <c r="N693" s="449">
        <v>1</v>
      </c>
      <c r="O693" s="449">
        <v>175</v>
      </c>
      <c r="P693" s="453">
        <v>60</v>
      </c>
      <c r="Q693" s="453">
        <v>10560</v>
      </c>
      <c r="R693" s="523">
        <v>4.0417184958377192E-2</v>
      </c>
      <c r="S693" s="454">
        <v>176</v>
      </c>
    </row>
    <row r="694" spans="1:19" ht="14.4" customHeight="1" x14ac:dyDescent="0.3">
      <c r="A694" s="448" t="s">
        <v>996</v>
      </c>
      <c r="B694" s="449" t="s">
        <v>997</v>
      </c>
      <c r="C694" s="449" t="s">
        <v>407</v>
      </c>
      <c r="D694" s="449" t="s">
        <v>992</v>
      </c>
      <c r="E694" s="449" t="s">
        <v>998</v>
      </c>
      <c r="F694" s="449" t="s">
        <v>1083</v>
      </c>
      <c r="G694" s="449" t="s">
        <v>1084</v>
      </c>
      <c r="H694" s="453">
        <v>32</v>
      </c>
      <c r="I694" s="453">
        <v>5216</v>
      </c>
      <c r="J694" s="449">
        <v>1.2345562130177514</v>
      </c>
      <c r="K694" s="449">
        <v>163</v>
      </c>
      <c r="L694" s="453">
        <v>25</v>
      </c>
      <c r="M694" s="453">
        <v>4225</v>
      </c>
      <c r="N694" s="449">
        <v>1</v>
      </c>
      <c r="O694" s="449">
        <v>169</v>
      </c>
      <c r="P694" s="453"/>
      <c r="Q694" s="453"/>
      <c r="R694" s="523"/>
      <c r="S694" s="454"/>
    </row>
    <row r="695" spans="1:19" ht="14.4" customHeight="1" x14ac:dyDescent="0.3">
      <c r="A695" s="448" t="s">
        <v>996</v>
      </c>
      <c r="B695" s="449" t="s">
        <v>997</v>
      </c>
      <c r="C695" s="449" t="s">
        <v>407</v>
      </c>
      <c r="D695" s="449" t="s">
        <v>992</v>
      </c>
      <c r="E695" s="449" t="s">
        <v>998</v>
      </c>
      <c r="F695" s="449" t="s">
        <v>1087</v>
      </c>
      <c r="G695" s="449" t="s">
        <v>1088</v>
      </c>
      <c r="H695" s="453">
        <v>28</v>
      </c>
      <c r="I695" s="453">
        <v>28224</v>
      </c>
      <c r="J695" s="449">
        <v>0.66468842729970323</v>
      </c>
      <c r="K695" s="449">
        <v>1008</v>
      </c>
      <c r="L695" s="453">
        <v>42</v>
      </c>
      <c r="M695" s="453">
        <v>42462</v>
      </c>
      <c r="N695" s="449">
        <v>1</v>
      </c>
      <c r="O695" s="449">
        <v>1011</v>
      </c>
      <c r="P695" s="453">
        <v>45</v>
      </c>
      <c r="Q695" s="453">
        <v>45540</v>
      </c>
      <c r="R695" s="523">
        <v>1.0724883425180161</v>
      </c>
      <c r="S695" s="454">
        <v>1012</v>
      </c>
    </row>
    <row r="696" spans="1:19" ht="14.4" customHeight="1" x14ac:dyDescent="0.3">
      <c r="A696" s="448" t="s">
        <v>996</v>
      </c>
      <c r="B696" s="449" t="s">
        <v>997</v>
      </c>
      <c r="C696" s="449" t="s">
        <v>407</v>
      </c>
      <c r="D696" s="449" t="s">
        <v>992</v>
      </c>
      <c r="E696" s="449" t="s">
        <v>998</v>
      </c>
      <c r="F696" s="449" t="s">
        <v>1087</v>
      </c>
      <c r="G696" s="449"/>
      <c r="H696" s="453">
        <v>11</v>
      </c>
      <c r="I696" s="453">
        <v>11088</v>
      </c>
      <c r="J696" s="449">
        <v>2.741839762611276</v>
      </c>
      <c r="K696" s="449">
        <v>1008</v>
      </c>
      <c r="L696" s="453">
        <v>4</v>
      </c>
      <c r="M696" s="453">
        <v>4044</v>
      </c>
      <c r="N696" s="449">
        <v>1</v>
      </c>
      <c r="O696" s="449">
        <v>1011</v>
      </c>
      <c r="P696" s="453"/>
      <c r="Q696" s="453"/>
      <c r="R696" s="523"/>
      <c r="S696" s="454"/>
    </row>
    <row r="697" spans="1:19" ht="14.4" customHeight="1" x14ac:dyDescent="0.3">
      <c r="A697" s="448" t="s">
        <v>996</v>
      </c>
      <c r="B697" s="449" t="s">
        <v>997</v>
      </c>
      <c r="C697" s="449" t="s">
        <v>407</v>
      </c>
      <c r="D697" s="449" t="s">
        <v>992</v>
      </c>
      <c r="E697" s="449" t="s">
        <v>998</v>
      </c>
      <c r="F697" s="449" t="s">
        <v>1091</v>
      </c>
      <c r="G697" s="449" t="s">
        <v>1092</v>
      </c>
      <c r="H697" s="453">
        <v>24</v>
      </c>
      <c r="I697" s="453">
        <v>54336</v>
      </c>
      <c r="J697" s="449">
        <v>0.56395566072985426</v>
      </c>
      <c r="K697" s="449">
        <v>2264</v>
      </c>
      <c r="L697" s="453">
        <v>42</v>
      </c>
      <c r="M697" s="453">
        <v>96348</v>
      </c>
      <c r="N697" s="449">
        <v>1</v>
      </c>
      <c r="O697" s="449">
        <v>2294</v>
      </c>
      <c r="P697" s="453">
        <v>4</v>
      </c>
      <c r="Q697" s="453">
        <v>9188</v>
      </c>
      <c r="R697" s="523">
        <v>9.536264374974053E-2</v>
      </c>
      <c r="S697" s="454">
        <v>2297</v>
      </c>
    </row>
    <row r="698" spans="1:19" ht="14.4" customHeight="1" x14ac:dyDescent="0.3">
      <c r="A698" s="448" t="s">
        <v>996</v>
      </c>
      <c r="B698" s="449" t="s">
        <v>997</v>
      </c>
      <c r="C698" s="449" t="s">
        <v>407</v>
      </c>
      <c r="D698" s="449" t="s">
        <v>992</v>
      </c>
      <c r="E698" s="449" t="s">
        <v>998</v>
      </c>
      <c r="F698" s="449" t="s">
        <v>1091</v>
      </c>
      <c r="G698" s="449"/>
      <c r="H698" s="453">
        <v>11</v>
      </c>
      <c r="I698" s="453">
        <v>24904</v>
      </c>
      <c r="J698" s="449">
        <v>2.7140366172624235</v>
      </c>
      <c r="K698" s="449">
        <v>2264</v>
      </c>
      <c r="L698" s="453">
        <v>4</v>
      </c>
      <c r="M698" s="453">
        <v>9176</v>
      </c>
      <c r="N698" s="449">
        <v>1</v>
      </c>
      <c r="O698" s="449">
        <v>2294</v>
      </c>
      <c r="P698" s="453"/>
      <c r="Q698" s="453"/>
      <c r="R698" s="523"/>
      <c r="S698" s="454"/>
    </row>
    <row r="699" spans="1:19" ht="14.4" customHeight="1" x14ac:dyDescent="0.3">
      <c r="A699" s="448" t="s">
        <v>996</v>
      </c>
      <c r="B699" s="449" t="s">
        <v>997</v>
      </c>
      <c r="C699" s="449" t="s">
        <v>407</v>
      </c>
      <c r="D699" s="449" t="s">
        <v>992</v>
      </c>
      <c r="E699" s="449" t="s">
        <v>998</v>
      </c>
      <c r="F699" s="449" t="s">
        <v>1093</v>
      </c>
      <c r="G699" s="449" t="s">
        <v>1094</v>
      </c>
      <c r="H699" s="453"/>
      <c r="I699" s="453"/>
      <c r="J699" s="449"/>
      <c r="K699" s="449"/>
      <c r="L699" s="453">
        <v>2</v>
      </c>
      <c r="M699" s="453">
        <v>526</v>
      </c>
      <c r="N699" s="449">
        <v>1</v>
      </c>
      <c r="O699" s="449">
        <v>263</v>
      </c>
      <c r="P699" s="453"/>
      <c r="Q699" s="453"/>
      <c r="R699" s="523"/>
      <c r="S699" s="454"/>
    </row>
    <row r="700" spans="1:19" ht="14.4" customHeight="1" x14ac:dyDescent="0.3">
      <c r="A700" s="448" t="s">
        <v>996</v>
      </c>
      <c r="B700" s="449" t="s">
        <v>997</v>
      </c>
      <c r="C700" s="449" t="s">
        <v>407</v>
      </c>
      <c r="D700" s="449" t="s">
        <v>992</v>
      </c>
      <c r="E700" s="449" t="s">
        <v>998</v>
      </c>
      <c r="F700" s="449" t="s">
        <v>1095</v>
      </c>
      <c r="G700" s="449" t="s">
        <v>1096</v>
      </c>
      <c r="H700" s="453">
        <v>114</v>
      </c>
      <c r="I700" s="453">
        <v>229368</v>
      </c>
      <c r="J700" s="449">
        <v>0.71314243074340078</v>
      </c>
      <c r="K700" s="449">
        <v>2012</v>
      </c>
      <c r="L700" s="453">
        <v>151</v>
      </c>
      <c r="M700" s="453">
        <v>321630</v>
      </c>
      <c r="N700" s="449">
        <v>1</v>
      </c>
      <c r="O700" s="449">
        <v>2130</v>
      </c>
      <c r="P700" s="453">
        <v>6</v>
      </c>
      <c r="Q700" s="453">
        <v>12786</v>
      </c>
      <c r="R700" s="523">
        <v>3.9753754313963247E-2</v>
      </c>
      <c r="S700" s="454">
        <v>2131</v>
      </c>
    </row>
    <row r="701" spans="1:19" ht="14.4" customHeight="1" x14ac:dyDescent="0.3">
      <c r="A701" s="448" t="s">
        <v>996</v>
      </c>
      <c r="B701" s="449" t="s">
        <v>997</v>
      </c>
      <c r="C701" s="449" t="s">
        <v>407</v>
      </c>
      <c r="D701" s="449" t="s">
        <v>992</v>
      </c>
      <c r="E701" s="449" t="s">
        <v>998</v>
      </c>
      <c r="F701" s="449" t="s">
        <v>1097</v>
      </c>
      <c r="G701" s="449" t="s">
        <v>1098</v>
      </c>
      <c r="H701" s="453"/>
      <c r="I701" s="453"/>
      <c r="J701" s="449"/>
      <c r="K701" s="449"/>
      <c r="L701" s="453">
        <v>2</v>
      </c>
      <c r="M701" s="453">
        <v>484</v>
      </c>
      <c r="N701" s="449">
        <v>1</v>
      </c>
      <c r="O701" s="449">
        <v>242</v>
      </c>
      <c r="P701" s="453"/>
      <c r="Q701" s="453"/>
      <c r="R701" s="523"/>
      <c r="S701" s="454"/>
    </row>
    <row r="702" spans="1:19" ht="14.4" customHeight="1" x14ac:dyDescent="0.3">
      <c r="A702" s="448" t="s">
        <v>996</v>
      </c>
      <c r="B702" s="449" t="s">
        <v>997</v>
      </c>
      <c r="C702" s="449" t="s">
        <v>407</v>
      </c>
      <c r="D702" s="449" t="s">
        <v>992</v>
      </c>
      <c r="E702" s="449" t="s">
        <v>998</v>
      </c>
      <c r="F702" s="449" t="s">
        <v>1104</v>
      </c>
      <c r="G702" s="449" t="s">
        <v>1105</v>
      </c>
      <c r="H702" s="453">
        <v>8</v>
      </c>
      <c r="I702" s="453">
        <v>40712</v>
      </c>
      <c r="J702" s="449">
        <v>0.48782592024539878</v>
      </c>
      <c r="K702" s="449">
        <v>5089</v>
      </c>
      <c r="L702" s="453">
        <v>16</v>
      </c>
      <c r="M702" s="453">
        <v>83456</v>
      </c>
      <c r="N702" s="449">
        <v>1</v>
      </c>
      <c r="O702" s="449">
        <v>5216</v>
      </c>
      <c r="P702" s="453">
        <v>4</v>
      </c>
      <c r="Q702" s="453">
        <v>20880</v>
      </c>
      <c r="R702" s="523">
        <v>0.25019171779141103</v>
      </c>
      <c r="S702" s="454">
        <v>5220</v>
      </c>
    </row>
    <row r="703" spans="1:19" ht="14.4" customHeight="1" x14ac:dyDescent="0.3">
      <c r="A703" s="448" t="s">
        <v>996</v>
      </c>
      <c r="B703" s="449" t="s">
        <v>997</v>
      </c>
      <c r="C703" s="449" t="s">
        <v>407</v>
      </c>
      <c r="D703" s="449" t="s">
        <v>992</v>
      </c>
      <c r="E703" s="449" t="s">
        <v>998</v>
      </c>
      <c r="F703" s="449" t="s">
        <v>1106</v>
      </c>
      <c r="G703" s="449" t="s">
        <v>1107</v>
      </c>
      <c r="H703" s="453"/>
      <c r="I703" s="453"/>
      <c r="J703" s="449"/>
      <c r="K703" s="449"/>
      <c r="L703" s="453"/>
      <c r="M703" s="453"/>
      <c r="N703" s="449"/>
      <c r="O703" s="449"/>
      <c r="P703" s="453">
        <v>4</v>
      </c>
      <c r="Q703" s="453">
        <v>4228</v>
      </c>
      <c r="R703" s="523"/>
      <c r="S703" s="454">
        <v>1057</v>
      </c>
    </row>
    <row r="704" spans="1:19" ht="14.4" customHeight="1" x14ac:dyDescent="0.3">
      <c r="A704" s="448" t="s">
        <v>996</v>
      </c>
      <c r="B704" s="449" t="s">
        <v>997</v>
      </c>
      <c r="C704" s="449" t="s">
        <v>407</v>
      </c>
      <c r="D704" s="449" t="s">
        <v>992</v>
      </c>
      <c r="E704" s="449" t="s">
        <v>998</v>
      </c>
      <c r="F704" s="449" t="s">
        <v>1108</v>
      </c>
      <c r="G704" s="449" t="s">
        <v>1109</v>
      </c>
      <c r="H704" s="453">
        <v>21</v>
      </c>
      <c r="I704" s="453">
        <v>5649</v>
      </c>
      <c r="J704" s="449">
        <v>0.70052083333333337</v>
      </c>
      <c r="K704" s="449">
        <v>269</v>
      </c>
      <c r="L704" s="453">
        <v>28</v>
      </c>
      <c r="M704" s="453">
        <v>8064</v>
      </c>
      <c r="N704" s="449">
        <v>1</v>
      </c>
      <c r="O704" s="449">
        <v>288</v>
      </c>
      <c r="P704" s="453">
        <v>2</v>
      </c>
      <c r="Q704" s="453">
        <v>578</v>
      </c>
      <c r="R704" s="523">
        <v>7.1676587301587297E-2</v>
      </c>
      <c r="S704" s="454">
        <v>289</v>
      </c>
    </row>
    <row r="705" spans="1:19" ht="14.4" customHeight="1" x14ac:dyDescent="0.3">
      <c r="A705" s="448" t="s">
        <v>996</v>
      </c>
      <c r="B705" s="449" t="s">
        <v>997</v>
      </c>
      <c r="C705" s="449" t="s">
        <v>407</v>
      </c>
      <c r="D705" s="449" t="s">
        <v>992</v>
      </c>
      <c r="E705" s="449" t="s">
        <v>998</v>
      </c>
      <c r="F705" s="449" t="s">
        <v>1116</v>
      </c>
      <c r="G705" s="449" t="s">
        <v>1117</v>
      </c>
      <c r="H705" s="453"/>
      <c r="I705" s="453"/>
      <c r="J705" s="449"/>
      <c r="K705" s="449"/>
      <c r="L705" s="453">
        <v>21</v>
      </c>
      <c r="M705" s="453">
        <v>0</v>
      </c>
      <c r="N705" s="449"/>
      <c r="O705" s="449">
        <v>0</v>
      </c>
      <c r="P705" s="453"/>
      <c r="Q705" s="453"/>
      <c r="R705" s="523"/>
      <c r="S705" s="454"/>
    </row>
    <row r="706" spans="1:19" ht="14.4" customHeight="1" x14ac:dyDescent="0.3">
      <c r="A706" s="448" t="s">
        <v>996</v>
      </c>
      <c r="B706" s="449" t="s">
        <v>997</v>
      </c>
      <c r="C706" s="449" t="s">
        <v>407</v>
      </c>
      <c r="D706" s="449" t="s">
        <v>992</v>
      </c>
      <c r="E706" s="449" t="s">
        <v>998</v>
      </c>
      <c r="F706" s="449" t="s">
        <v>1118</v>
      </c>
      <c r="G706" s="449" t="s">
        <v>1119</v>
      </c>
      <c r="H706" s="453"/>
      <c r="I706" s="453"/>
      <c r="J706" s="449"/>
      <c r="K706" s="449"/>
      <c r="L706" s="453"/>
      <c r="M706" s="453"/>
      <c r="N706" s="449"/>
      <c r="O706" s="449"/>
      <c r="P706" s="453">
        <v>2</v>
      </c>
      <c r="Q706" s="453">
        <v>0</v>
      </c>
      <c r="R706" s="523"/>
      <c r="S706" s="454">
        <v>0</v>
      </c>
    </row>
    <row r="707" spans="1:19" ht="14.4" customHeight="1" x14ac:dyDescent="0.3">
      <c r="A707" s="448" t="s">
        <v>996</v>
      </c>
      <c r="B707" s="449" t="s">
        <v>997</v>
      </c>
      <c r="C707" s="449" t="s">
        <v>407</v>
      </c>
      <c r="D707" s="449" t="s">
        <v>993</v>
      </c>
      <c r="E707" s="449" t="s">
        <v>998</v>
      </c>
      <c r="F707" s="449" t="s">
        <v>1003</v>
      </c>
      <c r="G707" s="449" t="s">
        <v>1004</v>
      </c>
      <c r="H707" s="453">
        <v>620</v>
      </c>
      <c r="I707" s="453">
        <v>33480</v>
      </c>
      <c r="J707" s="449">
        <v>1.1637931034482758</v>
      </c>
      <c r="K707" s="449">
        <v>54</v>
      </c>
      <c r="L707" s="453">
        <v>496</v>
      </c>
      <c r="M707" s="453">
        <v>28768</v>
      </c>
      <c r="N707" s="449">
        <v>1</v>
      </c>
      <c r="O707" s="449">
        <v>58</v>
      </c>
      <c r="P707" s="453">
        <v>42</v>
      </c>
      <c r="Q707" s="453">
        <v>2436</v>
      </c>
      <c r="R707" s="523">
        <v>8.4677419354838704E-2</v>
      </c>
      <c r="S707" s="454">
        <v>58</v>
      </c>
    </row>
    <row r="708" spans="1:19" ht="14.4" customHeight="1" x14ac:dyDescent="0.3">
      <c r="A708" s="448" t="s">
        <v>996</v>
      </c>
      <c r="B708" s="449" t="s">
        <v>997</v>
      </c>
      <c r="C708" s="449" t="s">
        <v>407</v>
      </c>
      <c r="D708" s="449" t="s">
        <v>993</v>
      </c>
      <c r="E708" s="449" t="s">
        <v>998</v>
      </c>
      <c r="F708" s="449" t="s">
        <v>1005</v>
      </c>
      <c r="G708" s="449" t="s">
        <v>1006</v>
      </c>
      <c r="H708" s="453">
        <v>74</v>
      </c>
      <c r="I708" s="453">
        <v>9102</v>
      </c>
      <c r="J708" s="449">
        <v>1.4475190839694656</v>
      </c>
      <c r="K708" s="449">
        <v>123</v>
      </c>
      <c r="L708" s="453">
        <v>48</v>
      </c>
      <c r="M708" s="453">
        <v>6288</v>
      </c>
      <c r="N708" s="449">
        <v>1</v>
      </c>
      <c r="O708" s="449">
        <v>131</v>
      </c>
      <c r="P708" s="453">
        <v>10</v>
      </c>
      <c r="Q708" s="453">
        <v>1310</v>
      </c>
      <c r="R708" s="523">
        <v>0.20833333333333334</v>
      </c>
      <c r="S708" s="454">
        <v>131</v>
      </c>
    </row>
    <row r="709" spans="1:19" ht="14.4" customHeight="1" x14ac:dyDescent="0.3">
      <c r="A709" s="448" t="s">
        <v>996</v>
      </c>
      <c r="B709" s="449" t="s">
        <v>997</v>
      </c>
      <c r="C709" s="449" t="s">
        <v>407</v>
      </c>
      <c r="D709" s="449" t="s">
        <v>993</v>
      </c>
      <c r="E709" s="449" t="s">
        <v>998</v>
      </c>
      <c r="F709" s="449" t="s">
        <v>1007</v>
      </c>
      <c r="G709" s="449" t="s">
        <v>1008</v>
      </c>
      <c r="H709" s="453">
        <v>3</v>
      </c>
      <c r="I709" s="453">
        <v>531</v>
      </c>
      <c r="J709" s="449">
        <v>0.70238095238095233</v>
      </c>
      <c r="K709" s="449">
        <v>177</v>
      </c>
      <c r="L709" s="453">
        <v>4</v>
      </c>
      <c r="M709" s="453">
        <v>756</v>
      </c>
      <c r="N709" s="449">
        <v>1</v>
      </c>
      <c r="O709" s="449">
        <v>189</v>
      </c>
      <c r="P709" s="453"/>
      <c r="Q709" s="453"/>
      <c r="R709" s="523"/>
      <c r="S709" s="454"/>
    </row>
    <row r="710" spans="1:19" ht="14.4" customHeight="1" x14ac:dyDescent="0.3">
      <c r="A710" s="448" t="s">
        <v>996</v>
      </c>
      <c r="B710" s="449" t="s">
        <v>997</v>
      </c>
      <c r="C710" s="449" t="s">
        <v>407</v>
      </c>
      <c r="D710" s="449" t="s">
        <v>993</v>
      </c>
      <c r="E710" s="449" t="s">
        <v>998</v>
      </c>
      <c r="F710" s="449" t="s">
        <v>1011</v>
      </c>
      <c r="G710" s="449" t="s">
        <v>1012</v>
      </c>
      <c r="H710" s="453">
        <v>1</v>
      </c>
      <c r="I710" s="453">
        <v>384</v>
      </c>
      <c r="J710" s="449"/>
      <c r="K710" s="449">
        <v>384</v>
      </c>
      <c r="L710" s="453"/>
      <c r="M710" s="453"/>
      <c r="N710" s="449"/>
      <c r="O710" s="449"/>
      <c r="P710" s="453"/>
      <c r="Q710" s="453"/>
      <c r="R710" s="523"/>
      <c r="S710" s="454"/>
    </row>
    <row r="711" spans="1:19" ht="14.4" customHeight="1" x14ac:dyDescent="0.3">
      <c r="A711" s="448" t="s">
        <v>996</v>
      </c>
      <c r="B711" s="449" t="s">
        <v>997</v>
      </c>
      <c r="C711" s="449" t="s">
        <v>407</v>
      </c>
      <c r="D711" s="449" t="s">
        <v>993</v>
      </c>
      <c r="E711" s="449" t="s">
        <v>998</v>
      </c>
      <c r="F711" s="449" t="s">
        <v>1013</v>
      </c>
      <c r="G711" s="449" t="s">
        <v>1014</v>
      </c>
      <c r="H711" s="453">
        <v>218</v>
      </c>
      <c r="I711" s="453">
        <v>37496</v>
      </c>
      <c r="J711" s="449">
        <v>4.0283626987537602</v>
      </c>
      <c r="K711" s="449">
        <v>172</v>
      </c>
      <c r="L711" s="453">
        <v>52</v>
      </c>
      <c r="M711" s="453">
        <v>9308</v>
      </c>
      <c r="N711" s="449">
        <v>1</v>
      </c>
      <c r="O711" s="449">
        <v>179</v>
      </c>
      <c r="P711" s="453">
        <v>19</v>
      </c>
      <c r="Q711" s="453">
        <v>3420</v>
      </c>
      <c r="R711" s="523">
        <v>0.36742587021916628</v>
      </c>
      <c r="S711" s="454">
        <v>180</v>
      </c>
    </row>
    <row r="712" spans="1:19" ht="14.4" customHeight="1" x14ac:dyDescent="0.3">
      <c r="A712" s="448" t="s">
        <v>996</v>
      </c>
      <c r="B712" s="449" t="s">
        <v>997</v>
      </c>
      <c r="C712" s="449" t="s">
        <v>407</v>
      </c>
      <c r="D712" s="449" t="s">
        <v>993</v>
      </c>
      <c r="E712" s="449" t="s">
        <v>998</v>
      </c>
      <c r="F712" s="449" t="s">
        <v>1017</v>
      </c>
      <c r="G712" s="449" t="s">
        <v>1018</v>
      </c>
      <c r="H712" s="453">
        <v>65</v>
      </c>
      <c r="I712" s="453">
        <v>20930</v>
      </c>
      <c r="J712" s="449">
        <v>5.2064676616915424</v>
      </c>
      <c r="K712" s="449">
        <v>322</v>
      </c>
      <c r="L712" s="453">
        <v>12</v>
      </c>
      <c r="M712" s="453">
        <v>4020</v>
      </c>
      <c r="N712" s="449">
        <v>1</v>
      </c>
      <c r="O712" s="449">
        <v>335</v>
      </c>
      <c r="P712" s="453">
        <v>6</v>
      </c>
      <c r="Q712" s="453">
        <v>2016</v>
      </c>
      <c r="R712" s="523">
        <v>0.5014925373134328</v>
      </c>
      <c r="S712" s="454">
        <v>336</v>
      </c>
    </row>
    <row r="713" spans="1:19" ht="14.4" customHeight="1" x14ac:dyDescent="0.3">
      <c r="A713" s="448" t="s">
        <v>996</v>
      </c>
      <c r="B713" s="449" t="s">
        <v>997</v>
      </c>
      <c r="C713" s="449" t="s">
        <v>407</v>
      </c>
      <c r="D713" s="449" t="s">
        <v>993</v>
      </c>
      <c r="E713" s="449" t="s">
        <v>998</v>
      </c>
      <c r="F713" s="449" t="s">
        <v>1021</v>
      </c>
      <c r="G713" s="449" t="s">
        <v>1022</v>
      </c>
      <c r="H713" s="453">
        <v>194</v>
      </c>
      <c r="I713" s="453">
        <v>66154</v>
      </c>
      <c r="J713" s="449">
        <v>1.247059267078872</v>
      </c>
      <c r="K713" s="449">
        <v>341</v>
      </c>
      <c r="L713" s="453">
        <v>152</v>
      </c>
      <c r="M713" s="453">
        <v>53048</v>
      </c>
      <c r="N713" s="449">
        <v>1</v>
      </c>
      <c r="O713" s="449">
        <v>349</v>
      </c>
      <c r="P713" s="453">
        <v>38</v>
      </c>
      <c r="Q713" s="453">
        <v>13262</v>
      </c>
      <c r="R713" s="523">
        <v>0.25</v>
      </c>
      <c r="S713" s="454">
        <v>349</v>
      </c>
    </row>
    <row r="714" spans="1:19" ht="14.4" customHeight="1" x14ac:dyDescent="0.3">
      <c r="A714" s="448" t="s">
        <v>996</v>
      </c>
      <c r="B714" s="449" t="s">
        <v>997</v>
      </c>
      <c r="C714" s="449" t="s">
        <v>407</v>
      </c>
      <c r="D714" s="449" t="s">
        <v>993</v>
      </c>
      <c r="E714" s="449" t="s">
        <v>998</v>
      </c>
      <c r="F714" s="449" t="s">
        <v>1025</v>
      </c>
      <c r="G714" s="449" t="s">
        <v>1026</v>
      </c>
      <c r="H714" s="453">
        <v>2</v>
      </c>
      <c r="I714" s="453">
        <v>6936</v>
      </c>
      <c r="J714" s="449"/>
      <c r="K714" s="449">
        <v>3468</v>
      </c>
      <c r="L714" s="453"/>
      <c r="M714" s="453"/>
      <c r="N714" s="449"/>
      <c r="O714" s="449"/>
      <c r="P714" s="453"/>
      <c r="Q714" s="453"/>
      <c r="R714" s="523"/>
      <c r="S714" s="454"/>
    </row>
    <row r="715" spans="1:19" ht="14.4" customHeight="1" x14ac:dyDescent="0.3">
      <c r="A715" s="448" t="s">
        <v>996</v>
      </c>
      <c r="B715" s="449" t="s">
        <v>997</v>
      </c>
      <c r="C715" s="449" t="s">
        <v>407</v>
      </c>
      <c r="D715" s="449" t="s">
        <v>993</v>
      </c>
      <c r="E715" s="449" t="s">
        <v>998</v>
      </c>
      <c r="F715" s="449" t="s">
        <v>1029</v>
      </c>
      <c r="G715" s="449" t="s">
        <v>1030</v>
      </c>
      <c r="H715" s="453">
        <v>1</v>
      </c>
      <c r="I715" s="453">
        <v>109</v>
      </c>
      <c r="J715" s="449"/>
      <c r="K715" s="449">
        <v>109</v>
      </c>
      <c r="L715" s="453"/>
      <c r="M715" s="453"/>
      <c r="N715" s="449"/>
      <c r="O715" s="449"/>
      <c r="P715" s="453"/>
      <c r="Q715" s="453"/>
      <c r="R715" s="523"/>
      <c r="S715" s="454"/>
    </row>
    <row r="716" spans="1:19" ht="14.4" customHeight="1" x14ac:dyDescent="0.3">
      <c r="A716" s="448" t="s">
        <v>996</v>
      </c>
      <c r="B716" s="449" t="s">
        <v>997</v>
      </c>
      <c r="C716" s="449" t="s">
        <v>407</v>
      </c>
      <c r="D716" s="449" t="s">
        <v>993</v>
      </c>
      <c r="E716" s="449" t="s">
        <v>998</v>
      </c>
      <c r="F716" s="449" t="s">
        <v>1033</v>
      </c>
      <c r="G716" s="449" t="s">
        <v>1034</v>
      </c>
      <c r="H716" s="453">
        <v>3</v>
      </c>
      <c r="I716" s="453">
        <v>141</v>
      </c>
      <c r="J716" s="449">
        <v>0.13079777365491652</v>
      </c>
      <c r="K716" s="449">
        <v>47</v>
      </c>
      <c r="L716" s="453">
        <v>22</v>
      </c>
      <c r="M716" s="453">
        <v>1078</v>
      </c>
      <c r="N716" s="449">
        <v>1</v>
      </c>
      <c r="O716" s="449">
        <v>49</v>
      </c>
      <c r="P716" s="453"/>
      <c r="Q716" s="453"/>
      <c r="R716" s="523"/>
      <c r="S716" s="454"/>
    </row>
    <row r="717" spans="1:19" ht="14.4" customHeight="1" x14ac:dyDescent="0.3">
      <c r="A717" s="448" t="s">
        <v>996</v>
      </c>
      <c r="B717" s="449" t="s">
        <v>997</v>
      </c>
      <c r="C717" s="449" t="s">
        <v>407</v>
      </c>
      <c r="D717" s="449" t="s">
        <v>993</v>
      </c>
      <c r="E717" s="449" t="s">
        <v>998</v>
      </c>
      <c r="F717" s="449" t="s">
        <v>1035</v>
      </c>
      <c r="G717" s="449" t="s">
        <v>1036</v>
      </c>
      <c r="H717" s="453">
        <v>5</v>
      </c>
      <c r="I717" s="453">
        <v>1880</v>
      </c>
      <c r="J717" s="449">
        <v>0.25567795457636339</v>
      </c>
      <c r="K717" s="449">
        <v>376</v>
      </c>
      <c r="L717" s="453">
        <v>19</v>
      </c>
      <c r="M717" s="453">
        <v>7353</v>
      </c>
      <c r="N717" s="449">
        <v>1</v>
      </c>
      <c r="O717" s="449">
        <v>387</v>
      </c>
      <c r="P717" s="453"/>
      <c r="Q717" s="453"/>
      <c r="R717" s="523"/>
      <c r="S717" s="454"/>
    </row>
    <row r="718" spans="1:19" ht="14.4" customHeight="1" x14ac:dyDescent="0.3">
      <c r="A718" s="448" t="s">
        <v>996</v>
      </c>
      <c r="B718" s="449" t="s">
        <v>997</v>
      </c>
      <c r="C718" s="449" t="s">
        <v>407</v>
      </c>
      <c r="D718" s="449" t="s">
        <v>993</v>
      </c>
      <c r="E718" s="449" t="s">
        <v>998</v>
      </c>
      <c r="F718" s="449" t="s">
        <v>1037</v>
      </c>
      <c r="G718" s="449" t="s">
        <v>1038</v>
      </c>
      <c r="H718" s="453">
        <v>6</v>
      </c>
      <c r="I718" s="453">
        <v>222</v>
      </c>
      <c r="J718" s="449">
        <v>0.29210526315789476</v>
      </c>
      <c r="K718" s="449">
        <v>37</v>
      </c>
      <c r="L718" s="453">
        <v>20</v>
      </c>
      <c r="M718" s="453">
        <v>760</v>
      </c>
      <c r="N718" s="449">
        <v>1</v>
      </c>
      <c r="O718" s="449">
        <v>38</v>
      </c>
      <c r="P718" s="453"/>
      <c r="Q718" s="453"/>
      <c r="R718" s="523"/>
      <c r="S718" s="454"/>
    </row>
    <row r="719" spans="1:19" ht="14.4" customHeight="1" x14ac:dyDescent="0.3">
      <c r="A719" s="448" t="s">
        <v>996</v>
      </c>
      <c r="B719" s="449" t="s">
        <v>997</v>
      </c>
      <c r="C719" s="449" t="s">
        <v>407</v>
      </c>
      <c r="D719" s="449" t="s">
        <v>993</v>
      </c>
      <c r="E719" s="449" t="s">
        <v>998</v>
      </c>
      <c r="F719" s="449" t="s">
        <v>1039</v>
      </c>
      <c r="G719" s="449" t="s">
        <v>1040</v>
      </c>
      <c r="H719" s="453"/>
      <c r="I719" s="453"/>
      <c r="J719" s="449"/>
      <c r="K719" s="449"/>
      <c r="L719" s="453">
        <v>5</v>
      </c>
      <c r="M719" s="453">
        <v>1320</v>
      </c>
      <c r="N719" s="449">
        <v>1</v>
      </c>
      <c r="O719" s="449">
        <v>264</v>
      </c>
      <c r="P719" s="453"/>
      <c r="Q719" s="453"/>
      <c r="R719" s="523"/>
      <c r="S719" s="454"/>
    </row>
    <row r="720" spans="1:19" ht="14.4" customHeight="1" x14ac:dyDescent="0.3">
      <c r="A720" s="448" t="s">
        <v>996</v>
      </c>
      <c r="B720" s="449" t="s">
        <v>997</v>
      </c>
      <c r="C720" s="449" t="s">
        <v>407</v>
      </c>
      <c r="D720" s="449" t="s">
        <v>993</v>
      </c>
      <c r="E720" s="449" t="s">
        <v>998</v>
      </c>
      <c r="F720" s="449" t="s">
        <v>1041</v>
      </c>
      <c r="G720" s="449" t="s">
        <v>1042</v>
      </c>
      <c r="H720" s="453">
        <v>7</v>
      </c>
      <c r="I720" s="453">
        <v>4732</v>
      </c>
      <c r="J720" s="449">
        <v>0.26886363636363636</v>
      </c>
      <c r="K720" s="449">
        <v>676</v>
      </c>
      <c r="L720" s="453">
        <v>25</v>
      </c>
      <c r="M720" s="453">
        <v>17600</v>
      </c>
      <c r="N720" s="449">
        <v>1</v>
      </c>
      <c r="O720" s="449">
        <v>704</v>
      </c>
      <c r="P720" s="453">
        <v>1</v>
      </c>
      <c r="Q720" s="453">
        <v>705</v>
      </c>
      <c r="R720" s="523">
        <v>4.005681818181818E-2</v>
      </c>
      <c r="S720" s="454">
        <v>705</v>
      </c>
    </row>
    <row r="721" spans="1:19" ht="14.4" customHeight="1" x14ac:dyDescent="0.3">
      <c r="A721" s="448" t="s">
        <v>996</v>
      </c>
      <c r="B721" s="449" t="s">
        <v>997</v>
      </c>
      <c r="C721" s="449" t="s">
        <v>407</v>
      </c>
      <c r="D721" s="449" t="s">
        <v>993</v>
      </c>
      <c r="E721" s="449" t="s">
        <v>998</v>
      </c>
      <c r="F721" s="449" t="s">
        <v>1043</v>
      </c>
      <c r="G721" s="449" t="s">
        <v>1044</v>
      </c>
      <c r="H721" s="453">
        <v>1</v>
      </c>
      <c r="I721" s="453">
        <v>138</v>
      </c>
      <c r="J721" s="449">
        <v>0.10430839002267574</v>
      </c>
      <c r="K721" s="449">
        <v>138</v>
      </c>
      <c r="L721" s="453">
        <v>9</v>
      </c>
      <c r="M721" s="453">
        <v>1323</v>
      </c>
      <c r="N721" s="449">
        <v>1</v>
      </c>
      <c r="O721" s="449">
        <v>147</v>
      </c>
      <c r="P721" s="453"/>
      <c r="Q721" s="453"/>
      <c r="R721" s="523"/>
      <c r="S721" s="454"/>
    </row>
    <row r="722" spans="1:19" ht="14.4" customHeight="1" x14ac:dyDescent="0.3">
      <c r="A722" s="448" t="s">
        <v>996</v>
      </c>
      <c r="B722" s="449" t="s">
        <v>997</v>
      </c>
      <c r="C722" s="449" t="s">
        <v>407</v>
      </c>
      <c r="D722" s="449" t="s">
        <v>993</v>
      </c>
      <c r="E722" s="449" t="s">
        <v>998</v>
      </c>
      <c r="F722" s="449" t="s">
        <v>1045</v>
      </c>
      <c r="G722" s="449" t="s">
        <v>1046</v>
      </c>
      <c r="H722" s="453">
        <v>274</v>
      </c>
      <c r="I722" s="453">
        <v>78090</v>
      </c>
      <c r="J722" s="449">
        <v>1.284375</v>
      </c>
      <c r="K722" s="449">
        <v>285</v>
      </c>
      <c r="L722" s="453">
        <v>200</v>
      </c>
      <c r="M722" s="453">
        <v>60800</v>
      </c>
      <c r="N722" s="449">
        <v>1</v>
      </c>
      <c r="O722" s="449">
        <v>304</v>
      </c>
      <c r="P722" s="453">
        <v>18</v>
      </c>
      <c r="Q722" s="453">
        <v>5490</v>
      </c>
      <c r="R722" s="523">
        <v>9.0296052631578944E-2</v>
      </c>
      <c r="S722" s="454">
        <v>305</v>
      </c>
    </row>
    <row r="723" spans="1:19" ht="14.4" customHeight="1" x14ac:dyDescent="0.3">
      <c r="A723" s="448" t="s">
        <v>996</v>
      </c>
      <c r="B723" s="449" t="s">
        <v>997</v>
      </c>
      <c r="C723" s="449" t="s">
        <v>407</v>
      </c>
      <c r="D723" s="449" t="s">
        <v>993</v>
      </c>
      <c r="E723" s="449" t="s">
        <v>998</v>
      </c>
      <c r="F723" s="449" t="s">
        <v>1049</v>
      </c>
      <c r="G723" s="449" t="s">
        <v>1050</v>
      </c>
      <c r="H723" s="453">
        <v>466</v>
      </c>
      <c r="I723" s="453">
        <v>215292</v>
      </c>
      <c r="J723" s="449">
        <v>1.2932159204219176</v>
      </c>
      <c r="K723" s="449">
        <v>462</v>
      </c>
      <c r="L723" s="453">
        <v>337</v>
      </c>
      <c r="M723" s="453">
        <v>166478</v>
      </c>
      <c r="N723" s="449">
        <v>1</v>
      </c>
      <c r="O723" s="449">
        <v>494</v>
      </c>
      <c r="P723" s="453">
        <v>90</v>
      </c>
      <c r="Q723" s="453">
        <v>44460</v>
      </c>
      <c r="R723" s="523">
        <v>0.26706231454005935</v>
      </c>
      <c r="S723" s="454">
        <v>494</v>
      </c>
    </row>
    <row r="724" spans="1:19" ht="14.4" customHeight="1" x14ac:dyDescent="0.3">
      <c r="A724" s="448" t="s">
        <v>996</v>
      </c>
      <c r="B724" s="449" t="s">
        <v>997</v>
      </c>
      <c r="C724" s="449" t="s">
        <v>407</v>
      </c>
      <c r="D724" s="449" t="s">
        <v>993</v>
      </c>
      <c r="E724" s="449" t="s">
        <v>998</v>
      </c>
      <c r="F724" s="449" t="s">
        <v>1053</v>
      </c>
      <c r="G724" s="449" t="s">
        <v>1054</v>
      </c>
      <c r="H724" s="453">
        <v>547</v>
      </c>
      <c r="I724" s="453">
        <v>194732</v>
      </c>
      <c r="J724" s="449">
        <v>1.3599553041413506</v>
      </c>
      <c r="K724" s="449">
        <v>356</v>
      </c>
      <c r="L724" s="453">
        <v>387</v>
      </c>
      <c r="M724" s="453">
        <v>143190</v>
      </c>
      <c r="N724" s="449">
        <v>1</v>
      </c>
      <c r="O724" s="449">
        <v>370</v>
      </c>
      <c r="P724" s="453">
        <v>74</v>
      </c>
      <c r="Q724" s="453">
        <v>27380</v>
      </c>
      <c r="R724" s="523">
        <v>0.19121447028423771</v>
      </c>
      <c r="S724" s="454">
        <v>370</v>
      </c>
    </row>
    <row r="725" spans="1:19" ht="14.4" customHeight="1" x14ac:dyDescent="0.3">
      <c r="A725" s="448" t="s">
        <v>996</v>
      </c>
      <c r="B725" s="449" t="s">
        <v>997</v>
      </c>
      <c r="C725" s="449" t="s">
        <v>407</v>
      </c>
      <c r="D725" s="449" t="s">
        <v>993</v>
      </c>
      <c r="E725" s="449" t="s">
        <v>998</v>
      </c>
      <c r="F725" s="449" t="s">
        <v>1055</v>
      </c>
      <c r="G725" s="449" t="s">
        <v>1056</v>
      </c>
      <c r="H725" s="453">
        <v>14</v>
      </c>
      <c r="I725" s="453">
        <v>40838</v>
      </c>
      <c r="J725" s="449">
        <v>13.152334943639291</v>
      </c>
      <c r="K725" s="449">
        <v>2917</v>
      </c>
      <c r="L725" s="453">
        <v>1</v>
      </c>
      <c r="M725" s="453">
        <v>3105</v>
      </c>
      <c r="N725" s="449">
        <v>1</v>
      </c>
      <c r="O725" s="449">
        <v>3105</v>
      </c>
      <c r="P725" s="453">
        <v>4</v>
      </c>
      <c r="Q725" s="453">
        <v>12432</v>
      </c>
      <c r="R725" s="523">
        <v>4.0038647342995173</v>
      </c>
      <c r="S725" s="454">
        <v>3108</v>
      </c>
    </row>
    <row r="726" spans="1:19" ht="14.4" customHeight="1" x14ac:dyDescent="0.3">
      <c r="A726" s="448" t="s">
        <v>996</v>
      </c>
      <c r="B726" s="449" t="s">
        <v>997</v>
      </c>
      <c r="C726" s="449" t="s">
        <v>407</v>
      </c>
      <c r="D726" s="449" t="s">
        <v>993</v>
      </c>
      <c r="E726" s="449" t="s">
        <v>998</v>
      </c>
      <c r="F726" s="449" t="s">
        <v>1059</v>
      </c>
      <c r="G726" s="449" t="s">
        <v>1060</v>
      </c>
      <c r="H726" s="453">
        <v>116</v>
      </c>
      <c r="I726" s="453">
        <v>12180</v>
      </c>
      <c r="J726" s="449">
        <v>1.8598259276225377</v>
      </c>
      <c r="K726" s="449">
        <v>105</v>
      </c>
      <c r="L726" s="453">
        <v>59</v>
      </c>
      <c r="M726" s="453">
        <v>6549</v>
      </c>
      <c r="N726" s="449">
        <v>1</v>
      </c>
      <c r="O726" s="449">
        <v>111</v>
      </c>
      <c r="P726" s="453">
        <v>21</v>
      </c>
      <c r="Q726" s="453">
        <v>2331</v>
      </c>
      <c r="R726" s="523">
        <v>0.3559322033898305</v>
      </c>
      <c r="S726" s="454">
        <v>111</v>
      </c>
    </row>
    <row r="727" spans="1:19" ht="14.4" customHeight="1" x14ac:dyDescent="0.3">
      <c r="A727" s="448" t="s">
        <v>996</v>
      </c>
      <c r="B727" s="449" t="s">
        <v>997</v>
      </c>
      <c r="C727" s="449" t="s">
        <v>407</v>
      </c>
      <c r="D727" s="449" t="s">
        <v>993</v>
      </c>
      <c r="E727" s="449" t="s">
        <v>998</v>
      </c>
      <c r="F727" s="449" t="s">
        <v>1061</v>
      </c>
      <c r="G727" s="449" t="s">
        <v>1062</v>
      </c>
      <c r="H727" s="453">
        <v>1</v>
      </c>
      <c r="I727" s="453">
        <v>117</v>
      </c>
      <c r="J727" s="449"/>
      <c r="K727" s="449">
        <v>117</v>
      </c>
      <c r="L727" s="453"/>
      <c r="M727" s="453"/>
      <c r="N727" s="449"/>
      <c r="O727" s="449"/>
      <c r="P727" s="453"/>
      <c r="Q727" s="453"/>
      <c r="R727" s="523"/>
      <c r="S727" s="454"/>
    </row>
    <row r="728" spans="1:19" ht="14.4" customHeight="1" x14ac:dyDescent="0.3">
      <c r="A728" s="448" t="s">
        <v>996</v>
      </c>
      <c r="B728" s="449" t="s">
        <v>997</v>
      </c>
      <c r="C728" s="449" t="s">
        <v>407</v>
      </c>
      <c r="D728" s="449" t="s">
        <v>993</v>
      </c>
      <c r="E728" s="449" t="s">
        <v>998</v>
      </c>
      <c r="F728" s="449" t="s">
        <v>1063</v>
      </c>
      <c r="G728" s="449" t="s">
        <v>1064</v>
      </c>
      <c r="H728" s="453">
        <v>7</v>
      </c>
      <c r="I728" s="453">
        <v>3241</v>
      </c>
      <c r="J728" s="449">
        <v>0.3446039340776183</v>
      </c>
      <c r="K728" s="449">
        <v>463</v>
      </c>
      <c r="L728" s="453">
        <v>19</v>
      </c>
      <c r="M728" s="453">
        <v>9405</v>
      </c>
      <c r="N728" s="449">
        <v>1</v>
      </c>
      <c r="O728" s="449">
        <v>495</v>
      </c>
      <c r="P728" s="453"/>
      <c r="Q728" s="453"/>
      <c r="R728" s="523"/>
      <c r="S728" s="454"/>
    </row>
    <row r="729" spans="1:19" ht="14.4" customHeight="1" x14ac:dyDescent="0.3">
      <c r="A729" s="448" t="s">
        <v>996</v>
      </c>
      <c r="B729" s="449" t="s">
        <v>997</v>
      </c>
      <c r="C729" s="449" t="s">
        <v>407</v>
      </c>
      <c r="D729" s="449" t="s">
        <v>993</v>
      </c>
      <c r="E729" s="449" t="s">
        <v>998</v>
      </c>
      <c r="F729" s="449" t="s">
        <v>1065</v>
      </c>
      <c r="G729" s="449" t="s">
        <v>1066</v>
      </c>
      <c r="H729" s="453">
        <v>2</v>
      </c>
      <c r="I729" s="453">
        <v>2536</v>
      </c>
      <c r="J729" s="449">
        <v>1.9766173031956353</v>
      </c>
      <c r="K729" s="449">
        <v>1268</v>
      </c>
      <c r="L729" s="453">
        <v>1</v>
      </c>
      <c r="M729" s="453">
        <v>1283</v>
      </c>
      <c r="N729" s="449">
        <v>1</v>
      </c>
      <c r="O729" s="449">
        <v>1283</v>
      </c>
      <c r="P729" s="453"/>
      <c r="Q729" s="453"/>
      <c r="R729" s="523"/>
      <c r="S729" s="454"/>
    </row>
    <row r="730" spans="1:19" ht="14.4" customHeight="1" x14ac:dyDescent="0.3">
      <c r="A730" s="448" t="s">
        <v>996</v>
      </c>
      <c r="B730" s="449" t="s">
        <v>997</v>
      </c>
      <c r="C730" s="449" t="s">
        <v>407</v>
      </c>
      <c r="D730" s="449" t="s">
        <v>993</v>
      </c>
      <c r="E730" s="449" t="s">
        <v>998</v>
      </c>
      <c r="F730" s="449" t="s">
        <v>1067</v>
      </c>
      <c r="G730" s="449" t="s">
        <v>1068</v>
      </c>
      <c r="H730" s="453">
        <v>152</v>
      </c>
      <c r="I730" s="453">
        <v>66424</v>
      </c>
      <c r="J730" s="449">
        <v>2.3879781420765029</v>
      </c>
      <c r="K730" s="449">
        <v>437</v>
      </c>
      <c r="L730" s="453">
        <v>61</v>
      </c>
      <c r="M730" s="453">
        <v>27816</v>
      </c>
      <c r="N730" s="449">
        <v>1</v>
      </c>
      <c r="O730" s="449">
        <v>456</v>
      </c>
      <c r="P730" s="453">
        <v>21</v>
      </c>
      <c r="Q730" s="453">
        <v>9576</v>
      </c>
      <c r="R730" s="523">
        <v>0.34426229508196721</v>
      </c>
      <c r="S730" s="454">
        <v>456</v>
      </c>
    </row>
    <row r="731" spans="1:19" ht="14.4" customHeight="1" x14ac:dyDescent="0.3">
      <c r="A731" s="448" t="s">
        <v>996</v>
      </c>
      <c r="B731" s="449" t="s">
        <v>997</v>
      </c>
      <c r="C731" s="449" t="s">
        <v>407</v>
      </c>
      <c r="D731" s="449" t="s">
        <v>993</v>
      </c>
      <c r="E731" s="449" t="s">
        <v>998</v>
      </c>
      <c r="F731" s="449" t="s">
        <v>1069</v>
      </c>
      <c r="G731" s="449" t="s">
        <v>1070</v>
      </c>
      <c r="H731" s="453">
        <v>939</v>
      </c>
      <c r="I731" s="453">
        <v>50706</v>
      </c>
      <c r="J731" s="449">
        <v>1.3832933216935837</v>
      </c>
      <c r="K731" s="449">
        <v>54</v>
      </c>
      <c r="L731" s="453">
        <v>632</v>
      </c>
      <c r="M731" s="453">
        <v>36656</v>
      </c>
      <c r="N731" s="449">
        <v>1</v>
      </c>
      <c r="O731" s="449">
        <v>58</v>
      </c>
      <c r="P731" s="453">
        <v>191</v>
      </c>
      <c r="Q731" s="453">
        <v>11078</v>
      </c>
      <c r="R731" s="523">
        <v>0.30221518987341772</v>
      </c>
      <c r="S731" s="454">
        <v>58</v>
      </c>
    </row>
    <row r="732" spans="1:19" ht="14.4" customHeight="1" x14ac:dyDescent="0.3">
      <c r="A732" s="448" t="s">
        <v>996</v>
      </c>
      <c r="B732" s="449" t="s">
        <v>997</v>
      </c>
      <c r="C732" s="449" t="s">
        <v>407</v>
      </c>
      <c r="D732" s="449" t="s">
        <v>993</v>
      </c>
      <c r="E732" s="449" t="s">
        <v>998</v>
      </c>
      <c r="F732" s="449" t="s">
        <v>1071</v>
      </c>
      <c r="G732" s="449" t="s">
        <v>1072</v>
      </c>
      <c r="H732" s="453"/>
      <c r="I732" s="453"/>
      <c r="J732" s="449"/>
      <c r="K732" s="449"/>
      <c r="L732" s="453">
        <v>5</v>
      </c>
      <c r="M732" s="453">
        <v>10865</v>
      </c>
      <c r="N732" s="449">
        <v>1</v>
      </c>
      <c r="O732" s="449">
        <v>2173</v>
      </c>
      <c r="P732" s="453"/>
      <c r="Q732" s="453"/>
      <c r="R732" s="523"/>
      <c r="S732" s="454"/>
    </row>
    <row r="733" spans="1:19" ht="14.4" customHeight="1" x14ac:dyDescent="0.3">
      <c r="A733" s="448" t="s">
        <v>996</v>
      </c>
      <c r="B733" s="449" t="s">
        <v>997</v>
      </c>
      <c r="C733" s="449" t="s">
        <v>407</v>
      </c>
      <c r="D733" s="449" t="s">
        <v>993</v>
      </c>
      <c r="E733" s="449" t="s">
        <v>998</v>
      </c>
      <c r="F733" s="449" t="s">
        <v>1077</v>
      </c>
      <c r="G733" s="449" t="s">
        <v>1078</v>
      </c>
      <c r="H733" s="453">
        <v>667</v>
      </c>
      <c r="I733" s="453">
        <v>112723</v>
      </c>
      <c r="J733" s="449">
        <v>1.347555289898386</v>
      </c>
      <c r="K733" s="449">
        <v>169</v>
      </c>
      <c r="L733" s="453">
        <v>478</v>
      </c>
      <c r="M733" s="453">
        <v>83650</v>
      </c>
      <c r="N733" s="449">
        <v>1</v>
      </c>
      <c r="O733" s="449">
        <v>175</v>
      </c>
      <c r="P733" s="453">
        <v>86</v>
      </c>
      <c r="Q733" s="453">
        <v>15136</v>
      </c>
      <c r="R733" s="523">
        <v>0.18094441123729826</v>
      </c>
      <c r="S733" s="454">
        <v>176</v>
      </c>
    </row>
    <row r="734" spans="1:19" ht="14.4" customHeight="1" x14ac:dyDescent="0.3">
      <c r="A734" s="448" t="s">
        <v>996</v>
      </c>
      <c r="B734" s="449" t="s">
        <v>997</v>
      </c>
      <c r="C734" s="449" t="s">
        <v>407</v>
      </c>
      <c r="D734" s="449" t="s">
        <v>993</v>
      </c>
      <c r="E734" s="449" t="s">
        <v>998</v>
      </c>
      <c r="F734" s="449" t="s">
        <v>1079</v>
      </c>
      <c r="G734" s="449" t="s">
        <v>1080</v>
      </c>
      <c r="H734" s="453">
        <v>79</v>
      </c>
      <c r="I734" s="453">
        <v>6399</v>
      </c>
      <c r="J734" s="449">
        <v>0.31367647058823528</v>
      </c>
      <c r="K734" s="449">
        <v>81</v>
      </c>
      <c r="L734" s="453">
        <v>240</v>
      </c>
      <c r="M734" s="453">
        <v>20400</v>
      </c>
      <c r="N734" s="449">
        <v>1</v>
      </c>
      <c r="O734" s="449">
        <v>85</v>
      </c>
      <c r="P734" s="453">
        <v>4</v>
      </c>
      <c r="Q734" s="453">
        <v>340</v>
      </c>
      <c r="R734" s="523">
        <v>1.6666666666666666E-2</v>
      </c>
      <c r="S734" s="454">
        <v>85</v>
      </c>
    </row>
    <row r="735" spans="1:19" ht="14.4" customHeight="1" x14ac:dyDescent="0.3">
      <c r="A735" s="448" t="s">
        <v>996</v>
      </c>
      <c r="B735" s="449" t="s">
        <v>997</v>
      </c>
      <c r="C735" s="449" t="s">
        <v>407</v>
      </c>
      <c r="D735" s="449" t="s">
        <v>993</v>
      </c>
      <c r="E735" s="449" t="s">
        <v>998</v>
      </c>
      <c r="F735" s="449" t="s">
        <v>1083</v>
      </c>
      <c r="G735" s="449" t="s">
        <v>1084</v>
      </c>
      <c r="H735" s="453">
        <v>3</v>
      </c>
      <c r="I735" s="453">
        <v>489</v>
      </c>
      <c r="J735" s="449">
        <v>0.96449704142011838</v>
      </c>
      <c r="K735" s="449">
        <v>163</v>
      </c>
      <c r="L735" s="453">
        <v>3</v>
      </c>
      <c r="M735" s="453">
        <v>507</v>
      </c>
      <c r="N735" s="449">
        <v>1</v>
      </c>
      <c r="O735" s="449">
        <v>169</v>
      </c>
      <c r="P735" s="453">
        <v>1</v>
      </c>
      <c r="Q735" s="453">
        <v>170</v>
      </c>
      <c r="R735" s="523">
        <v>0.33530571992110453</v>
      </c>
      <c r="S735" s="454">
        <v>170</v>
      </c>
    </row>
    <row r="736" spans="1:19" ht="14.4" customHeight="1" x14ac:dyDescent="0.3">
      <c r="A736" s="448" t="s">
        <v>996</v>
      </c>
      <c r="B736" s="449" t="s">
        <v>997</v>
      </c>
      <c r="C736" s="449" t="s">
        <v>407</v>
      </c>
      <c r="D736" s="449" t="s">
        <v>993</v>
      </c>
      <c r="E736" s="449" t="s">
        <v>998</v>
      </c>
      <c r="F736" s="449" t="s">
        <v>1085</v>
      </c>
      <c r="G736" s="449" t="s">
        <v>1086</v>
      </c>
      <c r="H736" s="453">
        <v>2</v>
      </c>
      <c r="I736" s="453">
        <v>56</v>
      </c>
      <c r="J736" s="449">
        <v>0.1206896551724138</v>
      </c>
      <c r="K736" s="449">
        <v>28</v>
      </c>
      <c r="L736" s="453">
        <v>16</v>
      </c>
      <c r="M736" s="453">
        <v>464</v>
      </c>
      <c r="N736" s="449">
        <v>1</v>
      </c>
      <c r="O736" s="449">
        <v>29</v>
      </c>
      <c r="P736" s="453">
        <v>1</v>
      </c>
      <c r="Q736" s="453">
        <v>29</v>
      </c>
      <c r="R736" s="523">
        <v>6.25E-2</v>
      </c>
      <c r="S736" s="454">
        <v>29</v>
      </c>
    </row>
    <row r="737" spans="1:19" ht="14.4" customHeight="1" x14ac:dyDescent="0.3">
      <c r="A737" s="448" t="s">
        <v>996</v>
      </c>
      <c r="B737" s="449" t="s">
        <v>997</v>
      </c>
      <c r="C737" s="449" t="s">
        <v>407</v>
      </c>
      <c r="D737" s="449" t="s">
        <v>993</v>
      </c>
      <c r="E737" s="449" t="s">
        <v>998</v>
      </c>
      <c r="F737" s="449" t="s">
        <v>1087</v>
      </c>
      <c r="G737" s="449" t="s">
        <v>1088</v>
      </c>
      <c r="H737" s="453">
        <v>10</v>
      </c>
      <c r="I737" s="453">
        <v>10080</v>
      </c>
      <c r="J737" s="449">
        <v>4.9851632047477743</v>
      </c>
      <c r="K737" s="449">
        <v>1008</v>
      </c>
      <c r="L737" s="453">
        <v>2</v>
      </c>
      <c r="M737" s="453">
        <v>2022</v>
      </c>
      <c r="N737" s="449">
        <v>1</v>
      </c>
      <c r="O737" s="449">
        <v>1011</v>
      </c>
      <c r="P737" s="453">
        <v>10</v>
      </c>
      <c r="Q737" s="453">
        <v>10120</v>
      </c>
      <c r="R737" s="523">
        <v>5.0049455984174083</v>
      </c>
      <c r="S737" s="454">
        <v>1012</v>
      </c>
    </row>
    <row r="738" spans="1:19" ht="14.4" customHeight="1" x14ac:dyDescent="0.3">
      <c r="A738" s="448" t="s">
        <v>996</v>
      </c>
      <c r="B738" s="449" t="s">
        <v>997</v>
      </c>
      <c r="C738" s="449" t="s">
        <v>407</v>
      </c>
      <c r="D738" s="449" t="s">
        <v>993</v>
      </c>
      <c r="E738" s="449" t="s">
        <v>998</v>
      </c>
      <c r="F738" s="449" t="s">
        <v>1089</v>
      </c>
      <c r="G738" s="449" t="s">
        <v>1090</v>
      </c>
      <c r="H738" s="453">
        <v>7</v>
      </c>
      <c r="I738" s="453">
        <v>1190</v>
      </c>
      <c r="J738" s="449">
        <v>0.27045454545454545</v>
      </c>
      <c r="K738" s="449">
        <v>170</v>
      </c>
      <c r="L738" s="453">
        <v>25</v>
      </c>
      <c r="M738" s="453">
        <v>4400</v>
      </c>
      <c r="N738" s="449">
        <v>1</v>
      </c>
      <c r="O738" s="449">
        <v>176</v>
      </c>
      <c r="P738" s="453"/>
      <c r="Q738" s="453"/>
      <c r="R738" s="523"/>
      <c r="S738" s="454"/>
    </row>
    <row r="739" spans="1:19" ht="14.4" customHeight="1" x14ac:dyDescent="0.3">
      <c r="A739" s="448" t="s">
        <v>996</v>
      </c>
      <c r="B739" s="449" t="s">
        <v>997</v>
      </c>
      <c r="C739" s="449" t="s">
        <v>407</v>
      </c>
      <c r="D739" s="449" t="s">
        <v>993</v>
      </c>
      <c r="E739" s="449" t="s">
        <v>998</v>
      </c>
      <c r="F739" s="449" t="s">
        <v>1091</v>
      </c>
      <c r="G739" s="449" t="s">
        <v>1092</v>
      </c>
      <c r="H739" s="453">
        <v>9</v>
      </c>
      <c r="I739" s="453">
        <v>20376</v>
      </c>
      <c r="J739" s="449">
        <v>4.4411508282476024</v>
      </c>
      <c r="K739" s="449">
        <v>2264</v>
      </c>
      <c r="L739" s="453">
        <v>2</v>
      </c>
      <c r="M739" s="453">
        <v>4588</v>
      </c>
      <c r="N739" s="449">
        <v>1</v>
      </c>
      <c r="O739" s="449">
        <v>2294</v>
      </c>
      <c r="P739" s="453"/>
      <c r="Q739" s="453"/>
      <c r="R739" s="523"/>
      <c r="S739" s="454"/>
    </row>
    <row r="740" spans="1:19" ht="14.4" customHeight="1" x14ac:dyDescent="0.3">
      <c r="A740" s="448" t="s">
        <v>996</v>
      </c>
      <c r="B740" s="449" t="s">
        <v>997</v>
      </c>
      <c r="C740" s="449" t="s">
        <v>407</v>
      </c>
      <c r="D740" s="449" t="s">
        <v>993</v>
      </c>
      <c r="E740" s="449" t="s">
        <v>998</v>
      </c>
      <c r="F740" s="449" t="s">
        <v>1093</v>
      </c>
      <c r="G740" s="449" t="s">
        <v>1094</v>
      </c>
      <c r="H740" s="453">
        <v>18</v>
      </c>
      <c r="I740" s="453">
        <v>4446</v>
      </c>
      <c r="J740" s="449">
        <v>0.2561354994815071</v>
      </c>
      <c r="K740" s="449">
        <v>247</v>
      </c>
      <c r="L740" s="453">
        <v>66</v>
      </c>
      <c r="M740" s="453">
        <v>17358</v>
      </c>
      <c r="N740" s="449">
        <v>1</v>
      </c>
      <c r="O740" s="449">
        <v>263</v>
      </c>
      <c r="P740" s="453">
        <v>3</v>
      </c>
      <c r="Q740" s="453">
        <v>792</v>
      </c>
      <c r="R740" s="523">
        <v>4.5627376425855515E-2</v>
      </c>
      <c r="S740" s="454">
        <v>264</v>
      </c>
    </row>
    <row r="741" spans="1:19" ht="14.4" customHeight="1" x14ac:dyDescent="0.3">
      <c r="A741" s="448" t="s">
        <v>996</v>
      </c>
      <c r="B741" s="449" t="s">
        <v>997</v>
      </c>
      <c r="C741" s="449" t="s">
        <v>407</v>
      </c>
      <c r="D741" s="449" t="s">
        <v>993</v>
      </c>
      <c r="E741" s="449" t="s">
        <v>998</v>
      </c>
      <c r="F741" s="449" t="s">
        <v>1095</v>
      </c>
      <c r="G741" s="449" t="s">
        <v>1096</v>
      </c>
      <c r="H741" s="453">
        <v>29</v>
      </c>
      <c r="I741" s="453">
        <v>58348</v>
      </c>
      <c r="J741" s="449">
        <v>1.6113780723557027</v>
      </c>
      <c r="K741" s="449">
        <v>2012</v>
      </c>
      <c r="L741" s="453">
        <v>17</v>
      </c>
      <c r="M741" s="453">
        <v>36210</v>
      </c>
      <c r="N741" s="449">
        <v>1</v>
      </c>
      <c r="O741" s="449">
        <v>2130</v>
      </c>
      <c r="P741" s="453">
        <v>3</v>
      </c>
      <c r="Q741" s="453">
        <v>6393</v>
      </c>
      <c r="R741" s="523">
        <v>0.17655343827671913</v>
      </c>
      <c r="S741" s="454">
        <v>2131</v>
      </c>
    </row>
    <row r="742" spans="1:19" ht="14.4" customHeight="1" x14ac:dyDescent="0.3">
      <c r="A742" s="448" t="s">
        <v>996</v>
      </c>
      <c r="B742" s="449" t="s">
        <v>997</v>
      </c>
      <c r="C742" s="449" t="s">
        <v>407</v>
      </c>
      <c r="D742" s="449" t="s">
        <v>993</v>
      </c>
      <c r="E742" s="449" t="s">
        <v>998</v>
      </c>
      <c r="F742" s="449" t="s">
        <v>1097</v>
      </c>
      <c r="G742" s="449" t="s">
        <v>1098</v>
      </c>
      <c r="H742" s="453">
        <v>1</v>
      </c>
      <c r="I742" s="453">
        <v>226</v>
      </c>
      <c r="J742" s="449"/>
      <c r="K742" s="449">
        <v>226</v>
      </c>
      <c r="L742" s="453"/>
      <c r="M742" s="453"/>
      <c r="N742" s="449"/>
      <c r="O742" s="449"/>
      <c r="P742" s="453"/>
      <c r="Q742" s="453"/>
      <c r="R742" s="523"/>
      <c r="S742" s="454"/>
    </row>
    <row r="743" spans="1:19" ht="14.4" customHeight="1" x14ac:dyDescent="0.3">
      <c r="A743" s="448" t="s">
        <v>996</v>
      </c>
      <c r="B743" s="449" t="s">
        <v>997</v>
      </c>
      <c r="C743" s="449" t="s">
        <v>407</v>
      </c>
      <c r="D743" s="449" t="s">
        <v>993</v>
      </c>
      <c r="E743" s="449" t="s">
        <v>998</v>
      </c>
      <c r="F743" s="449" t="s">
        <v>1108</v>
      </c>
      <c r="G743" s="449" t="s">
        <v>1109</v>
      </c>
      <c r="H743" s="453">
        <v>3</v>
      </c>
      <c r="I743" s="453">
        <v>807</v>
      </c>
      <c r="J743" s="449">
        <v>0.70052083333333337</v>
      </c>
      <c r="K743" s="449">
        <v>269</v>
      </c>
      <c r="L743" s="453">
        <v>4</v>
      </c>
      <c r="M743" s="453">
        <v>1152</v>
      </c>
      <c r="N743" s="449">
        <v>1</v>
      </c>
      <c r="O743" s="449">
        <v>288</v>
      </c>
      <c r="P743" s="453"/>
      <c r="Q743" s="453"/>
      <c r="R743" s="523"/>
      <c r="S743" s="454"/>
    </row>
    <row r="744" spans="1:19" ht="14.4" customHeight="1" x14ac:dyDescent="0.3">
      <c r="A744" s="448" t="s">
        <v>996</v>
      </c>
      <c r="B744" s="449" t="s">
        <v>997</v>
      </c>
      <c r="C744" s="449" t="s">
        <v>407</v>
      </c>
      <c r="D744" s="449" t="s">
        <v>993</v>
      </c>
      <c r="E744" s="449" t="s">
        <v>998</v>
      </c>
      <c r="F744" s="449" t="s">
        <v>1112</v>
      </c>
      <c r="G744" s="449" t="s">
        <v>1113</v>
      </c>
      <c r="H744" s="453">
        <v>1</v>
      </c>
      <c r="I744" s="453">
        <v>103</v>
      </c>
      <c r="J744" s="449">
        <v>0.12032710280373832</v>
      </c>
      <c r="K744" s="449">
        <v>103</v>
      </c>
      <c r="L744" s="453">
        <v>8</v>
      </c>
      <c r="M744" s="453">
        <v>856</v>
      </c>
      <c r="N744" s="449">
        <v>1</v>
      </c>
      <c r="O744" s="449">
        <v>107</v>
      </c>
      <c r="P744" s="453"/>
      <c r="Q744" s="453"/>
      <c r="R744" s="523"/>
      <c r="S744" s="454"/>
    </row>
    <row r="745" spans="1:19" ht="14.4" customHeight="1" x14ac:dyDescent="0.3">
      <c r="A745" s="448" t="s">
        <v>996</v>
      </c>
      <c r="B745" s="449" t="s">
        <v>997</v>
      </c>
      <c r="C745" s="449" t="s">
        <v>407</v>
      </c>
      <c r="D745" s="449" t="s">
        <v>993</v>
      </c>
      <c r="E745" s="449" t="s">
        <v>998</v>
      </c>
      <c r="F745" s="449" t="s">
        <v>1114</v>
      </c>
      <c r="G745" s="449" t="s">
        <v>1115</v>
      </c>
      <c r="H745" s="453">
        <v>1</v>
      </c>
      <c r="I745" s="453">
        <v>306</v>
      </c>
      <c r="J745" s="449">
        <v>0.32484076433121017</v>
      </c>
      <c r="K745" s="449">
        <v>306</v>
      </c>
      <c r="L745" s="453">
        <v>3</v>
      </c>
      <c r="M745" s="453">
        <v>942</v>
      </c>
      <c r="N745" s="449">
        <v>1</v>
      </c>
      <c r="O745" s="449">
        <v>314</v>
      </c>
      <c r="P745" s="453"/>
      <c r="Q745" s="453"/>
      <c r="R745" s="523"/>
      <c r="S745" s="454"/>
    </row>
    <row r="746" spans="1:19" ht="14.4" customHeight="1" x14ac:dyDescent="0.3">
      <c r="A746" s="448" t="s">
        <v>996</v>
      </c>
      <c r="B746" s="449" t="s">
        <v>997</v>
      </c>
      <c r="C746" s="449" t="s">
        <v>407</v>
      </c>
      <c r="D746" s="449" t="s">
        <v>993</v>
      </c>
      <c r="E746" s="449" t="s">
        <v>998</v>
      </c>
      <c r="F746" s="449" t="s">
        <v>1116</v>
      </c>
      <c r="G746" s="449" t="s">
        <v>1117</v>
      </c>
      <c r="H746" s="453"/>
      <c r="I746" s="453"/>
      <c r="J746" s="449"/>
      <c r="K746" s="449"/>
      <c r="L746" s="453">
        <v>3</v>
      </c>
      <c r="M746" s="453">
        <v>0</v>
      </c>
      <c r="N746" s="449"/>
      <c r="O746" s="449">
        <v>0</v>
      </c>
      <c r="P746" s="453"/>
      <c r="Q746" s="453"/>
      <c r="R746" s="523"/>
      <c r="S746" s="454"/>
    </row>
    <row r="747" spans="1:19" ht="14.4" customHeight="1" x14ac:dyDescent="0.3">
      <c r="A747" s="448" t="s">
        <v>996</v>
      </c>
      <c r="B747" s="449" t="s">
        <v>997</v>
      </c>
      <c r="C747" s="449" t="s">
        <v>407</v>
      </c>
      <c r="D747" s="449" t="s">
        <v>994</v>
      </c>
      <c r="E747" s="449" t="s">
        <v>998</v>
      </c>
      <c r="F747" s="449" t="s">
        <v>1003</v>
      </c>
      <c r="G747" s="449" t="s">
        <v>1004</v>
      </c>
      <c r="H747" s="453">
        <v>1066</v>
      </c>
      <c r="I747" s="453">
        <v>57564</v>
      </c>
      <c r="J747" s="449">
        <v>1.2756847797181101</v>
      </c>
      <c r="K747" s="449">
        <v>54</v>
      </c>
      <c r="L747" s="453">
        <v>778</v>
      </c>
      <c r="M747" s="453">
        <v>45124</v>
      </c>
      <c r="N747" s="449">
        <v>1</v>
      </c>
      <c r="O747" s="449">
        <v>58</v>
      </c>
      <c r="P747" s="453">
        <v>10</v>
      </c>
      <c r="Q747" s="453">
        <v>580</v>
      </c>
      <c r="R747" s="523">
        <v>1.2853470437017995E-2</v>
      </c>
      <c r="S747" s="454">
        <v>58</v>
      </c>
    </row>
    <row r="748" spans="1:19" ht="14.4" customHeight="1" x14ac:dyDescent="0.3">
      <c r="A748" s="448" t="s">
        <v>996</v>
      </c>
      <c r="B748" s="449" t="s">
        <v>997</v>
      </c>
      <c r="C748" s="449" t="s">
        <v>407</v>
      </c>
      <c r="D748" s="449" t="s">
        <v>994</v>
      </c>
      <c r="E748" s="449" t="s">
        <v>998</v>
      </c>
      <c r="F748" s="449" t="s">
        <v>1005</v>
      </c>
      <c r="G748" s="449" t="s">
        <v>1006</v>
      </c>
      <c r="H748" s="453">
        <v>40</v>
      </c>
      <c r="I748" s="453">
        <v>4920</v>
      </c>
      <c r="J748" s="449">
        <v>0.89422028353326066</v>
      </c>
      <c r="K748" s="449">
        <v>123</v>
      </c>
      <c r="L748" s="453">
        <v>42</v>
      </c>
      <c r="M748" s="453">
        <v>5502</v>
      </c>
      <c r="N748" s="449">
        <v>1</v>
      </c>
      <c r="O748" s="449">
        <v>131</v>
      </c>
      <c r="P748" s="453"/>
      <c r="Q748" s="453"/>
      <c r="R748" s="523"/>
      <c r="S748" s="454"/>
    </row>
    <row r="749" spans="1:19" ht="14.4" customHeight="1" x14ac:dyDescent="0.3">
      <c r="A749" s="448" t="s">
        <v>996</v>
      </c>
      <c r="B749" s="449" t="s">
        <v>997</v>
      </c>
      <c r="C749" s="449" t="s">
        <v>407</v>
      </c>
      <c r="D749" s="449" t="s">
        <v>994</v>
      </c>
      <c r="E749" s="449" t="s">
        <v>998</v>
      </c>
      <c r="F749" s="449" t="s">
        <v>1007</v>
      </c>
      <c r="G749" s="449" t="s">
        <v>1008</v>
      </c>
      <c r="H749" s="453">
        <v>1</v>
      </c>
      <c r="I749" s="453">
        <v>177</v>
      </c>
      <c r="J749" s="449"/>
      <c r="K749" s="449">
        <v>177</v>
      </c>
      <c r="L749" s="453"/>
      <c r="M749" s="453"/>
      <c r="N749" s="449"/>
      <c r="O749" s="449"/>
      <c r="P749" s="453"/>
      <c r="Q749" s="453"/>
      <c r="R749" s="523"/>
      <c r="S749" s="454"/>
    </row>
    <row r="750" spans="1:19" ht="14.4" customHeight="1" x14ac:dyDescent="0.3">
      <c r="A750" s="448" t="s">
        <v>996</v>
      </c>
      <c r="B750" s="449" t="s">
        <v>997</v>
      </c>
      <c r="C750" s="449" t="s">
        <v>407</v>
      </c>
      <c r="D750" s="449" t="s">
        <v>994</v>
      </c>
      <c r="E750" s="449" t="s">
        <v>998</v>
      </c>
      <c r="F750" s="449" t="s">
        <v>1011</v>
      </c>
      <c r="G750" s="449" t="s">
        <v>1012</v>
      </c>
      <c r="H750" s="453"/>
      <c r="I750" s="453"/>
      <c r="J750" s="449"/>
      <c r="K750" s="449"/>
      <c r="L750" s="453">
        <v>1</v>
      </c>
      <c r="M750" s="453">
        <v>407</v>
      </c>
      <c r="N750" s="449">
        <v>1</v>
      </c>
      <c r="O750" s="449">
        <v>407</v>
      </c>
      <c r="P750" s="453"/>
      <c r="Q750" s="453"/>
      <c r="R750" s="523"/>
      <c r="S750" s="454"/>
    </row>
    <row r="751" spans="1:19" ht="14.4" customHeight="1" x14ac:dyDescent="0.3">
      <c r="A751" s="448" t="s">
        <v>996</v>
      </c>
      <c r="B751" s="449" t="s">
        <v>997</v>
      </c>
      <c r="C751" s="449" t="s">
        <v>407</v>
      </c>
      <c r="D751" s="449" t="s">
        <v>994</v>
      </c>
      <c r="E751" s="449" t="s">
        <v>998</v>
      </c>
      <c r="F751" s="449" t="s">
        <v>1013</v>
      </c>
      <c r="G751" s="449" t="s">
        <v>1014</v>
      </c>
      <c r="H751" s="453">
        <v>61</v>
      </c>
      <c r="I751" s="453">
        <v>10492</v>
      </c>
      <c r="J751" s="449">
        <v>0.64411566087543737</v>
      </c>
      <c r="K751" s="449">
        <v>172</v>
      </c>
      <c r="L751" s="453">
        <v>91</v>
      </c>
      <c r="M751" s="453">
        <v>16289</v>
      </c>
      <c r="N751" s="449">
        <v>1</v>
      </c>
      <c r="O751" s="449">
        <v>179</v>
      </c>
      <c r="P751" s="453">
        <v>1</v>
      </c>
      <c r="Q751" s="453">
        <v>180</v>
      </c>
      <c r="R751" s="523">
        <v>1.1050402111854625E-2</v>
      </c>
      <c r="S751" s="454">
        <v>180</v>
      </c>
    </row>
    <row r="752" spans="1:19" ht="14.4" customHeight="1" x14ac:dyDescent="0.3">
      <c r="A752" s="448" t="s">
        <v>996</v>
      </c>
      <c r="B752" s="449" t="s">
        <v>997</v>
      </c>
      <c r="C752" s="449" t="s">
        <v>407</v>
      </c>
      <c r="D752" s="449" t="s">
        <v>994</v>
      </c>
      <c r="E752" s="449" t="s">
        <v>998</v>
      </c>
      <c r="F752" s="449" t="s">
        <v>1017</v>
      </c>
      <c r="G752" s="449" t="s">
        <v>1018</v>
      </c>
      <c r="H752" s="453">
        <v>11</v>
      </c>
      <c r="I752" s="453">
        <v>3542</v>
      </c>
      <c r="J752" s="449">
        <v>1.7621890547263681</v>
      </c>
      <c r="K752" s="449">
        <v>322</v>
      </c>
      <c r="L752" s="453">
        <v>6</v>
      </c>
      <c r="M752" s="453">
        <v>2010</v>
      </c>
      <c r="N752" s="449">
        <v>1</v>
      </c>
      <c r="O752" s="449">
        <v>335</v>
      </c>
      <c r="P752" s="453"/>
      <c r="Q752" s="453"/>
      <c r="R752" s="523"/>
      <c r="S752" s="454"/>
    </row>
    <row r="753" spans="1:19" ht="14.4" customHeight="1" x14ac:dyDescent="0.3">
      <c r="A753" s="448" t="s">
        <v>996</v>
      </c>
      <c r="B753" s="449" t="s">
        <v>997</v>
      </c>
      <c r="C753" s="449" t="s">
        <v>407</v>
      </c>
      <c r="D753" s="449" t="s">
        <v>994</v>
      </c>
      <c r="E753" s="449" t="s">
        <v>998</v>
      </c>
      <c r="F753" s="449" t="s">
        <v>1021</v>
      </c>
      <c r="G753" s="449" t="s">
        <v>1022</v>
      </c>
      <c r="H753" s="453">
        <v>165</v>
      </c>
      <c r="I753" s="453">
        <v>56265</v>
      </c>
      <c r="J753" s="449">
        <v>1.389808319336034</v>
      </c>
      <c r="K753" s="449">
        <v>341</v>
      </c>
      <c r="L753" s="453">
        <v>116</v>
      </c>
      <c r="M753" s="453">
        <v>40484</v>
      </c>
      <c r="N753" s="449">
        <v>1</v>
      </c>
      <c r="O753" s="449">
        <v>349</v>
      </c>
      <c r="P753" s="453">
        <v>8</v>
      </c>
      <c r="Q753" s="453">
        <v>2792</v>
      </c>
      <c r="R753" s="523">
        <v>6.8965517241379309E-2</v>
      </c>
      <c r="S753" s="454">
        <v>349</v>
      </c>
    </row>
    <row r="754" spans="1:19" ht="14.4" customHeight="1" x14ac:dyDescent="0.3">
      <c r="A754" s="448" t="s">
        <v>996</v>
      </c>
      <c r="B754" s="449" t="s">
        <v>997</v>
      </c>
      <c r="C754" s="449" t="s">
        <v>407</v>
      </c>
      <c r="D754" s="449" t="s">
        <v>994</v>
      </c>
      <c r="E754" s="449" t="s">
        <v>998</v>
      </c>
      <c r="F754" s="449" t="s">
        <v>1029</v>
      </c>
      <c r="G754" s="449" t="s">
        <v>1030</v>
      </c>
      <c r="H754" s="453"/>
      <c r="I754" s="453"/>
      <c r="J754" s="449"/>
      <c r="K754" s="449"/>
      <c r="L754" s="453">
        <v>1</v>
      </c>
      <c r="M754" s="453">
        <v>117</v>
      </c>
      <c r="N754" s="449">
        <v>1</v>
      </c>
      <c r="O754" s="449">
        <v>117</v>
      </c>
      <c r="P754" s="453"/>
      <c r="Q754" s="453"/>
      <c r="R754" s="523"/>
      <c r="S754" s="454"/>
    </row>
    <row r="755" spans="1:19" ht="14.4" customHeight="1" x14ac:dyDescent="0.3">
      <c r="A755" s="448" t="s">
        <v>996</v>
      </c>
      <c r="B755" s="449" t="s">
        <v>997</v>
      </c>
      <c r="C755" s="449" t="s">
        <v>407</v>
      </c>
      <c r="D755" s="449" t="s">
        <v>994</v>
      </c>
      <c r="E755" s="449" t="s">
        <v>998</v>
      </c>
      <c r="F755" s="449" t="s">
        <v>1037</v>
      </c>
      <c r="G755" s="449" t="s">
        <v>1038</v>
      </c>
      <c r="H755" s="453"/>
      <c r="I755" s="453"/>
      <c r="J755" s="449"/>
      <c r="K755" s="449"/>
      <c r="L755" s="453">
        <v>1</v>
      </c>
      <c r="M755" s="453">
        <v>38</v>
      </c>
      <c r="N755" s="449">
        <v>1</v>
      </c>
      <c r="O755" s="449">
        <v>38</v>
      </c>
      <c r="P755" s="453"/>
      <c r="Q755" s="453"/>
      <c r="R755" s="523"/>
      <c r="S755" s="454"/>
    </row>
    <row r="756" spans="1:19" ht="14.4" customHeight="1" x14ac:dyDescent="0.3">
      <c r="A756" s="448" t="s">
        <v>996</v>
      </c>
      <c r="B756" s="449" t="s">
        <v>997</v>
      </c>
      <c r="C756" s="449" t="s">
        <v>407</v>
      </c>
      <c r="D756" s="449" t="s">
        <v>994</v>
      </c>
      <c r="E756" s="449" t="s">
        <v>998</v>
      </c>
      <c r="F756" s="449" t="s">
        <v>1045</v>
      </c>
      <c r="G756" s="449" t="s">
        <v>1046</v>
      </c>
      <c r="H756" s="453">
        <v>419</v>
      </c>
      <c r="I756" s="453">
        <v>119415</v>
      </c>
      <c r="J756" s="449">
        <v>1.4388736263736264</v>
      </c>
      <c r="K756" s="449">
        <v>285</v>
      </c>
      <c r="L756" s="453">
        <v>273</v>
      </c>
      <c r="M756" s="453">
        <v>82992</v>
      </c>
      <c r="N756" s="449">
        <v>1</v>
      </c>
      <c r="O756" s="449">
        <v>304</v>
      </c>
      <c r="P756" s="453">
        <v>3</v>
      </c>
      <c r="Q756" s="453">
        <v>915</v>
      </c>
      <c r="R756" s="523">
        <v>1.1025159051474841E-2</v>
      </c>
      <c r="S756" s="454">
        <v>305</v>
      </c>
    </row>
    <row r="757" spans="1:19" ht="14.4" customHeight="1" x14ac:dyDescent="0.3">
      <c r="A757" s="448" t="s">
        <v>996</v>
      </c>
      <c r="B757" s="449" t="s">
        <v>997</v>
      </c>
      <c r="C757" s="449" t="s">
        <v>407</v>
      </c>
      <c r="D757" s="449" t="s">
        <v>994</v>
      </c>
      <c r="E757" s="449" t="s">
        <v>998</v>
      </c>
      <c r="F757" s="449" t="s">
        <v>1049</v>
      </c>
      <c r="G757" s="449" t="s">
        <v>1050</v>
      </c>
      <c r="H757" s="453">
        <v>416</v>
      </c>
      <c r="I757" s="453">
        <v>192192</v>
      </c>
      <c r="J757" s="449">
        <v>0.95122892806588599</v>
      </c>
      <c r="K757" s="449">
        <v>462</v>
      </c>
      <c r="L757" s="453">
        <v>409</v>
      </c>
      <c r="M757" s="453">
        <v>202046</v>
      </c>
      <c r="N757" s="449">
        <v>1</v>
      </c>
      <c r="O757" s="449">
        <v>494</v>
      </c>
      <c r="P757" s="453">
        <v>8</v>
      </c>
      <c r="Q757" s="453">
        <v>3952</v>
      </c>
      <c r="R757" s="523">
        <v>1.9559902200488997E-2</v>
      </c>
      <c r="S757" s="454">
        <v>494</v>
      </c>
    </row>
    <row r="758" spans="1:19" ht="14.4" customHeight="1" x14ac:dyDescent="0.3">
      <c r="A758" s="448" t="s">
        <v>996</v>
      </c>
      <c r="B758" s="449" t="s">
        <v>997</v>
      </c>
      <c r="C758" s="449" t="s">
        <v>407</v>
      </c>
      <c r="D758" s="449" t="s">
        <v>994</v>
      </c>
      <c r="E758" s="449" t="s">
        <v>998</v>
      </c>
      <c r="F758" s="449" t="s">
        <v>1053</v>
      </c>
      <c r="G758" s="449" t="s">
        <v>1054</v>
      </c>
      <c r="H758" s="453">
        <v>686</v>
      </c>
      <c r="I758" s="453">
        <v>244216</v>
      </c>
      <c r="J758" s="449">
        <v>1.1459084084084084</v>
      </c>
      <c r="K758" s="449">
        <v>356</v>
      </c>
      <c r="L758" s="453">
        <v>576</v>
      </c>
      <c r="M758" s="453">
        <v>213120</v>
      </c>
      <c r="N758" s="449">
        <v>1</v>
      </c>
      <c r="O758" s="449">
        <v>370</v>
      </c>
      <c r="P758" s="453">
        <v>8</v>
      </c>
      <c r="Q758" s="453">
        <v>2960</v>
      </c>
      <c r="R758" s="523">
        <v>1.3888888888888888E-2</v>
      </c>
      <c r="S758" s="454">
        <v>370</v>
      </c>
    </row>
    <row r="759" spans="1:19" ht="14.4" customHeight="1" x14ac:dyDescent="0.3">
      <c r="A759" s="448" t="s">
        <v>996</v>
      </c>
      <c r="B759" s="449" t="s">
        <v>997</v>
      </c>
      <c r="C759" s="449" t="s">
        <v>407</v>
      </c>
      <c r="D759" s="449" t="s">
        <v>994</v>
      </c>
      <c r="E759" s="449" t="s">
        <v>998</v>
      </c>
      <c r="F759" s="449" t="s">
        <v>1059</v>
      </c>
      <c r="G759" s="449" t="s">
        <v>1060</v>
      </c>
      <c r="H759" s="453">
        <v>133</v>
      </c>
      <c r="I759" s="453">
        <v>13965</v>
      </c>
      <c r="J759" s="449">
        <v>1.397897897897898</v>
      </c>
      <c r="K759" s="449">
        <v>105</v>
      </c>
      <c r="L759" s="453">
        <v>90</v>
      </c>
      <c r="M759" s="453">
        <v>9990</v>
      </c>
      <c r="N759" s="449">
        <v>1</v>
      </c>
      <c r="O759" s="449">
        <v>111</v>
      </c>
      <c r="P759" s="453">
        <v>1</v>
      </c>
      <c r="Q759" s="453">
        <v>111</v>
      </c>
      <c r="R759" s="523">
        <v>1.1111111111111112E-2</v>
      </c>
      <c r="S759" s="454">
        <v>111</v>
      </c>
    </row>
    <row r="760" spans="1:19" ht="14.4" customHeight="1" x14ac:dyDescent="0.3">
      <c r="A760" s="448" t="s">
        <v>996</v>
      </c>
      <c r="B760" s="449" t="s">
        <v>997</v>
      </c>
      <c r="C760" s="449" t="s">
        <v>407</v>
      </c>
      <c r="D760" s="449" t="s">
        <v>994</v>
      </c>
      <c r="E760" s="449" t="s">
        <v>998</v>
      </c>
      <c r="F760" s="449" t="s">
        <v>1061</v>
      </c>
      <c r="G760" s="449" t="s">
        <v>1062</v>
      </c>
      <c r="H760" s="453">
        <v>54</v>
      </c>
      <c r="I760" s="453">
        <v>6318</v>
      </c>
      <c r="J760" s="449">
        <v>0.74329411764705877</v>
      </c>
      <c r="K760" s="449">
        <v>117</v>
      </c>
      <c r="L760" s="453">
        <v>68</v>
      </c>
      <c r="M760" s="453">
        <v>8500</v>
      </c>
      <c r="N760" s="449">
        <v>1</v>
      </c>
      <c r="O760" s="449">
        <v>125</v>
      </c>
      <c r="P760" s="453"/>
      <c r="Q760" s="453"/>
      <c r="R760" s="523"/>
      <c r="S760" s="454"/>
    </row>
    <row r="761" spans="1:19" ht="14.4" customHeight="1" x14ac:dyDescent="0.3">
      <c r="A761" s="448" t="s">
        <v>996</v>
      </c>
      <c r="B761" s="449" t="s">
        <v>997</v>
      </c>
      <c r="C761" s="449" t="s">
        <v>407</v>
      </c>
      <c r="D761" s="449" t="s">
        <v>994</v>
      </c>
      <c r="E761" s="449" t="s">
        <v>998</v>
      </c>
      <c r="F761" s="449" t="s">
        <v>1063</v>
      </c>
      <c r="G761" s="449" t="s">
        <v>1064</v>
      </c>
      <c r="H761" s="453"/>
      <c r="I761" s="453"/>
      <c r="J761" s="449"/>
      <c r="K761" s="449"/>
      <c r="L761" s="453">
        <v>1</v>
      </c>
      <c r="M761" s="453">
        <v>495</v>
      </c>
      <c r="N761" s="449">
        <v>1</v>
      </c>
      <c r="O761" s="449">
        <v>495</v>
      </c>
      <c r="P761" s="453"/>
      <c r="Q761" s="453"/>
      <c r="R761" s="523"/>
      <c r="S761" s="454"/>
    </row>
    <row r="762" spans="1:19" ht="14.4" customHeight="1" x14ac:dyDescent="0.3">
      <c r="A762" s="448" t="s">
        <v>996</v>
      </c>
      <c r="B762" s="449" t="s">
        <v>997</v>
      </c>
      <c r="C762" s="449" t="s">
        <v>407</v>
      </c>
      <c r="D762" s="449" t="s">
        <v>994</v>
      </c>
      <c r="E762" s="449" t="s">
        <v>998</v>
      </c>
      <c r="F762" s="449" t="s">
        <v>1065</v>
      </c>
      <c r="G762" s="449" t="s">
        <v>1066</v>
      </c>
      <c r="H762" s="453">
        <v>1</v>
      </c>
      <c r="I762" s="453">
        <v>1268</v>
      </c>
      <c r="J762" s="449"/>
      <c r="K762" s="449">
        <v>1268</v>
      </c>
      <c r="L762" s="453"/>
      <c r="M762" s="453"/>
      <c r="N762" s="449"/>
      <c r="O762" s="449"/>
      <c r="P762" s="453"/>
      <c r="Q762" s="453"/>
      <c r="R762" s="523"/>
      <c r="S762" s="454"/>
    </row>
    <row r="763" spans="1:19" ht="14.4" customHeight="1" x14ac:dyDescent="0.3">
      <c r="A763" s="448" t="s">
        <v>996</v>
      </c>
      <c r="B763" s="449" t="s">
        <v>997</v>
      </c>
      <c r="C763" s="449" t="s">
        <v>407</v>
      </c>
      <c r="D763" s="449" t="s">
        <v>994</v>
      </c>
      <c r="E763" s="449" t="s">
        <v>998</v>
      </c>
      <c r="F763" s="449" t="s">
        <v>1067</v>
      </c>
      <c r="G763" s="449" t="s">
        <v>1068</v>
      </c>
      <c r="H763" s="453">
        <v>140</v>
      </c>
      <c r="I763" s="453">
        <v>61180</v>
      </c>
      <c r="J763" s="449">
        <v>1.4426523297491038</v>
      </c>
      <c r="K763" s="449">
        <v>437</v>
      </c>
      <c r="L763" s="453">
        <v>93</v>
      </c>
      <c r="M763" s="453">
        <v>42408</v>
      </c>
      <c r="N763" s="449">
        <v>1</v>
      </c>
      <c r="O763" s="449">
        <v>456</v>
      </c>
      <c r="P763" s="453">
        <v>1</v>
      </c>
      <c r="Q763" s="453">
        <v>456</v>
      </c>
      <c r="R763" s="523">
        <v>1.0752688172043012E-2</v>
      </c>
      <c r="S763" s="454">
        <v>456</v>
      </c>
    </row>
    <row r="764" spans="1:19" ht="14.4" customHeight="1" x14ac:dyDescent="0.3">
      <c r="A764" s="448" t="s">
        <v>996</v>
      </c>
      <c r="B764" s="449" t="s">
        <v>997</v>
      </c>
      <c r="C764" s="449" t="s">
        <v>407</v>
      </c>
      <c r="D764" s="449" t="s">
        <v>994</v>
      </c>
      <c r="E764" s="449" t="s">
        <v>998</v>
      </c>
      <c r="F764" s="449" t="s">
        <v>1069</v>
      </c>
      <c r="G764" s="449" t="s">
        <v>1070</v>
      </c>
      <c r="H764" s="453">
        <v>965</v>
      </c>
      <c r="I764" s="453">
        <v>52110</v>
      </c>
      <c r="J764" s="449">
        <v>0.9537667471996486</v>
      </c>
      <c r="K764" s="449">
        <v>54</v>
      </c>
      <c r="L764" s="453">
        <v>942</v>
      </c>
      <c r="M764" s="453">
        <v>54636</v>
      </c>
      <c r="N764" s="449">
        <v>1</v>
      </c>
      <c r="O764" s="449">
        <v>58</v>
      </c>
      <c r="P764" s="453">
        <v>14</v>
      </c>
      <c r="Q764" s="453">
        <v>812</v>
      </c>
      <c r="R764" s="523">
        <v>1.4861995753715499E-2</v>
      </c>
      <c r="S764" s="454">
        <v>58</v>
      </c>
    </row>
    <row r="765" spans="1:19" ht="14.4" customHeight="1" x14ac:dyDescent="0.3">
      <c r="A765" s="448" t="s">
        <v>996</v>
      </c>
      <c r="B765" s="449" t="s">
        <v>997</v>
      </c>
      <c r="C765" s="449" t="s">
        <v>407</v>
      </c>
      <c r="D765" s="449" t="s">
        <v>994</v>
      </c>
      <c r="E765" s="449" t="s">
        <v>998</v>
      </c>
      <c r="F765" s="449" t="s">
        <v>1071</v>
      </c>
      <c r="G765" s="449" t="s">
        <v>1072</v>
      </c>
      <c r="H765" s="453"/>
      <c r="I765" s="453"/>
      <c r="J765" s="449"/>
      <c r="K765" s="449"/>
      <c r="L765" s="453">
        <v>4</v>
      </c>
      <c r="M765" s="453">
        <v>8692</v>
      </c>
      <c r="N765" s="449">
        <v>1</v>
      </c>
      <c r="O765" s="449">
        <v>2173</v>
      </c>
      <c r="P765" s="453">
        <v>1</v>
      </c>
      <c r="Q765" s="453">
        <v>2173</v>
      </c>
      <c r="R765" s="523">
        <v>0.25</v>
      </c>
      <c r="S765" s="454">
        <v>2173</v>
      </c>
    </row>
    <row r="766" spans="1:19" ht="14.4" customHeight="1" x14ac:dyDescent="0.3">
      <c r="A766" s="448" t="s">
        <v>996</v>
      </c>
      <c r="B766" s="449" t="s">
        <v>997</v>
      </c>
      <c r="C766" s="449" t="s">
        <v>407</v>
      </c>
      <c r="D766" s="449" t="s">
        <v>994</v>
      </c>
      <c r="E766" s="449" t="s">
        <v>998</v>
      </c>
      <c r="F766" s="449" t="s">
        <v>1077</v>
      </c>
      <c r="G766" s="449" t="s">
        <v>1078</v>
      </c>
      <c r="H766" s="453">
        <v>534</v>
      </c>
      <c r="I766" s="453">
        <v>90246</v>
      </c>
      <c r="J766" s="449">
        <v>1.0231972789115646</v>
      </c>
      <c r="K766" s="449">
        <v>169</v>
      </c>
      <c r="L766" s="453">
        <v>504</v>
      </c>
      <c r="M766" s="453">
        <v>88200</v>
      </c>
      <c r="N766" s="449">
        <v>1</v>
      </c>
      <c r="O766" s="449">
        <v>175</v>
      </c>
      <c r="P766" s="453">
        <v>2</v>
      </c>
      <c r="Q766" s="453">
        <v>352</v>
      </c>
      <c r="R766" s="523">
        <v>3.9909297052154197E-3</v>
      </c>
      <c r="S766" s="454">
        <v>176</v>
      </c>
    </row>
    <row r="767" spans="1:19" ht="14.4" customHeight="1" x14ac:dyDescent="0.3">
      <c r="A767" s="448" t="s">
        <v>996</v>
      </c>
      <c r="B767" s="449" t="s">
        <v>997</v>
      </c>
      <c r="C767" s="449" t="s">
        <v>407</v>
      </c>
      <c r="D767" s="449" t="s">
        <v>994</v>
      </c>
      <c r="E767" s="449" t="s">
        <v>998</v>
      </c>
      <c r="F767" s="449" t="s">
        <v>1083</v>
      </c>
      <c r="G767" s="449" t="s">
        <v>1084</v>
      </c>
      <c r="H767" s="453">
        <v>3</v>
      </c>
      <c r="I767" s="453">
        <v>489</v>
      </c>
      <c r="J767" s="449">
        <v>0.96449704142011838</v>
      </c>
      <c r="K767" s="449">
        <v>163</v>
      </c>
      <c r="L767" s="453">
        <v>3</v>
      </c>
      <c r="M767" s="453">
        <v>507</v>
      </c>
      <c r="N767" s="449">
        <v>1</v>
      </c>
      <c r="O767" s="449">
        <v>169</v>
      </c>
      <c r="P767" s="453"/>
      <c r="Q767" s="453"/>
      <c r="R767" s="523"/>
      <c r="S767" s="454"/>
    </row>
    <row r="768" spans="1:19" ht="14.4" customHeight="1" x14ac:dyDescent="0.3">
      <c r="A768" s="448" t="s">
        <v>996</v>
      </c>
      <c r="B768" s="449" t="s">
        <v>997</v>
      </c>
      <c r="C768" s="449" t="s">
        <v>407</v>
      </c>
      <c r="D768" s="449" t="s">
        <v>994</v>
      </c>
      <c r="E768" s="449" t="s">
        <v>998</v>
      </c>
      <c r="F768" s="449" t="s">
        <v>1087</v>
      </c>
      <c r="G768" s="449" t="s">
        <v>1088</v>
      </c>
      <c r="H768" s="453">
        <v>2</v>
      </c>
      <c r="I768" s="453">
        <v>2016</v>
      </c>
      <c r="J768" s="449"/>
      <c r="K768" s="449">
        <v>1008</v>
      </c>
      <c r="L768" s="453"/>
      <c r="M768" s="453"/>
      <c r="N768" s="449"/>
      <c r="O768" s="449"/>
      <c r="P768" s="453"/>
      <c r="Q768" s="453"/>
      <c r="R768" s="523"/>
      <c r="S768" s="454"/>
    </row>
    <row r="769" spans="1:19" ht="14.4" customHeight="1" x14ac:dyDescent="0.3">
      <c r="A769" s="448" t="s">
        <v>996</v>
      </c>
      <c r="B769" s="449" t="s">
        <v>997</v>
      </c>
      <c r="C769" s="449" t="s">
        <v>407</v>
      </c>
      <c r="D769" s="449" t="s">
        <v>994</v>
      </c>
      <c r="E769" s="449" t="s">
        <v>998</v>
      </c>
      <c r="F769" s="449" t="s">
        <v>1091</v>
      </c>
      <c r="G769" s="449" t="s">
        <v>1092</v>
      </c>
      <c r="H769" s="453">
        <v>2</v>
      </c>
      <c r="I769" s="453">
        <v>4528</v>
      </c>
      <c r="J769" s="449"/>
      <c r="K769" s="449">
        <v>2264</v>
      </c>
      <c r="L769" s="453"/>
      <c r="M769" s="453"/>
      <c r="N769" s="449"/>
      <c r="O769" s="449"/>
      <c r="P769" s="453"/>
      <c r="Q769" s="453"/>
      <c r="R769" s="523"/>
      <c r="S769" s="454"/>
    </row>
    <row r="770" spans="1:19" ht="14.4" customHeight="1" x14ac:dyDescent="0.3">
      <c r="A770" s="448" t="s">
        <v>996</v>
      </c>
      <c r="B770" s="449" t="s">
        <v>997</v>
      </c>
      <c r="C770" s="449" t="s">
        <v>407</v>
      </c>
      <c r="D770" s="449" t="s">
        <v>994</v>
      </c>
      <c r="E770" s="449" t="s">
        <v>998</v>
      </c>
      <c r="F770" s="449" t="s">
        <v>1095</v>
      </c>
      <c r="G770" s="449" t="s">
        <v>1096</v>
      </c>
      <c r="H770" s="453">
        <v>24</v>
      </c>
      <c r="I770" s="453">
        <v>48288</v>
      </c>
      <c r="J770" s="449">
        <v>1.2594679186228481</v>
      </c>
      <c r="K770" s="449">
        <v>2012</v>
      </c>
      <c r="L770" s="453">
        <v>18</v>
      </c>
      <c r="M770" s="453">
        <v>38340</v>
      </c>
      <c r="N770" s="449">
        <v>1</v>
      </c>
      <c r="O770" s="449">
        <v>2130</v>
      </c>
      <c r="P770" s="453">
        <v>5</v>
      </c>
      <c r="Q770" s="453">
        <v>10655</v>
      </c>
      <c r="R770" s="523">
        <v>0.27790818988002086</v>
      </c>
      <c r="S770" s="454">
        <v>2131</v>
      </c>
    </row>
    <row r="771" spans="1:19" ht="14.4" customHeight="1" x14ac:dyDescent="0.3">
      <c r="A771" s="448" t="s">
        <v>996</v>
      </c>
      <c r="B771" s="449" t="s">
        <v>997</v>
      </c>
      <c r="C771" s="449" t="s">
        <v>407</v>
      </c>
      <c r="D771" s="449" t="s">
        <v>994</v>
      </c>
      <c r="E771" s="449" t="s">
        <v>998</v>
      </c>
      <c r="F771" s="449" t="s">
        <v>1097</v>
      </c>
      <c r="G771" s="449" t="s">
        <v>1098</v>
      </c>
      <c r="H771" s="453"/>
      <c r="I771" s="453"/>
      <c r="J771" s="449"/>
      <c r="K771" s="449"/>
      <c r="L771" s="453">
        <v>1</v>
      </c>
      <c r="M771" s="453">
        <v>242</v>
      </c>
      <c r="N771" s="449">
        <v>1</v>
      </c>
      <c r="O771" s="449">
        <v>242</v>
      </c>
      <c r="P771" s="453"/>
      <c r="Q771" s="453"/>
      <c r="R771" s="523"/>
      <c r="S771" s="454"/>
    </row>
    <row r="772" spans="1:19" ht="14.4" customHeight="1" x14ac:dyDescent="0.3">
      <c r="A772" s="448" t="s">
        <v>996</v>
      </c>
      <c r="B772" s="449" t="s">
        <v>997</v>
      </c>
      <c r="C772" s="449" t="s">
        <v>407</v>
      </c>
      <c r="D772" s="449" t="s">
        <v>994</v>
      </c>
      <c r="E772" s="449" t="s">
        <v>998</v>
      </c>
      <c r="F772" s="449" t="s">
        <v>1099</v>
      </c>
      <c r="G772" s="449" t="s">
        <v>1100</v>
      </c>
      <c r="H772" s="453"/>
      <c r="I772" s="453"/>
      <c r="J772" s="449"/>
      <c r="K772" s="449"/>
      <c r="L772" s="453">
        <v>1</v>
      </c>
      <c r="M772" s="453">
        <v>423</v>
      </c>
      <c r="N772" s="449">
        <v>1</v>
      </c>
      <c r="O772" s="449">
        <v>423</v>
      </c>
      <c r="P772" s="453"/>
      <c r="Q772" s="453"/>
      <c r="R772" s="523"/>
      <c r="S772" s="454"/>
    </row>
    <row r="773" spans="1:19" ht="14.4" customHeight="1" x14ac:dyDescent="0.3">
      <c r="A773" s="448" t="s">
        <v>996</v>
      </c>
      <c r="B773" s="449" t="s">
        <v>997</v>
      </c>
      <c r="C773" s="449" t="s">
        <v>407</v>
      </c>
      <c r="D773" s="449" t="s">
        <v>994</v>
      </c>
      <c r="E773" s="449" t="s">
        <v>998</v>
      </c>
      <c r="F773" s="449" t="s">
        <v>1103</v>
      </c>
      <c r="G773" s="449" t="s">
        <v>1004</v>
      </c>
      <c r="H773" s="453">
        <v>2</v>
      </c>
      <c r="I773" s="453">
        <v>70</v>
      </c>
      <c r="J773" s="449"/>
      <c r="K773" s="449">
        <v>35</v>
      </c>
      <c r="L773" s="453"/>
      <c r="M773" s="453"/>
      <c r="N773" s="449"/>
      <c r="O773" s="449"/>
      <c r="P773" s="453"/>
      <c r="Q773" s="453"/>
      <c r="R773" s="523"/>
      <c r="S773" s="454"/>
    </row>
    <row r="774" spans="1:19" ht="14.4" customHeight="1" x14ac:dyDescent="0.3">
      <c r="A774" s="448" t="s">
        <v>996</v>
      </c>
      <c r="B774" s="449" t="s">
        <v>997</v>
      </c>
      <c r="C774" s="449" t="s">
        <v>407</v>
      </c>
      <c r="D774" s="449" t="s">
        <v>994</v>
      </c>
      <c r="E774" s="449" t="s">
        <v>998</v>
      </c>
      <c r="F774" s="449" t="s">
        <v>1104</v>
      </c>
      <c r="G774" s="449" t="s">
        <v>1105</v>
      </c>
      <c r="H774" s="453"/>
      <c r="I774" s="453"/>
      <c r="J774" s="449"/>
      <c r="K774" s="449"/>
      <c r="L774" s="453">
        <v>1</v>
      </c>
      <c r="M774" s="453">
        <v>5216</v>
      </c>
      <c r="N774" s="449">
        <v>1</v>
      </c>
      <c r="O774" s="449">
        <v>5216</v>
      </c>
      <c r="P774" s="453"/>
      <c r="Q774" s="453"/>
      <c r="R774" s="523"/>
      <c r="S774" s="454"/>
    </row>
    <row r="775" spans="1:19" ht="14.4" customHeight="1" x14ac:dyDescent="0.3">
      <c r="A775" s="448" t="s">
        <v>996</v>
      </c>
      <c r="B775" s="449" t="s">
        <v>997</v>
      </c>
      <c r="C775" s="449" t="s">
        <v>407</v>
      </c>
      <c r="D775" s="449" t="s">
        <v>994</v>
      </c>
      <c r="E775" s="449" t="s">
        <v>998</v>
      </c>
      <c r="F775" s="449" t="s">
        <v>1108</v>
      </c>
      <c r="G775" s="449" t="s">
        <v>1109</v>
      </c>
      <c r="H775" s="453">
        <v>5</v>
      </c>
      <c r="I775" s="453">
        <v>1345</v>
      </c>
      <c r="J775" s="449">
        <v>0.93402777777777779</v>
      </c>
      <c r="K775" s="449">
        <v>269</v>
      </c>
      <c r="L775" s="453">
        <v>5</v>
      </c>
      <c r="M775" s="453">
        <v>1440</v>
      </c>
      <c r="N775" s="449">
        <v>1</v>
      </c>
      <c r="O775" s="449">
        <v>288</v>
      </c>
      <c r="P775" s="453">
        <v>1</v>
      </c>
      <c r="Q775" s="453">
        <v>289</v>
      </c>
      <c r="R775" s="523">
        <v>0.20069444444444445</v>
      </c>
      <c r="S775" s="454">
        <v>289</v>
      </c>
    </row>
    <row r="776" spans="1:19" ht="14.4" customHeight="1" x14ac:dyDescent="0.3">
      <c r="A776" s="448" t="s">
        <v>996</v>
      </c>
      <c r="B776" s="449" t="s">
        <v>997</v>
      </c>
      <c r="C776" s="449" t="s">
        <v>407</v>
      </c>
      <c r="D776" s="449" t="s">
        <v>994</v>
      </c>
      <c r="E776" s="449" t="s">
        <v>998</v>
      </c>
      <c r="F776" s="449" t="s">
        <v>1116</v>
      </c>
      <c r="G776" s="449" t="s">
        <v>1117</v>
      </c>
      <c r="H776" s="453"/>
      <c r="I776" s="453"/>
      <c r="J776" s="449"/>
      <c r="K776" s="449"/>
      <c r="L776" s="453">
        <v>2</v>
      </c>
      <c r="M776" s="453">
        <v>0</v>
      </c>
      <c r="N776" s="449"/>
      <c r="O776" s="449">
        <v>0</v>
      </c>
      <c r="P776" s="453">
        <v>1</v>
      </c>
      <c r="Q776" s="453">
        <v>0</v>
      </c>
      <c r="R776" s="523"/>
      <c r="S776" s="454">
        <v>0</v>
      </c>
    </row>
    <row r="777" spans="1:19" ht="14.4" customHeight="1" x14ac:dyDescent="0.3">
      <c r="A777" s="448" t="s">
        <v>996</v>
      </c>
      <c r="B777" s="449" t="s">
        <v>997</v>
      </c>
      <c r="C777" s="449" t="s">
        <v>407</v>
      </c>
      <c r="D777" s="449" t="s">
        <v>983</v>
      </c>
      <c r="E777" s="449" t="s">
        <v>998</v>
      </c>
      <c r="F777" s="449" t="s">
        <v>1087</v>
      </c>
      <c r="G777" s="449" t="s">
        <v>1088</v>
      </c>
      <c r="H777" s="453"/>
      <c r="I777" s="453"/>
      <c r="J777" s="449"/>
      <c r="K777" s="449"/>
      <c r="L777" s="453"/>
      <c r="M777" s="453"/>
      <c r="N777" s="449"/>
      <c r="O777" s="449"/>
      <c r="P777" s="453">
        <v>50</v>
      </c>
      <c r="Q777" s="453">
        <v>50600</v>
      </c>
      <c r="R777" s="523"/>
      <c r="S777" s="454">
        <v>1012</v>
      </c>
    </row>
    <row r="778" spans="1:19" ht="14.4" customHeight="1" x14ac:dyDescent="0.3">
      <c r="A778" s="448" t="s">
        <v>996</v>
      </c>
      <c r="B778" s="449" t="s">
        <v>997</v>
      </c>
      <c r="C778" s="449" t="s">
        <v>407</v>
      </c>
      <c r="D778" s="449" t="s">
        <v>983</v>
      </c>
      <c r="E778" s="449" t="s">
        <v>998</v>
      </c>
      <c r="F778" s="449" t="s">
        <v>1087</v>
      </c>
      <c r="G778" s="449"/>
      <c r="H778" s="453"/>
      <c r="I778" s="453"/>
      <c r="J778" s="449"/>
      <c r="K778" s="449"/>
      <c r="L778" s="453"/>
      <c r="M778" s="453"/>
      <c r="N778" s="449"/>
      <c r="O778" s="449"/>
      <c r="P778" s="453">
        <v>3</v>
      </c>
      <c r="Q778" s="453">
        <v>3036</v>
      </c>
      <c r="R778" s="523"/>
      <c r="S778" s="454">
        <v>1012</v>
      </c>
    </row>
    <row r="779" spans="1:19" ht="14.4" customHeight="1" x14ac:dyDescent="0.3">
      <c r="A779" s="448" t="s">
        <v>996</v>
      </c>
      <c r="B779" s="449" t="s">
        <v>997</v>
      </c>
      <c r="C779" s="449" t="s">
        <v>407</v>
      </c>
      <c r="D779" s="449" t="s">
        <v>987</v>
      </c>
      <c r="E779" s="449" t="s">
        <v>998</v>
      </c>
      <c r="F779" s="449" t="s">
        <v>1087</v>
      </c>
      <c r="G779" s="449" t="s">
        <v>1088</v>
      </c>
      <c r="H779" s="453"/>
      <c r="I779" s="453"/>
      <c r="J779" s="449"/>
      <c r="K779" s="449"/>
      <c r="L779" s="453"/>
      <c r="M779" s="453"/>
      <c r="N779" s="449"/>
      <c r="O779" s="449"/>
      <c r="P779" s="453">
        <v>1</v>
      </c>
      <c r="Q779" s="453">
        <v>1012</v>
      </c>
      <c r="R779" s="523"/>
      <c r="S779" s="454">
        <v>1012</v>
      </c>
    </row>
    <row r="780" spans="1:19" ht="14.4" customHeight="1" x14ac:dyDescent="0.3">
      <c r="A780" s="448" t="s">
        <v>996</v>
      </c>
      <c r="B780" s="449" t="s">
        <v>997</v>
      </c>
      <c r="C780" s="449" t="s">
        <v>482</v>
      </c>
      <c r="D780" s="449" t="s">
        <v>964</v>
      </c>
      <c r="E780" s="449" t="s">
        <v>998</v>
      </c>
      <c r="F780" s="449" t="s">
        <v>1013</v>
      </c>
      <c r="G780" s="449" t="s">
        <v>1014</v>
      </c>
      <c r="H780" s="453"/>
      <c r="I780" s="453"/>
      <c r="J780" s="449"/>
      <c r="K780" s="449"/>
      <c r="L780" s="453"/>
      <c r="M780" s="453"/>
      <c r="N780" s="449"/>
      <c r="O780" s="449"/>
      <c r="P780" s="453">
        <v>163</v>
      </c>
      <c r="Q780" s="453">
        <v>29340</v>
      </c>
      <c r="R780" s="523"/>
      <c r="S780" s="454">
        <v>180</v>
      </c>
    </row>
    <row r="781" spans="1:19" ht="14.4" customHeight="1" x14ac:dyDescent="0.3">
      <c r="A781" s="448" t="s">
        <v>996</v>
      </c>
      <c r="B781" s="449" t="s">
        <v>997</v>
      </c>
      <c r="C781" s="449" t="s">
        <v>482</v>
      </c>
      <c r="D781" s="449" t="s">
        <v>964</v>
      </c>
      <c r="E781" s="449" t="s">
        <v>998</v>
      </c>
      <c r="F781" s="449" t="s">
        <v>1021</v>
      </c>
      <c r="G781" s="449" t="s">
        <v>1022</v>
      </c>
      <c r="H781" s="453"/>
      <c r="I781" s="453"/>
      <c r="J781" s="449"/>
      <c r="K781" s="449"/>
      <c r="L781" s="453"/>
      <c r="M781" s="453"/>
      <c r="N781" s="449"/>
      <c r="O781" s="449"/>
      <c r="P781" s="453">
        <v>320</v>
      </c>
      <c r="Q781" s="453">
        <v>111680</v>
      </c>
      <c r="R781" s="523"/>
      <c r="S781" s="454">
        <v>349</v>
      </c>
    </row>
    <row r="782" spans="1:19" ht="14.4" customHeight="1" x14ac:dyDescent="0.3">
      <c r="A782" s="448" t="s">
        <v>996</v>
      </c>
      <c r="B782" s="449" t="s">
        <v>997</v>
      </c>
      <c r="C782" s="449" t="s">
        <v>482</v>
      </c>
      <c r="D782" s="449" t="s">
        <v>964</v>
      </c>
      <c r="E782" s="449" t="s">
        <v>998</v>
      </c>
      <c r="F782" s="449" t="s">
        <v>1049</v>
      </c>
      <c r="G782" s="449" t="s">
        <v>1050</v>
      </c>
      <c r="H782" s="453"/>
      <c r="I782" s="453"/>
      <c r="J782" s="449"/>
      <c r="K782" s="449"/>
      <c r="L782" s="453"/>
      <c r="M782" s="453"/>
      <c r="N782" s="449"/>
      <c r="O782" s="449"/>
      <c r="P782" s="453">
        <v>4</v>
      </c>
      <c r="Q782" s="453">
        <v>1976</v>
      </c>
      <c r="R782" s="523"/>
      <c r="S782" s="454">
        <v>494</v>
      </c>
    </row>
    <row r="783" spans="1:19" ht="14.4" customHeight="1" x14ac:dyDescent="0.3">
      <c r="A783" s="448" t="s">
        <v>996</v>
      </c>
      <c r="B783" s="449" t="s">
        <v>997</v>
      </c>
      <c r="C783" s="449" t="s">
        <v>482</v>
      </c>
      <c r="D783" s="449" t="s">
        <v>964</v>
      </c>
      <c r="E783" s="449" t="s">
        <v>998</v>
      </c>
      <c r="F783" s="449" t="s">
        <v>1053</v>
      </c>
      <c r="G783" s="449" t="s">
        <v>1054</v>
      </c>
      <c r="H783" s="453"/>
      <c r="I783" s="453"/>
      <c r="J783" s="449"/>
      <c r="K783" s="449"/>
      <c r="L783" s="453"/>
      <c r="M783" s="453"/>
      <c r="N783" s="449"/>
      <c r="O783" s="449"/>
      <c r="P783" s="453">
        <v>3</v>
      </c>
      <c r="Q783" s="453">
        <v>1110</v>
      </c>
      <c r="R783" s="523"/>
      <c r="S783" s="454">
        <v>370</v>
      </c>
    </row>
    <row r="784" spans="1:19" ht="14.4" customHeight="1" x14ac:dyDescent="0.3">
      <c r="A784" s="448" t="s">
        <v>996</v>
      </c>
      <c r="B784" s="449" t="s">
        <v>997</v>
      </c>
      <c r="C784" s="449" t="s">
        <v>482</v>
      </c>
      <c r="D784" s="449" t="s">
        <v>964</v>
      </c>
      <c r="E784" s="449" t="s">
        <v>998</v>
      </c>
      <c r="F784" s="449" t="s">
        <v>1055</v>
      </c>
      <c r="G784" s="449" t="s">
        <v>1056</v>
      </c>
      <c r="H784" s="453"/>
      <c r="I784" s="453"/>
      <c r="J784" s="449"/>
      <c r="K784" s="449"/>
      <c r="L784" s="453"/>
      <c r="M784" s="453"/>
      <c r="N784" s="449"/>
      <c r="O784" s="449"/>
      <c r="P784" s="453">
        <v>151</v>
      </c>
      <c r="Q784" s="453">
        <v>469308</v>
      </c>
      <c r="R784" s="523"/>
      <c r="S784" s="454">
        <v>3108</v>
      </c>
    </row>
    <row r="785" spans="1:19" ht="14.4" customHeight="1" x14ac:dyDescent="0.3">
      <c r="A785" s="448" t="s">
        <v>996</v>
      </c>
      <c r="B785" s="449" t="s">
        <v>997</v>
      </c>
      <c r="C785" s="449" t="s">
        <v>482</v>
      </c>
      <c r="D785" s="449" t="s">
        <v>964</v>
      </c>
      <c r="E785" s="449" t="s">
        <v>998</v>
      </c>
      <c r="F785" s="449" t="s">
        <v>1057</v>
      </c>
      <c r="G785" s="449" t="s">
        <v>1058</v>
      </c>
      <c r="H785" s="453"/>
      <c r="I785" s="453"/>
      <c r="J785" s="449"/>
      <c r="K785" s="449"/>
      <c r="L785" s="453"/>
      <c r="M785" s="453"/>
      <c r="N785" s="449"/>
      <c r="O785" s="449"/>
      <c r="P785" s="453">
        <v>14</v>
      </c>
      <c r="Q785" s="453">
        <v>179116</v>
      </c>
      <c r="R785" s="523"/>
      <c r="S785" s="454">
        <v>12794</v>
      </c>
    </row>
    <row r="786" spans="1:19" ht="14.4" customHeight="1" x14ac:dyDescent="0.3">
      <c r="A786" s="448" t="s">
        <v>996</v>
      </c>
      <c r="B786" s="449" t="s">
        <v>997</v>
      </c>
      <c r="C786" s="449" t="s">
        <v>482</v>
      </c>
      <c r="D786" s="449" t="s">
        <v>964</v>
      </c>
      <c r="E786" s="449" t="s">
        <v>998</v>
      </c>
      <c r="F786" s="449" t="s">
        <v>1059</v>
      </c>
      <c r="G786" s="449" t="s">
        <v>1060</v>
      </c>
      <c r="H786" s="453"/>
      <c r="I786" s="453"/>
      <c r="J786" s="449"/>
      <c r="K786" s="449"/>
      <c r="L786" s="453"/>
      <c r="M786" s="453"/>
      <c r="N786" s="449"/>
      <c r="O786" s="449"/>
      <c r="P786" s="453">
        <v>1</v>
      </c>
      <c r="Q786" s="453">
        <v>111</v>
      </c>
      <c r="R786" s="523"/>
      <c r="S786" s="454">
        <v>111</v>
      </c>
    </row>
    <row r="787" spans="1:19" ht="14.4" customHeight="1" x14ac:dyDescent="0.3">
      <c r="A787" s="448" t="s">
        <v>996</v>
      </c>
      <c r="B787" s="449" t="s">
        <v>997</v>
      </c>
      <c r="C787" s="449" t="s">
        <v>482</v>
      </c>
      <c r="D787" s="449" t="s">
        <v>964</v>
      </c>
      <c r="E787" s="449" t="s">
        <v>998</v>
      </c>
      <c r="F787" s="449" t="s">
        <v>1067</v>
      </c>
      <c r="G787" s="449" t="s">
        <v>1068</v>
      </c>
      <c r="H787" s="453"/>
      <c r="I787" s="453"/>
      <c r="J787" s="449"/>
      <c r="K787" s="449"/>
      <c r="L787" s="453"/>
      <c r="M787" s="453"/>
      <c r="N787" s="449"/>
      <c r="O787" s="449"/>
      <c r="P787" s="453">
        <v>1</v>
      </c>
      <c r="Q787" s="453">
        <v>456</v>
      </c>
      <c r="R787" s="523"/>
      <c r="S787" s="454">
        <v>456</v>
      </c>
    </row>
    <row r="788" spans="1:19" ht="14.4" customHeight="1" x14ac:dyDescent="0.3">
      <c r="A788" s="448" t="s">
        <v>996</v>
      </c>
      <c r="B788" s="449" t="s">
        <v>997</v>
      </c>
      <c r="C788" s="449" t="s">
        <v>482</v>
      </c>
      <c r="D788" s="449" t="s">
        <v>964</v>
      </c>
      <c r="E788" s="449" t="s">
        <v>998</v>
      </c>
      <c r="F788" s="449" t="s">
        <v>1069</v>
      </c>
      <c r="G788" s="449" t="s">
        <v>1070</v>
      </c>
      <c r="H788" s="453"/>
      <c r="I788" s="453"/>
      <c r="J788" s="449"/>
      <c r="K788" s="449"/>
      <c r="L788" s="453"/>
      <c r="M788" s="453"/>
      <c r="N788" s="449"/>
      <c r="O788" s="449"/>
      <c r="P788" s="453">
        <v>8</v>
      </c>
      <c r="Q788" s="453">
        <v>464</v>
      </c>
      <c r="R788" s="523"/>
      <c r="S788" s="454">
        <v>58</v>
      </c>
    </row>
    <row r="789" spans="1:19" ht="14.4" customHeight="1" x14ac:dyDescent="0.3">
      <c r="A789" s="448" t="s">
        <v>996</v>
      </c>
      <c r="B789" s="449" t="s">
        <v>997</v>
      </c>
      <c r="C789" s="449" t="s">
        <v>482</v>
      </c>
      <c r="D789" s="449" t="s">
        <v>964</v>
      </c>
      <c r="E789" s="449" t="s">
        <v>998</v>
      </c>
      <c r="F789" s="449" t="s">
        <v>1071</v>
      </c>
      <c r="G789" s="449" t="s">
        <v>1072</v>
      </c>
      <c r="H789" s="453"/>
      <c r="I789" s="453"/>
      <c r="J789" s="449"/>
      <c r="K789" s="449"/>
      <c r="L789" s="453"/>
      <c r="M789" s="453"/>
      <c r="N789" s="449"/>
      <c r="O789" s="449"/>
      <c r="P789" s="453">
        <v>158</v>
      </c>
      <c r="Q789" s="453">
        <v>343334</v>
      </c>
      <c r="R789" s="523"/>
      <c r="S789" s="454">
        <v>2173</v>
      </c>
    </row>
    <row r="790" spans="1:19" ht="14.4" customHeight="1" x14ac:dyDescent="0.3">
      <c r="A790" s="448" t="s">
        <v>996</v>
      </c>
      <c r="B790" s="449" t="s">
        <v>997</v>
      </c>
      <c r="C790" s="449" t="s">
        <v>482</v>
      </c>
      <c r="D790" s="449" t="s">
        <v>964</v>
      </c>
      <c r="E790" s="449" t="s">
        <v>998</v>
      </c>
      <c r="F790" s="449" t="s">
        <v>1077</v>
      </c>
      <c r="G790" s="449" t="s">
        <v>1078</v>
      </c>
      <c r="H790" s="453"/>
      <c r="I790" s="453"/>
      <c r="J790" s="449"/>
      <c r="K790" s="449"/>
      <c r="L790" s="453"/>
      <c r="M790" s="453"/>
      <c r="N790" s="449"/>
      <c r="O790" s="449"/>
      <c r="P790" s="453">
        <v>3</v>
      </c>
      <c r="Q790" s="453">
        <v>528</v>
      </c>
      <c r="R790" s="523"/>
      <c r="S790" s="454">
        <v>176</v>
      </c>
    </row>
    <row r="791" spans="1:19" ht="14.4" customHeight="1" x14ac:dyDescent="0.3">
      <c r="A791" s="448" t="s">
        <v>996</v>
      </c>
      <c r="B791" s="449" t="s">
        <v>997</v>
      </c>
      <c r="C791" s="449" t="s">
        <v>482</v>
      </c>
      <c r="D791" s="449" t="s">
        <v>964</v>
      </c>
      <c r="E791" s="449" t="s">
        <v>998</v>
      </c>
      <c r="F791" s="449" t="s">
        <v>1087</v>
      </c>
      <c r="G791" s="449" t="s">
        <v>1088</v>
      </c>
      <c r="H791" s="453"/>
      <c r="I791" s="453"/>
      <c r="J791" s="449"/>
      <c r="K791" s="449"/>
      <c r="L791" s="453"/>
      <c r="M791" s="453"/>
      <c r="N791" s="449"/>
      <c r="O791" s="449"/>
      <c r="P791" s="453">
        <v>1</v>
      </c>
      <c r="Q791" s="453">
        <v>1012</v>
      </c>
      <c r="R791" s="523"/>
      <c r="S791" s="454">
        <v>1012</v>
      </c>
    </row>
    <row r="792" spans="1:19" ht="14.4" customHeight="1" x14ac:dyDescent="0.3">
      <c r="A792" s="448" t="s">
        <v>996</v>
      </c>
      <c r="B792" s="449" t="s">
        <v>997</v>
      </c>
      <c r="C792" s="449" t="s">
        <v>482</v>
      </c>
      <c r="D792" s="449" t="s">
        <v>964</v>
      </c>
      <c r="E792" s="449" t="s">
        <v>998</v>
      </c>
      <c r="F792" s="449" t="s">
        <v>1095</v>
      </c>
      <c r="G792" s="449" t="s">
        <v>1096</v>
      </c>
      <c r="H792" s="453"/>
      <c r="I792" s="453"/>
      <c r="J792" s="449"/>
      <c r="K792" s="449"/>
      <c r="L792" s="453"/>
      <c r="M792" s="453"/>
      <c r="N792" s="449"/>
      <c r="O792" s="449"/>
      <c r="P792" s="453">
        <v>316</v>
      </c>
      <c r="Q792" s="453">
        <v>673396</v>
      </c>
      <c r="R792" s="523"/>
      <c r="S792" s="454">
        <v>2131</v>
      </c>
    </row>
    <row r="793" spans="1:19" ht="14.4" customHeight="1" x14ac:dyDescent="0.3">
      <c r="A793" s="448" t="s">
        <v>996</v>
      </c>
      <c r="B793" s="449" t="s">
        <v>997</v>
      </c>
      <c r="C793" s="449" t="s">
        <v>482</v>
      </c>
      <c r="D793" s="449" t="s">
        <v>964</v>
      </c>
      <c r="E793" s="449" t="s">
        <v>998</v>
      </c>
      <c r="F793" s="449" t="s">
        <v>1108</v>
      </c>
      <c r="G793" s="449" t="s">
        <v>1109</v>
      </c>
      <c r="H793" s="453"/>
      <c r="I793" s="453"/>
      <c r="J793" s="449"/>
      <c r="K793" s="449"/>
      <c r="L793" s="453"/>
      <c r="M793" s="453"/>
      <c r="N793" s="449"/>
      <c r="O793" s="449"/>
      <c r="P793" s="453">
        <v>4</v>
      </c>
      <c r="Q793" s="453">
        <v>1156</v>
      </c>
      <c r="R793" s="523"/>
      <c r="S793" s="454">
        <v>289</v>
      </c>
    </row>
    <row r="794" spans="1:19" ht="14.4" customHeight="1" x14ac:dyDescent="0.3">
      <c r="A794" s="448" t="s">
        <v>996</v>
      </c>
      <c r="B794" s="449" t="s">
        <v>997</v>
      </c>
      <c r="C794" s="449" t="s">
        <v>482</v>
      </c>
      <c r="D794" s="449" t="s">
        <v>964</v>
      </c>
      <c r="E794" s="449" t="s">
        <v>998</v>
      </c>
      <c r="F794" s="449" t="s">
        <v>1116</v>
      </c>
      <c r="G794" s="449" t="s">
        <v>1117</v>
      </c>
      <c r="H794" s="453"/>
      <c r="I794" s="453"/>
      <c r="J794" s="449"/>
      <c r="K794" s="449"/>
      <c r="L794" s="453"/>
      <c r="M794" s="453"/>
      <c r="N794" s="449"/>
      <c r="O794" s="449"/>
      <c r="P794" s="453">
        <v>139</v>
      </c>
      <c r="Q794" s="453">
        <v>0</v>
      </c>
      <c r="R794" s="523"/>
      <c r="S794" s="454">
        <v>0</v>
      </c>
    </row>
    <row r="795" spans="1:19" ht="14.4" customHeight="1" x14ac:dyDescent="0.3">
      <c r="A795" s="448" t="s">
        <v>996</v>
      </c>
      <c r="B795" s="449" t="s">
        <v>997</v>
      </c>
      <c r="C795" s="449" t="s">
        <v>482</v>
      </c>
      <c r="D795" s="449" t="s">
        <v>969</v>
      </c>
      <c r="E795" s="449" t="s">
        <v>998</v>
      </c>
      <c r="F795" s="449" t="s">
        <v>1013</v>
      </c>
      <c r="G795" s="449" t="s">
        <v>1014</v>
      </c>
      <c r="H795" s="453"/>
      <c r="I795" s="453"/>
      <c r="J795" s="449"/>
      <c r="K795" s="449"/>
      <c r="L795" s="453">
        <v>1</v>
      </c>
      <c r="M795" s="453">
        <v>179</v>
      </c>
      <c r="N795" s="449">
        <v>1</v>
      </c>
      <c r="O795" s="449">
        <v>179</v>
      </c>
      <c r="P795" s="453"/>
      <c r="Q795" s="453"/>
      <c r="R795" s="523"/>
      <c r="S795" s="454"/>
    </row>
    <row r="796" spans="1:19" ht="14.4" customHeight="1" x14ac:dyDescent="0.3">
      <c r="A796" s="448" t="s">
        <v>996</v>
      </c>
      <c r="B796" s="449" t="s">
        <v>997</v>
      </c>
      <c r="C796" s="449" t="s">
        <v>482</v>
      </c>
      <c r="D796" s="449" t="s">
        <v>969</v>
      </c>
      <c r="E796" s="449" t="s">
        <v>998</v>
      </c>
      <c r="F796" s="449" t="s">
        <v>1021</v>
      </c>
      <c r="G796" s="449" t="s">
        <v>1022</v>
      </c>
      <c r="H796" s="453"/>
      <c r="I796" s="453"/>
      <c r="J796" s="449"/>
      <c r="K796" s="449"/>
      <c r="L796" s="453">
        <v>2</v>
      </c>
      <c r="M796" s="453">
        <v>698</v>
      </c>
      <c r="N796" s="449">
        <v>1</v>
      </c>
      <c r="O796" s="449">
        <v>349</v>
      </c>
      <c r="P796" s="453"/>
      <c r="Q796" s="453"/>
      <c r="R796" s="523"/>
      <c r="S796" s="454"/>
    </row>
    <row r="797" spans="1:19" ht="14.4" customHeight="1" x14ac:dyDescent="0.3">
      <c r="A797" s="448" t="s">
        <v>996</v>
      </c>
      <c r="B797" s="449" t="s">
        <v>997</v>
      </c>
      <c r="C797" s="449" t="s">
        <v>482</v>
      </c>
      <c r="D797" s="449" t="s">
        <v>969</v>
      </c>
      <c r="E797" s="449" t="s">
        <v>998</v>
      </c>
      <c r="F797" s="449" t="s">
        <v>1055</v>
      </c>
      <c r="G797" s="449" t="s">
        <v>1056</v>
      </c>
      <c r="H797" s="453"/>
      <c r="I797" s="453"/>
      <c r="J797" s="449"/>
      <c r="K797" s="449"/>
      <c r="L797" s="453">
        <v>1</v>
      </c>
      <c r="M797" s="453">
        <v>3105</v>
      </c>
      <c r="N797" s="449">
        <v>1</v>
      </c>
      <c r="O797" s="449">
        <v>3105</v>
      </c>
      <c r="P797" s="453"/>
      <c r="Q797" s="453"/>
      <c r="R797" s="523"/>
      <c r="S797" s="454"/>
    </row>
    <row r="798" spans="1:19" ht="14.4" customHeight="1" x14ac:dyDescent="0.3">
      <c r="A798" s="448" t="s">
        <v>996</v>
      </c>
      <c r="B798" s="449" t="s">
        <v>997</v>
      </c>
      <c r="C798" s="449" t="s">
        <v>482</v>
      </c>
      <c r="D798" s="449" t="s">
        <v>969</v>
      </c>
      <c r="E798" s="449" t="s">
        <v>998</v>
      </c>
      <c r="F798" s="449" t="s">
        <v>1071</v>
      </c>
      <c r="G798" s="449" t="s">
        <v>1072</v>
      </c>
      <c r="H798" s="453"/>
      <c r="I798" s="453"/>
      <c r="J798" s="449"/>
      <c r="K798" s="449"/>
      <c r="L798" s="453">
        <v>1</v>
      </c>
      <c r="M798" s="453">
        <v>2173</v>
      </c>
      <c r="N798" s="449">
        <v>1</v>
      </c>
      <c r="O798" s="449">
        <v>2173</v>
      </c>
      <c r="P798" s="453"/>
      <c r="Q798" s="453"/>
      <c r="R798" s="523"/>
      <c r="S798" s="454"/>
    </row>
    <row r="799" spans="1:19" ht="14.4" customHeight="1" x14ac:dyDescent="0.3">
      <c r="A799" s="448" t="s">
        <v>996</v>
      </c>
      <c r="B799" s="449" t="s">
        <v>997</v>
      </c>
      <c r="C799" s="449" t="s">
        <v>482</v>
      </c>
      <c r="D799" s="449" t="s">
        <v>969</v>
      </c>
      <c r="E799" s="449" t="s">
        <v>998</v>
      </c>
      <c r="F799" s="449" t="s">
        <v>1095</v>
      </c>
      <c r="G799" s="449" t="s">
        <v>1096</v>
      </c>
      <c r="H799" s="453"/>
      <c r="I799" s="453"/>
      <c r="J799" s="449"/>
      <c r="K799" s="449"/>
      <c r="L799" s="453">
        <v>2</v>
      </c>
      <c r="M799" s="453">
        <v>4260</v>
      </c>
      <c r="N799" s="449">
        <v>1</v>
      </c>
      <c r="O799" s="449">
        <v>2130</v>
      </c>
      <c r="P799" s="453"/>
      <c r="Q799" s="453"/>
      <c r="R799" s="523"/>
      <c r="S799" s="454"/>
    </row>
    <row r="800" spans="1:19" ht="14.4" customHeight="1" x14ac:dyDescent="0.3">
      <c r="A800" s="448" t="s">
        <v>996</v>
      </c>
      <c r="B800" s="449" t="s">
        <v>997</v>
      </c>
      <c r="C800" s="449" t="s">
        <v>482</v>
      </c>
      <c r="D800" s="449" t="s">
        <v>969</v>
      </c>
      <c r="E800" s="449" t="s">
        <v>998</v>
      </c>
      <c r="F800" s="449" t="s">
        <v>1116</v>
      </c>
      <c r="G800" s="449" t="s">
        <v>1117</v>
      </c>
      <c r="H800" s="453"/>
      <c r="I800" s="453"/>
      <c r="J800" s="449"/>
      <c r="K800" s="449"/>
      <c r="L800" s="453">
        <v>1</v>
      </c>
      <c r="M800" s="453">
        <v>0</v>
      </c>
      <c r="N800" s="449"/>
      <c r="O800" s="449">
        <v>0</v>
      </c>
      <c r="P800" s="453"/>
      <c r="Q800" s="453"/>
      <c r="R800" s="523"/>
      <c r="S800" s="454"/>
    </row>
    <row r="801" spans="1:19" ht="14.4" customHeight="1" x14ac:dyDescent="0.3">
      <c r="A801" s="448" t="s">
        <v>996</v>
      </c>
      <c r="B801" s="449" t="s">
        <v>997</v>
      </c>
      <c r="C801" s="449" t="s">
        <v>482</v>
      </c>
      <c r="D801" s="449" t="s">
        <v>971</v>
      </c>
      <c r="E801" s="449" t="s">
        <v>998</v>
      </c>
      <c r="F801" s="449" t="s">
        <v>1013</v>
      </c>
      <c r="G801" s="449" t="s">
        <v>1014</v>
      </c>
      <c r="H801" s="453"/>
      <c r="I801" s="453"/>
      <c r="J801" s="449"/>
      <c r="K801" s="449"/>
      <c r="L801" s="453">
        <v>1</v>
      </c>
      <c r="M801" s="453">
        <v>179</v>
      </c>
      <c r="N801" s="449">
        <v>1</v>
      </c>
      <c r="O801" s="449">
        <v>179</v>
      </c>
      <c r="P801" s="453"/>
      <c r="Q801" s="453"/>
      <c r="R801" s="523"/>
      <c r="S801" s="454"/>
    </row>
    <row r="802" spans="1:19" ht="14.4" customHeight="1" x14ac:dyDescent="0.3">
      <c r="A802" s="448" t="s">
        <v>996</v>
      </c>
      <c r="B802" s="449" t="s">
        <v>997</v>
      </c>
      <c r="C802" s="449" t="s">
        <v>482</v>
      </c>
      <c r="D802" s="449" t="s">
        <v>971</v>
      </c>
      <c r="E802" s="449" t="s">
        <v>998</v>
      </c>
      <c r="F802" s="449" t="s">
        <v>1021</v>
      </c>
      <c r="G802" s="449" t="s">
        <v>1022</v>
      </c>
      <c r="H802" s="453"/>
      <c r="I802" s="453"/>
      <c r="J802" s="449"/>
      <c r="K802" s="449"/>
      <c r="L802" s="453">
        <v>2</v>
      </c>
      <c r="M802" s="453">
        <v>698</v>
      </c>
      <c r="N802" s="449">
        <v>1</v>
      </c>
      <c r="O802" s="449">
        <v>349</v>
      </c>
      <c r="P802" s="453"/>
      <c r="Q802" s="453"/>
      <c r="R802" s="523"/>
      <c r="S802" s="454"/>
    </row>
    <row r="803" spans="1:19" ht="14.4" customHeight="1" x14ac:dyDescent="0.3">
      <c r="A803" s="448" t="s">
        <v>996</v>
      </c>
      <c r="B803" s="449" t="s">
        <v>997</v>
      </c>
      <c r="C803" s="449" t="s">
        <v>482</v>
      </c>
      <c r="D803" s="449" t="s">
        <v>971</v>
      </c>
      <c r="E803" s="449" t="s">
        <v>998</v>
      </c>
      <c r="F803" s="449" t="s">
        <v>1057</v>
      </c>
      <c r="G803" s="449" t="s">
        <v>1058</v>
      </c>
      <c r="H803" s="453"/>
      <c r="I803" s="453"/>
      <c r="J803" s="449"/>
      <c r="K803" s="449"/>
      <c r="L803" s="453">
        <v>1</v>
      </c>
      <c r="M803" s="453">
        <v>12793</v>
      </c>
      <c r="N803" s="449">
        <v>1</v>
      </c>
      <c r="O803" s="449">
        <v>12793</v>
      </c>
      <c r="P803" s="453"/>
      <c r="Q803" s="453"/>
      <c r="R803" s="523"/>
      <c r="S803" s="454"/>
    </row>
    <row r="804" spans="1:19" ht="14.4" customHeight="1" x14ac:dyDescent="0.3">
      <c r="A804" s="448" t="s">
        <v>996</v>
      </c>
      <c r="B804" s="449" t="s">
        <v>997</v>
      </c>
      <c r="C804" s="449" t="s">
        <v>482</v>
      </c>
      <c r="D804" s="449" t="s">
        <v>971</v>
      </c>
      <c r="E804" s="449" t="s">
        <v>998</v>
      </c>
      <c r="F804" s="449" t="s">
        <v>1071</v>
      </c>
      <c r="G804" s="449" t="s">
        <v>1072</v>
      </c>
      <c r="H804" s="453"/>
      <c r="I804" s="453"/>
      <c r="J804" s="449"/>
      <c r="K804" s="449"/>
      <c r="L804" s="453">
        <v>1</v>
      </c>
      <c r="M804" s="453">
        <v>2173</v>
      </c>
      <c r="N804" s="449">
        <v>1</v>
      </c>
      <c r="O804" s="449">
        <v>2173</v>
      </c>
      <c r="P804" s="453"/>
      <c r="Q804" s="453"/>
      <c r="R804" s="523"/>
      <c r="S804" s="454"/>
    </row>
    <row r="805" spans="1:19" ht="14.4" customHeight="1" x14ac:dyDescent="0.3">
      <c r="A805" s="448" t="s">
        <v>996</v>
      </c>
      <c r="B805" s="449" t="s">
        <v>997</v>
      </c>
      <c r="C805" s="449" t="s">
        <v>482</v>
      </c>
      <c r="D805" s="449" t="s">
        <v>971</v>
      </c>
      <c r="E805" s="449" t="s">
        <v>998</v>
      </c>
      <c r="F805" s="449" t="s">
        <v>1087</v>
      </c>
      <c r="G805" s="449" t="s">
        <v>1088</v>
      </c>
      <c r="H805" s="453"/>
      <c r="I805" s="453"/>
      <c r="J805" s="449"/>
      <c r="K805" s="449"/>
      <c r="L805" s="453"/>
      <c r="M805" s="453"/>
      <c r="N805" s="449"/>
      <c r="O805" s="449"/>
      <c r="P805" s="453">
        <v>3</v>
      </c>
      <c r="Q805" s="453">
        <v>3036</v>
      </c>
      <c r="R805" s="523"/>
      <c r="S805" s="454">
        <v>1012</v>
      </c>
    </row>
    <row r="806" spans="1:19" ht="14.4" customHeight="1" x14ac:dyDescent="0.3">
      <c r="A806" s="448" t="s">
        <v>996</v>
      </c>
      <c r="B806" s="449" t="s">
        <v>997</v>
      </c>
      <c r="C806" s="449" t="s">
        <v>482</v>
      </c>
      <c r="D806" s="449" t="s">
        <v>971</v>
      </c>
      <c r="E806" s="449" t="s">
        <v>998</v>
      </c>
      <c r="F806" s="449" t="s">
        <v>1095</v>
      </c>
      <c r="G806" s="449" t="s">
        <v>1096</v>
      </c>
      <c r="H806" s="453"/>
      <c r="I806" s="453"/>
      <c r="J806" s="449"/>
      <c r="K806" s="449"/>
      <c r="L806" s="453">
        <v>2</v>
      </c>
      <c r="M806" s="453">
        <v>4260</v>
      </c>
      <c r="N806" s="449">
        <v>1</v>
      </c>
      <c r="O806" s="449">
        <v>2130</v>
      </c>
      <c r="P806" s="453"/>
      <c r="Q806" s="453"/>
      <c r="R806" s="523"/>
      <c r="S806" s="454"/>
    </row>
    <row r="807" spans="1:19" ht="14.4" customHeight="1" x14ac:dyDescent="0.3">
      <c r="A807" s="448" t="s">
        <v>996</v>
      </c>
      <c r="B807" s="449" t="s">
        <v>997</v>
      </c>
      <c r="C807" s="449" t="s">
        <v>482</v>
      </c>
      <c r="D807" s="449" t="s">
        <v>971</v>
      </c>
      <c r="E807" s="449" t="s">
        <v>998</v>
      </c>
      <c r="F807" s="449" t="s">
        <v>1108</v>
      </c>
      <c r="G807" s="449" t="s">
        <v>1109</v>
      </c>
      <c r="H807" s="453"/>
      <c r="I807" s="453"/>
      <c r="J807" s="449"/>
      <c r="K807" s="449"/>
      <c r="L807" s="453">
        <v>1</v>
      </c>
      <c r="M807" s="453">
        <v>288</v>
      </c>
      <c r="N807" s="449">
        <v>1</v>
      </c>
      <c r="O807" s="449">
        <v>288</v>
      </c>
      <c r="P807" s="453"/>
      <c r="Q807" s="453"/>
      <c r="R807" s="523"/>
      <c r="S807" s="454"/>
    </row>
    <row r="808" spans="1:19" ht="14.4" customHeight="1" x14ac:dyDescent="0.3">
      <c r="A808" s="448" t="s">
        <v>996</v>
      </c>
      <c r="B808" s="449" t="s">
        <v>997</v>
      </c>
      <c r="C808" s="449" t="s">
        <v>482</v>
      </c>
      <c r="D808" s="449" t="s">
        <v>972</v>
      </c>
      <c r="E808" s="449" t="s">
        <v>998</v>
      </c>
      <c r="F808" s="449" t="s">
        <v>1013</v>
      </c>
      <c r="G808" s="449" t="s">
        <v>1014</v>
      </c>
      <c r="H808" s="453"/>
      <c r="I808" s="453"/>
      <c r="J808" s="449"/>
      <c r="K808" s="449"/>
      <c r="L808" s="453">
        <v>4</v>
      </c>
      <c r="M808" s="453">
        <v>716</v>
      </c>
      <c r="N808" s="449">
        <v>1</v>
      </c>
      <c r="O808" s="449">
        <v>179</v>
      </c>
      <c r="P808" s="453"/>
      <c r="Q808" s="453"/>
      <c r="R808" s="523"/>
      <c r="S808" s="454"/>
    </row>
    <row r="809" spans="1:19" ht="14.4" customHeight="1" x14ac:dyDescent="0.3">
      <c r="A809" s="448" t="s">
        <v>996</v>
      </c>
      <c r="B809" s="449" t="s">
        <v>997</v>
      </c>
      <c r="C809" s="449" t="s">
        <v>482</v>
      </c>
      <c r="D809" s="449" t="s">
        <v>972</v>
      </c>
      <c r="E809" s="449" t="s">
        <v>998</v>
      </c>
      <c r="F809" s="449" t="s">
        <v>1021</v>
      </c>
      <c r="G809" s="449" t="s">
        <v>1022</v>
      </c>
      <c r="H809" s="453"/>
      <c r="I809" s="453"/>
      <c r="J809" s="449"/>
      <c r="K809" s="449"/>
      <c r="L809" s="453">
        <v>8</v>
      </c>
      <c r="M809" s="453">
        <v>2792</v>
      </c>
      <c r="N809" s="449">
        <v>1</v>
      </c>
      <c r="O809" s="449">
        <v>349</v>
      </c>
      <c r="P809" s="453"/>
      <c r="Q809" s="453"/>
      <c r="R809" s="523"/>
      <c r="S809" s="454"/>
    </row>
    <row r="810" spans="1:19" ht="14.4" customHeight="1" x14ac:dyDescent="0.3">
      <c r="A810" s="448" t="s">
        <v>996</v>
      </c>
      <c r="B810" s="449" t="s">
        <v>997</v>
      </c>
      <c r="C810" s="449" t="s">
        <v>482</v>
      </c>
      <c r="D810" s="449" t="s">
        <v>972</v>
      </c>
      <c r="E810" s="449" t="s">
        <v>998</v>
      </c>
      <c r="F810" s="449" t="s">
        <v>1055</v>
      </c>
      <c r="G810" s="449" t="s">
        <v>1056</v>
      </c>
      <c r="H810" s="453"/>
      <c r="I810" s="453"/>
      <c r="J810" s="449"/>
      <c r="K810" s="449"/>
      <c r="L810" s="453">
        <v>5</v>
      </c>
      <c r="M810" s="453">
        <v>15525</v>
      </c>
      <c r="N810" s="449">
        <v>1</v>
      </c>
      <c r="O810" s="449">
        <v>3105</v>
      </c>
      <c r="P810" s="453"/>
      <c r="Q810" s="453"/>
      <c r="R810" s="523"/>
      <c r="S810" s="454"/>
    </row>
    <row r="811" spans="1:19" ht="14.4" customHeight="1" x14ac:dyDescent="0.3">
      <c r="A811" s="448" t="s">
        <v>996</v>
      </c>
      <c r="B811" s="449" t="s">
        <v>997</v>
      </c>
      <c r="C811" s="449" t="s">
        <v>482</v>
      </c>
      <c r="D811" s="449" t="s">
        <v>972</v>
      </c>
      <c r="E811" s="449" t="s">
        <v>998</v>
      </c>
      <c r="F811" s="449" t="s">
        <v>1071</v>
      </c>
      <c r="G811" s="449" t="s">
        <v>1072</v>
      </c>
      <c r="H811" s="453"/>
      <c r="I811" s="453"/>
      <c r="J811" s="449"/>
      <c r="K811" s="449"/>
      <c r="L811" s="453">
        <v>5</v>
      </c>
      <c r="M811" s="453">
        <v>10865</v>
      </c>
      <c r="N811" s="449">
        <v>1</v>
      </c>
      <c r="O811" s="449">
        <v>2173</v>
      </c>
      <c r="P811" s="453"/>
      <c r="Q811" s="453"/>
      <c r="R811" s="523"/>
      <c r="S811" s="454"/>
    </row>
    <row r="812" spans="1:19" ht="14.4" customHeight="1" x14ac:dyDescent="0.3">
      <c r="A812" s="448" t="s">
        <v>996</v>
      </c>
      <c r="B812" s="449" t="s">
        <v>997</v>
      </c>
      <c r="C812" s="449" t="s">
        <v>482</v>
      </c>
      <c r="D812" s="449" t="s">
        <v>972</v>
      </c>
      <c r="E812" s="449" t="s">
        <v>998</v>
      </c>
      <c r="F812" s="449" t="s">
        <v>1087</v>
      </c>
      <c r="G812" s="449" t="s">
        <v>1088</v>
      </c>
      <c r="H812" s="453">
        <v>5</v>
      </c>
      <c r="I812" s="453">
        <v>5040</v>
      </c>
      <c r="J812" s="449"/>
      <c r="K812" s="449">
        <v>1008</v>
      </c>
      <c r="L812" s="453"/>
      <c r="M812" s="453"/>
      <c r="N812" s="449"/>
      <c r="O812" s="449"/>
      <c r="P812" s="453">
        <v>0</v>
      </c>
      <c r="Q812" s="453">
        <v>0</v>
      </c>
      <c r="R812" s="523"/>
      <c r="S812" s="454"/>
    </row>
    <row r="813" spans="1:19" ht="14.4" customHeight="1" x14ac:dyDescent="0.3">
      <c r="A813" s="448" t="s">
        <v>996</v>
      </c>
      <c r="B813" s="449" t="s">
        <v>997</v>
      </c>
      <c r="C813" s="449" t="s">
        <v>482</v>
      </c>
      <c r="D813" s="449" t="s">
        <v>972</v>
      </c>
      <c r="E813" s="449" t="s">
        <v>998</v>
      </c>
      <c r="F813" s="449" t="s">
        <v>1095</v>
      </c>
      <c r="G813" s="449" t="s">
        <v>1096</v>
      </c>
      <c r="H813" s="453"/>
      <c r="I813" s="453"/>
      <c r="J813" s="449"/>
      <c r="K813" s="449"/>
      <c r="L813" s="453">
        <v>10</v>
      </c>
      <c r="M813" s="453">
        <v>21300</v>
      </c>
      <c r="N813" s="449">
        <v>1</v>
      </c>
      <c r="O813" s="449">
        <v>2130</v>
      </c>
      <c r="P813" s="453"/>
      <c r="Q813" s="453"/>
      <c r="R813" s="523"/>
      <c r="S813" s="454"/>
    </row>
    <row r="814" spans="1:19" ht="14.4" customHeight="1" x14ac:dyDescent="0.3">
      <c r="A814" s="448" t="s">
        <v>996</v>
      </c>
      <c r="B814" s="449" t="s">
        <v>997</v>
      </c>
      <c r="C814" s="449" t="s">
        <v>482</v>
      </c>
      <c r="D814" s="449" t="s">
        <v>972</v>
      </c>
      <c r="E814" s="449" t="s">
        <v>998</v>
      </c>
      <c r="F814" s="449" t="s">
        <v>1116</v>
      </c>
      <c r="G814" s="449" t="s">
        <v>1117</v>
      </c>
      <c r="H814" s="453"/>
      <c r="I814" s="453"/>
      <c r="J814" s="449"/>
      <c r="K814" s="449"/>
      <c r="L814" s="453">
        <v>5</v>
      </c>
      <c r="M814" s="453">
        <v>0</v>
      </c>
      <c r="N814" s="449"/>
      <c r="O814" s="449">
        <v>0</v>
      </c>
      <c r="P814" s="453"/>
      <c r="Q814" s="453"/>
      <c r="R814" s="523"/>
      <c r="S814" s="454"/>
    </row>
    <row r="815" spans="1:19" ht="14.4" customHeight="1" x14ac:dyDescent="0.3">
      <c r="A815" s="448" t="s">
        <v>996</v>
      </c>
      <c r="B815" s="449" t="s">
        <v>997</v>
      </c>
      <c r="C815" s="449" t="s">
        <v>482</v>
      </c>
      <c r="D815" s="449" t="s">
        <v>973</v>
      </c>
      <c r="E815" s="449" t="s">
        <v>998</v>
      </c>
      <c r="F815" s="449" t="s">
        <v>1087</v>
      </c>
      <c r="G815" s="449" t="s">
        <v>1088</v>
      </c>
      <c r="H815" s="453"/>
      <c r="I815" s="453"/>
      <c r="J815" s="449"/>
      <c r="K815" s="449"/>
      <c r="L815" s="453"/>
      <c r="M815" s="453"/>
      <c r="N815" s="449"/>
      <c r="O815" s="449"/>
      <c r="P815" s="453">
        <v>8</v>
      </c>
      <c r="Q815" s="453">
        <v>8096</v>
      </c>
      <c r="R815" s="523"/>
      <c r="S815" s="454">
        <v>1012</v>
      </c>
    </row>
    <row r="816" spans="1:19" ht="14.4" customHeight="1" x14ac:dyDescent="0.3">
      <c r="A816" s="448" t="s">
        <v>996</v>
      </c>
      <c r="B816" s="449" t="s">
        <v>997</v>
      </c>
      <c r="C816" s="449" t="s">
        <v>482</v>
      </c>
      <c r="D816" s="449" t="s">
        <v>975</v>
      </c>
      <c r="E816" s="449" t="s">
        <v>998</v>
      </c>
      <c r="F816" s="449" t="s">
        <v>1013</v>
      </c>
      <c r="G816" s="449" t="s">
        <v>1014</v>
      </c>
      <c r="H816" s="453"/>
      <c r="I816" s="453"/>
      <c r="J816" s="449"/>
      <c r="K816" s="449"/>
      <c r="L816" s="453">
        <v>1</v>
      </c>
      <c r="M816" s="453">
        <v>179</v>
      </c>
      <c r="N816" s="449">
        <v>1</v>
      </c>
      <c r="O816" s="449">
        <v>179</v>
      </c>
      <c r="P816" s="453"/>
      <c r="Q816" s="453"/>
      <c r="R816" s="523"/>
      <c r="S816" s="454"/>
    </row>
    <row r="817" spans="1:19" ht="14.4" customHeight="1" x14ac:dyDescent="0.3">
      <c r="A817" s="448" t="s">
        <v>996</v>
      </c>
      <c r="B817" s="449" t="s">
        <v>997</v>
      </c>
      <c r="C817" s="449" t="s">
        <v>482</v>
      </c>
      <c r="D817" s="449" t="s">
        <v>975</v>
      </c>
      <c r="E817" s="449" t="s">
        <v>998</v>
      </c>
      <c r="F817" s="449" t="s">
        <v>1021</v>
      </c>
      <c r="G817" s="449" t="s">
        <v>1022</v>
      </c>
      <c r="H817" s="453"/>
      <c r="I817" s="453"/>
      <c r="J817" s="449"/>
      <c r="K817" s="449"/>
      <c r="L817" s="453">
        <v>2</v>
      </c>
      <c r="M817" s="453">
        <v>698</v>
      </c>
      <c r="N817" s="449">
        <v>1</v>
      </c>
      <c r="O817" s="449">
        <v>349</v>
      </c>
      <c r="P817" s="453"/>
      <c r="Q817" s="453"/>
      <c r="R817" s="523"/>
      <c r="S817" s="454"/>
    </row>
    <row r="818" spans="1:19" ht="14.4" customHeight="1" x14ac:dyDescent="0.3">
      <c r="A818" s="448" t="s">
        <v>996</v>
      </c>
      <c r="B818" s="449" t="s">
        <v>997</v>
      </c>
      <c r="C818" s="449" t="s">
        <v>482</v>
      </c>
      <c r="D818" s="449" t="s">
        <v>975</v>
      </c>
      <c r="E818" s="449" t="s">
        <v>998</v>
      </c>
      <c r="F818" s="449" t="s">
        <v>1057</v>
      </c>
      <c r="G818" s="449" t="s">
        <v>1058</v>
      </c>
      <c r="H818" s="453"/>
      <c r="I818" s="453"/>
      <c r="J818" s="449"/>
      <c r="K818" s="449"/>
      <c r="L818" s="453">
        <v>1</v>
      </c>
      <c r="M818" s="453">
        <v>12793</v>
      </c>
      <c r="N818" s="449">
        <v>1</v>
      </c>
      <c r="O818" s="449">
        <v>12793</v>
      </c>
      <c r="P818" s="453"/>
      <c r="Q818" s="453"/>
      <c r="R818" s="523"/>
      <c r="S818" s="454"/>
    </row>
    <row r="819" spans="1:19" ht="14.4" customHeight="1" x14ac:dyDescent="0.3">
      <c r="A819" s="448" t="s">
        <v>996</v>
      </c>
      <c r="B819" s="449" t="s">
        <v>997</v>
      </c>
      <c r="C819" s="449" t="s">
        <v>482</v>
      </c>
      <c r="D819" s="449" t="s">
        <v>975</v>
      </c>
      <c r="E819" s="449" t="s">
        <v>998</v>
      </c>
      <c r="F819" s="449" t="s">
        <v>1071</v>
      </c>
      <c r="G819" s="449" t="s">
        <v>1072</v>
      </c>
      <c r="H819" s="453"/>
      <c r="I819" s="453"/>
      <c r="J819" s="449"/>
      <c r="K819" s="449"/>
      <c r="L819" s="453">
        <v>1</v>
      </c>
      <c r="M819" s="453">
        <v>2173</v>
      </c>
      <c r="N819" s="449">
        <v>1</v>
      </c>
      <c r="O819" s="449">
        <v>2173</v>
      </c>
      <c r="P819" s="453"/>
      <c r="Q819" s="453"/>
      <c r="R819" s="523"/>
      <c r="S819" s="454"/>
    </row>
    <row r="820" spans="1:19" ht="14.4" customHeight="1" x14ac:dyDescent="0.3">
      <c r="A820" s="448" t="s">
        <v>996</v>
      </c>
      <c r="B820" s="449" t="s">
        <v>997</v>
      </c>
      <c r="C820" s="449" t="s">
        <v>482</v>
      </c>
      <c r="D820" s="449" t="s">
        <v>975</v>
      </c>
      <c r="E820" s="449" t="s">
        <v>998</v>
      </c>
      <c r="F820" s="449" t="s">
        <v>1095</v>
      </c>
      <c r="G820" s="449" t="s">
        <v>1096</v>
      </c>
      <c r="H820" s="453"/>
      <c r="I820" s="453"/>
      <c r="J820" s="449"/>
      <c r="K820" s="449"/>
      <c r="L820" s="453">
        <v>2</v>
      </c>
      <c r="M820" s="453">
        <v>4260</v>
      </c>
      <c r="N820" s="449">
        <v>1</v>
      </c>
      <c r="O820" s="449">
        <v>2130</v>
      </c>
      <c r="P820" s="453"/>
      <c r="Q820" s="453"/>
      <c r="R820" s="523"/>
      <c r="S820" s="454"/>
    </row>
    <row r="821" spans="1:19" ht="14.4" customHeight="1" x14ac:dyDescent="0.3">
      <c r="A821" s="448" t="s">
        <v>996</v>
      </c>
      <c r="B821" s="449" t="s">
        <v>997</v>
      </c>
      <c r="C821" s="449" t="s">
        <v>482</v>
      </c>
      <c r="D821" s="449" t="s">
        <v>975</v>
      </c>
      <c r="E821" s="449" t="s">
        <v>998</v>
      </c>
      <c r="F821" s="449" t="s">
        <v>1108</v>
      </c>
      <c r="G821" s="449" t="s">
        <v>1109</v>
      </c>
      <c r="H821" s="453"/>
      <c r="I821" s="453"/>
      <c r="J821" s="449"/>
      <c r="K821" s="449"/>
      <c r="L821" s="453">
        <v>1</v>
      </c>
      <c r="M821" s="453">
        <v>288</v>
      </c>
      <c r="N821" s="449">
        <v>1</v>
      </c>
      <c r="O821" s="449">
        <v>288</v>
      </c>
      <c r="P821" s="453"/>
      <c r="Q821" s="453"/>
      <c r="R821" s="523"/>
      <c r="S821" s="454"/>
    </row>
    <row r="822" spans="1:19" ht="14.4" customHeight="1" x14ac:dyDescent="0.3">
      <c r="A822" s="448" t="s">
        <v>996</v>
      </c>
      <c r="B822" s="449" t="s">
        <v>997</v>
      </c>
      <c r="C822" s="449" t="s">
        <v>482</v>
      </c>
      <c r="D822" s="449" t="s">
        <v>976</v>
      </c>
      <c r="E822" s="449" t="s">
        <v>998</v>
      </c>
      <c r="F822" s="449" t="s">
        <v>1013</v>
      </c>
      <c r="G822" s="449" t="s">
        <v>1014</v>
      </c>
      <c r="H822" s="453">
        <v>381</v>
      </c>
      <c r="I822" s="453">
        <v>65532</v>
      </c>
      <c r="J822" s="449">
        <v>1.0430215346416463</v>
      </c>
      <c r="K822" s="449">
        <v>172</v>
      </c>
      <c r="L822" s="453">
        <v>351</v>
      </c>
      <c r="M822" s="453">
        <v>62829</v>
      </c>
      <c r="N822" s="449">
        <v>1</v>
      </c>
      <c r="O822" s="449">
        <v>179</v>
      </c>
      <c r="P822" s="453">
        <v>29</v>
      </c>
      <c r="Q822" s="453">
        <v>5220</v>
      </c>
      <c r="R822" s="523">
        <v>8.308265291505515E-2</v>
      </c>
      <c r="S822" s="454">
        <v>180</v>
      </c>
    </row>
    <row r="823" spans="1:19" ht="14.4" customHeight="1" x14ac:dyDescent="0.3">
      <c r="A823" s="448" t="s">
        <v>996</v>
      </c>
      <c r="B823" s="449" t="s">
        <v>997</v>
      </c>
      <c r="C823" s="449" t="s">
        <v>482</v>
      </c>
      <c r="D823" s="449" t="s">
        <v>976</v>
      </c>
      <c r="E823" s="449" t="s">
        <v>998</v>
      </c>
      <c r="F823" s="449" t="s">
        <v>1021</v>
      </c>
      <c r="G823" s="449" t="s">
        <v>1022</v>
      </c>
      <c r="H823" s="453">
        <v>762</v>
      </c>
      <c r="I823" s="453">
        <v>259842</v>
      </c>
      <c r="J823" s="449">
        <v>1.0560751082119124</v>
      </c>
      <c r="K823" s="449">
        <v>341</v>
      </c>
      <c r="L823" s="453">
        <v>705</v>
      </c>
      <c r="M823" s="453">
        <v>246045</v>
      </c>
      <c r="N823" s="449">
        <v>1</v>
      </c>
      <c r="O823" s="449">
        <v>349</v>
      </c>
      <c r="P823" s="453">
        <v>56</v>
      </c>
      <c r="Q823" s="453">
        <v>19544</v>
      </c>
      <c r="R823" s="523">
        <v>7.9432624113475181E-2</v>
      </c>
      <c r="S823" s="454">
        <v>349</v>
      </c>
    </row>
    <row r="824" spans="1:19" ht="14.4" customHeight="1" x14ac:dyDescent="0.3">
      <c r="A824" s="448" t="s">
        <v>996</v>
      </c>
      <c r="B824" s="449" t="s">
        <v>997</v>
      </c>
      <c r="C824" s="449" t="s">
        <v>482</v>
      </c>
      <c r="D824" s="449" t="s">
        <v>976</v>
      </c>
      <c r="E824" s="449" t="s">
        <v>998</v>
      </c>
      <c r="F824" s="449" t="s">
        <v>1053</v>
      </c>
      <c r="G824" s="449" t="s">
        <v>1054</v>
      </c>
      <c r="H824" s="453">
        <v>4</v>
      </c>
      <c r="I824" s="453">
        <v>1424</v>
      </c>
      <c r="J824" s="449"/>
      <c r="K824" s="449">
        <v>356</v>
      </c>
      <c r="L824" s="453"/>
      <c r="M824" s="453"/>
      <c r="N824" s="449"/>
      <c r="O824" s="449"/>
      <c r="P824" s="453"/>
      <c r="Q824" s="453"/>
      <c r="R824" s="523"/>
      <c r="S824" s="454"/>
    </row>
    <row r="825" spans="1:19" ht="14.4" customHeight="1" x14ac:dyDescent="0.3">
      <c r="A825" s="448" t="s">
        <v>996</v>
      </c>
      <c r="B825" s="449" t="s">
        <v>997</v>
      </c>
      <c r="C825" s="449" t="s">
        <v>482</v>
      </c>
      <c r="D825" s="449" t="s">
        <v>976</v>
      </c>
      <c r="E825" s="449" t="s">
        <v>998</v>
      </c>
      <c r="F825" s="449" t="s">
        <v>1055</v>
      </c>
      <c r="G825" s="449" t="s">
        <v>1056</v>
      </c>
      <c r="H825" s="453">
        <v>326</v>
      </c>
      <c r="I825" s="453">
        <v>950942</v>
      </c>
      <c r="J825" s="449">
        <v>0.99113758474951663</v>
      </c>
      <c r="K825" s="449">
        <v>2917</v>
      </c>
      <c r="L825" s="453">
        <v>309</v>
      </c>
      <c r="M825" s="453">
        <v>959445</v>
      </c>
      <c r="N825" s="449">
        <v>1</v>
      </c>
      <c r="O825" s="449">
        <v>3105</v>
      </c>
      <c r="P825" s="453">
        <v>27</v>
      </c>
      <c r="Q825" s="453">
        <v>83916</v>
      </c>
      <c r="R825" s="523">
        <v>8.7463064584212755E-2</v>
      </c>
      <c r="S825" s="454">
        <v>3108</v>
      </c>
    </row>
    <row r="826" spans="1:19" ht="14.4" customHeight="1" x14ac:dyDescent="0.3">
      <c r="A826" s="448" t="s">
        <v>996</v>
      </c>
      <c r="B826" s="449" t="s">
        <v>997</v>
      </c>
      <c r="C826" s="449" t="s">
        <v>482</v>
      </c>
      <c r="D826" s="449" t="s">
        <v>976</v>
      </c>
      <c r="E826" s="449" t="s">
        <v>998</v>
      </c>
      <c r="F826" s="449" t="s">
        <v>1057</v>
      </c>
      <c r="G826" s="449" t="s">
        <v>1058</v>
      </c>
      <c r="H826" s="453">
        <v>12</v>
      </c>
      <c r="I826" s="453">
        <v>153504</v>
      </c>
      <c r="J826" s="449">
        <v>0.4999609161260064</v>
      </c>
      <c r="K826" s="449">
        <v>12792</v>
      </c>
      <c r="L826" s="453">
        <v>24</v>
      </c>
      <c r="M826" s="453">
        <v>307032</v>
      </c>
      <c r="N826" s="449">
        <v>1</v>
      </c>
      <c r="O826" s="449">
        <v>12793</v>
      </c>
      <c r="P826" s="453">
        <v>5</v>
      </c>
      <c r="Q826" s="453">
        <v>63970</v>
      </c>
      <c r="R826" s="523">
        <v>0.20834961828083065</v>
      </c>
      <c r="S826" s="454">
        <v>12794</v>
      </c>
    </row>
    <row r="827" spans="1:19" ht="14.4" customHeight="1" x14ac:dyDescent="0.3">
      <c r="A827" s="448" t="s">
        <v>996</v>
      </c>
      <c r="B827" s="449" t="s">
        <v>997</v>
      </c>
      <c r="C827" s="449" t="s">
        <v>482</v>
      </c>
      <c r="D827" s="449" t="s">
        <v>976</v>
      </c>
      <c r="E827" s="449" t="s">
        <v>998</v>
      </c>
      <c r="F827" s="449" t="s">
        <v>1061</v>
      </c>
      <c r="G827" s="449" t="s">
        <v>1062</v>
      </c>
      <c r="H827" s="453"/>
      <c r="I827" s="453"/>
      <c r="J827" s="449"/>
      <c r="K827" s="449"/>
      <c r="L827" s="453"/>
      <c r="M827" s="453"/>
      <c r="N827" s="449"/>
      <c r="O827" s="449"/>
      <c r="P827" s="453">
        <v>1</v>
      </c>
      <c r="Q827" s="453">
        <v>125</v>
      </c>
      <c r="R827" s="523"/>
      <c r="S827" s="454">
        <v>125</v>
      </c>
    </row>
    <row r="828" spans="1:19" ht="14.4" customHeight="1" x14ac:dyDescent="0.3">
      <c r="A828" s="448" t="s">
        <v>996</v>
      </c>
      <c r="B828" s="449" t="s">
        <v>997</v>
      </c>
      <c r="C828" s="449" t="s">
        <v>482</v>
      </c>
      <c r="D828" s="449" t="s">
        <v>976</v>
      </c>
      <c r="E828" s="449" t="s">
        <v>998</v>
      </c>
      <c r="F828" s="449" t="s">
        <v>1071</v>
      </c>
      <c r="G828" s="449" t="s">
        <v>1072</v>
      </c>
      <c r="H828" s="453">
        <v>356</v>
      </c>
      <c r="I828" s="453">
        <v>773232</v>
      </c>
      <c r="J828" s="449">
        <v>1.0848663755850627</v>
      </c>
      <c r="K828" s="449">
        <v>2172</v>
      </c>
      <c r="L828" s="453">
        <v>328</v>
      </c>
      <c r="M828" s="453">
        <v>712744</v>
      </c>
      <c r="N828" s="449">
        <v>1</v>
      </c>
      <c r="O828" s="449">
        <v>2173</v>
      </c>
      <c r="P828" s="453">
        <v>29</v>
      </c>
      <c r="Q828" s="453">
        <v>63017</v>
      </c>
      <c r="R828" s="523">
        <v>8.8414634146341459E-2</v>
      </c>
      <c r="S828" s="454">
        <v>2173</v>
      </c>
    </row>
    <row r="829" spans="1:19" ht="14.4" customHeight="1" x14ac:dyDescent="0.3">
      <c r="A829" s="448" t="s">
        <v>996</v>
      </c>
      <c r="B829" s="449" t="s">
        <v>997</v>
      </c>
      <c r="C829" s="449" t="s">
        <v>482</v>
      </c>
      <c r="D829" s="449" t="s">
        <v>976</v>
      </c>
      <c r="E829" s="449" t="s">
        <v>998</v>
      </c>
      <c r="F829" s="449" t="s">
        <v>1095</v>
      </c>
      <c r="G829" s="449" t="s">
        <v>1096</v>
      </c>
      <c r="H829" s="453">
        <v>762</v>
      </c>
      <c r="I829" s="453">
        <v>1533144</v>
      </c>
      <c r="J829" s="449">
        <v>1.0416583436945843</v>
      </c>
      <c r="K829" s="449">
        <v>2012</v>
      </c>
      <c r="L829" s="453">
        <v>691</v>
      </c>
      <c r="M829" s="453">
        <v>1471830</v>
      </c>
      <c r="N829" s="449">
        <v>1</v>
      </c>
      <c r="O829" s="449">
        <v>2130</v>
      </c>
      <c r="P829" s="453">
        <v>60</v>
      </c>
      <c r="Q829" s="453">
        <v>127860</v>
      </c>
      <c r="R829" s="523">
        <v>8.6871445751207685E-2</v>
      </c>
      <c r="S829" s="454">
        <v>2131</v>
      </c>
    </row>
    <row r="830" spans="1:19" ht="14.4" customHeight="1" x14ac:dyDescent="0.3">
      <c r="A830" s="448" t="s">
        <v>996</v>
      </c>
      <c r="B830" s="449" t="s">
        <v>997</v>
      </c>
      <c r="C830" s="449" t="s">
        <v>482</v>
      </c>
      <c r="D830" s="449" t="s">
        <v>976</v>
      </c>
      <c r="E830" s="449" t="s">
        <v>998</v>
      </c>
      <c r="F830" s="449" t="s">
        <v>1103</v>
      </c>
      <c r="G830" s="449" t="s">
        <v>1004</v>
      </c>
      <c r="H830" s="453">
        <v>4</v>
      </c>
      <c r="I830" s="453">
        <v>140</v>
      </c>
      <c r="J830" s="449"/>
      <c r="K830" s="449">
        <v>35</v>
      </c>
      <c r="L830" s="453"/>
      <c r="M830" s="453"/>
      <c r="N830" s="449"/>
      <c r="O830" s="449"/>
      <c r="P830" s="453"/>
      <c r="Q830" s="453"/>
      <c r="R830" s="523"/>
      <c r="S830" s="454"/>
    </row>
    <row r="831" spans="1:19" ht="14.4" customHeight="1" x14ac:dyDescent="0.3">
      <c r="A831" s="448" t="s">
        <v>996</v>
      </c>
      <c r="B831" s="449" t="s">
        <v>997</v>
      </c>
      <c r="C831" s="449" t="s">
        <v>482</v>
      </c>
      <c r="D831" s="449" t="s">
        <v>976</v>
      </c>
      <c r="E831" s="449" t="s">
        <v>998</v>
      </c>
      <c r="F831" s="449" t="s">
        <v>1108</v>
      </c>
      <c r="G831" s="449" t="s">
        <v>1109</v>
      </c>
      <c r="H831" s="453">
        <v>25</v>
      </c>
      <c r="I831" s="453">
        <v>6725</v>
      </c>
      <c r="J831" s="449">
        <v>1.667906746031746</v>
      </c>
      <c r="K831" s="449">
        <v>269</v>
      </c>
      <c r="L831" s="453">
        <v>14</v>
      </c>
      <c r="M831" s="453">
        <v>4032</v>
      </c>
      <c r="N831" s="449">
        <v>1</v>
      </c>
      <c r="O831" s="449">
        <v>288</v>
      </c>
      <c r="P831" s="453">
        <v>2</v>
      </c>
      <c r="Q831" s="453">
        <v>578</v>
      </c>
      <c r="R831" s="523">
        <v>0.14335317460317459</v>
      </c>
      <c r="S831" s="454">
        <v>289</v>
      </c>
    </row>
    <row r="832" spans="1:19" ht="14.4" customHeight="1" x14ac:dyDescent="0.3">
      <c r="A832" s="448" t="s">
        <v>996</v>
      </c>
      <c r="B832" s="449" t="s">
        <v>997</v>
      </c>
      <c r="C832" s="449" t="s">
        <v>482</v>
      </c>
      <c r="D832" s="449" t="s">
        <v>976</v>
      </c>
      <c r="E832" s="449" t="s">
        <v>998</v>
      </c>
      <c r="F832" s="449" t="s">
        <v>1116</v>
      </c>
      <c r="G832" s="449" t="s">
        <v>1117</v>
      </c>
      <c r="H832" s="453">
        <v>284</v>
      </c>
      <c r="I832" s="453">
        <v>0</v>
      </c>
      <c r="J832" s="449"/>
      <c r="K832" s="449">
        <v>0</v>
      </c>
      <c r="L832" s="453">
        <v>297</v>
      </c>
      <c r="M832" s="453">
        <v>0</v>
      </c>
      <c r="N832" s="449"/>
      <c r="O832" s="449">
        <v>0</v>
      </c>
      <c r="P832" s="453">
        <v>24</v>
      </c>
      <c r="Q832" s="453">
        <v>0</v>
      </c>
      <c r="R832" s="523"/>
      <c r="S832" s="454">
        <v>0</v>
      </c>
    </row>
    <row r="833" spans="1:19" ht="14.4" customHeight="1" x14ac:dyDescent="0.3">
      <c r="A833" s="448" t="s">
        <v>996</v>
      </c>
      <c r="B833" s="449" t="s">
        <v>997</v>
      </c>
      <c r="C833" s="449" t="s">
        <v>482</v>
      </c>
      <c r="D833" s="449" t="s">
        <v>978</v>
      </c>
      <c r="E833" s="449" t="s">
        <v>998</v>
      </c>
      <c r="F833" s="449" t="s">
        <v>1013</v>
      </c>
      <c r="G833" s="449" t="s">
        <v>1014</v>
      </c>
      <c r="H833" s="453"/>
      <c r="I833" s="453"/>
      <c r="J833" s="449"/>
      <c r="K833" s="449"/>
      <c r="L833" s="453">
        <v>1</v>
      </c>
      <c r="M833" s="453">
        <v>179</v>
      </c>
      <c r="N833" s="449">
        <v>1</v>
      </c>
      <c r="O833" s="449">
        <v>179</v>
      </c>
      <c r="P833" s="453"/>
      <c r="Q833" s="453"/>
      <c r="R833" s="523"/>
      <c r="S833" s="454"/>
    </row>
    <row r="834" spans="1:19" ht="14.4" customHeight="1" x14ac:dyDescent="0.3">
      <c r="A834" s="448" t="s">
        <v>996</v>
      </c>
      <c r="B834" s="449" t="s">
        <v>997</v>
      </c>
      <c r="C834" s="449" t="s">
        <v>482</v>
      </c>
      <c r="D834" s="449" t="s">
        <v>978</v>
      </c>
      <c r="E834" s="449" t="s">
        <v>998</v>
      </c>
      <c r="F834" s="449" t="s">
        <v>1021</v>
      </c>
      <c r="G834" s="449" t="s">
        <v>1022</v>
      </c>
      <c r="H834" s="453"/>
      <c r="I834" s="453"/>
      <c r="J834" s="449"/>
      <c r="K834" s="449"/>
      <c r="L834" s="453">
        <v>2</v>
      </c>
      <c r="M834" s="453">
        <v>698</v>
      </c>
      <c r="N834" s="449">
        <v>1</v>
      </c>
      <c r="O834" s="449">
        <v>349</v>
      </c>
      <c r="P834" s="453"/>
      <c r="Q834" s="453"/>
      <c r="R834" s="523"/>
      <c r="S834" s="454"/>
    </row>
    <row r="835" spans="1:19" ht="14.4" customHeight="1" x14ac:dyDescent="0.3">
      <c r="A835" s="448" t="s">
        <v>996</v>
      </c>
      <c r="B835" s="449" t="s">
        <v>997</v>
      </c>
      <c r="C835" s="449" t="s">
        <v>482</v>
      </c>
      <c r="D835" s="449" t="s">
        <v>978</v>
      </c>
      <c r="E835" s="449" t="s">
        <v>998</v>
      </c>
      <c r="F835" s="449" t="s">
        <v>1055</v>
      </c>
      <c r="G835" s="449" t="s">
        <v>1056</v>
      </c>
      <c r="H835" s="453"/>
      <c r="I835" s="453"/>
      <c r="J835" s="449"/>
      <c r="K835" s="449"/>
      <c r="L835" s="453">
        <v>1</v>
      </c>
      <c r="M835" s="453">
        <v>3105</v>
      </c>
      <c r="N835" s="449">
        <v>1</v>
      </c>
      <c r="O835" s="449">
        <v>3105</v>
      </c>
      <c r="P835" s="453"/>
      <c r="Q835" s="453"/>
      <c r="R835" s="523"/>
      <c r="S835" s="454"/>
    </row>
    <row r="836" spans="1:19" ht="14.4" customHeight="1" x14ac:dyDescent="0.3">
      <c r="A836" s="448" t="s">
        <v>996</v>
      </c>
      <c r="B836" s="449" t="s">
        <v>997</v>
      </c>
      <c r="C836" s="449" t="s">
        <v>482</v>
      </c>
      <c r="D836" s="449" t="s">
        <v>978</v>
      </c>
      <c r="E836" s="449" t="s">
        <v>998</v>
      </c>
      <c r="F836" s="449" t="s">
        <v>1071</v>
      </c>
      <c r="G836" s="449" t="s">
        <v>1072</v>
      </c>
      <c r="H836" s="453"/>
      <c r="I836" s="453"/>
      <c r="J836" s="449"/>
      <c r="K836" s="449"/>
      <c r="L836" s="453">
        <v>1</v>
      </c>
      <c r="M836" s="453">
        <v>2173</v>
      </c>
      <c r="N836" s="449">
        <v>1</v>
      </c>
      <c r="O836" s="449">
        <v>2173</v>
      </c>
      <c r="P836" s="453"/>
      <c r="Q836" s="453"/>
      <c r="R836" s="523"/>
      <c r="S836" s="454"/>
    </row>
    <row r="837" spans="1:19" ht="14.4" customHeight="1" x14ac:dyDescent="0.3">
      <c r="A837" s="448" t="s">
        <v>996</v>
      </c>
      <c r="B837" s="449" t="s">
        <v>997</v>
      </c>
      <c r="C837" s="449" t="s">
        <v>482</v>
      </c>
      <c r="D837" s="449" t="s">
        <v>978</v>
      </c>
      <c r="E837" s="449" t="s">
        <v>998</v>
      </c>
      <c r="F837" s="449" t="s">
        <v>1087</v>
      </c>
      <c r="G837" s="449" t="s">
        <v>1088</v>
      </c>
      <c r="H837" s="453"/>
      <c r="I837" s="453"/>
      <c r="J837" s="449"/>
      <c r="K837" s="449"/>
      <c r="L837" s="453"/>
      <c r="M837" s="453"/>
      <c r="N837" s="449"/>
      <c r="O837" s="449"/>
      <c r="P837" s="453">
        <v>2</v>
      </c>
      <c r="Q837" s="453">
        <v>2024</v>
      </c>
      <c r="R837" s="523"/>
      <c r="S837" s="454">
        <v>1012</v>
      </c>
    </row>
    <row r="838" spans="1:19" ht="14.4" customHeight="1" x14ac:dyDescent="0.3">
      <c r="A838" s="448" t="s">
        <v>996</v>
      </c>
      <c r="B838" s="449" t="s">
        <v>997</v>
      </c>
      <c r="C838" s="449" t="s">
        <v>482</v>
      </c>
      <c r="D838" s="449" t="s">
        <v>978</v>
      </c>
      <c r="E838" s="449" t="s">
        <v>998</v>
      </c>
      <c r="F838" s="449" t="s">
        <v>1095</v>
      </c>
      <c r="G838" s="449" t="s">
        <v>1096</v>
      </c>
      <c r="H838" s="453"/>
      <c r="I838" s="453"/>
      <c r="J838" s="449"/>
      <c r="K838" s="449"/>
      <c r="L838" s="453">
        <v>2</v>
      </c>
      <c r="M838" s="453">
        <v>4260</v>
      </c>
      <c r="N838" s="449">
        <v>1</v>
      </c>
      <c r="O838" s="449">
        <v>2130</v>
      </c>
      <c r="P838" s="453"/>
      <c r="Q838" s="453"/>
      <c r="R838" s="523"/>
      <c r="S838" s="454"/>
    </row>
    <row r="839" spans="1:19" ht="14.4" customHeight="1" x14ac:dyDescent="0.3">
      <c r="A839" s="448" t="s">
        <v>996</v>
      </c>
      <c r="B839" s="449" t="s">
        <v>997</v>
      </c>
      <c r="C839" s="449" t="s">
        <v>482</v>
      </c>
      <c r="D839" s="449" t="s">
        <v>978</v>
      </c>
      <c r="E839" s="449" t="s">
        <v>998</v>
      </c>
      <c r="F839" s="449" t="s">
        <v>1116</v>
      </c>
      <c r="G839" s="449" t="s">
        <v>1117</v>
      </c>
      <c r="H839" s="453"/>
      <c r="I839" s="453"/>
      <c r="J839" s="449"/>
      <c r="K839" s="449"/>
      <c r="L839" s="453">
        <v>1</v>
      </c>
      <c r="M839" s="453">
        <v>0</v>
      </c>
      <c r="N839" s="449"/>
      <c r="O839" s="449">
        <v>0</v>
      </c>
      <c r="P839" s="453"/>
      <c r="Q839" s="453"/>
      <c r="R839" s="523"/>
      <c r="S839" s="454"/>
    </row>
    <row r="840" spans="1:19" ht="14.4" customHeight="1" x14ac:dyDescent="0.3">
      <c r="A840" s="448" t="s">
        <v>996</v>
      </c>
      <c r="B840" s="449" t="s">
        <v>997</v>
      </c>
      <c r="C840" s="449" t="s">
        <v>482</v>
      </c>
      <c r="D840" s="449" t="s">
        <v>980</v>
      </c>
      <c r="E840" s="449" t="s">
        <v>998</v>
      </c>
      <c r="F840" s="449" t="s">
        <v>1013</v>
      </c>
      <c r="G840" s="449" t="s">
        <v>1014</v>
      </c>
      <c r="H840" s="453"/>
      <c r="I840" s="453"/>
      <c r="J840" s="449"/>
      <c r="K840" s="449"/>
      <c r="L840" s="453">
        <v>6</v>
      </c>
      <c r="M840" s="453">
        <v>1074</v>
      </c>
      <c r="N840" s="449">
        <v>1</v>
      </c>
      <c r="O840" s="449">
        <v>179</v>
      </c>
      <c r="P840" s="453">
        <v>5</v>
      </c>
      <c r="Q840" s="453">
        <v>900</v>
      </c>
      <c r="R840" s="523">
        <v>0.83798882681564246</v>
      </c>
      <c r="S840" s="454">
        <v>180</v>
      </c>
    </row>
    <row r="841" spans="1:19" ht="14.4" customHeight="1" x14ac:dyDescent="0.3">
      <c r="A841" s="448" t="s">
        <v>996</v>
      </c>
      <c r="B841" s="449" t="s">
        <v>997</v>
      </c>
      <c r="C841" s="449" t="s">
        <v>482</v>
      </c>
      <c r="D841" s="449" t="s">
        <v>980</v>
      </c>
      <c r="E841" s="449" t="s">
        <v>998</v>
      </c>
      <c r="F841" s="449" t="s">
        <v>1021</v>
      </c>
      <c r="G841" s="449" t="s">
        <v>1022</v>
      </c>
      <c r="H841" s="453"/>
      <c r="I841" s="453"/>
      <c r="J841" s="449"/>
      <c r="K841" s="449"/>
      <c r="L841" s="453">
        <v>12</v>
      </c>
      <c r="M841" s="453">
        <v>4188</v>
      </c>
      <c r="N841" s="449">
        <v>1</v>
      </c>
      <c r="O841" s="449">
        <v>349</v>
      </c>
      <c r="P841" s="453">
        <v>10</v>
      </c>
      <c r="Q841" s="453">
        <v>3490</v>
      </c>
      <c r="R841" s="523">
        <v>0.83333333333333337</v>
      </c>
      <c r="S841" s="454">
        <v>349</v>
      </c>
    </row>
    <row r="842" spans="1:19" ht="14.4" customHeight="1" x14ac:dyDescent="0.3">
      <c r="A842" s="448" t="s">
        <v>996</v>
      </c>
      <c r="B842" s="449" t="s">
        <v>997</v>
      </c>
      <c r="C842" s="449" t="s">
        <v>482</v>
      </c>
      <c r="D842" s="449" t="s">
        <v>980</v>
      </c>
      <c r="E842" s="449" t="s">
        <v>998</v>
      </c>
      <c r="F842" s="449" t="s">
        <v>1055</v>
      </c>
      <c r="G842" s="449" t="s">
        <v>1056</v>
      </c>
      <c r="H842" s="453"/>
      <c r="I842" s="453"/>
      <c r="J842" s="449"/>
      <c r="K842" s="449"/>
      <c r="L842" s="453">
        <v>5</v>
      </c>
      <c r="M842" s="453">
        <v>15525</v>
      </c>
      <c r="N842" s="449">
        <v>1</v>
      </c>
      <c r="O842" s="449">
        <v>3105</v>
      </c>
      <c r="P842" s="453">
        <v>5</v>
      </c>
      <c r="Q842" s="453">
        <v>15540</v>
      </c>
      <c r="R842" s="523">
        <v>1.0009661835748793</v>
      </c>
      <c r="S842" s="454">
        <v>3108</v>
      </c>
    </row>
    <row r="843" spans="1:19" ht="14.4" customHeight="1" x14ac:dyDescent="0.3">
      <c r="A843" s="448" t="s">
        <v>996</v>
      </c>
      <c r="B843" s="449" t="s">
        <v>997</v>
      </c>
      <c r="C843" s="449" t="s">
        <v>482</v>
      </c>
      <c r="D843" s="449" t="s">
        <v>980</v>
      </c>
      <c r="E843" s="449" t="s">
        <v>998</v>
      </c>
      <c r="F843" s="449" t="s">
        <v>1071</v>
      </c>
      <c r="G843" s="449" t="s">
        <v>1072</v>
      </c>
      <c r="H843" s="453"/>
      <c r="I843" s="453"/>
      <c r="J843" s="449"/>
      <c r="K843" s="449"/>
      <c r="L843" s="453">
        <v>5</v>
      </c>
      <c r="M843" s="453">
        <v>10865</v>
      </c>
      <c r="N843" s="449">
        <v>1</v>
      </c>
      <c r="O843" s="449">
        <v>2173</v>
      </c>
      <c r="P843" s="453">
        <v>5</v>
      </c>
      <c r="Q843" s="453">
        <v>10865</v>
      </c>
      <c r="R843" s="523">
        <v>1</v>
      </c>
      <c r="S843" s="454">
        <v>2173</v>
      </c>
    </row>
    <row r="844" spans="1:19" ht="14.4" customHeight="1" x14ac:dyDescent="0.3">
      <c r="A844" s="448" t="s">
        <v>996</v>
      </c>
      <c r="B844" s="449" t="s">
        <v>997</v>
      </c>
      <c r="C844" s="449" t="s">
        <v>482</v>
      </c>
      <c r="D844" s="449" t="s">
        <v>980</v>
      </c>
      <c r="E844" s="449" t="s">
        <v>998</v>
      </c>
      <c r="F844" s="449" t="s">
        <v>1095</v>
      </c>
      <c r="G844" s="449" t="s">
        <v>1096</v>
      </c>
      <c r="H844" s="453"/>
      <c r="I844" s="453"/>
      <c r="J844" s="449"/>
      <c r="K844" s="449"/>
      <c r="L844" s="453">
        <v>12</v>
      </c>
      <c r="M844" s="453">
        <v>25560</v>
      </c>
      <c r="N844" s="449">
        <v>1</v>
      </c>
      <c r="O844" s="449">
        <v>2130</v>
      </c>
      <c r="P844" s="453">
        <v>10</v>
      </c>
      <c r="Q844" s="453">
        <v>21310</v>
      </c>
      <c r="R844" s="523">
        <v>0.83372456964006258</v>
      </c>
      <c r="S844" s="454">
        <v>2131</v>
      </c>
    </row>
    <row r="845" spans="1:19" ht="14.4" customHeight="1" x14ac:dyDescent="0.3">
      <c r="A845" s="448" t="s">
        <v>996</v>
      </c>
      <c r="B845" s="449" t="s">
        <v>997</v>
      </c>
      <c r="C845" s="449" t="s">
        <v>482</v>
      </c>
      <c r="D845" s="449" t="s">
        <v>980</v>
      </c>
      <c r="E845" s="449" t="s">
        <v>998</v>
      </c>
      <c r="F845" s="449" t="s">
        <v>1116</v>
      </c>
      <c r="G845" s="449" t="s">
        <v>1117</v>
      </c>
      <c r="H845" s="453"/>
      <c r="I845" s="453"/>
      <c r="J845" s="449"/>
      <c r="K845" s="449"/>
      <c r="L845" s="453">
        <v>5</v>
      </c>
      <c r="M845" s="453">
        <v>0</v>
      </c>
      <c r="N845" s="449"/>
      <c r="O845" s="449">
        <v>0</v>
      </c>
      <c r="P845" s="453">
        <v>5</v>
      </c>
      <c r="Q845" s="453">
        <v>0</v>
      </c>
      <c r="R845" s="523"/>
      <c r="S845" s="454">
        <v>0</v>
      </c>
    </row>
    <row r="846" spans="1:19" ht="14.4" customHeight="1" x14ac:dyDescent="0.3">
      <c r="A846" s="448" t="s">
        <v>996</v>
      </c>
      <c r="B846" s="449" t="s">
        <v>997</v>
      </c>
      <c r="C846" s="449" t="s">
        <v>482</v>
      </c>
      <c r="D846" s="449" t="s">
        <v>982</v>
      </c>
      <c r="E846" s="449" t="s">
        <v>998</v>
      </c>
      <c r="F846" s="449" t="s">
        <v>1087</v>
      </c>
      <c r="G846" s="449" t="s">
        <v>1088</v>
      </c>
      <c r="H846" s="453"/>
      <c r="I846" s="453"/>
      <c r="J846" s="449"/>
      <c r="K846" s="449"/>
      <c r="L846" s="453"/>
      <c r="M846" s="453"/>
      <c r="N846" s="449"/>
      <c r="O846" s="449"/>
      <c r="P846" s="453">
        <v>3</v>
      </c>
      <c r="Q846" s="453">
        <v>3036</v>
      </c>
      <c r="R846" s="523"/>
      <c r="S846" s="454">
        <v>1012</v>
      </c>
    </row>
    <row r="847" spans="1:19" ht="14.4" customHeight="1" x14ac:dyDescent="0.3">
      <c r="A847" s="448" t="s">
        <v>996</v>
      </c>
      <c r="B847" s="449" t="s">
        <v>997</v>
      </c>
      <c r="C847" s="449" t="s">
        <v>482</v>
      </c>
      <c r="D847" s="449" t="s">
        <v>986</v>
      </c>
      <c r="E847" s="449" t="s">
        <v>998</v>
      </c>
      <c r="F847" s="449" t="s">
        <v>1087</v>
      </c>
      <c r="G847" s="449" t="s">
        <v>1088</v>
      </c>
      <c r="H847" s="453">
        <v>3</v>
      </c>
      <c r="I847" s="453">
        <v>3024</v>
      </c>
      <c r="J847" s="449"/>
      <c r="K847" s="449">
        <v>1008</v>
      </c>
      <c r="L847" s="453"/>
      <c r="M847" s="453"/>
      <c r="N847" s="449"/>
      <c r="O847" s="449"/>
      <c r="P847" s="453"/>
      <c r="Q847" s="453"/>
      <c r="R847" s="523"/>
      <c r="S847" s="454"/>
    </row>
    <row r="848" spans="1:19" ht="14.4" customHeight="1" x14ac:dyDescent="0.3">
      <c r="A848" s="448" t="s">
        <v>996</v>
      </c>
      <c r="B848" s="449" t="s">
        <v>997</v>
      </c>
      <c r="C848" s="449" t="s">
        <v>482</v>
      </c>
      <c r="D848" s="449" t="s">
        <v>988</v>
      </c>
      <c r="E848" s="449" t="s">
        <v>998</v>
      </c>
      <c r="F848" s="449" t="s">
        <v>1013</v>
      </c>
      <c r="G848" s="449" t="s">
        <v>1014</v>
      </c>
      <c r="H848" s="453"/>
      <c r="I848" s="453"/>
      <c r="J848" s="449"/>
      <c r="K848" s="449"/>
      <c r="L848" s="453"/>
      <c r="M848" s="453"/>
      <c r="N848" s="449"/>
      <c r="O848" s="449"/>
      <c r="P848" s="453">
        <v>1</v>
      </c>
      <c r="Q848" s="453">
        <v>180</v>
      </c>
      <c r="R848" s="523"/>
      <c r="S848" s="454">
        <v>180</v>
      </c>
    </row>
    <row r="849" spans="1:19" ht="14.4" customHeight="1" x14ac:dyDescent="0.3">
      <c r="A849" s="448" t="s">
        <v>996</v>
      </c>
      <c r="B849" s="449" t="s">
        <v>997</v>
      </c>
      <c r="C849" s="449" t="s">
        <v>482</v>
      </c>
      <c r="D849" s="449" t="s">
        <v>988</v>
      </c>
      <c r="E849" s="449" t="s">
        <v>998</v>
      </c>
      <c r="F849" s="449" t="s">
        <v>1021</v>
      </c>
      <c r="G849" s="449" t="s">
        <v>1022</v>
      </c>
      <c r="H849" s="453"/>
      <c r="I849" s="453"/>
      <c r="J849" s="449"/>
      <c r="K849" s="449"/>
      <c r="L849" s="453"/>
      <c r="M849" s="453"/>
      <c r="N849" s="449"/>
      <c r="O849" s="449"/>
      <c r="P849" s="453">
        <v>2</v>
      </c>
      <c r="Q849" s="453">
        <v>698</v>
      </c>
      <c r="R849" s="523"/>
      <c r="S849" s="454">
        <v>349</v>
      </c>
    </row>
    <row r="850" spans="1:19" ht="14.4" customHeight="1" x14ac:dyDescent="0.3">
      <c r="A850" s="448" t="s">
        <v>996</v>
      </c>
      <c r="B850" s="449" t="s">
        <v>997</v>
      </c>
      <c r="C850" s="449" t="s">
        <v>482</v>
      </c>
      <c r="D850" s="449" t="s">
        <v>988</v>
      </c>
      <c r="E850" s="449" t="s">
        <v>998</v>
      </c>
      <c r="F850" s="449" t="s">
        <v>1057</v>
      </c>
      <c r="G850" s="449" t="s">
        <v>1058</v>
      </c>
      <c r="H850" s="453"/>
      <c r="I850" s="453"/>
      <c r="J850" s="449"/>
      <c r="K850" s="449"/>
      <c r="L850" s="453"/>
      <c r="M850" s="453"/>
      <c r="N850" s="449"/>
      <c r="O850" s="449"/>
      <c r="P850" s="453">
        <v>1</v>
      </c>
      <c r="Q850" s="453">
        <v>12794</v>
      </c>
      <c r="R850" s="523"/>
      <c r="S850" s="454">
        <v>12794</v>
      </c>
    </row>
    <row r="851" spans="1:19" ht="14.4" customHeight="1" x14ac:dyDescent="0.3">
      <c r="A851" s="448" t="s">
        <v>996</v>
      </c>
      <c r="B851" s="449" t="s">
        <v>997</v>
      </c>
      <c r="C851" s="449" t="s">
        <v>482</v>
      </c>
      <c r="D851" s="449" t="s">
        <v>988</v>
      </c>
      <c r="E851" s="449" t="s">
        <v>998</v>
      </c>
      <c r="F851" s="449" t="s">
        <v>1071</v>
      </c>
      <c r="G851" s="449" t="s">
        <v>1072</v>
      </c>
      <c r="H851" s="453"/>
      <c r="I851" s="453"/>
      <c r="J851" s="449"/>
      <c r="K851" s="449"/>
      <c r="L851" s="453"/>
      <c r="M851" s="453"/>
      <c r="N851" s="449"/>
      <c r="O851" s="449"/>
      <c r="P851" s="453">
        <v>1</v>
      </c>
      <c r="Q851" s="453">
        <v>2173</v>
      </c>
      <c r="R851" s="523"/>
      <c r="S851" s="454">
        <v>2173</v>
      </c>
    </row>
    <row r="852" spans="1:19" ht="14.4" customHeight="1" x14ac:dyDescent="0.3">
      <c r="A852" s="448" t="s">
        <v>996</v>
      </c>
      <c r="B852" s="449" t="s">
        <v>997</v>
      </c>
      <c r="C852" s="449" t="s">
        <v>482</v>
      </c>
      <c r="D852" s="449" t="s">
        <v>988</v>
      </c>
      <c r="E852" s="449" t="s">
        <v>998</v>
      </c>
      <c r="F852" s="449" t="s">
        <v>1087</v>
      </c>
      <c r="G852" s="449" t="s">
        <v>1088</v>
      </c>
      <c r="H852" s="453"/>
      <c r="I852" s="453"/>
      <c r="J852" s="449"/>
      <c r="K852" s="449"/>
      <c r="L852" s="453">
        <v>2</v>
      </c>
      <c r="M852" s="453">
        <v>2022</v>
      </c>
      <c r="N852" s="449">
        <v>1</v>
      </c>
      <c r="O852" s="449">
        <v>1011</v>
      </c>
      <c r="P852" s="453"/>
      <c r="Q852" s="453"/>
      <c r="R852" s="523"/>
      <c r="S852" s="454"/>
    </row>
    <row r="853" spans="1:19" ht="14.4" customHeight="1" x14ac:dyDescent="0.3">
      <c r="A853" s="448" t="s">
        <v>996</v>
      </c>
      <c r="B853" s="449" t="s">
        <v>997</v>
      </c>
      <c r="C853" s="449" t="s">
        <v>482</v>
      </c>
      <c r="D853" s="449" t="s">
        <v>988</v>
      </c>
      <c r="E853" s="449" t="s">
        <v>998</v>
      </c>
      <c r="F853" s="449" t="s">
        <v>1095</v>
      </c>
      <c r="G853" s="449" t="s">
        <v>1096</v>
      </c>
      <c r="H853" s="453"/>
      <c r="I853" s="453"/>
      <c r="J853" s="449"/>
      <c r="K853" s="449"/>
      <c r="L853" s="453"/>
      <c r="M853" s="453"/>
      <c r="N853" s="449"/>
      <c r="O853" s="449"/>
      <c r="P853" s="453">
        <v>2</v>
      </c>
      <c r="Q853" s="453">
        <v>4262</v>
      </c>
      <c r="R853" s="523"/>
      <c r="S853" s="454">
        <v>2131</v>
      </c>
    </row>
    <row r="854" spans="1:19" ht="14.4" customHeight="1" x14ac:dyDescent="0.3">
      <c r="A854" s="448" t="s">
        <v>996</v>
      </c>
      <c r="B854" s="449" t="s">
        <v>997</v>
      </c>
      <c r="C854" s="449" t="s">
        <v>482</v>
      </c>
      <c r="D854" s="449" t="s">
        <v>988</v>
      </c>
      <c r="E854" s="449" t="s">
        <v>998</v>
      </c>
      <c r="F854" s="449" t="s">
        <v>1108</v>
      </c>
      <c r="G854" s="449" t="s">
        <v>1109</v>
      </c>
      <c r="H854" s="453"/>
      <c r="I854" s="453"/>
      <c r="J854" s="449"/>
      <c r="K854" s="449"/>
      <c r="L854" s="453"/>
      <c r="M854" s="453"/>
      <c r="N854" s="449"/>
      <c r="O854" s="449"/>
      <c r="P854" s="453">
        <v>1</v>
      </c>
      <c r="Q854" s="453">
        <v>289</v>
      </c>
      <c r="R854" s="523"/>
      <c r="S854" s="454">
        <v>289</v>
      </c>
    </row>
    <row r="855" spans="1:19" ht="14.4" customHeight="1" x14ac:dyDescent="0.3">
      <c r="A855" s="448" t="s">
        <v>996</v>
      </c>
      <c r="B855" s="449" t="s">
        <v>997</v>
      </c>
      <c r="C855" s="449" t="s">
        <v>482</v>
      </c>
      <c r="D855" s="449" t="s">
        <v>991</v>
      </c>
      <c r="E855" s="449" t="s">
        <v>998</v>
      </c>
      <c r="F855" s="449" t="s">
        <v>1013</v>
      </c>
      <c r="G855" s="449" t="s">
        <v>1014</v>
      </c>
      <c r="H855" s="453">
        <v>25</v>
      </c>
      <c r="I855" s="453">
        <v>4300</v>
      </c>
      <c r="J855" s="449">
        <v>24.022346368715084</v>
      </c>
      <c r="K855" s="449">
        <v>172</v>
      </c>
      <c r="L855" s="453">
        <v>1</v>
      </c>
      <c r="M855" s="453">
        <v>179</v>
      </c>
      <c r="N855" s="449">
        <v>1</v>
      </c>
      <c r="O855" s="449">
        <v>179</v>
      </c>
      <c r="P855" s="453"/>
      <c r="Q855" s="453"/>
      <c r="R855" s="523"/>
      <c r="S855" s="454"/>
    </row>
    <row r="856" spans="1:19" ht="14.4" customHeight="1" x14ac:dyDescent="0.3">
      <c r="A856" s="448" t="s">
        <v>996</v>
      </c>
      <c r="B856" s="449" t="s">
        <v>997</v>
      </c>
      <c r="C856" s="449" t="s">
        <v>482</v>
      </c>
      <c r="D856" s="449" t="s">
        <v>991</v>
      </c>
      <c r="E856" s="449" t="s">
        <v>998</v>
      </c>
      <c r="F856" s="449" t="s">
        <v>1021</v>
      </c>
      <c r="G856" s="449" t="s">
        <v>1022</v>
      </c>
      <c r="H856" s="453">
        <v>50</v>
      </c>
      <c r="I856" s="453">
        <v>17050</v>
      </c>
      <c r="J856" s="449">
        <v>24.426934097421203</v>
      </c>
      <c r="K856" s="449">
        <v>341</v>
      </c>
      <c r="L856" s="453">
        <v>2</v>
      </c>
      <c r="M856" s="453">
        <v>698</v>
      </c>
      <c r="N856" s="449">
        <v>1</v>
      </c>
      <c r="O856" s="449">
        <v>349</v>
      </c>
      <c r="P856" s="453"/>
      <c r="Q856" s="453"/>
      <c r="R856" s="523"/>
      <c r="S856" s="454"/>
    </row>
    <row r="857" spans="1:19" ht="14.4" customHeight="1" x14ac:dyDescent="0.3">
      <c r="A857" s="448" t="s">
        <v>996</v>
      </c>
      <c r="B857" s="449" t="s">
        <v>997</v>
      </c>
      <c r="C857" s="449" t="s">
        <v>482</v>
      </c>
      <c r="D857" s="449" t="s">
        <v>991</v>
      </c>
      <c r="E857" s="449" t="s">
        <v>998</v>
      </c>
      <c r="F857" s="449" t="s">
        <v>1053</v>
      </c>
      <c r="G857" s="449" t="s">
        <v>1054</v>
      </c>
      <c r="H857" s="453">
        <v>1</v>
      </c>
      <c r="I857" s="453">
        <v>356</v>
      </c>
      <c r="J857" s="449"/>
      <c r="K857" s="449">
        <v>356</v>
      </c>
      <c r="L857" s="453"/>
      <c r="M857" s="453"/>
      <c r="N857" s="449"/>
      <c r="O857" s="449"/>
      <c r="P857" s="453"/>
      <c r="Q857" s="453"/>
      <c r="R857" s="523"/>
      <c r="S857" s="454"/>
    </row>
    <row r="858" spans="1:19" ht="14.4" customHeight="1" x14ac:dyDescent="0.3">
      <c r="A858" s="448" t="s">
        <v>996</v>
      </c>
      <c r="B858" s="449" t="s">
        <v>997</v>
      </c>
      <c r="C858" s="449" t="s">
        <v>482</v>
      </c>
      <c r="D858" s="449" t="s">
        <v>991</v>
      </c>
      <c r="E858" s="449" t="s">
        <v>998</v>
      </c>
      <c r="F858" s="449" t="s">
        <v>1055</v>
      </c>
      <c r="G858" s="449" t="s">
        <v>1056</v>
      </c>
      <c r="H858" s="453">
        <v>21</v>
      </c>
      <c r="I858" s="453">
        <v>61257</v>
      </c>
      <c r="J858" s="449">
        <v>19.728502415458937</v>
      </c>
      <c r="K858" s="449">
        <v>2917</v>
      </c>
      <c r="L858" s="453">
        <v>1</v>
      </c>
      <c r="M858" s="453">
        <v>3105</v>
      </c>
      <c r="N858" s="449">
        <v>1</v>
      </c>
      <c r="O858" s="449">
        <v>3105</v>
      </c>
      <c r="P858" s="453"/>
      <c r="Q858" s="453"/>
      <c r="R858" s="523"/>
      <c r="S858" s="454"/>
    </row>
    <row r="859" spans="1:19" ht="14.4" customHeight="1" x14ac:dyDescent="0.3">
      <c r="A859" s="448" t="s">
        <v>996</v>
      </c>
      <c r="B859" s="449" t="s">
        <v>997</v>
      </c>
      <c r="C859" s="449" t="s">
        <v>482</v>
      </c>
      <c r="D859" s="449" t="s">
        <v>991</v>
      </c>
      <c r="E859" s="449" t="s">
        <v>998</v>
      </c>
      <c r="F859" s="449" t="s">
        <v>1057</v>
      </c>
      <c r="G859" s="449" t="s">
        <v>1058</v>
      </c>
      <c r="H859" s="453">
        <v>1</v>
      </c>
      <c r="I859" s="453">
        <v>12792</v>
      </c>
      <c r="J859" s="449"/>
      <c r="K859" s="449">
        <v>12792</v>
      </c>
      <c r="L859" s="453"/>
      <c r="M859" s="453"/>
      <c r="N859" s="449"/>
      <c r="O859" s="449"/>
      <c r="P859" s="453"/>
      <c r="Q859" s="453"/>
      <c r="R859" s="523"/>
      <c r="S859" s="454"/>
    </row>
    <row r="860" spans="1:19" ht="14.4" customHeight="1" x14ac:dyDescent="0.3">
      <c r="A860" s="448" t="s">
        <v>996</v>
      </c>
      <c r="B860" s="449" t="s">
        <v>997</v>
      </c>
      <c r="C860" s="449" t="s">
        <v>482</v>
      </c>
      <c r="D860" s="449" t="s">
        <v>991</v>
      </c>
      <c r="E860" s="449" t="s">
        <v>998</v>
      </c>
      <c r="F860" s="449" t="s">
        <v>1071</v>
      </c>
      <c r="G860" s="449" t="s">
        <v>1072</v>
      </c>
      <c r="H860" s="453">
        <v>25</v>
      </c>
      <c r="I860" s="453">
        <v>54300</v>
      </c>
      <c r="J860" s="449">
        <v>24.988495167970548</v>
      </c>
      <c r="K860" s="449">
        <v>2172</v>
      </c>
      <c r="L860" s="453">
        <v>1</v>
      </c>
      <c r="M860" s="453">
        <v>2173</v>
      </c>
      <c r="N860" s="449">
        <v>1</v>
      </c>
      <c r="O860" s="449">
        <v>2173</v>
      </c>
      <c r="P860" s="453"/>
      <c r="Q860" s="453"/>
      <c r="R860" s="523"/>
      <c r="S860" s="454"/>
    </row>
    <row r="861" spans="1:19" ht="14.4" customHeight="1" x14ac:dyDescent="0.3">
      <c r="A861" s="448" t="s">
        <v>996</v>
      </c>
      <c r="B861" s="449" t="s">
        <v>997</v>
      </c>
      <c r="C861" s="449" t="s">
        <v>482</v>
      </c>
      <c r="D861" s="449" t="s">
        <v>991</v>
      </c>
      <c r="E861" s="449" t="s">
        <v>998</v>
      </c>
      <c r="F861" s="449" t="s">
        <v>1095</v>
      </c>
      <c r="G861" s="449" t="s">
        <v>1096</v>
      </c>
      <c r="H861" s="453">
        <v>50</v>
      </c>
      <c r="I861" s="453">
        <v>100600</v>
      </c>
      <c r="J861" s="449">
        <v>23.615023474178404</v>
      </c>
      <c r="K861" s="449">
        <v>2012</v>
      </c>
      <c r="L861" s="453">
        <v>2</v>
      </c>
      <c r="M861" s="453">
        <v>4260</v>
      </c>
      <c r="N861" s="449">
        <v>1</v>
      </c>
      <c r="O861" s="449">
        <v>2130</v>
      </c>
      <c r="P861" s="453"/>
      <c r="Q861" s="453"/>
      <c r="R861" s="523"/>
      <c r="S861" s="454"/>
    </row>
    <row r="862" spans="1:19" ht="14.4" customHeight="1" x14ac:dyDescent="0.3">
      <c r="A862" s="448" t="s">
        <v>996</v>
      </c>
      <c r="B862" s="449" t="s">
        <v>997</v>
      </c>
      <c r="C862" s="449" t="s">
        <v>482</v>
      </c>
      <c r="D862" s="449" t="s">
        <v>991</v>
      </c>
      <c r="E862" s="449" t="s">
        <v>998</v>
      </c>
      <c r="F862" s="449" t="s">
        <v>1108</v>
      </c>
      <c r="G862" s="449" t="s">
        <v>1109</v>
      </c>
      <c r="H862" s="453">
        <v>2</v>
      </c>
      <c r="I862" s="453">
        <v>538</v>
      </c>
      <c r="J862" s="449"/>
      <c r="K862" s="449">
        <v>269</v>
      </c>
      <c r="L862" s="453"/>
      <c r="M862" s="453"/>
      <c r="N862" s="449"/>
      <c r="O862" s="449"/>
      <c r="P862" s="453"/>
      <c r="Q862" s="453"/>
      <c r="R862" s="523"/>
      <c r="S862" s="454"/>
    </row>
    <row r="863" spans="1:19" ht="14.4" customHeight="1" x14ac:dyDescent="0.3">
      <c r="A863" s="448" t="s">
        <v>996</v>
      </c>
      <c r="B863" s="449" t="s">
        <v>997</v>
      </c>
      <c r="C863" s="449" t="s">
        <v>482</v>
      </c>
      <c r="D863" s="449" t="s">
        <v>991</v>
      </c>
      <c r="E863" s="449" t="s">
        <v>998</v>
      </c>
      <c r="F863" s="449" t="s">
        <v>1116</v>
      </c>
      <c r="G863" s="449" t="s">
        <v>1117</v>
      </c>
      <c r="H863" s="453">
        <v>13</v>
      </c>
      <c r="I863" s="453">
        <v>0</v>
      </c>
      <c r="J863" s="449"/>
      <c r="K863" s="449">
        <v>0</v>
      </c>
      <c r="L863" s="453">
        <v>1</v>
      </c>
      <c r="M863" s="453">
        <v>0</v>
      </c>
      <c r="N863" s="449"/>
      <c r="O863" s="449">
        <v>0</v>
      </c>
      <c r="P863" s="453"/>
      <c r="Q863" s="453"/>
      <c r="R863" s="523"/>
      <c r="S863" s="454"/>
    </row>
    <row r="864" spans="1:19" ht="14.4" customHeight="1" x14ac:dyDescent="0.3">
      <c r="A864" s="448" t="s">
        <v>996</v>
      </c>
      <c r="B864" s="449" t="s">
        <v>997</v>
      </c>
      <c r="C864" s="449" t="s">
        <v>482</v>
      </c>
      <c r="D864" s="449" t="s">
        <v>992</v>
      </c>
      <c r="E864" s="449" t="s">
        <v>998</v>
      </c>
      <c r="F864" s="449" t="s">
        <v>1013</v>
      </c>
      <c r="G864" s="449" t="s">
        <v>1014</v>
      </c>
      <c r="H864" s="453">
        <v>2</v>
      </c>
      <c r="I864" s="453">
        <v>344</v>
      </c>
      <c r="J864" s="449"/>
      <c r="K864" s="449">
        <v>172</v>
      </c>
      <c r="L864" s="453"/>
      <c r="M864" s="453"/>
      <c r="N864" s="449"/>
      <c r="O864" s="449"/>
      <c r="P864" s="453"/>
      <c r="Q864" s="453"/>
      <c r="R864" s="523"/>
      <c r="S864" s="454"/>
    </row>
    <row r="865" spans="1:19" ht="14.4" customHeight="1" x14ac:dyDescent="0.3">
      <c r="A865" s="448" t="s">
        <v>996</v>
      </c>
      <c r="B865" s="449" t="s">
        <v>997</v>
      </c>
      <c r="C865" s="449" t="s">
        <v>482</v>
      </c>
      <c r="D865" s="449" t="s">
        <v>992</v>
      </c>
      <c r="E865" s="449" t="s">
        <v>998</v>
      </c>
      <c r="F865" s="449" t="s">
        <v>1021</v>
      </c>
      <c r="G865" s="449" t="s">
        <v>1022</v>
      </c>
      <c r="H865" s="453">
        <v>4</v>
      </c>
      <c r="I865" s="453">
        <v>1364</v>
      </c>
      <c r="J865" s="449"/>
      <c r="K865" s="449">
        <v>341</v>
      </c>
      <c r="L865" s="453"/>
      <c r="M865" s="453"/>
      <c r="N865" s="449"/>
      <c r="O865" s="449"/>
      <c r="P865" s="453"/>
      <c r="Q865" s="453"/>
      <c r="R865" s="523"/>
      <c r="S865" s="454"/>
    </row>
    <row r="866" spans="1:19" ht="14.4" customHeight="1" x14ac:dyDescent="0.3">
      <c r="A866" s="448" t="s">
        <v>996</v>
      </c>
      <c r="B866" s="449" t="s">
        <v>997</v>
      </c>
      <c r="C866" s="449" t="s">
        <v>482</v>
      </c>
      <c r="D866" s="449" t="s">
        <v>992</v>
      </c>
      <c r="E866" s="449" t="s">
        <v>998</v>
      </c>
      <c r="F866" s="449" t="s">
        <v>1055</v>
      </c>
      <c r="G866" s="449" t="s">
        <v>1056</v>
      </c>
      <c r="H866" s="453">
        <v>2</v>
      </c>
      <c r="I866" s="453">
        <v>5834</v>
      </c>
      <c r="J866" s="449"/>
      <c r="K866" s="449">
        <v>2917</v>
      </c>
      <c r="L866" s="453"/>
      <c r="M866" s="453"/>
      <c r="N866" s="449"/>
      <c r="O866" s="449"/>
      <c r="P866" s="453"/>
      <c r="Q866" s="453"/>
      <c r="R866" s="523"/>
      <c r="S866" s="454"/>
    </row>
    <row r="867" spans="1:19" ht="14.4" customHeight="1" x14ac:dyDescent="0.3">
      <c r="A867" s="448" t="s">
        <v>996</v>
      </c>
      <c r="B867" s="449" t="s">
        <v>997</v>
      </c>
      <c r="C867" s="449" t="s">
        <v>482</v>
      </c>
      <c r="D867" s="449" t="s">
        <v>992</v>
      </c>
      <c r="E867" s="449" t="s">
        <v>998</v>
      </c>
      <c r="F867" s="449" t="s">
        <v>1071</v>
      </c>
      <c r="G867" s="449" t="s">
        <v>1072</v>
      </c>
      <c r="H867" s="453">
        <v>2</v>
      </c>
      <c r="I867" s="453">
        <v>4344</v>
      </c>
      <c r="J867" s="449"/>
      <c r="K867" s="449">
        <v>2172</v>
      </c>
      <c r="L867" s="453"/>
      <c r="M867" s="453"/>
      <c r="N867" s="449"/>
      <c r="O867" s="449"/>
      <c r="P867" s="453"/>
      <c r="Q867" s="453"/>
      <c r="R867" s="523"/>
      <c r="S867" s="454"/>
    </row>
    <row r="868" spans="1:19" ht="14.4" customHeight="1" x14ac:dyDescent="0.3">
      <c r="A868" s="448" t="s">
        <v>996</v>
      </c>
      <c r="B868" s="449" t="s">
        <v>997</v>
      </c>
      <c r="C868" s="449" t="s">
        <v>482</v>
      </c>
      <c r="D868" s="449" t="s">
        <v>992</v>
      </c>
      <c r="E868" s="449" t="s">
        <v>998</v>
      </c>
      <c r="F868" s="449" t="s">
        <v>1095</v>
      </c>
      <c r="G868" s="449" t="s">
        <v>1096</v>
      </c>
      <c r="H868" s="453">
        <v>4</v>
      </c>
      <c r="I868" s="453">
        <v>8048</v>
      </c>
      <c r="J868" s="449"/>
      <c r="K868" s="449">
        <v>2012</v>
      </c>
      <c r="L868" s="453"/>
      <c r="M868" s="453"/>
      <c r="N868" s="449"/>
      <c r="O868" s="449"/>
      <c r="P868" s="453"/>
      <c r="Q868" s="453"/>
      <c r="R868" s="523"/>
      <c r="S868" s="454"/>
    </row>
    <row r="869" spans="1:19" ht="14.4" customHeight="1" x14ac:dyDescent="0.3">
      <c r="A869" s="448" t="s">
        <v>996</v>
      </c>
      <c r="B869" s="449" t="s">
        <v>997</v>
      </c>
      <c r="C869" s="449" t="s">
        <v>482</v>
      </c>
      <c r="D869" s="449" t="s">
        <v>992</v>
      </c>
      <c r="E869" s="449" t="s">
        <v>998</v>
      </c>
      <c r="F869" s="449" t="s">
        <v>1116</v>
      </c>
      <c r="G869" s="449" t="s">
        <v>1117</v>
      </c>
      <c r="H869" s="453">
        <v>2</v>
      </c>
      <c r="I869" s="453">
        <v>0</v>
      </c>
      <c r="J869" s="449"/>
      <c r="K869" s="449">
        <v>0</v>
      </c>
      <c r="L869" s="453"/>
      <c r="M869" s="453"/>
      <c r="N869" s="449"/>
      <c r="O869" s="449"/>
      <c r="P869" s="453"/>
      <c r="Q869" s="453"/>
      <c r="R869" s="523"/>
      <c r="S869" s="454"/>
    </row>
    <row r="870" spans="1:19" ht="14.4" customHeight="1" x14ac:dyDescent="0.3">
      <c r="A870" s="448" t="s">
        <v>996</v>
      </c>
      <c r="B870" s="449" t="s">
        <v>997</v>
      </c>
      <c r="C870" s="449" t="s">
        <v>482</v>
      </c>
      <c r="D870" s="449" t="s">
        <v>983</v>
      </c>
      <c r="E870" s="449" t="s">
        <v>998</v>
      </c>
      <c r="F870" s="449" t="s">
        <v>1065</v>
      </c>
      <c r="G870" s="449" t="s">
        <v>1066</v>
      </c>
      <c r="H870" s="453"/>
      <c r="I870" s="453"/>
      <c r="J870" s="449"/>
      <c r="K870" s="449"/>
      <c r="L870" s="453"/>
      <c r="M870" s="453"/>
      <c r="N870" s="449"/>
      <c r="O870" s="449"/>
      <c r="P870" s="453">
        <v>1</v>
      </c>
      <c r="Q870" s="453">
        <v>1285</v>
      </c>
      <c r="R870" s="523"/>
      <c r="S870" s="454">
        <v>1285</v>
      </c>
    </row>
    <row r="871" spans="1:19" ht="14.4" customHeight="1" thickBot="1" x14ac:dyDescent="0.35">
      <c r="A871" s="455" t="s">
        <v>996</v>
      </c>
      <c r="B871" s="456" t="s">
        <v>997</v>
      </c>
      <c r="C871" s="456" t="s">
        <v>482</v>
      </c>
      <c r="D871" s="456" t="s">
        <v>983</v>
      </c>
      <c r="E871" s="456" t="s">
        <v>998</v>
      </c>
      <c r="F871" s="456" t="s">
        <v>1087</v>
      </c>
      <c r="G871" s="456" t="s">
        <v>1088</v>
      </c>
      <c r="H871" s="460"/>
      <c r="I871" s="460"/>
      <c r="J871" s="456"/>
      <c r="K871" s="456"/>
      <c r="L871" s="460"/>
      <c r="M871" s="460"/>
      <c r="N871" s="456"/>
      <c r="O871" s="456"/>
      <c r="P871" s="460">
        <v>2</v>
      </c>
      <c r="Q871" s="460">
        <v>2024</v>
      </c>
      <c r="R871" s="471"/>
      <c r="S871" s="461">
        <v>1012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236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39576836</v>
      </c>
      <c r="C3" s="190">
        <f t="shared" ref="C3:R3" si="0">SUBTOTAL(9,C6:C1048576)</f>
        <v>24.058132346013462</v>
      </c>
      <c r="D3" s="190">
        <f t="shared" si="0"/>
        <v>41783809</v>
      </c>
      <c r="E3" s="190">
        <f t="shared" si="0"/>
        <v>26</v>
      </c>
      <c r="F3" s="190">
        <f t="shared" si="0"/>
        <v>41092198</v>
      </c>
      <c r="G3" s="193">
        <f>IF(D3&lt;&gt;0,F3/D3,"")</f>
        <v>0.9834478709205281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2016</v>
      </c>
      <c r="E5" s="483"/>
      <c r="F5" s="483">
        <v>2017</v>
      </c>
      <c r="G5" s="525" t="s">
        <v>2</v>
      </c>
      <c r="H5" s="482">
        <v>2015</v>
      </c>
      <c r="I5" s="483"/>
      <c r="J5" s="483">
        <v>2016</v>
      </c>
      <c r="K5" s="483"/>
      <c r="L5" s="483">
        <v>2017</v>
      </c>
      <c r="M5" s="525" t="s">
        <v>2</v>
      </c>
      <c r="N5" s="482">
        <v>2015</v>
      </c>
      <c r="O5" s="483"/>
      <c r="P5" s="483">
        <v>2016</v>
      </c>
      <c r="Q5" s="483"/>
      <c r="R5" s="483">
        <v>2017</v>
      </c>
      <c r="S5" s="525" t="s">
        <v>2</v>
      </c>
    </row>
    <row r="6" spans="1:19" ht="14.4" customHeight="1" x14ac:dyDescent="0.3">
      <c r="A6" s="468" t="s">
        <v>1122</v>
      </c>
      <c r="B6" s="505">
        <v>230347</v>
      </c>
      <c r="C6" s="442">
        <v>0.89057069178158987</v>
      </c>
      <c r="D6" s="505">
        <v>258651</v>
      </c>
      <c r="E6" s="442">
        <v>1</v>
      </c>
      <c r="F6" s="505">
        <v>298892</v>
      </c>
      <c r="G6" s="469">
        <v>1.1555802993222528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1123</v>
      </c>
      <c r="B7" s="507">
        <v>1204318</v>
      </c>
      <c r="C7" s="449">
        <v>1.3217777826556987</v>
      </c>
      <c r="D7" s="507">
        <v>911135</v>
      </c>
      <c r="E7" s="449">
        <v>1</v>
      </c>
      <c r="F7" s="507">
        <v>724725</v>
      </c>
      <c r="G7" s="523">
        <v>0.79540902281220671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1124</v>
      </c>
      <c r="B8" s="507">
        <v>1137142</v>
      </c>
      <c r="C8" s="449">
        <v>0.8265975619507302</v>
      </c>
      <c r="D8" s="507">
        <v>1375690</v>
      </c>
      <c r="E8" s="449">
        <v>1</v>
      </c>
      <c r="F8" s="507">
        <v>1289337</v>
      </c>
      <c r="G8" s="523">
        <v>0.93722931765150574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1125</v>
      </c>
      <c r="B9" s="507">
        <v>12184450</v>
      </c>
      <c r="C9" s="449">
        <v>0.95927106279592311</v>
      </c>
      <c r="D9" s="507">
        <v>12701780</v>
      </c>
      <c r="E9" s="449">
        <v>1</v>
      </c>
      <c r="F9" s="507">
        <v>14247952</v>
      </c>
      <c r="G9" s="523">
        <v>1.1217287655745887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1126</v>
      </c>
      <c r="B10" s="507">
        <v>1029987</v>
      </c>
      <c r="C10" s="449">
        <v>1.0229318391056881</v>
      </c>
      <c r="D10" s="507">
        <v>1006897</v>
      </c>
      <c r="E10" s="449">
        <v>1</v>
      </c>
      <c r="F10" s="507">
        <v>926424</v>
      </c>
      <c r="G10" s="523">
        <v>0.92007822051312105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1127</v>
      </c>
      <c r="B11" s="507">
        <v>1290520</v>
      </c>
      <c r="C11" s="449">
        <v>1.0119249250379514</v>
      </c>
      <c r="D11" s="507">
        <v>1275312</v>
      </c>
      <c r="E11" s="449">
        <v>1</v>
      </c>
      <c r="F11" s="507">
        <v>1009061</v>
      </c>
      <c r="G11" s="523">
        <v>0.79122677431091371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1128</v>
      </c>
      <c r="B12" s="507">
        <v>250911</v>
      </c>
      <c r="C12" s="449">
        <v>0.45304450980710792</v>
      </c>
      <c r="D12" s="507">
        <v>553833</v>
      </c>
      <c r="E12" s="449">
        <v>1</v>
      </c>
      <c r="F12" s="507">
        <v>377707</v>
      </c>
      <c r="G12" s="523">
        <v>0.68198716941749593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1129</v>
      </c>
      <c r="B13" s="507">
        <v>5257977</v>
      </c>
      <c r="C13" s="449">
        <v>0.97993272391364994</v>
      </c>
      <c r="D13" s="507">
        <v>5365651</v>
      </c>
      <c r="E13" s="449">
        <v>1</v>
      </c>
      <c r="F13" s="507">
        <v>4950206</v>
      </c>
      <c r="G13" s="523">
        <v>0.92257323482276432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1130</v>
      </c>
      <c r="B14" s="507">
        <v>122439</v>
      </c>
      <c r="C14" s="449">
        <v>0.78709548849946642</v>
      </c>
      <c r="D14" s="507">
        <v>155558</v>
      </c>
      <c r="E14" s="449">
        <v>1</v>
      </c>
      <c r="F14" s="507">
        <v>106072</v>
      </c>
      <c r="G14" s="523">
        <v>0.68188071330307665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1131</v>
      </c>
      <c r="B15" s="507">
        <v>1239247</v>
      </c>
      <c r="C15" s="449">
        <v>0.97021660720479075</v>
      </c>
      <c r="D15" s="507">
        <v>1277289</v>
      </c>
      <c r="E15" s="449">
        <v>1</v>
      </c>
      <c r="F15" s="507">
        <v>1490029</v>
      </c>
      <c r="G15" s="523">
        <v>1.1665558851598972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1132</v>
      </c>
      <c r="B16" s="507">
        <v>582967</v>
      </c>
      <c r="C16" s="449">
        <v>1.3402248854537135</v>
      </c>
      <c r="D16" s="507">
        <v>434977</v>
      </c>
      <c r="E16" s="449">
        <v>1</v>
      </c>
      <c r="F16" s="507">
        <v>456273</v>
      </c>
      <c r="G16" s="523">
        <v>1.0489589104711283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1133</v>
      </c>
      <c r="B17" s="507">
        <v>6684157</v>
      </c>
      <c r="C17" s="449">
        <v>0.90912462766753266</v>
      </c>
      <c r="D17" s="507">
        <v>7352300</v>
      </c>
      <c r="E17" s="449">
        <v>1</v>
      </c>
      <c r="F17" s="507">
        <v>6748091</v>
      </c>
      <c r="G17" s="523">
        <v>0.91782040993974678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1134</v>
      </c>
      <c r="B18" s="507">
        <v>1451241</v>
      </c>
      <c r="C18" s="449">
        <v>0.92827262504653385</v>
      </c>
      <c r="D18" s="507">
        <v>1563378</v>
      </c>
      <c r="E18" s="449">
        <v>1</v>
      </c>
      <c r="F18" s="507">
        <v>1973658</v>
      </c>
      <c r="G18" s="523">
        <v>1.2624317343598286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1135</v>
      </c>
      <c r="B19" s="507">
        <v>90693</v>
      </c>
      <c r="C19" s="449">
        <v>1.5474772638080776</v>
      </c>
      <c r="D19" s="507">
        <v>58607</v>
      </c>
      <c r="E19" s="449">
        <v>1</v>
      </c>
      <c r="F19" s="507">
        <v>57005</v>
      </c>
      <c r="G19" s="523">
        <v>0.97266538126844915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1136</v>
      </c>
      <c r="B20" s="507">
        <v>1256321</v>
      </c>
      <c r="C20" s="449">
        <v>0.7048997654113941</v>
      </c>
      <c r="D20" s="507">
        <v>1782269</v>
      </c>
      <c r="E20" s="449">
        <v>1</v>
      </c>
      <c r="F20" s="507">
        <v>1841490</v>
      </c>
      <c r="G20" s="523">
        <v>1.0332278685204086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1137</v>
      </c>
      <c r="B21" s="507">
        <v>54774</v>
      </c>
      <c r="C21" s="449">
        <v>0.3210160173946679</v>
      </c>
      <c r="D21" s="507">
        <v>170627</v>
      </c>
      <c r="E21" s="449">
        <v>1</v>
      </c>
      <c r="F21" s="507">
        <v>42962</v>
      </c>
      <c r="G21" s="523">
        <v>0.2517889900191646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1138</v>
      </c>
      <c r="B22" s="507">
        <v>12590</v>
      </c>
      <c r="C22" s="449"/>
      <c r="D22" s="507"/>
      <c r="E22" s="449"/>
      <c r="F22" s="507">
        <v>27030</v>
      </c>
      <c r="G22" s="523"/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1139</v>
      </c>
      <c r="B23" s="507">
        <v>406748</v>
      </c>
      <c r="C23" s="449">
        <v>1.2495100237769026</v>
      </c>
      <c r="D23" s="507">
        <v>325526</v>
      </c>
      <c r="E23" s="449">
        <v>1</v>
      </c>
      <c r="F23" s="507">
        <v>317161</v>
      </c>
      <c r="G23" s="523">
        <v>0.97430312786075457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1140</v>
      </c>
      <c r="B24" s="507">
        <v>323430</v>
      </c>
      <c r="C24" s="449">
        <v>0.8076381397578809</v>
      </c>
      <c r="D24" s="507">
        <v>400464</v>
      </c>
      <c r="E24" s="449">
        <v>1</v>
      </c>
      <c r="F24" s="507">
        <v>200530</v>
      </c>
      <c r="G24" s="523">
        <v>0.50074413680131047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1141</v>
      </c>
      <c r="B25" s="507"/>
      <c r="C25" s="449"/>
      <c r="D25" s="507">
        <v>4258</v>
      </c>
      <c r="E25" s="449">
        <v>1</v>
      </c>
      <c r="F25" s="507">
        <v>653</v>
      </c>
      <c r="G25" s="523">
        <v>0.15335838421794271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1142</v>
      </c>
      <c r="B26" s="507">
        <v>527068</v>
      </c>
      <c r="C26" s="449">
        <v>0.94087195260188039</v>
      </c>
      <c r="D26" s="507">
        <v>560191</v>
      </c>
      <c r="E26" s="449">
        <v>1</v>
      </c>
      <c r="F26" s="507">
        <v>708675</v>
      </c>
      <c r="G26" s="523">
        <v>1.2650595957450226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1143</v>
      </c>
      <c r="B27" s="507">
        <v>5059</v>
      </c>
      <c r="C27" s="449">
        <v>1.0700084602368867</v>
      </c>
      <c r="D27" s="507">
        <v>4728</v>
      </c>
      <c r="E27" s="449">
        <v>1</v>
      </c>
      <c r="F27" s="507">
        <v>7717</v>
      </c>
      <c r="G27" s="523">
        <v>1.6321912013536379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1144</v>
      </c>
      <c r="B28" s="507">
        <v>3727</v>
      </c>
      <c r="C28" s="449"/>
      <c r="D28" s="507"/>
      <c r="E28" s="449"/>
      <c r="F28" s="507"/>
      <c r="G28" s="523"/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1145</v>
      </c>
      <c r="B29" s="507">
        <v>20800</v>
      </c>
      <c r="C29" s="449">
        <v>0.8669917885873869</v>
      </c>
      <c r="D29" s="507">
        <v>23991</v>
      </c>
      <c r="E29" s="449">
        <v>1</v>
      </c>
      <c r="F29" s="507">
        <v>12914</v>
      </c>
      <c r="G29" s="523">
        <v>0.53828519027968824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1146</v>
      </c>
      <c r="B30" s="507">
        <v>40665</v>
      </c>
      <c r="C30" s="449">
        <v>1.044862406536653</v>
      </c>
      <c r="D30" s="507">
        <v>38919</v>
      </c>
      <c r="E30" s="449">
        <v>1</v>
      </c>
      <c r="F30" s="507">
        <v>79246</v>
      </c>
      <c r="G30" s="523">
        <v>2.0361777024075645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1147</v>
      </c>
      <c r="B31" s="507">
        <v>1498874</v>
      </c>
      <c r="C31" s="449">
        <v>1.5097502407342496</v>
      </c>
      <c r="D31" s="507">
        <v>992796</v>
      </c>
      <c r="E31" s="449">
        <v>1</v>
      </c>
      <c r="F31" s="507">
        <v>1438927</v>
      </c>
      <c r="G31" s="523">
        <v>1.4493682488648221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x14ac:dyDescent="0.3">
      <c r="A32" s="511" t="s">
        <v>1148</v>
      </c>
      <c r="B32" s="507">
        <v>196750</v>
      </c>
      <c r="C32" s="449">
        <v>0.748787858029061</v>
      </c>
      <c r="D32" s="507">
        <v>262758</v>
      </c>
      <c r="E32" s="449">
        <v>1</v>
      </c>
      <c r="F32" s="507">
        <v>223762</v>
      </c>
      <c r="G32" s="523">
        <v>0.85158967567114985</v>
      </c>
      <c r="H32" s="507"/>
      <c r="I32" s="449"/>
      <c r="J32" s="507"/>
      <c r="K32" s="449"/>
      <c r="L32" s="507"/>
      <c r="M32" s="523"/>
      <c r="N32" s="507"/>
      <c r="O32" s="449"/>
      <c r="P32" s="507"/>
      <c r="Q32" s="449"/>
      <c r="R32" s="507"/>
      <c r="S32" s="526"/>
    </row>
    <row r="33" spans="1:19" ht="14.4" customHeight="1" thickBot="1" x14ac:dyDescent="0.35">
      <c r="A33" s="512" t="s">
        <v>1149</v>
      </c>
      <c r="B33" s="509">
        <v>2473634</v>
      </c>
      <c r="C33" s="456">
        <v>0.84533309821804481</v>
      </c>
      <c r="D33" s="509">
        <v>2926224</v>
      </c>
      <c r="E33" s="456">
        <v>1</v>
      </c>
      <c r="F33" s="509">
        <v>1535699</v>
      </c>
      <c r="G33" s="471">
        <v>0.52480568814964268</v>
      </c>
      <c r="H33" s="509"/>
      <c r="I33" s="456"/>
      <c r="J33" s="509"/>
      <c r="K33" s="456"/>
      <c r="L33" s="509"/>
      <c r="M33" s="471"/>
      <c r="N33" s="509"/>
      <c r="O33" s="456"/>
      <c r="P33" s="509"/>
      <c r="Q33" s="456"/>
      <c r="R33" s="509"/>
      <c r="S33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0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1193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236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165838</v>
      </c>
      <c r="G3" s="78">
        <f t="shared" si="0"/>
        <v>39576836</v>
      </c>
      <c r="H3" s="78"/>
      <c r="I3" s="78"/>
      <c r="J3" s="78">
        <f t="shared" si="0"/>
        <v>163833</v>
      </c>
      <c r="K3" s="78">
        <f t="shared" si="0"/>
        <v>41783809</v>
      </c>
      <c r="L3" s="78"/>
      <c r="M3" s="78"/>
      <c r="N3" s="78">
        <f t="shared" si="0"/>
        <v>143787</v>
      </c>
      <c r="O3" s="78">
        <f t="shared" si="0"/>
        <v>41092198</v>
      </c>
      <c r="P3" s="59">
        <f>IF(K3=0,0,O3/K3)</f>
        <v>0.9834478709205281</v>
      </c>
      <c r="Q3" s="79">
        <f>IF(N3=0,0,O3/N3)</f>
        <v>285.78521006766954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2016</v>
      </c>
      <c r="K4" s="399"/>
      <c r="L4" s="80"/>
      <c r="M4" s="80"/>
      <c r="N4" s="398">
        <v>2017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1150</v>
      </c>
      <c r="B6" s="442" t="s">
        <v>997</v>
      </c>
      <c r="C6" s="442" t="s">
        <v>998</v>
      </c>
      <c r="D6" s="442" t="s">
        <v>999</v>
      </c>
      <c r="E6" s="442" t="s">
        <v>1000</v>
      </c>
      <c r="F6" s="446"/>
      <c r="G6" s="446"/>
      <c r="H6" s="446"/>
      <c r="I6" s="446"/>
      <c r="J6" s="446">
        <v>2</v>
      </c>
      <c r="K6" s="446">
        <v>4452</v>
      </c>
      <c r="L6" s="446">
        <v>1</v>
      </c>
      <c r="M6" s="446">
        <v>2226</v>
      </c>
      <c r="N6" s="446">
        <v>1</v>
      </c>
      <c r="O6" s="446">
        <v>2229</v>
      </c>
      <c r="P6" s="469">
        <v>0.50067385444743939</v>
      </c>
      <c r="Q6" s="447">
        <v>2229</v>
      </c>
    </row>
    <row r="7" spans="1:17" ht="14.4" customHeight="1" x14ac:dyDescent="0.3">
      <c r="A7" s="448" t="s">
        <v>1150</v>
      </c>
      <c r="B7" s="449" t="s">
        <v>997</v>
      </c>
      <c r="C7" s="449" t="s">
        <v>998</v>
      </c>
      <c r="D7" s="449" t="s">
        <v>1003</v>
      </c>
      <c r="E7" s="449" t="s">
        <v>1004</v>
      </c>
      <c r="F7" s="453">
        <v>140</v>
      </c>
      <c r="G7" s="453">
        <v>7560</v>
      </c>
      <c r="H7" s="453">
        <v>1.3166144200626959</v>
      </c>
      <c r="I7" s="453">
        <v>54</v>
      </c>
      <c r="J7" s="453">
        <v>99</v>
      </c>
      <c r="K7" s="453">
        <v>5742</v>
      </c>
      <c r="L7" s="453">
        <v>1</v>
      </c>
      <c r="M7" s="453">
        <v>58</v>
      </c>
      <c r="N7" s="453">
        <v>91</v>
      </c>
      <c r="O7" s="453">
        <v>5278</v>
      </c>
      <c r="P7" s="523">
        <v>0.91919191919191923</v>
      </c>
      <c r="Q7" s="454">
        <v>58</v>
      </c>
    </row>
    <row r="8" spans="1:17" ht="14.4" customHeight="1" x14ac:dyDescent="0.3">
      <c r="A8" s="448" t="s">
        <v>1150</v>
      </c>
      <c r="B8" s="449" t="s">
        <v>997</v>
      </c>
      <c r="C8" s="449" t="s">
        <v>998</v>
      </c>
      <c r="D8" s="449" t="s">
        <v>1005</v>
      </c>
      <c r="E8" s="449" t="s">
        <v>1006</v>
      </c>
      <c r="F8" s="453">
        <v>2</v>
      </c>
      <c r="G8" s="453">
        <v>246</v>
      </c>
      <c r="H8" s="453"/>
      <c r="I8" s="453">
        <v>123</v>
      </c>
      <c r="J8" s="453"/>
      <c r="K8" s="453"/>
      <c r="L8" s="453"/>
      <c r="M8" s="453"/>
      <c r="N8" s="453"/>
      <c r="O8" s="453"/>
      <c r="P8" s="523"/>
      <c r="Q8" s="454"/>
    </row>
    <row r="9" spans="1:17" ht="14.4" customHeight="1" x14ac:dyDescent="0.3">
      <c r="A9" s="448" t="s">
        <v>1150</v>
      </c>
      <c r="B9" s="449" t="s">
        <v>997</v>
      </c>
      <c r="C9" s="449" t="s">
        <v>998</v>
      </c>
      <c r="D9" s="449" t="s">
        <v>1007</v>
      </c>
      <c r="E9" s="449" t="s">
        <v>1008</v>
      </c>
      <c r="F9" s="453"/>
      <c r="G9" s="453"/>
      <c r="H9" s="453"/>
      <c r="I9" s="453"/>
      <c r="J9" s="453">
        <v>1</v>
      </c>
      <c r="K9" s="453">
        <v>189</v>
      </c>
      <c r="L9" s="453">
        <v>1</v>
      </c>
      <c r="M9" s="453">
        <v>189</v>
      </c>
      <c r="N9" s="453"/>
      <c r="O9" s="453"/>
      <c r="P9" s="523"/>
      <c r="Q9" s="454"/>
    </row>
    <row r="10" spans="1:17" ht="14.4" customHeight="1" x14ac:dyDescent="0.3">
      <c r="A10" s="448" t="s">
        <v>1150</v>
      </c>
      <c r="B10" s="449" t="s">
        <v>997</v>
      </c>
      <c r="C10" s="449" t="s">
        <v>998</v>
      </c>
      <c r="D10" s="449" t="s">
        <v>1011</v>
      </c>
      <c r="E10" s="449" t="s">
        <v>1012</v>
      </c>
      <c r="F10" s="453"/>
      <c r="G10" s="453"/>
      <c r="H10" s="453"/>
      <c r="I10" s="453"/>
      <c r="J10" s="453">
        <v>2</v>
      </c>
      <c r="K10" s="453">
        <v>814</v>
      </c>
      <c r="L10" s="453">
        <v>1</v>
      </c>
      <c r="M10" s="453">
        <v>407</v>
      </c>
      <c r="N10" s="453"/>
      <c r="O10" s="453"/>
      <c r="P10" s="523"/>
      <c r="Q10" s="454"/>
    </row>
    <row r="11" spans="1:17" ht="14.4" customHeight="1" x14ac:dyDescent="0.3">
      <c r="A11" s="448" t="s">
        <v>1150</v>
      </c>
      <c r="B11" s="449" t="s">
        <v>997</v>
      </c>
      <c r="C11" s="449" t="s">
        <v>998</v>
      </c>
      <c r="D11" s="449" t="s">
        <v>1013</v>
      </c>
      <c r="E11" s="449" t="s">
        <v>1014</v>
      </c>
      <c r="F11" s="453">
        <v>46</v>
      </c>
      <c r="G11" s="453">
        <v>7912</v>
      </c>
      <c r="H11" s="453">
        <v>1.9217877094972067</v>
      </c>
      <c r="I11" s="453">
        <v>172</v>
      </c>
      <c r="J11" s="453">
        <v>23</v>
      </c>
      <c r="K11" s="453">
        <v>4117</v>
      </c>
      <c r="L11" s="453">
        <v>1</v>
      </c>
      <c r="M11" s="453">
        <v>179</v>
      </c>
      <c r="N11" s="453">
        <v>32</v>
      </c>
      <c r="O11" s="453">
        <v>5760</v>
      </c>
      <c r="P11" s="523">
        <v>1.3990769978139421</v>
      </c>
      <c r="Q11" s="454">
        <v>180</v>
      </c>
    </row>
    <row r="12" spans="1:17" ht="14.4" customHeight="1" x14ac:dyDescent="0.3">
      <c r="A12" s="448" t="s">
        <v>1150</v>
      </c>
      <c r="B12" s="449" t="s">
        <v>997</v>
      </c>
      <c r="C12" s="449" t="s">
        <v>998</v>
      </c>
      <c r="D12" s="449" t="s">
        <v>1017</v>
      </c>
      <c r="E12" s="449" t="s">
        <v>1018</v>
      </c>
      <c r="F12" s="453">
        <v>55</v>
      </c>
      <c r="G12" s="453">
        <v>17710</v>
      </c>
      <c r="H12" s="453">
        <v>0.80099502487562191</v>
      </c>
      <c r="I12" s="453">
        <v>322</v>
      </c>
      <c r="J12" s="453">
        <v>66</v>
      </c>
      <c r="K12" s="453">
        <v>22110</v>
      </c>
      <c r="L12" s="453">
        <v>1</v>
      </c>
      <c r="M12" s="453">
        <v>335</v>
      </c>
      <c r="N12" s="453">
        <v>17</v>
      </c>
      <c r="O12" s="453">
        <v>5712</v>
      </c>
      <c r="P12" s="523">
        <v>0.2583446404341927</v>
      </c>
      <c r="Q12" s="454">
        <v>336</v>
      </c>
    </row>
    <row r="13" spans="1:17" ht="14.4" customHeight="1" x14ac:dyDescent="0.3">
      <c r="A13" s="448" t="s">
        <v>1150</v>
      </c>
      <c r="B13" s="449" t="s">
        <v>997</v>
      </c>
      <c r="C13" s="449" t="s">
        <v>998</v>
      </c>
      <c r="D13" s="449" t="s">
        <v>1019</v>
      </c>
      <c r="E13" s="449" t="s">
        <v>1020</v>
      </c>
      <c r="F13" s="453">
        <v>2</v>
      </c>
      <c r="G13" s="453">
        <v>878</v>
      </c>
      <c r="H13" s="453">
        <v>0.95851528384279472</v>
      </c>
      <c r="I13" s="453">
        <v>439</v>
      </c>
      <c r="J13" s="453">
        <v>2</v>
      </c>
      <c r="K13" s="453">
        <v>916</v>
      </c>
      <c r="L13" s="453">
        <v>1</v>
      </c>
      <c r="M13" s="453">
        <v>458</v>
      </c>
      <c r="N13" s="453"/>
      <c r="O13" s="453"/>
      <c r="P13" s="523"/>
      <c r="Q13" s="454"/>
    </row>
    <row r="14" spans="1:17" ht="14.4" customHeight="1" x14ac:dyDescent="0.3">
      <c r="A14" s="448" t="s">
        <v>1150</v>
      </c>
      <c r="B14" s="449" t="s">
        <v>997</v>
      </c>
      <c r="C14" s="449" t="s">
        <v>998</v>
      </c>
      <c r="D14" s="449" t="s">
        <v>1021</v>
      </c>
      <c r="E14" s="449" t="s">
        <v>1022</v>
      </c>
      <c r="F14" s="453">
        <v>82</v>
      </c>
      <c r="G14" s="453">
        <v>27962</v>
      </c>
      <c r="H14" s="453">
        <v>1.0542150505202834</v>
      </c>
      <c r="I14" s="453">
        <v>341</v>
      </c>
      <c r="J14" s="453">
        <v>76</v>
      </c>
      <c r="K14" s="453">
        <v>26524</v>
      </c>
      <c r="L14" s="453">
        <v>1</v>
      </c>
      <c r="M14" s="453">
        <v>349</v>
      </c>
      <c r="N14" s="453">
        <v>109</v>
      </c>
      <c r="O14" s="453">
        <v>38041</v>
      </c>
      <c r="P14" s="523">
        <v>1.4342105263157894</v>
      </c>
      <c r="Q14" s="454">
        <v>349</v>
      </c>
    </row>
    <row r="15" spans="1:17" ht="14.4" customHeight="1" x14ac:dyDescent="0.3">
      <c r="A15" s="448" t="s">
        <v>1150</v>
      </c>
      <c r="B15" s="449" t="s">
        <v>997</v>
      </c>
      <c r="C15" s="449" t="s">
        <v>998</v>
      </c>
      <c r="D15" s="449" t="s">
        <v>1029</v>
      </c>
      <c r="E15" s="449" t="s">
        <v>1030</v>
      </c>
      <c r="F15" s="453"/>
      <c r="G15" s="453"/>
      <c r="H15" s="453"/>
      <c r="I15" s="453"/>
      <c r="J15" s="453">
        <v>1</v>
      </c>
      <c r="K15" s="453">
        <v>117</v>
      </c>
      <c r="L15" s="453">
        <v>1</v>
      </c>
      <c r="M15" s="453">
        <v>117</v>
      </c>
      <c r="N15" s="453"/>
      <c r="O15" s="453"/>
      <c r="P15" s="523"/>
      <c r="Q15" s="454"/>
    </row>
    <row r="16" spans="1:17" ht="14.4" customHeight="1" x14ac:dyDescent="0.3">
      <c r="A16" s="448" t="s">
        <v>1150</v>
      </c>
      <c r="B16" s="449" t="s">
        <v>997</v>
      </c>
      <c r="C16" s="449" t="s">
        <v>998</v>
      </c>
      <c r="D16" s="449" t="s">
        <v>1033</v>
      </c>
      <c r="E16" s="449" t="s">
        <v>1034</v>
      </c>
      <c r="F16" s="453"/>
      <c r="G16" s="453"/>
      <c r="H16" s="453"/>
      <c r="I16" s="453"/>
      <c r="J16" s="453">
        <v>1</v>
      </c>
      <c r="K16" s="453">
        <v>49</v>
      </c>
      <c r="L16" s="453">
        <v>1</v>
      </c>
      <c r="M16" s="453">
        <v>49</v>
      </c>
      <c r="N16" s="453">
        <v>2</v>
      </c>
      <c r="O16" s="453">
        <v>98</v>
      </c>
      <c r="P16" s="523">
        <v>2</v>
      </c>
      <c r="Q16" s="454">
        <v>49</v>
      </c>
    </row>
    <row r="17" spans="1:17" ht="14.4" customHeight="1" x14ac:dyDescent="0.3">
      <c r="A17" s="448" t="s">
        <v>1150</v>
      </c>
      <c r="B17" s="449" t="s">
        <v>997</v>
      </c>
      <c r="C17" s="449" t="s">
        <v>998</v>
      </c>
      <c r="D17" s="449" t="s">
        <v>1035</v>
      </c>
      <c r="E17" s="449" t="s">
        <v>1036</v>
      </c>
      <c r="F17" s="453">
        <v>10</v>
      </c>
      <c r="G17" s="453">
        <v>3760</v>
      </c>
      <c r="H17" s="453">
        <v>0.64771748492678727</v>
      </c>
      <c r="I17" s="453">
        <v>376</v>
      </c>
      <c r="J17" s="453">
        <v>15</v>
      </c>
      <c r="K17" s="453">
        <v>5805</v>
      </c>
      <c r="L17" s="453">
        <v>1</v>
      </c>
      <c r="M17" s="453">
        <v>387</v>
      </c>
      <c r="N17" s="453">
        <v>13</v>
      </c>
      <c r="O17" s="453">
        <v>5083</v>
      </c>
      <c r="P17" s="523">
        <v>0.8756244616709733</v>
      </c>
      <c r="Q17" s="454">
        <v>391</v>
      </c>
    </row>
    <row r="18" spans="1:17" ht="14.4" customHeight="1" x14ac:dyDescent="0.3">
      <c r="A18" s="448" t="s">
        <v>1150</v>
      </c>
      <c r="B18" s="449" t="s">
        <v>997</v>
      </c>
      <c r="C18" s="449" t="s">
        <v>998</v>
      </c>
      <c r="D18" s="449" t="s">
        <v>1037</v>
      </c>
      <c r="E18" s="449" t="s">
        <v>1038</v>
      </c>
      <c r="F18" s="453"/>
      <c r="G18" s="453"/>
      <c r="H18" s="453"/>
      <c r="I18" s="453"/>
      <c r="J18" s="453">
        <v>1</v>
      </c>
      <c r="K18" s="453">
        <v>38</v>
      </c>
      <c r="L18" s="453">
        <v>1</v>
      </c>
      <c r="M18" s="453">
        <v>38</v>
      </c>
      <c r="N18" s="453"/>
      <c r="O18" s="453"/>
      <c r="P18" s="523"/>
      <c r="Q18" s="454"/>
    </row>
    <row r="19" spans="1:17" ht="14.4" customHeight="1" x14ac:dyDescent="0.3">
      <c r="A19" s="448" t="s">
        <v>1150</v>
      </c>
      <c r="B19" s="449" t="s">
        <v>997</v>
      </c>
      <c r="C19" s="449" t="s">
        <v>998</v>
      </c>
      <c r="D19" s="449" t="s">
        <v>1041</v>
      </c>
      <c r="E19" s="449" t="s">
        <v>1042</v>
      </c>
      <c r="F19" s="453">
        <v>11</v>
      </c>
      <c r="G19" s="453">
        <v>7436</v>
      </c>
      <c r="H19" s="453">
        <v>0.70416666666666672</v>
      </c>
      <c r="I19" s="453">
        <v>676</v>
      </c>
      <c r="J19" s="453">
        <v>15</v>
      </c>
      <c r="K19" s="453">
        <v>10560</v>
      </c>
      <c r="L19" s="453">
        <v>1</v>
      </c>
      <c r="M19" s="453">
        <v>704</v>
      </c>
      <c r="N19" s="453">
        <v>12</v>
      </c>
      <c r="O19" s="453">
        <v>8460</v>
      </c>
      <c r="P19" s="523">
        <v>0.80113636363636365</v>
      </c>
      <c r="Q19" s="454">
        <v>705</v>
      </c>
    </row>
    <row r="20" spans="1:17" ht="14.4" customHeight="1" x14ac:dyDescent="0.3">
      <c r="A20" s="448" t="s">
        <v>1150</v>
      </c>
      <c r="B20" s="449" t="s">
        <v>997</v>
      </c>
      <c r="C20" s="449" t="s">
        <v>998</v>
      </c>
      <c r="D20" s="449" t="s">
        <v>1043</v>
      </c>
      <c r="E20" s="449" t="s">
        <v>1044</v>
      </c>
      <c r="F20" s="453">
        <v>1</v>
      </c>
      <c r="G20" s="453">
        <v>138</v>
      </c>
      <c r="H20" s="453">
        <v>0.46938775510204084</v>
      </c>
      <c r="I20" s="453">
        <v>138</v>
      </c>
      <c r="J20" s="453">
        <v>2</v>
      </c>
      <c r="K20" s="453">
        <v>294</v>
      </c>
      <c r="L20" s="453">
        <v>1</v>
      </c>
      <c r="M20" s="453">
        <v>147</v>
      </c>
      <c r="N20" s="453">
        <v>1</v>
      </c>
      <c r="O20" s="453">
        <v>147</v>
      </c>
      <c r="P20" s="523">
        <v>0.5</v>
      </c>
      <c r="Q20" s="454">
        <v>147</v>
      </c>
    </row>
    <row r="21" spans="1:17" ht="14.4" customHeight="1" x14ac:dyDescent="0.3">
      <c r="A21" s="448" t="s">
        <v>1150</v>
      </c>
      <c r="B21" s="449" t="s">
        <v>997</v>
      </c>
      <c r="C21" s="449" t="s">
        <v>998</v>
      </c>
      <c r="D21" s="449" t="s">
        <v>1045</v>
      </c>
      <c r="E21" s="449" t="s">
        <v>1046</v>
      </c>
      <c r="F21" s="453">
        <v>28</v>
      </c>
      <c r="G21" s="453">
        <v>7980</v>
      </c>
      <c r="H21" s="453">
        <v>0.8203125</v>
      </c>
      <c r="I21" s="453">
        <v>285</v>
      </c>
      <c r="J21" s="453">
        <v>32</v>
      </c>
      <c r="K21" s="453">
        <v>9728</v>
      </c>
      <c r="L21" s="453">
        <v>1</v>
      </c>
      <c r="M21" s="453">
        <v>304</v>
      </c>
      <c r="N21" s="453">
        <v>75</v>
      </c>
      <c r="O21" s="453">
        <v>22875</v>
      </c>
      <c r="P21" s="523">
        <v>2.3514597039473686</v>
      </c>
      <c r="Q21" s="454">
        <v>305</v>
      </c>
    </row>
    <row r="22" spans="1:17" ht="14.4" customHeight="1" x14ac:dyDescent="0.3">
      <c r="A22" s="448" t="s">
        <v>1150</v>
      </c>
      <c r="B22" s="449" t="s">
        <v>997</v>
      </c>
      <c r="C22" s="449" t="s">
        <v>998</v>
      </c>
      <c r="D22" s="449" t="s">
        <v>1047</v>
      </c>
      <c r="E22" s="449" t="s">
        <v>1048</v>
      </c>
      <c r="F22" s="453"/>
      <c r="G22" s="453"/>
      <c r="H22" s="453"/>
      <c r="I22" s="453"/>
      <c r="J22" s="453">
        <v>6</v>
      </c>
      <c r="K22" s="453">
        <v>22242</v>
      </c>
      <c r="L22" s="453">
        <v>1</v>
      </c>
      <c r="M22" s="453">
        <v>3707</v>
      </c>
      <c r="N22" s="453">
        <v>6</v>
      </c>
      <c r="O22" s="453">
        <v>22272</v>
      </c>
      <c r="P22" s="523">
        <v>1.0013487995683841</v>
      </c>
      <c r="Q22" s="454">
        <v>3712</v>
      </c>
    </row>
    <row r="23" spans="1:17" ht="14.4" customHeight="1" x14ac:dyDescent="0.3">
      <c r="A23" s="448" t="s">
        <v>1150</v>
      </c>
      <c r="B23" s="449" t="s">
        <v>997</v>
      </c>
      <c r="C23" s="449" t="s">
        <v>998</v>
      </c>
      <c r="D23" s="449" t="s">
        <v>1049</v>
      </c>
      <c r="E23" s="449" t="s">
        <v>1050</v>
      </c>
      <c r="F23" s="453">
        <v>78</v>
      </c>
      <c r="G23" s="453">
        <v>36036</v>
      </c>
      <c r="H23" s="453">
        <v>1.1052631578947369</v>
      </c>
      <c r="I23" s="453">
        <v>462</v>
      </c>
      <c r="J23" s="453">
        <v>66</v>
      </c>
      <c r="K23" s="453">
        <v>32604</v>
      </c>
      <c r="L23" s="453">
        <v>1</v>
      </c>
      <c r="M23" s="453">
        <v>494</v>
      </c>
      <c r="N23" s="453">
        <v>119</v>
      </c>
      <c r="O23" s="453">
        <v>58786</v>
      </c>
      <c r="P23" s="523">
        <v>1.803030303030303</v>
      </c>
      <c r="Q23" s="454">
        <v>494</v>
      </c>
    </row>
    <row r="24" spans="1:17" ht="14.4" customHeight="1" x14ac:dyDescent="0.3">
      <c r="A24" s="448" t="s">
        <v>1150</v>
      </c>
      <c r="B24" s="449" t="s">
        <v>997</v>
      </c>
      <c r="C24" s="449" t="s">
        <v>998</v>
      </c>
      <c r="D24" s="449" t="s">
        <v>1051</v>
      </c>
      <c r="E24" s="449" t="s">
        <v>1052</v>
      </c>
      <c r="F24" s="453">
        <v>1</v>
      </c>
      <c r="G24" s="453">
        <v>6211</v>
      </c>
      <c r="H24" s="453"/>
      <c r="I24" s="453">
        <v>6211</v>
      </c>
      <c r="J24" s="453"/>
      <c r="K24" s="453"/>
      <c r="L24" s="453"/>
      <c r="M24" s="453"/>
      <c r="N24" s="453"/>
      <c r="O24" s="453"/>
      <c r="P24" s="523"/>
      <c r="Q24" s="454"/>
    </row>
    <row r="25" spans="1:17" ht="14.4" customHeight="1" x14ac:dyDescent="0.3">
      <c r="A25" s="448" t="s">
        <v>1150</v>
      </c>
      <c r="B25" s="449" t="s">
        <v>997</v>
      </c>
      <c r="C25" s="449" t="s">
        <v>998</v>
      </c>
      <c r="D25" s="449" t="s">
        <v>1053</v>
      </c>
      <c r="E25" s="449" t="s">
        <v>1054</v>
      </c>
      <c r="F25" s="453">
        <v>92</v>
      </c>
      <c r="G25" s="453">
        <v>32752</v>
      </c>
      <c r="H25" s="453">
        <v>1.9243243243243244</v>
      </c>
      <c r="I25" s="453">
        <v>356</v>
      </c>
      <c r="J25" s="453">
        <v>46</v>
      </c>
      <c r="K25" s="453">
        <v>17020</v>
      </c>
      <c r="L25" s="453">
        <v>1</v>
      </c>
      <c r="M25" s="453">
        <v>370</v>
      </c>
      <c r="N25" s="453">
        <v>58</v>
      </c>
      <c r="O25" s="453">
        <v>21460</v>
      </c>
      <c r="P25" s="523">
        <v>1.2608695652173914</v>
      </c>
      <c r="Q25" s="454">
        <v>370</v>
      </c>
    </row>
    <row r="26" spans="1:17" ht="14.4" customHeight="1" x14ac:dyDescent="0.3">
      <c r="A26" s="448" t="s">
        <v>1150</v>
      </c>
      <c r="B26" s="449" t="s">
        <v>997</v>
      </c>
      <c r="C26" s="449" t="s">
        <v>998</v>
      </c>
      <c r="D26" s="449" t="s">
        <v>1059</v>
      </c>
      <c r="E26" s="449" t="s">
        <v>1060</v>
      </c>
      <c r="F26" s="453">
        <v>5</v>
      </c>
      <c r="G26" s="453">
        <v>525</v>
      </c>
      <c r="H26" s="453">
        <v>2.3648648648648649</v>
      </c>
      <c r="I26" s="453">
        <v>105</v>
      </c>
      <c r="J26" s="453">
        <v>2</v>
      </c>
      <c r="K26" s="453">
        <v>222</v>
      </c>
      <c r="L26" s="453">
        <v>1</v>
      </c>
      <c r="M26" s="453">
        <v>111</v>
      </c>
      <c r="N26" s="453"/>
      <c r="O26" s="453"/>
      <c r="P26" s="523"/>
      <c r="Q26" s="454"/>
    </row>
    <row r="27" spans="1:17" ht="14.4" customHeight="1" x14ac:dyDescent="0.3">
      <c r="A27" s="448" t="s">
        <v>1150</v>
      </c>
      <c r="B27" s="449" t="s">
        <v>997</v>
      </c>
      <c r="C27" s="449" t="s">
        <v>998</v>
      </c>
      <c r="D27" s="449" t="s">
        <v>1061</v>
      </c>
      <c r="E27" s="449" t="s">
        <v>1062</v>
      </c>
      <c r="F27" s="453">
        <v>2</v>
      </c>
      <c r="G27" s="453">
        <v>234</v>
      </c>
      <c r="H27" s="453">
        <v>1.8720000000000001</v>
      </c>
      <c r="I27" s="453">
        <v>117</v>
      </c>
      <c r="J27" s="453">
        <v>1</v>
      </c>
      <c r="K27" s="453">
        <v>125</v>
      </c>
      <c r="L27" s="453">
        <v>1</v>
      </c>
      <c r="M27" s="453">
        <v>125</v>
      </c>
      <c r="N27" s="453"/>
      <c r="O27" s="453"/>
      <c r="P27" s="523"/>
      <c r="Q27" s="454"/>
    </row>
    <row r="28" spans="1:17" ht="14.4" customHeight="1" x14ac:dyDescent="0.3">
      <c r="A28" s="448" t="s">
        <v>1150</v>
      </c>
      <c r="B28" s="449" t="s">
        <v>997</v>
      </c>
      <c r="C28" s="449" t="s">
        <v>998</v>
      </c>
      <c r="D28" s="449" t="s">
        <v>1063</v>
      </c>
      <c r="E28" s="449" t="s">
        <v>1064</v>
      </c>
      <c r="F28" s="453">
        <v>2</v>
      </c>
      <c r="G28" s="453">
        <v>926</v>
      </c>
      <c r="H28" s="453">
        <v>1.8707070707070708</v>
      </c>
      <c r="I28" s="453">
        <v>463</v>
      </c>
      <c r="J28" s="453">
        <v>1</v>
      </c>
      <c r="K28" s="453">
        <v>495</v>
      </c>
      <c r="L28" s="453">
        <v>1</v>
      </c>
      <c r="M28" s="453">
        <v>495</v>
      </c>
      <c r="N28" s="453"/>
      <c r="O28" s="453"/>
      <c r="P28" s="523"/>
      <c r="Q28" s="454"/>
    </row>
    <row r="29" spans="1:17" ht="14.4" customHeight="1" x14ac:dyDescent="0.3">
      <c r="A29" s="448" t="s">
        <v>1150</v>
      </c>
      <c r="B29" s="449" t="s">
        <v>997</v>
      </c>
      <c r="C29" s="449" t="s">
        <v>998</v>
      </c>
      <c r="D29" s="449" t="s">
        <v>1067</v>
      </c>
      <c r="E29" s="449" t="s">
        <v>1068</v>
      </c>
      <c r="F29" s="453">
        <v>64</v>
      </c>
      <c r="G29" s="453">
        <v>27968</v>
      </c>
      <c r="H29" s="453">
        <v>1.0760233918128654</v>
      </c>
      <c r="I29" s="453">
        <v>437</v>
      </c>
      <c r="J29" s="453">
        <v>57</v>
      </c>
      <c r="K29" s="453">
        <v>25992</v>
      </c>
      <c r="L29" s="453">
        <v>1</v>
      </c>
      <c r="M29" s="453">
        <v>456</v>
      </c>
      <c r="N29" s="453">
        <v>54</v>
      </c>
      <c r="O29" s="453">
        <v>24624</v>
      </c>
      <c r="P29" s="523">
        <v>0.94736842105263153</v>
      </c>
      <c r="Q29" s="454">
        <v>456</v>
      </c>
    </row>
    <row r="30" spans="1:17" ht="14.4" customHeight="1" x14ac:dyDescent="0.3">
      <c r="A30" s="448" t="s">
        <v>1150</v>
      </c>
      <c r="B30" s="449" t="s">
        <v>997</v>
      </c>
      <c r="C30" s="449" t="s">
        <v>998</v>
      </c>
      <c r="D30" s="449" t="s">
        <v>1069</v>
      </c>
      <c r="E30" s="449" t="s">
        <v>1070</v>
      </c>
      <c r="F30" s="453">
        <v>156</v>
      </c>
      <c r="G30" s="453">
        <v>8424</v>
      </c>
      <c r="H30" s="453">
        <v>0.68510084580351338</v>
      </c>
      <c r="I30" s="453">
        <v>54</v>
      </c>
      <c r="J30" s="453">
        <v>212</v>
      </c>
      <c r="K30" s="453">
        <v>12296</v>
      </c>
      <c r="L30" s="453">
        <v>1</v>
      </c>
      <c r="M30" s="453">
        <v>58</v>
      </c>
      <c r="N30" s="453">
        <v>179</v>
      </c>
      <c r="O30" s="453">
        <v>10382</v>
      </c>
      <c r="P30" s="523">
        <v>0.84433962264150941</v>
      </c>
      <c r="Q30" s="454">
        <v>58</v>
      </c>
    </row>
    <row r="31" spans="1:17" ht="14.4" customHeight="1" x14ac:dyDescent="0.3">
      <c r="A31" s="448" t="s">
        <v>1150</v>
      </c>
      <c r="B31" s="449" t="s">
        <v>997</v>
      </c>
      <c r="C31" s="449" t="s">
        <v>998</v>
      </c>
      <c r="D31" s="449" t="s">
        <v>1077</v>
      </c>
      <c r="E31" s="449" t="s">
        <v>1078</v>
      </c>
      <c r="F31" s="453">
        <v>91</v>
      </c>
      <c r="G31" s="453">
        <v>15379</v>
      </c>
      <c r="H31" s="453">
        <v>0.40874418604651164</v>
      </c>
      <c r="I31" s="453">
        <v>169</v>
      </c>
      <c r="J31" s="453">
        <v>215</v>
      </c>
      <c r="K31" s="453">
        <v>37625</v>
      </c>
      <c r="L31" s="453">
        <v>1</v>
      </c>
      <c r="M31" s="453">
        <v>175</v>
      </c>
      <c r="N31" s="453">
        <v>283</v>
      </c>
      <c r="O31" s="453">
        <v>49808</v>
      </c>
      <c r="P31" s="523">
        <v>1.3238006644518272</v>
      </c>
      <c r="Q31" s="454">
        <v>176</v>
      </c>
    </row>
    <row r="32" spans="1:17" ht="14.4" customHeight="1" x14ac:dyDescent="0.3">
      <c r="A32" s="448" t="s">
        <v>1150</v>
      </c>
      <c r="B32" s="449" t="s">
        <v>997</v>
      </c>
      <c r="C32" s="449" t="s">
        <v>998</v>
      </c>
      <c r="D32" s="449" t="s">
        <v>1079</v>
      </c>
      <c r="E32" s="449" t="s">
        <v>1080</v>
      </c>
      <c r="F32" s="453">
        <v>34</v>
      </c>
      <c r="G32" s="453">
        <v>2754</v>
      </c>
      <c r="H32" s="453">
        <v>1.0451612903225806</v>
      </c>
      <c r="I32" s="453">
        <v>81</v>
      </c>
      <c r="J32" s="453">
        <v>31</v>
      </c>
      <c r="K32" s="453">
        <v>2635</v>
      </c>
      <c r="L32" s="453">
        <v>1</v>
      </c>
      <c r="M32" s="453">
        <v>85</v>
      </c>
      <c r="N32" s="453">
        <v>36</v>
      </c>
      <c r="O32" s="453">
        <v>3060</v>
      </c>
      <c r="P32" s="523">
        <v>1.1612903225806452</v>
      </c>
      <c r="Q32" s="454">
        <v>85</v>
      </c>
    </row>
    <row r="33" spans="1:17" ht="14.4" customHeight="1" x14ac:dyDescent="0.3">
      <c r="A33" s="448" t="s">
        <v>1150</v>
      </c>
      <c r="B33" s="449" t="s">
        <v>997</v>
      </c>
      <c r="C33" s="449" t="s">
        <v>998</v>
      </c>
      <c r="D33" s="449" t="s">
        <v>1083</v>
      </c>
      <c r="E33" s="449" t="s">
        <v>1084</v>
      </c>
      <c r="F33" s="453">
        <v>3</v>
      </c>
      <c r="G33" s="453">
        <v>489</v>
      </c>
      <c r="H33" s="453">
        <v>0.48224852071005919</v>
      </c>
      <c r="I33" s="453">
        <v>163</v>
      </c>
      <c r="J33" s="453">
        <v>6</v>
      </c>
      <c r="K33" s="453">
        <v>1014</v>
      </c>
      <c r="L33" s="453">
        <v>1</v>
      </c>
      <c r="M33" s="453">
        <v>169</v>
      </c>
      <c r="N33" s="453">
        <v>2</v>
      </c>
      <c r="O33" s="453">
        <v>340</v>
      </c>
      <c r="P33" s="523">
        <v>0.33530571992110453</v>
      </c>
      <c r="Q33" s="454">
        <v>170</v>
      </c>
    </row>
    <row r="34" spans="1:17" ht="14.4" customHeight="1" x14ac:dyDescent="0.3">
      <c r="A34" s="448" t="s">
        <v>1150</v>
      </c>
      <c r="B34" s="449" t="s">
        <v>997</v>
      </c>
      <c r="C34" s="449" t="s">
        <v>998</v>
      </c>
      <c r="D34" s="449" t="s">
        <v>1089</v>
      </c>
      <c r="E34" s="449" t="s">
        <v>1090</v>
      </c>
      <c r="F34" s="453">
        <v>1</v>
      </c>
      <c r="G34" s="453">
        <v>170</v>
      </c>
      <c r="H34" s="453">
        <v>0.96590909090909094</v>
      </c>
      <c r="I34" s="453">
        <v>170</v>
      </c>
      <c r="J34" s="453">
        <v>1</v>
      </c>
      <c r="K34" s="453">
        <v>176</v>
      </c>
      <c r="L34" s="453">
        <v>1</v>
      </c>
      <c r="M34" s="453">
        <v>176</v>
      </c>
      <c r="N34" s="453">
        <v>2</v>
      </c>
      <c r="O34" s="453">
        <v>352</v>
      </c>
      <c r="P34" s="523">
        <v>2</v>
      </c>
      <c r="Q34" s="454">
        <v>176</v>
      </c>
    </row>
    <row r="35" spans="1:17" ht="14.4" customHeight="1" x14ac:dyDescent="0.3">
      <c r="A35" s="448" t="s">
        <v>1150</v>
      </c>
      <c r="B35" s="449" t="s">
        <v>997</v>
      </c>
      <c r="C35" s="449" t="s">
        <v>998</v>
      </c>
      <c r="D35" s="449" t="s">
        <v>1093</v>
      </c>
      <c r="E35" s="449" t="s">
        <v>1094</v>
      </c>
      <c r="F35" s="453">
        <v>11</v>
      </c>
      <c r="G35" s="453">
        <v>2717</v>
      </c>
      <c r="H35" s="453">
        <v>0.68871989860583016</v>
      </c>
      <c r="I35" s="453">
        <v>247</v>
      </c>
      <c r="J35" s="453">
        <v>15</v>
      </c>
      <c r="K35" s="453">
        <v>3945</v>
      </c>
      <c r="L35" s="453">
        <v>1</v>
      </c>
      <c r="M35" s="453">
        <v>263</v>
      </c>
      <c r="N35" s="453">
        <v>15</v>
      </c>
      <c r="O35" s="453">
        <v>3960</v>
      </c>
      <c r="P35" s="523">
        <v>1.0038022813688212</v>
      </c>
      <c r="Q35" s="454">
        <v>264</v>
      </c>
    </row>
    <row r="36" spans="1:17" ht="14.4" customHeight="1" x14ac:dyDescent="0.3">
      <c r="A36" s="448" t="s">
        <v>1150</v>
      </c>
      <c r="B36" s="449" t="s">
        <v>997</v>
      </c>
      <c r="C36" s="449" t="s">
        <v>998</v>
      </c>
      <c r="D36" s="449" t="s">
        <v>1095</v>
      </c>
      <c r="E36" s="449" t="s">
        <v>1096</v>
      </c>
      <c r="F36" s="453">
        <v>5</v>
      </c>
      <c r="G36" s="453">
        <v>10060</v>
      </c>
      <c r="H36" s="453">
        <v>4.723004694835681</v>
      </c>
      <c r="I36" s="453">
        <v>2012</v>
      </c>
      <c r="J36" s="453">
        <v>1</v>
      </c>
      <c r="K36" s="453">
        <v>2130</v>
      </c>
      <c r="L36" s="453">
        <v>1</v>
      </c>
      <c r="M36" s="453">
        <v>2130</v>
      </c>
      <c r="N36" s="453">
        <v>1</v>
      </c>
      <c r="O36" s="453">
        <v>2131</v>
      </c>
      <c r="P36" s="523">
        <v>1.0004694835680752</v>
      </c>
      <c r="Q36" s="454">
        <v>2131</v>
      </c>
    </row>
    <row r="37" spans="1:17" ht="14.4" customHeight="1" x14ac:dyDescent="0.3">
      <c r="A37" s="448" t="s">
        <v>1150</v>
      </c>
      <c r="B37" s="449" t="s">
        <v>997</v>
      </c>
      <c r="C37" s="449" t="s">
        <v>998</v>
      </c>
      <c r="D37" s="449" t="s">
        <v>1099</v>
      </c>
      <c r="E37" s="449" t="s">
        <v>1100</v>
      </c>
      <c r="F37" s="453">
        <v>2</v>
      </c>
      <c r="G37" s="453">
        <v>836</v>
      </c>
      <c r="H37" s="453">
        <v>0.28233704829449513</v>
      </c>
      <c r="I37" s="453">
        <v>418</v>
      </c>
      <c r="J37" s="453">
        <v>7</v>
      </c>
      <c r="K37" s="453">
        <v>2961</v>
      </c>
      <c r="L37" s="453">
        <v>1</v>
      </c>
      <c r="M37" s="453">
        <v>423</v>
      </c>
      <c r="N37" s="453">
        <v>6</v>
      </c>
      <c r="O37" s="453">
        <v>2544</v>
      </c>
      <c r="P37" s="523">
        <v>0.85916919959473148</v>
      </c>
      <c r="Q37" s="454">
        <v>424</v>
      </c>
    </row>
    <row r="38" spans="1:17" ht="14.4" customHeight="1" x14ac:dyDescent="0.3">
      <c r="A38" s="448" t="s">
        <v>1150</v>
      </c>
      <c r="B38" s="449" t="s">
        <v>997</v>
      </c>
      <c r="C38" s="449" t="s">
        <v>998</v>
      </c>
      <c r="D38" s="449" t="s">
        <v>1101</v>
      </c>
      <c r="E38" s="449" t="s">
        <v>1102</v>
      </c>
      <c r="F38" s="453">
        <v>1</v>
      </c>
      <c r="G38" s="453">
        <v>812</v>
      </c>
      <c r="H38" s="453"/>
      <c r="I38" s="453">
        <v>812</v>
      </c>
      <c r="J38" s="453"/>
      <c r="K38" s="453"/>
      <c r="L38" s="453"/>
      <c r="M38" s="453"/>
      <c r="N38" s="453"/>
      <c r="O38" s="453"/>
      <c r="P38" s="523"/>
      <c r="Q38" s="454"/>
    </row>
    <row r="39" spans="1:17" ht="14.4" customHeight="1" x14ac:dyDescent="0.3">
      <c r="A39" s="448" t="s">
        <v>1150</v>
      </c>
      <c r="B39" s="449" t="s">
        <v>997</v>
      </c>
      <c r="C39" s="449" t="s">
        <v>998</v>
      </c>
      <c r="D39" s="449" t="s">
        <v>1108</v>
      </c>
      <c r="E39" s="449" t="s">
        <v>1109</v>
      </c>
      <c r="F39" s="453">
        <v>1</v>
      </c>
      <c r="G39" s="453">
        <v>269</v>
      </c>
      <c r="H39" s="453"/>
      <c r="I39" s="453">
        <v>269</v>
      </c>
      <c r="J39" s="453"/>
      <c r="K39" s="453"/>
      <c r="L39" s="453"/>
      <c r="M39" s="453"/>
      <c r="N39" s="453"/>
      <c r="O39" s="453"/>
      <c r="P39" s="523"/>
      <c r="Q39" s="454"/>
    </row>
    <row r="40" spans="1:17" ht="14.4" customHeight="1" x14ac:dyDescent="0.3">
      <c r="A40" s="448" t="s">
        <v>1150</v>
      </c>
      <c r="B40" s="449" t="s">
        <v>997</v>
      </c>
      <c r="C40" s="449" t="s">
        <v>998</v>
      </c>
      <c r="D40" s="449" t="s">
        <v>1110</v>
      </c>
      <c r="E40" s="449" t="s">
        <v>1111</v>
      </c>
      <c r="F40" s="453">
        <v>2</v>
      </c>
      <c r="G40" s="453">
        <v>2100</v>
      </c>
      <c r="H40" s="453">
        <v>0.38321167883211676</v>
      </c>
      <c r="I40" s="453">
        <v>1050</v>
      </c>
      <c r="J40" s="453">
        <v>5</v>
      </c>
      <c r="K40" s="453">
        <v>5480</v>
      </c>
      <c r="L40" s="453">
        <v>1</v>
      </c>
      <c r="M40" s="453">
        <v>1096</v>
      </c>
      <c r="N40" s="453">
        <v>5</v>
      </c>
      <c r="O40" s="453">
        <v>5490</v>
      </c>
      <c r="P40" s="523">
        <v>1.0018248175182483</v>
      </c>
      <c r="Q40" s="454">
        <v>1098</v>
      </c>
    </row>
    <row r="41" spans="1:17" ht="14.4" customHeight="1" x14ac:dyDescent="0.3">
      <c r="A41" s="448" t="s">
        <v>1150</v>
      </c>
      <c r="B41" s="449" t="s">
        <v>997</v>
      </c>
      <c r="C41" s="449" t="s">
        <v>998</v>
      </c>
      <c r="D41" s="449" t="s">
        <v>1112</v>
      </c>
      <c r="E41" s="449" t="s">
        <v>1113</v>
      </c>
      <c r="F41" s="453">
        <v>1</v>
      </c>
      <c r="G41" s="453">
        <v>103</v>
      </c>
      <c r="H41" s="453"/>
      <c r="I41" s="453">
        <v>103</v>
      </c>
      <c r="J41" s="453"/>
      <c r="K41" s="453"/>
      <c r="L41" s="453"/>
      <c r="M41" s="453"/>
      <c r="N41" s="453"/>
      <c r="O41" s="453"/>
      <c r="P41" s="523"/>
      <c r="Q41" s="454"/>
    </row>
    <row r="42" spans="1:17" ht="14.4" customHeight="1" x14ac:dyDescent="0.3">
      <c r="A42" s="448" t="s">
        <v>1150</v>
      </c>
      <c r="B42" s="449" t="s">
        <v>997</v>
      </c>
      <c r="C42" s="449" t="s">
        <v>998</v>
      </c>
      <c r="D42" s="449" t="s">
        <v>1151</v>
      </c>
      <c r="E42" s="449" t="s">
        <v>1152</v>
      </c>
      <c r="F42" s="453"/>
      <c r="G42" s="453"/>
      <c r="H42" s="453"/>
      <c r="I42" s="453"/>
      <c r="J42" s="453">
        <v>1</v>
      </c>
      <c r="K42" s="453">
        <v>234</v>
      </c>
      <c r="L42" s="453">
        <v>1</v>
      </c>
      <c r="M42" s="453">
        <v>234</v>
      </c>
      <c r="N42" s="453"/>
      <c r="O42" s="453"/>
      <c r="P42" s="523"/>
      <c r="Q42" s="454"/>
    </row>
    <row r="43" spans="1:17" ht="14.4" customHeight="1" x14ac:dyDescent="0.3">
      <c r="A43" s="448" t="s">
        <v>1153</v>
      </c>
      <c r="B43" s="449" t="s">
        <v>997</v>
      </c>
      <c r="C43" s="449" t="s">
        <v>998</v>
      </c>
      <c r="D43" s="449" t="s">
        <v>1003</v>
      </c>
      <c r="E43" s="449" t="s">
        <v>1004</v>
      </c>
      <c r="F43" s="453">
        <v>114</v>
      </c>
      <c r="G43" s="453">
        <v>6156</v>
      </c>
      <c r="H43" s="453">
        <v>0.94766009852216748</v>
      </c>
      <c r="I43" s="453">
        <v>54</v>
      </c>
      <c r="J43" s="453">
        <v>112</v>
      </c>
      <c r="K43" s="453">
        <v>6496</v>
      </c>
      <c r="L43" s="453">
        <v>1</v>
      </c>
      <c r="M43" s="453">
        <v>58</v>
      </c>
      <c r="N43" s="453">
        <v>42</v>
      </c>
      <c r="O43" s="453">
        <v>2436</v>
      </c>
      <c r="P43" s="523">
        <v>0.375</v>
      </c>
      <c r="Q43" s="454">
        <v>58</v>
      </c>
    </row>
    <row r="44" spans="1:17" ht="14.4" customHeight="1" x14ac:dyDescent="0.3">
      <c r="A44" s="448" t="s">
        <v>1153</v>
      </c>
      <c r="B44" s="449" t="s">
        <v>997</v>
      </c>
      <c r="C44" s="449" t="s">
        <v>998</v>
      </c>
      <c r="D44" s="449" t="s">
        <v>1005</v>
      </c>
      <c r="E44" s="449" t="s">
        <v>1006</v>
      </c>
      <c r="F44" s="453"/>
      <c r="G44" s="453"/>
      <c r="H44" s="453"/>
      <c r="I44" s="453"/>
      <c r="J44" s="453"/>
      <c r="K44" s="453"/>
      <c r="L44" s="453"/>
      <c r="M44" s="453"/>
      <c r="N44" s="453">
        <v>4</v>
      </c>
      <c r="O44" s="453">
        <v>524</v>
      </c>
      <c r="P44" s="523"/>
      <c r="Q44" s="454">
        <v>131</v>
      </c>
    </row>
    <row r="45" spans="1:17" ht="14.4" customHeight="1" x14ac:dyDescent="0.3">
      <c r="A45" s="448" t="s">
        <v>1153</v>
      </c>
      <c r="B45" s="449" t="s">
        <v>997</v>
      </c>
      <c r="C45" s="449" t="s">
        <v>998</v>
      </c>
      <c r="D45" s="449" t="s">
        <v>1007</v>
      </c>
      <c r="E45" s="449" t="s">
        <v>1008</v>
      </c>
      <c r="F45" s="453"/>
      <c r="G45" s="453"/>
      <c r="H45" s="453"/>
      <c r="I45" s="453"/>
      <c r="J45" s="453">
        <v>1</v>
      </c>
      <c r="K45" s="453">
        <v>189</v>
      </c>
      <c r="L45" s="453">
        <v>1</v>
      </c>
      <c r="M45" s="453">
        <v>189</v>
      </c>
      <c r="N45" s="453">
        <v>1</v>
      </c>
      <c r="O45" s="453">
        <v>189</v>
      </c>
      <c r="P45" s="523">
        <v>1</v>
      </c>
      <c r="Q45" s="454">
        <v>189</v>
      </c>
    </row>
    <row r="46" spans="1:17" ht="14.4" customHeight="1" x14ac:dyDescent="0.3">
      <c r="A46" s="448" t="s">
        <v>1153</v>
      </c>
      <c r="B46" s="449" t="s">
        <v>997</v>
      </c>
      <c r="C46" s="449" t="s">
        <v>998</v>
      </c>
      <c r="D46" s="449" t="s">
        <v>1013</v>
      </c>
      <c r="E46" s="449" t="s">
        <v>1014</v>
      </c>
      <c r="F46" s="453">
        <v>198</v>
      </c>
      <c r="G46" s="453">
        <v>34056</v>
      </c>
      <c r="H46" s="453">
        <v>1.8471551770895482</v>
      </c>
      <c r="I46" s="453">
        <v>172</v>
      </c>
      <c r="J46" s="453">
        <v>103</v>
      </c>
      <c r="K46" s="453">
        <v>18437</v>
      </c>
      <c r="L46" s="453">
        <v>1</v>
      </c>
      <c r="M46" s="453">
        <v>179</v>
      </c>
      <c r="N46" s="453">
        <v>130</v>
      </c>
      <c r="O46" s="453">
        <v>23400</v>
      </c>
      <c r="P46" s="523">
        <v>1.2691869610023323</v>
      </c>
      <c r="Q46" s="454">
        <v>180</v>
      </c>
    </row>
    <row r="47" spans="1:17" ht="14.4" customHeight="1" x14ac:dyDescent="0.3">
      <c r="A47" s="448" t="s">
        <v>1153</v>
      </c>
      <c r="B47" s="449" t="s">
        <v>997</v>
      </c>
      <c r="C47" s="449" t="s">
        <v>998</v>
      </c>
      <c r="D47" s="449" t="s">
        <v>1015</v>
      </c>
      <c r="E47" s="449" t="s">
        <v>1016</v>
      </c>
      <c r="F47" s="453">
        <v>1</v>
      </c>
      <c r="G47" s="453">
        <v>533</v>
      </c>
      <c r="H47" s="453">
        <v>0.93673110720562391</v>
      </c>
      <c r="I47" s="453">
        <v>533</v>
      </c>
      <c r="J47" s="453">
        <v>1</v>
      </c>
      <c r="K47" s="453">
        <v>569</v>
      </c>
      <c r="L47" s="453">
        <v>1</v>
      </c>
      <c r="M47" s="453">
        <v>569</v>
      </c>
      <c r="N47" s="453"/>
      <c r="O47" s="453"/>
      <c r="P47" s="523"/>
      <c r="Q47" s="454"/>
    </row>
    <row r="48" spans="1:17" ht="14.4" customHeight="1" x14ac:dyDescent="0.3">
      <c r="A48" s="448" t="s">
        <v>1153</v>
      </c>
      <c r="B48" s="449" t="s">
        <v>997</v>
      </c>
      <c r="C48" s="449" t="s">
        <v>998</v>
      </c>
      <c r="D48" s="449" t="s">
        <v>1017</v>
      </c>
      <c r="E48" s="449" t="s">
        <v>1018</v>
      </c>
      <c r="F48" s="453">
        <v>134</v>
      </c>
      <c r="G48" s="453">
        <v>43148</v>
      </c>
      <c r="H48" s="453">
        <v>1.4976744186046511</v>
      </c>
      <c r="I48" s="453">
        <v>322</v>
      </c>
      <c r="J48" s="453">
        <v>86</v>
      </c>
      <c r="K48" s="453">
        <v>28810</v>
      </c>
      <c r="L48" s="453">
        <v>1</v>
      </c>
      <c r="M48" s="453">
        <v>335</v>
      </c>
      <c r="N48" s="453">
        <v>115</v>
      </c>
      <c r="O48" s="453">
        <v>38640</v>
      </c>
      <c r="P48" s="523">
        <v>1.3412009718847622</v>
      </c>
      <c r="Q48" s="454">
        <v>336</v>
      </c>
    </row>
    <row r="49" spans="1:17" ht="14.4" customHeight="1" x14ac:dyDescent="0.3">
      <c r="A49" s="448" t="s">
        <v>1153</v>
      </c>
      <c r="B49" s="449" t="s">
        <v>997</v>
      </c>
      <c r="C49" s="449" t="s">
        <v>998</v>
      </c>
      <c r="D49" s="449" t="s">
        <v>1019</v>
      </c>
      <c r="E49" s="449" t="s">
        <v>1020</v>
      </c>
      <c r="F49" s="453">
        <v>2</v>
      </c>
      <c r="G49" s="453">
        <v>878</v>
      </c>
      <c r="H49" s="453"/>
      <c r="I49" s="453">
        <v>439</v>
      </c>
      <c r="J49" s="453"/>
      <c r="K49" s="453"/>
      <c r="L49" s="453"/>
      <c r="M49" s="453"/>
      <c r="N49" s="453"/>
      <c r="O49" s="453"/>
      <c r="P49" s="523"/>
      <c r="Q49" s="454"/>
    </row>
    <row r="50" spans="1:17" ht="14.4" customHeight="1" x14ac:dyDescent="0.3">
      <c r="A50" s="448" t="s">
        <v>1153</v>
      </c>
      <c r="B50" s="449" t="s">
        <v>997</v>
      </c>
      <c r="C50" s="449" t="s">
        <v>998</v>
      </c>
      <c r="D50" s="449" t="s">
        <v>1021</v>
      </c>
      <c r="E50" s="449" t="s">
        <v>1022</v>
      </c>
      <c r="F50" s="453">
        <v>275</v>
      </c>
      <c r="G50" s="453">
        <v>93775</v>
      </c>
      <c r="H50" s="453">
        <v>1.2158202491929107</v>
      </c>
      <c r="I50" s="453">
        <v>341</v>
      </c>
      <c r="J50" s="453">
        <v>221</v>
      </c>
      <c r="K50" s="453">
        <v>77129</v>
      </c>
      <c r="L50" s="453">
        <v>1</v>
      </c>
      <c r="M50" s="453">
        <v>349</v>
      </c>
      <c r="N50" s="453">
        <v>250</v>
      </c>
      <c r="O50" s="453">
        <v>87250</v>
      </c>
      <c r="P50" s="523">
        <v>1.1312217194570136</v>
      </c>
      <c r="Q50" s="454">
        <v>349</v>
      </c>
    </row>
    <row r="51" spans="1:17" ht="14.4" customHeight="1" x14ac:dyDescent="0.3">
      <c r="A51" s="448" t="s">
        <v>1153</v>
      </c>
      <c r="B51" s="449" t="s">
        <v>997</v>
      </c>
      <c r="C51" s="449" t="s">
        <v>998</v>
      </c>
      <c r="D51" s="449" t="s">
        <v>1033</v>
      </c>
      <c r="E51" s="449" t="s">
        <v>1034</v>
      </c>
      <c r="F51" s="453">
        <v>7</v>
      </c>
      <c r="G51" s="453">
        <v>329</v>
      </c>
      <c r="H51" s="453">
        <v>0.74603174603174605</v>
      </c>
      <c r="I51" s="453">
        <v>47</v>
      </c>
      <c r="J51" s="453">
        <v>9</v>
      </c>
      <c r="K51" s="453">
        <v>441</v>
      </c>
      <c r="L51" s="453">
        <v>1</v>
      </c>
      <c r="M51" s="453">
        <v>49</v>
      </c>
      <c r="N51" s="453">
        <v>3</v>
      </c>
      <c r="O51" s="453">
        <v>147</v>
      </c>
      <c r="P51" s="523">
        <v>0.33333333333333331</v>
      </c>
      <c r="Q51" s="454">
        <v>49</v>
      </c>
    </row>
    <row r="52" spans="1:17" ht="14.4" customHeight="1" x14ac:dyDescent="0.3">
      <c r="A52" s="448" t="s">
        <v>1153</v>
      </c>
      <c r="B52" s="449" t="s">
        <v>997</v>
      </c>
      <c r="C52" s="449" t="s">
        <v>998</v>
      </c>
      <c r="D52" s="449" t="s">
        <v>1035</v>
      </c>
      <c r="E52" s="449" t="s">
        <v>1036</v>
      </c>
      <c r="F52" s="453">
        <v>31</v>
      </c>
      <c r="G52" s="453">
        <v>11656</v>
      </c>
      <c r="H52" s="453">
        <v>0.77227853972040017</v>
      </c>
      <c r="I52" s="453">
        <v>376</v>
      </c>
      <c r="J52" s="453">
        <v>39</v>
      </c>
      <c r="K52" s="453">
        <v>15093</v>
      </c>
      <c r="L52" s="453">
        <v>1</v>
      </c>
      <c r="M52" s="453">
        <v>387</v>
      </c>
      <c r="N52" s="453">
        <v>40</v>
      </c>
      <c r="O52" s="453">
        <v>15640</v>
      </c>
      <c r="P52" s="523">
        <v>1.0362419664745246</v>
      </c>
      <c r="Q52" s="454">
        <v>391</v>
      </c>
    </row>
    <row r="53" spans="1:17" ht="14.4" customHeight="1" x14ac:dyDescent="0.3">
      <c r="A53" s="448" t="s">
        <v>1153</v>
      </c>
      <c r="B53" s="449" t="s">
        <v>997</v>
      </c>
      <c r="C53" s="449" t="s">
        <v>998</v>
      </c>
      <c r="D53" s="449" t="s">
        <v>1037</v>
      </c>
      <c r="E53" s="449" t="s">
        <v>1038</v>
      </c>
      <c r="F53" s="453">
        <v>15</v>
      </c>
      <c r="G53" s="453">
        <v>555</v>
      </c>
      <c r="H53" s="453">
        <v>1.4605263157894737</v>
      </c>
      <c r="I53" s="453">
        <v>37</v>
      </c>
      <c r="J53" s="453">
        <v>10</v>
      </c>
      <c r="K53" s="453">
        <v>380</v>
      </c>
      <c r="L53" s="453">
        <v>1</v>
      </c>
      <c r="M53" s="453">
        <v>38</v>
      </c>
      <c r="N53" s="453">
        <v>10</v>
      </c>
      <c r="O53" s="453">
        <v>380</v>
      </c>
      <c r="P53" s="523">
        <v>1</v>
      </c>
      <c r="Q53" s="454">
        <v>38</v>
      </c>
    </row>
    <row r="54" spans="1:17" ht="14.4" customHeight="1" x14ac:dyDescent="0.3">
      <c r="A54" s="448" t="s">
        <v>1153</v>
      </c>
      <c r="B54" s="449" t="s">
        <v>997</v>
      </c>
      <c r="C54" s="449" t="s">
        <v>998</v>
      </c>
      <c r="D54" s="449" t="s">
        <v>1039</v>
      </c>
      <c r="E54" s="449" t="s">
        <v>1040</v>
      </c>
      <c r="F54" s="453">
        <v>1</v>
      </c>
      <c r="G54" s="453">
        <v>255</v>
      </c>
      <c r="H54" s="453">
        <v>0.24147727272727273</v>
      </c>
      <c r="I54" s="453">
        <v>255</v>
      </c>
      <c r="J54" s="453">
        <v>4</v>
      </c>
      <c r="K54" s="453">
        <v>1056</v>
      </c>
      <c r="L54" s="453">
        <v>1</v>
      </c>
      <c r="M54" s="453">
        <v>264</v>
      </c>
      <c r="N54" s="453"/>
      <c r="O54" s="453"/>
      <c r="P54" s="523"/>
      <c r="Q54" s="454"/>
    </row>
    <row r="55" spans="1:17" ht="14.4" customHeight="1" x14ac:dyDescent="0.3">
      <c r="A55" s="448" t="s">
        <v>1153</v>
      </c>
      <c r="B55" s="449" t="s">
        <v>997</v>
      </c>
      <c r="C55" s="449" t="s">
        <v>998</v>
      </c>
      <c r="D55" s="449" t="s">
        <v>1041</v>
      </c>
      <c r="E55" s="449" t="s">
        <v>1042</v>
      </c>
      <c r="F55" s="453">
        <v>41</v>
      </c>
      <c r="G55" s="453">
        <v>27716</v>
      </c>
      <c r="H55" s="453">
        <v>0.78738636363636361</v>
      </c>
      <c r="I55" s="453">
        <v>676</v>
      </c>
      <c r="J55" s="453">
        <v>50</v>
      </c>
      <c r="K55" s="453">
        <v>35200</v>
      </c>
      <c r="L55" s="453">
        <v>1</v>
      </c>
      <c r="M55" s="453">
        <v>704</v>
      </c>
      <c r="N55" s="453">
        <v>41</v>
      </c>
      <c r="O55" s="453">
        <v>28905</v>
      </c>
      <c r="P55" s="523">
        <v>0.82116477272727273</v>
      </c>
      <c r="Q55" s="454">
        <v>705</v>
      </c>
    </row>
    <row r="56" spans="1:17" ht="14.4" customHeight="1" x14ac:dyDescent="0.3">
      <c r="A56" s="448" t="s">
        <v>1153</v>
      </c>
      <c r="B56" s="449" t="s">
        <v>997</v>
      </c>
      <c r="C56" s="449" t="s">
        <v>998</v>
      </c>
      <c r="D56" s="449" t="s">
        <v>1043</v>
      </c>
      <c r="E56" s="449" t="s">
        <v>1044</v>
      </c>
      <c r="F56" s="453">
        <v>4</v>
      </c>
      <c r="G56" s="453">
        <v>552</v>
      </c>
      <c r="H56" s="453"/>
      <c r="I56" s="453">
        <v>138</v>
      </c>
      <c r="J56" s="453"/>
      <c r="K56" s="453"/>
      <c r="L56" s="453"/>
      <c r="M56" s="453"/>
      <c r="N56" s="453"/>
      <c r="O56" s="453"/>
      <c r="P56" s="523"/>
      <c r="Q56" s="454"/>
    </row>
    <row r="57" spans="1:17" ht="14.4" customHeight="1" x14ac:dyDescent="0.3">
      <c r="A57" s="448" t="s">
        <v>1153</v>
      </c>
      <c r="B57" s="449" t="s">
        <v>997</v>
      </c>
      <c r="C57" s="449" t="s">
        <v>998</v>
      </c>
      <c r="D57" s="449" t="s">
        <v>1045</v>
      </c>
      <c r="E57" s="449" t="s">
        <v>1046</v>
      </c>
      <c r="F57" s="453">
        <v>4</v>
      </c>
      <c r="G57" s="453">
        <v>1140</v>
      </c>
      <c r="H57" s="453">
        <v>1.25</v>
      </c>
      <c r="I57" s="453">
        <v>285</v>
      </c>
      <c r="J57" s="453">
        <v>3</v>
      </c>
      <c r="K57" s="453">
        <v>912</v>
      </c>
      <c r="L57" s="453">
        <v>1</v>
      </c>
      <c r="M57" s="453">
        <v>304</v>
      </c>
      <c r="N57" s="453">
        <v>12</v>
      </c>
      <c r="O57" s="453">
        <v>3660</v>
      </c>
      <c r="P57" s="523">
        <v>4.0131578947368425</v>
      </c>
      <c r="Q57" s="454">
        <v>305</v>
      </c>
    </row>
    <row r="58" spans="1:17" ht="14.4" customHeight="1" x14ac:dyDescent="0.3">
      <c r="A58" s="448" t="s">
        <v>1153</v>
      </c>
      <c r="B58" s="449" t="s">
        <v>997</v>
      </c>
      <c r="C58" s="449" t="s">
        <v>998</v>
      </c>
      <c r="D58" s="449" t="s">
        <v>1047</v>
      </c>
      <c r="E58" s="449" t="s">
        <v>1048</v>
      </c>
      <c r="F58" s="453"/>
      <c r="G58" s="453"/>
      <c r="H58" s="453"/>
      <c r="I58" s="453"/>
      <c r="J58" s="453">
        <v>2</v>
      </c>
      <c r="K58" s="453">
        <v>7414</v>
      </c>
      <c r="L58" s="453">
        <v>1</v>
      </c>
      <c r="M58" s="453">
        <v>3707</v>
      </c>
      <c r="N58" s="453">
        <v>6</v>
      </c>
      <c r="O58" s="453">
        <v>22272</v>
      </c>
      <c r="P58" s="523">
        <v>3.0040463987051522</v>
      </c>
      <c r="Q58" s="454">
        <v>3712</v>
      </c>
    </row>
    <row r="59" spans="1:17" ht="14.4" customHeight="1" x14ac:dyDescent="0.3">
      <c r="A59" s="448" t="s">
        <v>1153</v>
      </c>
      <c r="B59" s="449" t="s">
        <v>997</v>
      </c>
      <c r="C59" s="449" t="s">
        <v>998</v>
      </c>
      <c r="D59" s="449" t="s">
        <v>1049</v>
      </c>
      <c r="E59" s="449" t="s">
        <v>1050</v>
      </c>
      <c r="F59" s="453">
        <v>811</v>
      </c>
      <c r="G59" s="453">
        <v>374682</v>
      </c>
      <c r="H59" s="453">
        <v>1.4337723762656605</v>
      </c>
      <c r="I59" s="453">
        <v>462</v>
      </c>
      <c r="J59" s="453">
        <v>529</v>
      </c>
      <c r="K59" s="453">
        <v>261326</v>
      </c>
      <c r="L59" s="453">
        <v>1</v>
      </c>
      <c r="M59" s="453">
        <v>494</v>
      </c>
      <c r="N59" s="453">
        <v>338</v>
      </c>
      <c r="O59" s="453">
        <v>166972</v>
      </c>
      <c r="P59" s="523">
        <v>0.63894139886578449</v>
      </c>
      <c r="Q59" s="454">
        <v>494</v>
      </c>
    </row>
    <row r="60" spans="1:17" ht="14.4" customHeight="1" x14ac:dyDescent="0.3">
      <c r="A60" s="448" t="s">
        <v>1153</v>
      </c>
      <c r="B60" s="449" t="s">
        <v>997</v>
      </c>
      <c r="C60" s="449" t="s">
        <v>998</v>
      </c>
      <c r="D60" s="449" t="s">
        <v>1053</v>
      </c>
      <c r="E60" s="449" t="s">
        <v>1054</v>
      </c>
      <c r="F60" s="453">
        <v>568</v>
      </c>
      <c r="G60" s="453">
        <v>202208</v>
      </c>
      <c r="H60" s="453">
        <v>1.4195015795015795</v>
      </c>
      <c r="I60" s="453">
        <v>356</v>
      </c>
      <c r="J60" s="453">
        <v>385</v>
      </c>
      <c r="K60" s="453">
        <v>142450</v>
      </c>
      <c r="L60" s="453">
        <v>1</v>
      </c>
      <c r="M60" s="453">
        <v>370</v>
      </c>
      <c r="N60" s="453">
        <v>254</v>
      </c>
      <c r="O60" s="453">
        <v>93980</v>
      </c>
      <c r="P60" s="523">
        <v>0.65974025974025974</v>
      </c>
      <c r="Q60" s="454">
        <v>370</v>
      </c>
    </row>
    <row r="61" spans="1:17" ht="14.4" customHeight="1" x14ac:dyDescent="0.3">
      <c r="A61" s="448" t="s">
        <v>1153</v>
      </c>
      <c r="B61" s="449" t="s">
        <v>997</v>
      </c>
      <c r="C61" s="449" t="s">
        <v>998</v>
      </c>
      <c r="D61" s="449" t="s">
        <v>1055</v>
      </c>
      <c r="E61" s="449" t="s">
        <v>1056</v>
      </c>
      <c r="F61" s="453"/>
      <c r="G61" s="453"/>
      <c r="H61" s="453"/>
      <c r="I61" s="453"/>
      <c r="J61" s="453"/>
      <c r="K61" s="453"/>
      <c r="L61" s="453"/>
      <c r="M61" s="453"/>
      <c r="N61" s="453">
        <v>1</v>
      </c>
      <c r="O61" s="453">
        <v>3108</v>
      </c>
      <c r="P61" s="523"/>
      <c r="Q61" s="454">
        <v>3108</v>
      </c>
    </row>
    <row r="62" spans="1:17" ht="14.4" customHeight="1" x14ac:dyDescent="0.3">
      <c r="A62" s="448" t="s">
        <v>1153</v>
      </c>
      <c r="B62" s="449" t="s">
        <v>997</v>
      </c>
      <c r="C62" s="449" t="s">
        <v>998</v>
      </c>
      <c r="D62" s="449" t="s">
        <v>1057</v>
      </c>
      <c r="E62" s="449" t="s">
        <v>1058</v>
      </c>
      <c r="F62" s="453">
        <v>1</v>
      </c>
      <c r="G62" s="453">
        <v>12792</v>
      </c>
      <c r="H62" s="453"/>
      <c r="I62" s="453">
        <v>12792</v>
      </c>
      <c r="J62" s="453"/>
      <c r="K62" s="453"/>
      <c r="L62" s="453"/>
      <c r="M62" s="453"/>
      <c r="N62" s="453">
        <v>1</v>
      </c>
      <c r="O62" s="453">
        <v>12794</v>
      </c>
      <c r="P62" s="523"/>
      <c r="Q62" s="454">
        <v>12794</v>
      </c>
    </row>
    <row r="63" spans="1:17" ht="14.4" customHeight="1" x14ac:dyDescent="0.3">
      <c r="A63" s="448" t="s">
        <v>1153</v>
      </c>
      <c r="B63" s="449" t="s">
        <v>997</v>
      </c>
      <c r="C63" s="449" t="s">
        <v>998</v>
      </c>
      <c r="D63" s="449" t="s">
        <v>1059</v>
      </c>
      <c r="E63" s="449" t="s">
        <v>1060</v>
      </c>
      <c r="F63" s="453">
        <v>185</v>
      </c>
      <c r="G63" s="453">
        <v>19425</v>
      </c>
      <c r="H63" s="453">
        <v>1.2589928057553956</v>
      </c>
      <c r="I63" s="453">
        <v>105</v>
      </c>
      <c r="J63" s="453">
        <v>139</v>
      </c>
      <c r="K63" s="453">
        <v>15429</v>
      </c>
      <c r="L63" s="453">
        <v>1</v>
      </c>
      <c r="M63" s="453">
        <v>111</v>
      </c>
      <c r="N63" s="453">
        <v>111</v>
      </c>
      <c r="O63" s="453">
        <v>12321</v>
      </c>
      <c r="P63" s="523">
        <v>0.79856115107913672</v>
      </c>
      <c r="Q63" s="454">
        <v>111</v>
      </c>
    </row>
    <row r="64" spans="1:17" ht="14.4" customHeight="1" x14ac:dyDescent="0.3">
      <c r="A64" s="448" t="s">
        <v>1153</v>
      </c>
      <c r="B64" s="449" t="s">
        <v>997</v>
      </c>
      <c r="C64" s="449" t="s">
        <v>998</v>
      </c>
      <c r="D64" s="449" t="s">
        <v>1061</v>
      </c>
      <c r="E64" s="449" t="s">
        <v>1062</v>
      </c>
      <c r="F64" s="453">
        <v>1</v>
      </c>
      <c r="G64" s="453">
        <v>117</v>
      </c>
      <c r="H64" s="453"/>
      <c r="I64" s="453">
        <v>117</v>
      </c>
      <c r="J64" s="453"/>
      <c r="K64" s="453"/>
      <c r="L64" s="453"/>
      <c r="M64" s="453"/>
      <c r="N64" s="453"/>
      <c r="O64" s="453"/>
      <c r="P64" s="523"/>
      <c r="Q64" s="454"/>
    </row>
    <row r="65" spans="1:17" ht="14.4" customHeight="1" x14ac:dyDescent="0.3">
      <c r="A65" s="448" t="s">
        <v>1153</v>
      </c>
      <c r="B65" s="449" t="s">
        <v>997</v>
      </c>
      <c r="C65" s="449" t="s">
        <v>998</v>
      </c>
      <c r="D65" s="449" t="s">
        <v>1063</v>
      </c>
      <c r="E65" s="449" t="s">
        <v>1064</v>
      </c>
      <c r="F65" s="453">
        <v>38</v>
      </c>
      <c r="G65" s="453">
        <v>17594</v>
      </c>
      <c r="H65" s="453">
        <v>1.6925444925444926</v>
      </c>
      <c r="I65" s="453">
        <v>463</v>
      </c>
      <c r="J65" s="453">
        <v>21</v>
      </c>
      <c r="K65" s="453">
        <v>10395</v>
      </c>
      <c r="L65" s="453">
        <v>1</v>
      </c>
      <c r="M65" s="453">
        <v>495</v>
      </c>
      <c r="N65" s="453">
        <v>14</v>
      </c>
      <c r="O65" s="453">
        <v>6930</v>
      </c>
      <c r="P65" s="523">
        <v>0.66666666666666663</v>
      </c>
      <c r="Q65" s="454">
        <v>495</v>
      </c>
    </row>
    <row r="66" spans="1:17" ht="14.4" customHeight="1" x14ac:dyDescent="0.3">
      <c r="A66" s="448" t="s">
        <v>1153</v>
      </c>
      <c r="B66" s="449" t="s">
        <v>997</v>
      </c>
      <c r="C66" s="449" t="s">
        <v>998</v>
      </c>
      <c r="D66" s="449" t="s">
        <v>1065</v>
      </c>
      <c r="E66" s="449" t="s">
        <v>1066</v>
      </c>
      <c r="F66" s="453"/>
      <c r="G66" s="453"/>
      <c r="H66" s="453"/>
      <c r="I66" s="453"/>
      <c r="J66" s="453">
        <v>2</v>
      </c>
      <c r="K66" s="453">
        <v>2566</v>
      </c>
      <c r="L66" s="453">
        <v>1</v>
      </c>
      <c r="M66" s="453">
        <v>1283</v>
      </c>
      <c r="N66" s="453"/>
      <c r="O66" s="453"/>
      <c r="P66" s="523"/>
      <c r="Q66" s="454"/>
    </row>
    <row r="67" spans="1:17" ht="14.4" customHeight="1" x14ac:dyDescent="0.3">
      <c r="A67" s="448" t="s">
        <v>1153</v>
      </c>
      <c r="B67" s="449" t="s">
        <v>997</v>
      </c>
      <c r="C67" s="449" t="s">
        <v>998</v>
      </c>
      <c r="D67" s="449" t="s">
        <v>1067</v>
      </c>
      <c r="E67" s="449" t="s">
        <v>1068</v>
      </c>
      <c r="F67" s="453">
        <v>220</v>
      </c>
      <c r="G67" s="453">
        <v>96140</v>
      </c>
      <c r="H67" s="453">
        <v>1.1911487758945387</v>
      </c>
      <c r="I67" s="453">
        <v>437</v>
      </c>
      <c r="J67" s="453">
        <v>177</v>
      </c>
      <c r="K67" s="453">
        <v>80712</v>
      </c>
      <c r="L67" s="453">
        <v>1</v>
      </c>
      <c r="M67" s="453">
        <v>456</v>
      </c>
      <c r="N67" s="453">
        <v>139</v>
      </c>
      <c r="O67" s="453">
        <v>63384</v>
      </c>
      <c r="P67" s="523">
        <v>0.78531073446327682</v>
      </c>
      <c r="Q67" s="454">
        <v>456</v>
      </c>
    </row>
    <row r="68" spans="1:17" ht="14.4" customHeight="1" x14ac:dyDescent="0.3">
      <c r="A68" s="448" t="s">
        <v>1153</v>
      </c>
      <c r="B68" s="449" t="s">
        <v>997</v>
      </c>
      <c r="C68" s="449" t="s">
        <v>998</v>
      </c>
      <c r="D68" s="449" t="s">
        <v>1069</v>
      </c>
      <c r="E68" s="449" t="s">
        <v>1070</v>
      </c>
      <c r="F68" s="453">
        <v>2335</v>
      </c>
      <c r="G68" s="453">
        <v>126090</v>
      </c>
      <c r="H68" s="453">
        <v>1.5730575378012874</v>
      </c>
      <c r="I68" s="453">
        <v>54</v>
      </c>
      <c r="J68" s="453">
        <v>1382</v>
      </c>
      <c r="K68" s="453">
        <v>80156</v>
      </c>
      <c r="L68" s="453">
        <v>1</v>
      </c>
      <c r="M68" s="453">
        <v>58</v>
      </c>
      <c r="N68" s="453">
        <v>452</v>
      </c>
      <c r="O68" s="453">
        <v>26216</v>
      </c>
      <c r="P68" s="523">
        <v>0.32706222865412443</v>
      </c>
      <c r="Q68" s="454">
        <v>58</v>
      </c>
    </row>
    <row r="69" spans="1:17" ht="14.4" customHeight="1" x14ac:dyDescent="0.3">
      <c r="A69" s="448" t="s">
        <v>1153</v>
      </c>
      <c r="B69" s="449" t="s">
        <v>997</v>
      </c>
      <c r="C69" s="449" t="s">
        <v>998</v>
      </c>
      <c r="D69" s="449" t="s">
        <v>1071</v>
      </c>
      <c r="E69" s="449" t="s">
        <v>1072</v>
      </c>
      <c r="F69" s="453">
        <v>1</v>
      </c>
      <c r="G69" s="453">
        <v>2172</v>
      </c>
      <c r="H69" s="453"/>
      <c r="I69" s="453">
        <v>2172</v>
      </c>
      <c r="J69" s="453"/>
      <c r="K69" s="453"/>
      <c r="L69" s="453"/>
      <c r="M69" s="453"/>
      <c r="N69" s="453">
        <v>4</v>
      </c>
      <c r="O69" s="453">
        <v>8692</v>
      </c>
      <c r="P69" s="523"/>
      <c r="Q69" s="454">
        <v>2173</v>
      </c>
    </row>
    <row r="70" spans="1:17" ht="14.4" customHeight="1" x14ac:dyDescent="0.3">
      <c r="A70" s="448" t="s">
        <v>1153</v>
      </c>
      <c r="B70" s="449" t="s">
        <v>997</v>
      </c>
      <c r="C70" s="449" t="s">
        <v>998</v>
      </c>
      <c r="D70" s="449" t="s">
        <v>1075</v>
      </c>
      <c r="E70" s="449" t="s">
        <v>1076</v>
      </c>
      <c r="F70" s="453"/>
      <c r="G70" s="453"/>
      <c r="H70" s="453"/>
      <c r="I70" s="453"/>
      <c r="J70" s="453">
        <v>2</v>
      </c>
      <c r="K70" s="453">
        <v>504</v>
      </c>
      <c r="L70" s="453">
        <v>1</v>
      </c>
      <c r="M70" s="453">
        <v>252</v>
      </c>
      <c r="N70" s="453"/>
      <c r="O70" s="453"/>
      <c r="P70" s="523"/>
      <c r="Q70" s="454"/>
    </row>
    <row r="71" spans="1:17" ht="14.4" customHeight="1" x14ac:dyDescent="0.3">
      <c r="A71" s="448" t="s">
        <v>1153</v>
      </c>
      <c r="B71" s="449" t="s">
        <v>997</v>
      </c>
      <c r="C71" s="449" t="s">
        <v>998</v>
      </c>
      <c r="D71" s="449" t="s">
        <v>1077</v>
      </c>
      <c r="E71" s="449" t="s">
        <v>1078</v>
      </c>
      <c r="F71" s="453">
        <v>426</v>
      </c>
      <c r="G71" s="453">
        <v>71994</v>
      </c>
      <c r="H71" s="453">
        <v>1.5702071973827698</v>
      </c>
      <c r="I71" s="453">
        <v>169</v>
      </c>
      <c r="J71" s="453">
        <v>262</v>
      </c>
      <c r="K71" s="453">
        <v>45850</v>
      </c>
      <c r="L71" s="453">
        <v>1</v>
      </c>
      <c r="M71" s="453">
        <v>175</v>
      </c>
      <c r="N71" s="453">
        <v>279</v>
      </c>
      <c r="O71" s="453">
        <v>49104</v>
      </c>
      <c r="P71" s="523">
        <v>1.0709705561613958</v>
      </c>
      <c r="Q71" s="454">
        <v>176</v>
      </c>
    </row>
    <row r="72" spans="1:17" ht="14.4" customHeight="1" x14ac:dyDescent="0.3">
      <c r="A72" s="448" t="s">
        <v>1153</v>
      </c>
      <c r="B72" s="449" t="s">
        <v>997</v>
      </c>
      <c r="C72" s="449" t="s">
        <v>998</v>
      </c>
      <c r="D72" s="449" t="s">
        <v>1079</v>
      </c>
      <c r="E72" s="449" t="s">
        <v>1080</v>
      </c>
      <c r="F72" s="453">
        <v>321</v>
      </c>
      <c r="G72" s="453">
        <v>26001</v>
      </c>
      <c r="H72" s="453">
        <v>1.5931985294117648</v>
      </c>
      <c r="I72" s="453">
        <v>81</v>
      </c>
      <c r="J72" s="453">
        <v>192</v>
      </c>
      <c r="K72" s="453">
        <v>16320</v>
      </c>
      <c r="L72" s="453">
        <v>1</v>
      </c>
      <c r="M72" s="453">
        <v>85</v>
      </c>
      <c r="N72" s="453">
        <v>127</v>
      </c>
      <c r="O72" s="453">
        <v>10795</v>
      </c>
      <c r="P72" s="523">
        <v>0.66145833333333337</v>
      </c>
      <c r="Q72" s="454">
        <v>85</v>
      </c>
    </row>
    <row r="73" spans="1:17" ht="14.4" customHeight="1" x14ac:dyDescent="0.3">
      <c r="A73" s="448" t="s">
        <v>1153</v>
      </c>
      <c r="B73" s="449" t="s">
        <v>997</v>
      </c>
      <c r="C73" s="449" t="s">
        <v>998</v>
      </c>
      <c r="D73" s="449" t="s">
        <v>1083</v>
      </c>
      <c r="E73" s="449" t="s">
        <v>1084</v>
      </c>
      <c r="F73" s="453">
        <v>2</v>
      </c>
      <c r="G73" s="453">
        <v>326</v>
      </c>
      <c r="H73" s="453">
        <v>0.96449704142011838</v>
      </c>
      <c r="I73" s="453">
        <v>163</v>
      </c>
      <c r="J73" s="453">
        <v>2</v>
      </c>
      <c r="K73" s="453">
        <v>338</v>
      </c>
      <c r="L73" s="453">
        <v>1</v>
      </c>
      <c r="M73" s="453">
        <v>169</v>
      </c>
      <c r="N73" s="453">
        <v>5</v>
      </c>
      <c r="O73" s="453">
        <v>850</v>
      </c>
      <c r="P73" s="523">
        <v>2.5147928994082842</v>
      </c>
      <c r="Q73" s="454">
        <v>170</v>
      </c>
    </row>
    <row r="74" spans="1:17" ht="14.4" customHeight="1" x14ac:dyDescent="0.3">
      <c r="A74" s="448" t="s">
        <v>1153</v>
      </c>
      <c r="B74" s="449" t="s">
        <v>997</v>
      </c>
      <c r="C74" s="449" t="s">
        <v>998</v>
      </c>
      <c r="D74" s="449" t="s">
        <v>1085</v>
      </c>
      <c r="E74" s="449" t="s">
        <v>1086</v>
      </c>
      <c r="F74" s="453">
        <v>1</v>
      </c>
      <c r="G74" s="453">
        <v>28</v>
      </c>
      <c r="H74" s="453">
        <v>0.10727969348659004</v>
      </c>
      <c r="I74" s="453">
        <v>28</v>
      </c>
      <c r="J74" s="453">
        <v>9</v>
      </c>
      <c r="K74" s="453">
        <v>261</v>
      </c>
      <c r="L74" s="453">
        <v>1</v>
      </c>
      <c r="M74" s="453">
        <v>29</v>
      </c>
      <c r="N74" s="453">
        <v>11</v>
      </c>
      <c r="O74" s="453">
        <v>319</v>
      </c>
      <c r="P74" s="523">
        <v>1.2222222222222223</v>
      </c>
      <c r="Q74" s="454">
        <v>29</v>
      </c>
    </row>
    <row r="75" spans="1:17" ht="14.4" customHeight="1" x14ac:dyDescent="0.3">
      <c r="A75" s="448" t="s">
        <v>1153</v>
      </c>
      <c r="B75" s="449" t="s">
        <v>997</v>
      </c>
      <c r="C75" s="449" t="s">
        <v>998</v>
      </c>
      <c r="D75" s="449" t="s">
        <v>1087</v>
      </c>
      <c r="E75" s="449" t="s">
        <v>1088</v>
      </c>
      <c r="F75" s="453">
        <v>6</v>
      </c>
      <c r="G75" s="453">
        <v>6048</v>
      </c>
      <c r="H75" s="453">
        <v>0.5982195845697329</v>
      </c>
      <c r="I75" s="453">
        <v>1008</v>
      </c>
      <c r="J75" s="453">
        <v>10</v>
      </c>
      <c r="K75" s="453">
        <v>10110</v>
      </c>
      <c r="L75" s="453">
        <v>1</v>
      </c>
      <c r="M75" s="453">
        <v>1011</v>
      </c>
      <c r="N75" s="453"/>
      <c r="O75" s="453"/>
      <c r="P75" s="523"/>
      <c r="Q75" s="454"/>
    </row>
    <row r="76" spans="1:17" ht="14.4" customHeight="1" x14ac:dyDescent="0.3">
      <c r="A76" s="448" t="s">
        <v>1153</v>
      </c>
      <c r="B76" s="449" t="s">
        <v>997</v>
      </c>
      <c r="C76" s="449" t="s">
        <v>998</v>
      </c>
      <c r="D76" s="449" t="s">
        <v>1089</v>
      </c>
      <c r="E76" s="449" t="s">
        <v>1090</v>
      </c>
      <c r="F76" s="453">
        <v>31</v>
      </c>
      <c r="G76" s="453">
        <v>5270</v>
      </c>
      <c r="H76" s="453">
        <v>4.9905303030303028</v>
      </c>
      <c r="I76" s="453">
        <v>170</v>
      </c>
      <c r="J76" s="453">
        <v>6</v>
      </c>
      <c r="K76" s="453">
        <v>1056</v>
      </c>
      <c r="L76" s="453">
        <v>1</v>
      </c>
      <c r="M76" s="453">
        <v>176</v>
      </c>
      <c r="N76" s="453">
        <v>4</v>
      </c>
      <c r="O76" s="453">
        <v>704</v>
      </c>
      <c r="P76" s="523">
        <v>0.66666666666666663</v>
      </c>
      <c r="Q76" s="454">
        <v>176</v>
      </c>
    </row>
    <row r="77" spans="1:17" ht="14.4" customHeight="1" x14ac:dyDescent="0.3">
      <c r="A77" s="448" t="s">
        <v>1153</v>
      </c>
      <c r="B77" s="449" t="s">
        <v>997</v>
      </c>
      <c r="C77" s="449" t="s">
        <v>998</v>
      </c>
      <c r="D77" s="449" t="s">
        <v>1091</v>
      </c>
      <c r="E77" s="449" t="s">
        <v>1092</v>
      </c>
      <c r="F77" s="453"/>
      <c r="G77" s="453"/>
      <c r="H77" s="453"/>
      <c r="I77" s="453"/>
      <c r="J77" s="453">
        <v>13</v>
      </c>
      <c r="K77" s="453">
        <v>29822</v>
      </c>
      <c r="L77" s="453">
        <v>1</v>
      </c>
      <c r="M77" s="453">
        <v>2294</v>
      </c>
      <c r="N77" s="453"/>
      <c r="O77" s="453"/>
      <c r="P77" s="523"/>
      <c r="Q77" s="454"/>
    </row>
    <row r="78" spans="1:17" ht="14.4" customHeight="1" x14ac:dyDescent="0.3">
      <c r="A78" s="448" t="s">
        <v>1153</v>
      </c>
      <c r="B78" s="449" t="s">
        <v>997</v>
      </c>
      <c r="C78" s="449" t="s">
        <v>998</v>
      </c>
      <c r="D78" s="449" t="s">
        <v>1093</v>
      </c>
      <c r="E78" s="449" t="s">
        <v>1094</v>
      </c>
      <c r="F78" s="453">
        <v>47</v>
      </c>
      <c r="G78" s="453">
        <v>11609</v>
      </c>
      <c r="H78" s="453">
        <v>0.81742008167863678</v>
      </c>
      <c r="I78" s="453">
        <v>247</v>
      </c>
      <c r="J78" s="453">
        <v>54</v>
      </c>
      <c r="K78" s="453">
        <v>14202</v>
      </c>
      <c r="L78" s="453">
        <v>1</v>
      </c>
      <c r="M78" s="453">
        <v>263</v>
      </c>
      <c r="N78" s="453">
        <v>46</v>
      </c>
      <c r="O78" s="453">
        <v>12144</v>
      </c>
      <c r="P78" s="523">
        <v>0.85509083227714411</v>
      </c>
      <c r="Q78" s="454">
        <v>264</v>
      </c>
    </row>
    <row r="79" spans="1:17" ht="14.4" customHeight="1" x14ac:dyDescent="0.3">
      <c r="A79" s="448" t="s">
        <v>1153</v>
      </c>
      <c r="B79" s="449" t="s">
        <v>997</v>
      </c>
      <c r="C79" s="449" t="s">
        <v>998</v>
      </c>
      <c r="D79" s="449" t="s">
        <v>1095</v>
      </c>
      <c r="E79" s="449" t="s">
        <v>1096</v>
      </c>
      <c r="F79" s="453">
        <v>5</v>
      </c>
      <c r="G79" s="453">
        <v>10060</v>
      </c>
      <c r="H79" s="453">
        <v>2.3615023474178405</v>
      </c>
      <c r="I79" s="453">
        <v>2012</v>
      </c>
      <c r="J79" s="453">
        <v>2</v>
      </c>
      <c r="K79" s="453">
        <v>4260</v>
      </c>
      <c r="L79" s="453">
        <v>1</v>
      </c>
      <c r="M79" s="453">
        <v>2130</v>
      </c>
      <c r="N79" s="453">
        <v>11</v>
      </c>
      <c r="O79" s="453">
        <v>23441</v>
      </c>
      <c r="P79" s="523">
        <v>5.5025821596244135</v>
      </c>
      <c r="Q79" s="454">
        <v>2131</v>
      </c>
    </row>
    <row r="80" spans="1:17" ht="14.4" customHeight="1" x14ac:dyDescent="0.3">
      <c r="A80" s="448" t="s">
        <v>1153</v>
      </c>
      <c r="B80" s="449" t="s">
        <v>997</v>
      </c>
      <c r="C80" s="449" t="s">
        <v>998</v>
      </c>
      <c r="D80" s="449" t="s">
        <v>1099</v>
      </c>
      <c r="E80" s="449" t="s">
        <v>1100</v>
      </c>
      <c r="F80" s="453"/>
      <c r="G80" s="453"/>
      <c r="H80" s="453"/>
      <c r="I80" s="453"/>
      <c r="J80" s="453">
        <v>2</v>
      </c>
      <c r="K80" s="453">
        <v>846</v>
      </c>
      <c r="L80" s="453">
        <v>1</v>
      </c>
      <c r="M80" s="453">
        <v>423</v>
      </c>
      <c r="N80" s="453">
        <v>6</v>
      </c>
      <c r="O80" s="453">
        <v>2544</v>
      </c>
      <c r="P80" s="523">
        <v>3.0070921985815602</v>
      </c>
      <c r="Q80" s="454">
        <v>424</v>
      </c>
    </row>
    <row r="81" spans="1:17" ht="14.4" customHeight="1" x14ac:dyDescent="0.3">
      <c r="A81" s="448" t="s">
        <v>1153</v>
      </c>
      <c r="B81" s="449" t="s">
        <v>997</v>
      </c>
      <c r="C81" s="449" t="s">
        <v>998</v>
      </c>
      <c r="D81" s="449" t="s">
        <v>1108</v>
      </c>
      <c r="E81" s="449" t="s">
        <v>1109</v>
      </c>
      <c r="F81" s="453">
        <v>3</v>
      </c>
      <c r="G81" s="453">
        <v>807</v>
      </c>
      <c r="H81" s="453"/>
      <c r="I81" s="453">
        <v>269</v>
      </c>
      <c r="J81" s="453"/>
      <c r="K81" s="453"/>
      <c r="L81" s="453"/>
      <c r="M81" s="453"/>
      <c r="N81" s="453">
        <v>1</v>
      </c>
      <c r="O81" s="453">
        <v>289</v>
      </c>
      <c r="P81" s="523"/>
      <c r="Q81" s="454">
        <v>289</v>
      </c>
    </row>
    <row r="82" spans="1:17" ht="14.4" customHeight="1" x14ac:dyDescent="0.3">
      <c r="A82" s="448" t="s">
        <v>1153</v>
      </c>
      <c r="B82" s="449" t="s">
        <v>997</v>
      </c>
      <c r="C82" s="449" t="s">
        <v>998</v>
      </c>
      <c r="D82" s="449" t="s">
        <v>1110</v>
      </c>
      <c r="E82" s="449" t="s">
        <v>1111</v>
      </c>
      <c r="F82" s="453"/>
      <c r="G82" s="453"/>
      <c r="H82" s="453"/>
      <c r="I82" s="453"/>
      <c r="J82" s="453">
        <v>2</v>
      </c>
      <c r="K82" s="453">
        <v>2192</v>
      </c>
      <c r="L82" s="453">
        <v>1</v>
      </c>
      <c r="M82" s="453">
        <v>1096</v>
      </c>
      <c r="N82" s="453">
        <v>6</v>
      </c>
      <c r="O82" s="453">
        <v>6588</v>
      </c>
      <c r="P82" s="523">
        <v>3.0054744525547443</v>
      </c>
      <c r="Q82" s="454">
        <v>1098</v>
      </c>
    </row>
    <row r="83" spans="1:17" ht="14.4" customHeight="1" x14ac:dyDescent="0.3">
      <c r="A83" s="448" t="s">
        <v>1153</v>
      </c>
      <c r="B83" s="449" t="s">
        <v>997</v>
      </c>
      <c r="C83" s="449" t="s">
        <v>998</v>
      </c>
      <c r="D83" s="449" t="s">
        <v>1112</v>
      </c>
      <c r="E83" s="449" t="s">
        <v>1113</v>
      </c>
      <c r="F83" s="453">
        <v>2</v>
      </c>
      <c r="G83" s="453">
        <v>206</v>
      </c>
      <c r="H83" s="453">
        <v>0.96261682242990654</v>
      </c>
      <c r="I83" s="453">
        <v>103</v>
      </c>
      <c r="J83" s="453">
        <v>2</v>
      </c>
      <c r="K83" s="453">
        <v>214</v>
      </c>
      <c r="L83" s="453">
        <v>1</v>
      </c>
      <c r="M83" s="453">
        <v>107</v>
      </c>
      <c r="N83" s="453">
        <v>1</v>
      </c>
      <c r="O83" s="453">
        <v>107</v>
      </c>
      <c r="P83" s="523">
        <v>0.5</v>
      </c>
      <c r="Q83" s="454">
        <v>107</v>
      </c>
    </row>
    <row r="84" spans="1:17" ht="14.4" customHeight="1" x14ac:dyDescent="0.3">
      <c r="A84" s="448" t="s">
        <v>1153</v>
      </c>
      <c r="B84" s="449" t="s">
        <v>997</v>
      </c>
      <c r="C84" s="449" t="s">
        <v>998</v>
      </c>
      <c r="D84" s="449" t="s">
        <v>1116</v>
      </c>
      <c r="E84" s="449" t="s">
        <v>1117</v>
      </c>
      <c r="F84" s="453"/>
      <c r="G84" s="453"/>
      <c r="H84" s="453"/>
      <c r="I84" s="453"/>
      <c r="J84" s="453"/>
      <c r="K84" s="453"/>
      <c r="L84" s="453"/>
      <c r="M84" s="453"/>
      <c r="N84" s="453">
        <v>2</v>
      </c>
      <c r="O84" s="453">
        <v>0</v>
      </c>
      <c r="P84" s="523"/>
      <c r="Q84" s="454">
        <v>0</v>
      </c>
    </row>
    <row r="85" spans="1:17" ht="14.4" customHeight="1" x14ac:dyDescent="0.3">
      <c r="A85" s="448" t="s">
        <v>1154</v>
      </c>
      <c r="B85" s="449" t="s">
        <v>997</v>
      </c>
      <c r="C85" s="449" t="s">
        <v>998</v>
      </c>
      <c r="D85" s="449" t="s">
        <v>999</v>
      </c>
      <c r="E85" s="449" t="s">
        <v>1000</v>
      </c>
      <c r="F85" s="453"/>
      <c r="G85" s="453"/>
      <c r="H85" s="453"/>
      <c r="I85" s="453"/>
      <c r="J85" s="453">
        <v>1</v>
      </c>
      <c r="K85" s="453">
        <v>2226</v>
      </c>
      <c r="L85" s="453">
        <v>1</v>
      </c>
      <c r="M85" s="453">
        <v>2226</v>
      </c>
      <c r="N85" s="453"/>
      <c r="O85" s="453"/>
      <c r="P85" s="523"/>
      <c r="Q85" s="454"/>
    </row>
    <row r="86" spans="1:17" ht="14.4" customHeight="1" x14ac:dyDescent="0.3">
      <c r="A86" s="448" t="s">
        <v>1154</v>
      </c>
      <c r="B86" s="449" t="s">
        <v>997</v>
      </c>
      <c r="C86" s="449" t="s">
        <v>998</v>
      </c>
      <c r="D86" s="449" t="s">
        <v>1003</v>
      </c>
      <c r="E86" s="449" t="s">
        <v>1004</v>
      </c>
      <c r="F86" s="453">
        <v>292</v>
      </c>
      <c r="G86" s="453">
        <v>15768</v>
      </c>
      <c r="H86" s="453">
        <v>0.79959432048681545</v>
      </c>
      <c r="I86" s="453">
        <v>54</v>
      </c>
      <c r="J86" s="453">
        <v>340</v>
      </c>
      <c r="K86" s="453">
        <v>19720</v>
      </c>
      <c r="L86" s="453">
        <v>1</v>
      </c>
      <c r="M86" s="453">
        <v>58</v>
      </c>
      <c r="N86" s="453">
        <v>115</v>
      </c>
      <c r="O86" s="453">
        <v>6670</v>
      </c>
      <c r="P86" s="523">
        <v>0.33823529411764708</v>
      </c>
      <c r="Q86" s="454">
        <v>58</v>
      </c>
    </row>
    <row r="87" spans="1:17" ht="14.4" customHeight="1" x14ac:dyDescent="0.3">
      <c r="A87" s="448" t="s">
        <v>1154</v>
      </c>
      <c r="B87" s="449" t="s">
        <v>997</v>
      </c>
      <c r="C87" s="449" t="s">
        <v>998</v>
      </c>
      <c r="D87" s="449" t="s">
        <v>1005</v>
      </c>
      <c r="E87" s="449" t="s">
        <v>1006</v>
      </c>
      <c r="F87" s="453">
        <v>2</v>
      </c>
      <c r="G87" s="453">
        <v>246</v>
      </c>
      <c r="H87" s="453">
        <v>0.23473282442748092</v>
      </c>
      <c r="I87" s="453">
        <v>123</v>
      </c>
      <c r="J87" s="453">
        <v>8</v>
      </c>
      <c r="K87" s="453">
        <v>1048</v>
      </c>
      <c r="L87" s="453">
        <v>1</v>
      </c>
      <c r="M87" s="453">
        <v>131</v>
      </c>
      <c r="N87" s="453">
        <v>1</v>
      </c>
      <c r="O87" s="453">
        <v>131</v>
      </c>
      <c r="P87" s="523">
        <v>0.125</v>
      </c>
      <c r="Q87" s="454">
        <v>131</v>
      </c>
    </row>
    <row r="88" spans="1:17" ht="14.4" customHeight="1" x14ac:dyDescent="0.3">
      <c r="A88" s="448" t="s">
        <v>1154</v>
      </c>
      <c r="B88" s="449" t="s">
        <v>997</v>
      </c>
      <c r="C88" s="449" t="s">
        <v>998</v>
      </c>
      <c r="D88" s="449" t="s">
        <v>1007</v>
      </c>
      <c r="E88" s="449" t="s">
        <v>1008</v>
      </c>
      <c r="F88" s="453">
        <v>2</v>
      </c>
      <c r="G88" s="453">
        <v>354</v>
      </c>
      <c r="H88" s="453">
        <v>0.46825396825396826</v>
      </c>
      <c r="I88" s="453">
        <v>177</v>
      </c>
      <c r="J88" s="453">
        <v>4</v>
      </c>
      <c r="K88" s="453">
        <v>756</v>
      </c>
      <c r="L88" s="453">
        <v>1</v>
      </c>
      <c r="M88" s="453">
        <v>189</v>
      </c>
      <c r="N88" s="453">
        <v>2</v>
      </c>
      <c r="O88" s="453">
        <v>378</v>
      </c>
      <c r="P88" s="523">
        <v>0.5</v>
      </c>
      <c r="Q88" s="454">
        <v>189</v>
      </c>
    </row>
    <row r="89" spans="1:17" ht="14.4" customHeight="1" x14ac:dyDescent="0.3">
      <c r="A89" s="448" t="s">
        <v>1154</v>
      </c>
      <c r="B89" s="449" t="s">
        <v>997</v>
      </c>
      <c r="C89" s="449" t="s">
        <v>998</v>
      </c>
      <c r="D89" s="449" t="s">
        <v>1011</v>
      </c>
      <c r="E89" s="449" t="s">
        <v>1012</v>
      </c>
      <c r="F89" s="453">
        <v>2</v>
      </c>
      <c r="G89" s="453">
        <v>768</v>
      </c>
      <c r="H89" s="453"/>
      <c r="I89" s="453">
        <v>384</v>
      </c>
      <c r="J89" s="453"/>
      <c r="K89" s="453"/>
      <c r="L89" s="453"/>
      <c r="M89" s="453"/>
      <c r="N89" s="453"/>
      <c r="O89" s="453"/>
      <c r="P89" s="523"/>
      <c r="Q89" s="454"/>
    </row>
    <row r="90" spans="1:17" ht="14.4" customHeight="1" x14ac:dyDescent="0.3">
      <c r="A90" s="448" t="s">
        <v>1154</v>
      </c>
      <c r="B90" s="449" t="s">
        <v>997</v>
      </c>
      <c r="C90" s="449" t="s">
        <v>998</v>
      </c>
      <c r="D90" s="449" t="s">
        <v>1013</v>
      </c>
      <c r="E90" s="449" t="s">
        <v>1014</v>
      </c>
      <c r="F90" s="453">
        <v>183</v>
      </c>
      <c r="G90" s="453">
        <v>31476</v>
      </c>
      <c r="H90" s="453">
        <v>0.73883855218064876</v>
      </c>
      <c r="I90" s="453">
        <v>172</v>
      </c>
      <c r="J90" s="453">
        <v>238</v>
      </c>
      <c r="K90" s="453">
        <v>42602</v>
      </c>
      <c r="L90" s="453">
        <v>1</v>
      </c>
      <c r="M90" s="453">
        <v>179</v>
      </c>
      <c r="N90" s="453">
        <v>175</v>
      </c>
      <c r="O90" s="453">
        <v>31500</v>
      </c>
      <c r="P90" s="523">
        <v>0.73940190601380218</v>
      </c>
      <c r="Q90" s="454">
        <v>180</v>
      </c>
    </row>
    <row r="91" spans="1:17" ht="14.4" customHeight="1" x14ac:dyDescent="0.3">
      <c r="A91" s="448" t="s">
        <v>1154</v>
      </c>
      <c r="B91" s="449" t="s">
        <v>997</v>
      </c>
      <c r="C91" s="449" t="s">
        <v>998</v>
      </c>
      <c r="D91" s="449" t="s">
        <v>1015</v>
      </c>
      <c r="E91" s="449" t="s">
        <v>1016</v>
      </c>
      <c r="F91" s="453">
        <v>90</v>
      </c>
      <c r="G91" s="453">
        <v>47970</v>
      </c>
      <c r="H91" s="453">
        <v>0.81850290920879754</v>
      </c>
      <c r="I91" s="453">
        <v>533</v>
      </c>
      <c r="J91" s="453">
        <v>103</v>
      </c>
      <c r="K91" s="453">
        <v>58607</v>
      </c>
      <c r="L91" s="453">
        <v>1</v>
      </c>
      <c r="M91" s="453">
        <v>569</v>
      </c>
      <c r="N91" s="453">
        <v>74</v>
      </c>
      <c r="O91" s="453">
        <v>42106</v>
      </c>
      <c r="P91" s="523">
        <v>0.71844660194174759</v>
      </c>
      <c r="Q91" s="454">
        <v>569</v>
      </c>
    </row>
    <row r="92" spans="1:17" ht="14.4" customHeight="1" x14ac:dyDescent="0.3">
      <c r="A92" s="448" t="s">
        <v>1154</v>
      </c>
      <c r="B92" s="449" t="s">
        <v>997</v>
      </c>
      <c r="C92" s="449" t="s">
        <v>998</v>
      </c>
      <c r="D92" s="449" t="s">
        <v>1017</v>
      </c>
      <c r="E92" s="449" t="s">
        <v>1018</v>
      </c>
      <c r="F92" s="453">
        <v>424</v>
      </c>
      <c r="G92" s="453">
        <v>136528</v>
      </c>
      <c r="H92" s="453">
        <v>0.88983901453431535</v>
      </c>
      <c r="I92" s="453">
        <v>322</v>
      </c>
      <c r="J92" s="453">
        <v>458</v>
      </c>
      <c r="K92" s="453">
        <v>153430</v>
      </c>
      <c r="L92" s="453">
        <v>1</v>
      </c>
      <c r="M92" s="453">
        <v>335</v>
      </c>
      <c r="N92" s="453">
        <v>331</v>
      </c>
      <c r="O92" s="453">
        <v>111216</v>
      </c>
      <c r="P92" s="523">
        <v>0.72486475917356452</v>
      </c>
      <c r="Q92" s="454">
        <v>336</v>
      </c>
    </row>
    <row r="93" spans="1:17" ht="14.4" customHeight="1" x14ac:dyDescent="0.3">
      <c r="A93" s="448" t="s">
        <v>1154</v>
      </c>
      <c r="B93" s="449" t="s">
        <v>997</v>
      </c>
      <c r="C93" s="449" t="s">
        <v>998</v>
      </c>
      <c r="D93" s="449" t="s">
        <v>1019</v>
      </c>
      <c r="E93" s="449" t="s">
        <v>1020</v>
      </c>
      <c r="F93" s="453">
        <v>11</v>
      </c>
      <c r="G93" s="453">
        <v>4829</v>
      </c>
      <c r="H93" s="453">
        <v>1.1715186802523048</v>
      </c>
      <c r="I93" s="453">
        <v>439</v>
      </c>
      <c r="J93" s="453">
        <v>9</v>
      </c>
      <c r="K93" s="453">
        <v>4122</v>
      </c>
      <c r="L93" s="453">
        <v>1</v>
      </c>
      <c r="M93" s="453">
        <v>458</v>
      </c>
      <c r="N93" s="453">
        <v>8</v>
      </c>
      <c r="O93" s="453">
        <v>3672</v>
      </c>
      <c r="P93" s="523">
        <v>0.89082969432314407</v>
      </c>
      <c r="Q93" s="454">
        <v>459</v>
      </c>
    </row>
    <row r="94" spans="1:17" ht="14.4" customHeight="1" x14ac:dyDescent="0.3">
      <c r="A94" s="448" t="s">
        <v>1154</v>
      </c>
      <c r="B94" s="449" t="s">
        <v>997</v>
      </c>
      <c r="C94" s="449" t="s">
        <v>998</v>
      </c>
      <c r="D94" s="449" t="s">
        <v>1021</v>
      </c>
      <c r="E94" s="449" t="s">
        <v>1022</v>
      </c>
      <c r="F94" s="453">
        <v>675</v>
      </c>
      <c r="G94" s="453">
        <v>230175</v>
      </c>
      <c r="H94" s="453">
        <v>0.86894231967111002</v>
      </c>
      <c r="I94" s="453">
        <v>341</v>
      </c>
      <c r="J94" s="453">
        <v>759</v>
      </c>
      <c r="K94" s="453">
        <v>264891</v>
      </c>
      <c r="L94" s="453">
        <v>1</v>
      </c>
      <c r="M94" s="453">
        <v>349</v>
      </c>
      <c r="N94" s="453">
        <v>637</v>
      </c>
      <c r="O94" s="453">
        <v>222313</v>
      </c>
      <c r="P94" s="523">
        <v>0.83926218708827405</v>
      </c>
      <c r="Q94" s="454">
        <v>349</v>
      </c>
    </row>
    <row r="95" spans="1:17" ht="14.4" customHeight="1" x14ac:dyDescent="0.3">
      <c r="A95" s="448" t="s">
        <v>1154</v>
      </c>
      <c r="B95" s="449" t="s">
        <v>997</v>
      </c>
      <c r="C95" s="449" t="s">
        <v>998</v>
      </c>
      <c r="D95" s="449" t="s">
        <v>1023</v>
      </c>
      <c r="E95" s="449" t="s">
        <v>1024</v>
      </c>
      <c r="F95" s="453">
        <v>29</v>
      </c>
      <c r="G95" s="453">
        <v>46342</v>
      </c>
      <c r="H95" s="453">
        <v>0.7377654662973222</v>
      </c>
      <c r="I95" s="453">
        <v>1598</v>
      </c>
      <c r="J95" s="453">
        <v>38</v>
      </c>
      <c r="K95" s="453">
        <v>62814</v>
      </c>
      <c r="L95" s="453">
        <v>1</v>
      </c>
      <c r="M95" s="453">
        <v>1653</v>
      </c>
      <c r="N95" s="453">
        <v>32</v>
      </c>
      <c r="O95" s="453">
        <v>52896</v>
      </c>
      <c r="P95" s="523">
        <v>0.84210526315789469</v>
      </c>
      <c r="Q95" s="454">
        <v>1653</v>
      </c>
    </row>
    <row r="96" spans="1:17" ht="14.4" customHeight="1" x14ac:dyDescent="0.3">
      <c r="A96" s="448" t="s">
        <v>1154</v>
      </c>
      <c r="B96" s="449" t="s">
        <v>997</v>
      </c>
      <c r="C96" s="449" t="s">
        <v>998</v>
      </c>
      <c r="D96" s="449" t="s">
        <v>1027</v>
      </c>
      <c r="E96" s="449" t="s">
        <v>1028</v>
      </c>
      <c r="F96" s="453">
        <v>5</v>
      </c>
      <c r="G96" s="453">
        <v>29665</v>
      </c>
      <c r="H96" s="453">
        <v>0.5955870542884677</v>
      </c>
      <c r="I96" s="453">
        <v>5933</v>
      </c>
      <c r="J96" s="453">
        <v>8</v>
      </c>
      <c r="K96" s="453">
        <v>49808</v>
      </c>
      <c r="L96" s="453">
        <v>1</v>
      </c>
      <c r="M96" s="453">
        <v>6226</v>
      </c>
      <c r="N96" s="453">
        <v>14</v>
      </c>
      <c r="O96" s="453">
        <v>87234</v>
      </c>
      <c r="P96" s="523">
        <v>1.751405396723418</v>
      </c>
      <c r="Q96" s="454">
        <v>6231</v>
      </c>
    </row>
    <row r="97" spans="1:17" ht="14.4" customHeight="1" x14ac:dyDescent="0.3">
      <c r="A97" s="448" t="s">
        <v>1154</v>
      </c>
      <c r="B97" s="449" t="s">
        <v>997</v>
      </c>
      <c r="C97" s="449" t="s">
        <v>998</v>
      </c>
      <c r="D97" s="449" t="s">
        <v>1033</v>
      </c>
      <c r="E97" s="449" t="s">
        <v>1034</v>
      </c>
      <c r="F97" s="453">
        <v>18</v>
      </c>
      <c r="G97" s="453">
        <v>846</v>
      </c>
      <c r="H97" s="453">
        <v>0.21854817876517696</v>
      </c>
      <c r="I97" s="453">
        <v>47</v>
      </c>
      <c r="J97" s="453">
        <v>79</v>
      </c>
      <c r="K97" s="453">
        <v>3871</v>
      </c>
      <c r="L97" s="453">
        <v>1</v>
      </c>
      <c r="M97" s="453">
        <v>49</v>
      </c>
      <c r="N97" s="453">
        <v>12</v>
      </c>
      <c r="O97" s="453">
        <v>588</v>
      </c>
      <c r="P97" s="523">
        <v>0.15189873417721519</v>
      </c>
      <c r="Q97" s="454">
        <v>49</v>
      </c>
    </row>
    <row r="98" spans="1:17" ht="14.4" customHeight="1" x14ac:dyDescent="0.3">
      <c r="A98" s="448" t="s">
        <v>1154</v>
      </c>
      <c r="B98" s="449" t="s">
        <v>997</v>
      </c>
      <c r="C98" s="449" t="s">
        <v>998</v>
      </c>
      <c r="D98" s="449" t="s">
        <v>1035</v>
      </c>
      <c r="E98" s="449" t="s">
        <v>1036</v>
      </c>
      <c r="F98" s="453">
        <v>34</v>
      </c>
      <c r="G98" s="453">
        <v>12784</v>
      </c>
      <c r="H98" s="453">
        <v>0.78651408883967022</v>
      </c>
      <c r="I98" s="453">
        <v>376</v>
      </c>
      <c r="J98" s="453">
        <v>42</v>
      </c>
      <c r="K98" s="453">
        <v>16254</v>
      </c>
      <c r="L98" s="453">
        <v>1</v>
      </c>
      <c r="M98" s="453">
        <v>387</v>
      </c>
      <c r="N98" s="453">
        <v>39</v>
      </c>
      <c r="O98" s="453">
        <v>15249</v>
      </c>
      <c r="P98" s="523">
        <v>0.93816906607604278</v>
      </c>
      <c r="Q98" s="454">
        <v>391</v>
      </c>
    </row>
    <row r="99" spans="1:17" ht="14.4" customHeight="1" x14ac:dyDescent="0.3">
      <c r="A99" s="448" t="s">
        <v>1154</v>
      </c>
      <c r="B99" s="449" t="s">
        <v>997</v>
      </c>
      <c r="C99" s="449" t="s">
        <v>998</v>
      </c>
      <c r="D99" s="449" t="s">
        <v>1037</v>
      </c>
      <c r="E99" s="449" t="s">
        <v>1038</v>
      </c>
      <c r="F99" s="453">
        <v>1</v>
      </c>
      <c r="G99" s="453">
        <v>37</v>
      </c>
      <c r="H99" s="453">
        <v>0.48684210526315791</v>
      </c>
      <c r="I99" s="453">
        <v>37</v>
      </c>
      <c r="J99" s="453">
        <v>2</v>
      </c>
      <c r="K99" s="453">
        <v>76</v>
      </c>
      <c r="L99" s="453">
        <v>1</v>
      </c>
      <c r="M99" s="453">
        <v>38</v>
      </c>
      <c r="N99" s="453">
        <v>4</v>
      </c>
      <c r="O99" s="453">
        <v>152</v>
      </c>
      <c r="P99" s="523">
        <v>2</v>
      </c>
      <c r="Q99" s="454">
        <v>38</v>
      </c>
    </row>
    <row r="100" spans="1:17" ht="14.4" customHeight="1" x14ac:dyDescent="0.3">
      <c r="A100" s="448" t="s">
        <v>1154</v>
      </c>
      <c r="B100" s="449" t="s">
        <v>997</v>
      </c>
      <c r="C100" s="449" t="s">
        <v>998</v>
      </c>
      <c r="D100" s="449" t="s">
        <v>1039</v>
      </c>
      <c r="E100" s="449" t="s">
        <v>1040</v>
      </c>
      <c r="F100" s="453"/>
      <c r="G100" s="453"/>
      <c r="H100" s="453"/>
      <c r="I100" s="453"/>
      <c r="J100" s="453">
        <v>17</v>
      </c>
      <c r="K100" s="453">
        <v>4488</v>
      </c>
      <c r="L100" s="453">
        <v>1</v>
      </c>
      <c r="M100" s="453">
        <v>264</v>
      </c>
      <c r="N100" s="453">
        <v>3</v>
      </c>
      <c r="O100" s="453">
        <v>795</v>
      </c>
      <c r="P100" s="523">
        <v>0.17713903743315507</v>
      </c>
      <c r="Q100" s="454">
        <v>265</v>
      </c>
    </row>
    <row r="101" spans="1:17" ht="14.4" customHeight="1" x14ac:dyDescent="0.3">
      <c r="A101" s="448" t="s">
        <v>1154</v>
      </c>
      <c r="B101" s="449" t="s">
        <v>997</v>
      </c>
      <c r="C101" s="449" t="s">
        <v>998</v>
      </c>
      <c r="D101" s="449" t="s">
        <v>1041</v>
      </c>
      <c r="E101" s="449" t="s">
        <v>1042</v>
      </c>
      <c r="F101" s="453">
        <v>57</v>
      </c>
      <c r="G101" s="453">
        <v>38532</v>
      </c>
      <c r="H101" s="453">
        <v>1.0326972555746141</v>
      </c>
      <c r="I101" s="453">
        <v>676</v>
      </c>
      <c r="J101" s="453">
        <v>53</v>
      </c>
      <c r="K101" s="453">
        <v>37312</v>
      </c>
      <c r="L101" s="453">
        <v>1</v>
      </c>
      <c r="M101" s="453">
        <v>704</v>
      </c>
      <c r="N101" s="453">
        <v>39</v>
      </c>
      <c r="O101" s="453">
        <v>27495</v>
      </c>
      <c r="P101" s="523">
        <v>0.73689429674099483</v>
      </c>
      <c r="Q101" s="454">
        <v>705</v>
      </c>
    </row>
    <row r="102" spans="1:17" ht="14.4" customHeight="1" x14ac:dyDescent="0.3">
      <c r="A102" s="448" t="s">
        <v>1154</v>
      </c>
      <c r="B102" s="449" t="s">
        <v>997</v>
      </c>
      <c r="C102" s="449" t="s">
        <v>998</v>
      </c>
      <c r="D102" s="449" t="s">
        <v>1043</v>
      </c>
      <c r="E102" s="449" t="s">
        <v>1044</v>
      </c>
      <c r="F102" s="453">
        <v>5</v>
      </c>
      <c r="G102" s="453">
        <v>690</v>
      </c>
      <c r="H102" s="453">
        <v>2.3469387755102042</v>
      </c>
      <c r="I102" s="453">
        <v>138</v>
      </c>
      <c r="J102" s="453">
        <v>2</v>
      </c>
      <c r="K102" s="453">
        <v>294</v>
      </c>
      <c r="L102" s="453">
        <v>1</v>
      </c>
      <c r="M102" s="453">
        <v>147</v>
      </c>
      <c r="N102" s="453"/>
      <c r="O102" s="453"/>
      <c r="P102" s="523"/>
      <c r="Q102" s="454"/>
    </row>
    <row r="103" spans="1:17" ht="14.4" customHeight="1" x14ac:dyDescent="0.3">
      <c r="A103" s="448" t="s">
        <v>1154</v>
      </c>
      <c r="B103" s="449" t="s">
        <v>997</v>
      </c>
      <c r="C103" s="449" t="s">
        <v>998</v>
      </c>
      <c r="D103" s="449" t="s">
        <v>1045</v>
      </c>
      <c r="E103" s="449" t="s">
        <v>1046</v>
      </c>
      <c r="F103" s="453">
        <v>21</v>
      </c>
      <c r="G103" s="453">
        <v>5985</v>
      </c>
      <c r="H103" s="453">
        <v>0.53209459459459463</v>
      </c>
      <c r="I103" s="453">
        <v>285</v>
      </c>
      <c r="J103" s="453">
        <v>37</v>
      </c>
      <c r="K103" s="453">
        <v>11248</v>
      </c>
      <c r="L103" s="453">
        <v>1</v>
      </c>
      <c r="M103" s="453">
        <v>304</v>
      </c>
      <c r="N103" s="453">
        <v>36</v>
      </c>
      <c r="O103" s="453">
        <v>10980</v>
      </c>
      <c r="P103" s="523">
        <v>0.97617354196301565</v>
      </c>
      <c r="Q103" s="454">
        <v>305</v>
      </c>
    </row>
    <row r="104" spans="1:17" ht="14.4" customHeight="1" x14ac:dyDescent="0.3">
      <c r="A104" s="448" t="s">
        <v>1154</v>
      </c>
      <c r="B104" s="449" t="s">
        <v>997</v>
      </c>
      <c r="C104" s="449" t="s">
        <v>998</v>
      </c>
      <c r="D104" s="449" t="s">
        <v>1047</v>
      </c>
      <c r="E104" s="449" t="s">
        <v>1048</v>
      </c>
      <c r="F104" s="453"/>
      <c r="G104" s="453"/>
      <c r="H104" s="453"/>
      <c r="I104" s="453"/>
      <c r="J104" s="453">
        <v>1</v>
      </c>
      <c r="K104" s="453">
        <v>3707</v>
      </c>
      <c r="L104" s="453">
        <v>1</v>
      </c>
      <c r="M104" s="453">
        <v>3707</v>
      </c>
      <c r="N104" s="453">
        <v>4</v>
      </c>
      <c r="O104" s="453">
        <v>14848</v>
      </c>
      <c r="P104" s="523">
        <v>4.0053951982735363</v>
      </c>
      <c r="Q104" s="454">
        <v>3712</v>
      </c>
    </row>
    <row r="105" spans="1:17" ht="14.4" customHeight="1" x14ac:dyDescent="0.3">
      <c r="A105" s="448" t="s">
        <v>1154</v>
      </c>
      <c r="B105" s="449" t="s">
        <v>997</v>
      </c>
      <c r="C105" s="449" t="s">
        <v>998</v>
      </c>
      <c r="D105" s="449" t="s">
        <v>1049</v>
      </c>
      <c r="E105" s="449" t="s">
        <v>1050</v>
      </c>
      <c r="F105" s="453">
        <v>232</v>
      </c>
      <c r="G105" s="453">
        <v>107184</v>
      </c>
      <c r="H105" s="453">
        <v>0.78047359683103723</v>
      </c>
      <c r="I105" s="453">
        <v>462</v>
      </c>
      <c r="J105" s="453">
        <v>278</v>
      </c>
      <c r="K105" s="453">
        <v>137332</v>
      </c>
      <c r="L105" s="453">
        <v>1</v>
      </c>
      <c r="M105" s="453">
        <v>494</v>
      </c>
      <c r="N105" s="453">
        <v>219</v>
      </c>
      <c r="O105" s="453">
        <v>108186</v>
      </c>
      <c r="P105" s="523">
        <v>0.78776978417266186</v>
      </c>
      <c r="Q105" s="454">
        <v>494</v>
      </c>
    </row>
    <row r="106" spans="1:17" ht="14.4" customHeight="1" x14ac:dyDescent="0.3">
      <c r="A106" s="448" t="s">
        <v>1154</v>
      </c>
      <c r="B106" s="449" t="s">
        <v>997</v>
      </c>
      <c r="C106" s="449" t="s">
        <v>998</v>
      </c>
      <c r="D106" s="449" t="s">
        <v>1053</v>
      </c>
      <c r="E106" s="449" t="s">
        <v>1054</v>
      </c>
      <c r="F106" s="453">
        <v>227</v>
      </c>
      <c r="G106" s="453">
        <v>80812</v>
      </c>
      <c r="H106" s="453">
        <v>0.77726267192459364</v>
      </c>
      <c r="I106" s="453">
        <v>356</v>
      </c>
      <c r="J106" s="453">
        <v>281</v>
      </c>
      <c r="K106" s="453">
        <v>103970</v>
      </c>
      <c r="L106" s="453">
        <v>1</v>
      </c>
      <c r="M106" s="453">
        <v>370</v>
      </c>
      <c r="N106" s="453">
        <v>233</v>
      </c>
      <c r="O106" s="453">
        <v>86210</v>
      </c>
      <c r="P106" s="523">
        <v>0.8291814946619217</v>
      </c>
      <c r="Q106" s="454">
        <v>370</v>
      </c>
    </row>
    <row r="107" spans="1:17" ht="14.4" customHeight="1" x14ac:dyDescent="0.3">
      <c r="A107" s="448" t="s">
        <v>1154</v>
      </c>
      <c r="B107" s="449" t="s">
        <v>997</v>
      </c>
      <c r="C107" s="449" t="s">
        <v>998</v>
      </c>
      <c r="D107" s="449" t="s">
        <v>1055</v>
      </c>
      <c r="E107" s="449" t="s">
        <v>1056</v>
      </c>
      <c r="F107" s="453"/>
      <c r="G107" s="453"/>
      <c r="H107" s="453"/>
      <c r="I107" s="453"/>
      <c r="J107" s="453"/>
      <c r="K107" s="453"/>
      <c r="L107" s="453"/>
      <c r="M107" s="453"/>
      <c r="N107" s="453">
        <v>1</v>
      </c>
      <c r="O107" s="453">
        <v>3108</v>
      </c>
      <c r="P107" s="523"/>
      <c r="Q107" s="454">
        <v>3108</v>
      </c>
    </row>
    <row r="108" spans="1:17" ht="14.4" customHeight="1" x14ac:dyDescent="0.3">
      <c r="A108" s="448" t="s">
        <v>1154</v>
      </c>
      <c r="B108" s="449" t="s">
        <v>997</v>
      </c>
      <c r="C108" s="449" t="s">
        <v>998</v>
      </c>
      <c r="D108" s="449" t="s">
        <v>1155</v>
      </c>
      <c r="E108" s="449" t="s">
        <v>1156</v>
      </c>
      <c r="F108" s="453"/>
      <c r="G108" s="453"/>
      <c r="H108" s="453"/>
      <c r="I108" s="453"/>
      <c r="J108" s="453">
        <v>1</v>
      </c>
      <c r="K108" s="453">
        <v>4659</v>
      </c>
      <c r="L108" s="453">
        <v>1</v>
      </c>
      <c r="M108" s="453">
        <v>4659</v>
      </c>
      <c r="N108" s="453"/>
      <c r="O108" s="453"/>
      <c r="P108" s="523"/>
      <c r="Q108" s="454"/>
    </row>
    <row r="109" spans="1:17" ht="14.4" customHeight="1" x14ac:dyDescent="0.3">
      <c r="A109" s="448" t="s">
        <v>1154</v>
      </c>
      <c r="B109" s="449" t="s">
        <v>997</v>
      </c>
      <c r="C109" s="449" t="s">
        <v>998</v>
      </c>
      <c r="D109" s="449" t="s">
        <v>1059</v>
      </c>
      <c r="E109" s="449" t="s">
        <v>1060</v>
      </c>
      <c r="F109" s="453">
        <v>47</v>
      </c>
      <c r="G109" s="453">
        <v>4935</v>
      </c>
      <c r="H109" s="453">
        <v>0.75355016032982136</v>
      </c>
      <c r="I109" s="453">
        <v>105</v>
      </c>
      <c r="J109" s="453">
        <v>59</v>
      </c>
      <c r="K109" s="453">
        <v>6549</v>
      </c>
      <c r="L109" s="453">
        <v>1</v>
      </c>
      <c r="M109" s="453">
        <v>111</v>
      </c>
      <c r="N109" s="453">
        <v>61</v>
      </c>
      <c r="O109" s="453">
        <v>6771</v>
      </c>
      <c r="P109" s="523">
        <v>1.0338983050847457</v>
      </c>
      <c r="Q109" s="454">
        <v>111</v>
      </c>
    </row>
    <row r="110" spans="1:17" ht="14.4" customHeight="1" x14ac:dyDescent="0.3">
      <c r="A110" s="448" t="s">
        <v>1154</v>
      </c>
      <c r="B110" s="449" t="s">
        <v>997</v>
      </c>
      <c r="C110" s="449" t="s">
        <v>998</v>
      </c>
      <c r="D110" s="449" t="s">
        <v>1061</v>
      </c>
      <c r="E110" s="449" t="s">
        <v>1062</v>
      </c>
      <c r="F110" s="453">
        <v>1</v>
      </c>
      <c r="G110" s="453">
        <v>117</v>
      </c>
      <c r="H110" s="453">
        <v>0.312</v>
      </c>
      <c r="I110" s="453">
        <v>117</v>
      </c>
      <c r="J110" s="453">
        <v>3</v>
      </c>
      <c r="K110" s="453">
        <v>375</v>
      </c>
      <c r="L110" s="453">
        <v>1</v>
      </c>
      <c r="M110" s="453">
        <v>125</v>
      </c>
      <c r="N110" s="453">
        <v>2</v>
      </c>
      <c r="O110" s="453">
        <v>250</v>
      </c>
      <c r="P110" s="523">
        <v>0.66666666666666663</v>
      </c>
      <c r="Q110" s="454">
        <v>125</v>
      </c>
    </row>
    <row r="111" spans="1:17" ht="14.4" customHeight="1" x14ac:dyDescent="0.3">
      <c r="A111" s="448" t="s">
        <v>1154</v>
      </c>
      <c r="B111" s="449" t="s">
        <v>997</v>
      </c>
      <c r="C111" s="449" t="s">
        <v>998</v>
      </c>
      <c r="D111" s="449" t="s">
        <v>1063</v>
      </c>
      <c r="E111" s="449" t="s">
        <v>1064</v>
      </c>
      <c r="F111" s="453">
        <v>33</v>
      </c>
      <c r="G111" s="453">
        <v>15279</v>
      </c>
      <c r="H111" s="453">
        <v>1.028888888888889</v>
      </c>
      <c r="I111" s="453">
        <v>463</v>
      </c>
      <c r="J111" s="453">
        <v>30</v>
      </c>
      <c r="K111" s="453">
        <v>14850</v>
      </c>
      <c r="L111" s="453">
        <v>1</v>
      </c>
      <c r="M111" s="453">
        <v>495</v>
      </c>
      <c r="N111" s="453">
        <v>8</v>
      </c>
      <c r="O111" s="453">
        <v>3960</v>
      </c>
      <c r="P111" s="523">
        <v>0.26666666666666666</v>
      </c>
      <c r="Q111" s="454">
        <v>495</v>
      </c>
    </row>
    <row r="112" spans="1:17" ht="14.4" customHeight="1" x14ac:dyDescent="0.3">
      <c r="A112" s="448" t="s">
        <v>1154</v>
      </c>
      <c r="B112" s="449" t="s">
        <v>997</v>
      </c>
      <c r="C112" s="449" t="s">
        <v>998</v>
      </c>
      <c r="D112" s="449" t="s">
        <v>1065</v>
      </c>
      <c r="E112" s="449" t="s">
        <v>1066</v>
      </c>
      <c r="F112" s="453">
        <v>2</v>
      </c>
      <c r="G112" s="453">
        <v>2536</v>
      </c>
      <c r="H112" s="453">
        <v>1.9766173031956353</v>
      </c>
      <c r="I112" s="453">
        <v>1268</v>
      </c>
      <c r="J112" s="453">
        <v>1</v>
      </c>
      <c r="K112" s="453">
        <v>1283</v>
      </c>
      <c r="L112" s="453">
        <v>1</v>
      </c>
      <c r="M112" s="453">
        <v>1283</v>
      </c>
      <c r="N112" s="453">
        <v>1</v>
      </c>
      <c r="O112" s="453">
        <v>1285</v>
      </c>
      <c r="P112" s="523">
        <v>1.0015588464536243</v>
      </c>
      <c r="Q112" s="454">
        <v>1285</v>
      </c>
    </row>
    <row r="113" spans="1:17" ht="14.4" customHeight="1" x14ac:dyDescent="0.3">
      <c r="A113" s="448" t="s">
        <v>1154</v>
      </c>
      <c r="B113" s="449" t="s">
        <v>997</v>
      </c>
      <c r="C113" s="449" t="s">
        <v>998</v>
      </c>
      <c r="D113" s="449" t="s">
        <v>1065</v>
      </c>
      <c r="E113" s="449"/>
      <c r="F113" s="453"/>
      <c r="G113" s="453"/>
      <c r="H113" s="453"/>
      <c r="I113" s="453"/>
      <c r="J113" s="453"/>
      <c r="K113" s="453"/>
      <c r="L113" s="453"/>
      <c r="M113" s="453"/>
      <c r="N113" s="453">
        <v>1</v>
      </c>
      <c r="O113" s="453">
        <v>1285</v>
      </c>
      <c r="P113" s="523"/>
      <c r="Q113" s="454">
        <v>1285</v>
      </c>
    </row>
    <row r="114" spans="1:17" ht="14.4" customHeight="1" x14ac:dyDescent="0.3">
      <c r="A114" s="448" t="s">
        <v>1154</v>
      </c>
      <c r="B114" s="449" t="s">
        <v>997</v>
      </c>
      <c r="C114" s="449" t="s">
        <v>998</v>
      </c>
      <c r="D114" s="449" t="s">
        <v>1067</v>
      </c>
      <c r="E114" s="449" t="s">
        <v>1068</v>
      </c>
      <c r="F114" s="453">
        <v>233</v>
      </c>
      <c r="G114" s="453">
        <v>101821</v>
      </c>
      <c r="H114" s="453">
        <v>0.74930089485458617</v>
      </c>
      <c r="I114" s="453">
        <v>437</v>
      </c>
      <c r="J114" s="453">
        <v>298</v>
      </c>
      <c r="K114" s="453">
        <v>135888</v>
      </c>
      <c r="L114" s="453">
        <v>1</v>
      </c>
      <c r="M114" s="453">
        <v>456</v>
      </c>
      <c r="N114" s="453">
        <v>322</v>
      </c>
      <c r="O114" s="453">
        <v>146832</v>
      </c>
      <c r="P114" s="523">
        <v>1.080536912751678</v>
      </c>
      <c r="Q114" s="454">
        <v>456</v>
      </c>
    </row>
    <row r="115" spans="1:17" ht="14.4" customHeight="1" x14ac:dyDescent="0.3">
      <c r="A115" s="448" t="s">
        <v>1154</v>
      </c>
      <c r="B115" s="449" t="s">
        <v>997</v>
      </c>
      <c r="C115" s="449" t="s">
        <v>998</v>
      </c>
      <c r="D115" s="449" t="s">
        <v>1069</v>
      </c>
      <c r="E115" s="449" t="s">
        <v>1070</v>
      </c>
      <c r="F115" s="453">
        <v>262</v>
      </c>
      <c r="G115" s="453">
        <v>14148</v>
      </c>
      <c r="H115" s="453">
        <v>0.73033243857113361</v>
      </c>
      <c r="I115" s="453">
        <v>54</v>
      </c>
      <c r="J115" s="453">
        <v>334</v>
      </c>
      <c r="K115" s="453">
        <v>19372</v>
      </c>
      <c r="L115" s="453">
        <v>1</v>
      </c>
      <c r="M115" s="453">
        <v>58</v>
      </c>
      <c r="N115" s="453">
        <v>178</v>
      </c>
      <c r="O115" s="453">
        <v>10324</v>
      </c>
      <c r="P115" s="523">
        <v>0.53293413173652693</v>
      </c>
      <c r="Q115" s="454">
        <v>58</v>
      </c>
    </row>
    <row r="116" spans="1:17" ht="14.4" customHeight="1" x14ac:dyDescent="0.3">
      <c r="A116" s="448" t="s">
        <v>1154</v>
      </c>
      <c r="B116" s="449" t="s">
        <v>997</v>
      </c>
      <c r="C116" s="449" t="s">
        <v>998</v>
      </c>
      <c r="D116" s="449" t="s">
        <v>1071</v>
      </c>
      <c r="E116" s="449" t="s">
        <v>1072</v>
      </c>
      <c r="F116" s="453"/>
      <c r="G116" s="453"/>
      <c r="H116" s="453"/>
      <c r="I116" s="453"/>
      <c r="J116" s="453"/>
      <c r="K116" s="453"/>
      <c r="L116" s="453"/>
      <c r="M116" s="453"/>
      <c r="N116" s="453">
        <v>3</v>
      </c>
      <c r="O116" s="453">
        <v>6519</v>
      </c>
      <c r="P116" s="523"/>
      <c r="Q116" s="454">
        <v>2173</v>
      </c>
    </row>
    <row r="117" spans="1:17" ht="14.4" customHeight="1" x14ac:dyDescent="0.3">
      <c r="A117" s="448" t="s">
        <v>1154</v>
      </c>
      <c r="B117" s="449" t="s">
        <v>997</v>
      </c>
      <c r="C117" s="449" t="s">
        <v>998</v>
      </c>
      <c r="D117" s="449" t="s">
        <v>1073</v>
      </c>
      <c r="E117" s="449" t="s">
        <v>1074</v>
      </c>
      <c r="F117" s="453"/>
      <c r="G117" s="453"/>
      <c r="H117" s="453"/>
      <c r="I117" s="453"/>
      <c r="J117" s="453"/>
      <c r="K117" s="453"/>
      <c r="L117" s="453"/>
      <c r="M117" s="453"/>
      <c r="N117" s="453">
        <v>8</v>
      </c>
      <c r="O117" s="453">
        <v>78096</v>
      </c>
      <c r="P117" s="523"/>
      <c r="Q117" s="454">
        <v>9762</v>
      </c>
    </row>
    <row r="118" spans="1:17" ht="14.4" customHeight="1" x14ac:dyDescent="0.3">
      <c r="A118" s="448" t="s">
        <v>1154</v>
      </c>
      <c r="B118" s="449" t="s">
        <v>997</v>
      </c>
      <c r="C118" s="449" t="s">
        <v>998</v>
      </c>
      <c r="D118" s="449" t="s">
        <v>1077</v>
      </c>
      <c r="E118" s="449" t="s">
        <v>1078</v>
      </c>
      <c r="F118" s="453">
        <v>39</v>
      </c>
      <c r="G118" s="453">
        <v>6591</v>
      </c>
      <c r="H118" s="453">
        <v>0.31385714285714283</v>
      </c>
      <c r="I118" s="453">
        <v>169</v>
      </c>
      <c r="J118" s="453">
        <v>120</v>
      </c>
      <c r="K118" s="453">
        <v>21000</v>
      </c>
      <c r="L118" s="453">
        <v>1</v>
      </c>
      <c r="M118" s="453">
        <v>175</v>
      </c>
      <c r="N118" s="453">
        <v>91</v>
      </c>
      <c r="O118" s="453">
        <v>16016</v>
      </c>
      <c r="P118" s="523">
        <v>0.76266666666666671</v>
      </c>
      <c r="Q118" s="454">
        <v>176</v>
      </c>
    </row>
    <row r="119" spans="1:17" ht="14.4" customHeight="1" x14ac:dyDescent="0.3">
      <c r="A119" s="448" t="s">
        <v>1154</v>
      </c>
      <c r="B119" s="449" t="s">
        <v>997</v>
      </c>
      <c r="C119" s="449" t="s">
        <v>998</v>
      </c>
      <c r="D119" s="449" t="s">
        <v>1079</v>
      </c>
      <c r="E119" s="449" t="s">
        <v>1080</v>
      </c>
      <c r="F119" s="453">
        <v>689</v>
      </c>
      <c r="G119" s="453">
        <v>55809</v>
      </c>
      <c r="H119" s="453">
        <v>1.157983193277311</v>
      </c>
      <c r="I119" s="453">
        <v>81</v>
      </c>
      <c r="J119" s="453">
        <v>567</v>
      </c>
      <c r="K119" s="453">
        <v>48195</v>
      </c>
      <c r="L119" s="453">
        <v>1</v>
      </c>
      <c r="M119" s="453">
        <v>85</v>
      </c>
      <c r="N119" s="453">
        <v>161</v>
      </c>
      <c r="O119" s="453">
        <v>13685</v>
      </c>
      <c r="P119" s="523">
        <v>0.2839506172839506</v>
      </c>
      <c r="Q119" s="454">
        <v>85</v>
      </c>
    </row>
    <row r="120" spans="1:17" ht="14.4" customHeight="1" x14ac:dyDescent="0.3">
      <c r="A120" s="448" t="s">
        <v>1154</v>
      </c>
      <c r="B120" s="449" t="s">
        <v>997</v>
      </c>
      <c r="C120" s="449" t="s">
        <v>998</v>
      </c>
      <c r="D120" s="449" t="s">
        <v>1083</v>
      </c>
      <c r="E120" s="449" t="s">
        <v>1084</v>
      </c>
      <c r="F120" s="453">
        <v>9</v>
      </c>
      <c r="G120" s="453">
        <v>1467</v>
      </c>
      <c r="H120" s="453">
        <v>0.86804733727810646</v>
      </c>
      <c r="I120" s="453">
        <v>163</v>
      </c>
      <c r="J120" s="453">
        <v>10</v>
      </c>
      <c r="K120" s="453">
        <v>1690</v>
      </c>
      <c r="L120" s="453">
        <v>1</v>
      </c>
      <c r="M120" s="453">
        <v>169</v>
      </c>
      <c r="N120" s="453">
        <v>9</v>
      </c>
      <c r="O120" s="453">
        <v>1530</v>
      </c>
      <c r="P120" s="523">
        <v>0.90532544378698221</v>
      </c>
      <c r="Q120" s="454">
        <v>170</v>
      </c>
    </row>
    <row r="121" spans="1:17" ht="14.4" customHeight="1" x14ac:dyDescent="0.3">
      <c r="A121" s="448" t="s">
        <v>1154</v>
      </c>
      <c r="B121" s="449" t="s">
        <v>997</v>
      </c>
      <c r="C121" s="449" t="s">
        <v>998</v>
      </c>
      <c r="D121" s="449" t="s">
        <v>1085</v>
      </c>
      <c r="E121" s="449" t="s">
        <v>1086</v>
      </c>
      <c r="F121" s="453"/>
      <c r="G121" s="453"/>
      <c r="H121" s="453"/>
      <c r="I121" s="453"/>
      <c r="J121" s="453">
        <v>2</v>
      </c>
      <c r="K121" s="453">
        <v>58</v>
      </c>
      <c r="L121" s="453">
        <v>1</v>
      </c>
      <c r="M121" s="453">
        <v>29</v>
      </c>
      <c r="N121" s="453"/>
      <c r="O121" s="453"/>
      <c r="P121" s="523"/>
      <c r="Q121" s="454"/>
    </row>
    <row r="122" spans="1:17" ht="14.4" customHeight="1" x14ac:dyDescent="0.3">
      <c r="A122" s="448" t="s">
        <v>1154</v>
      </c>
      <c r="B122" s="449" t="s">
        <v>997</v>
      </c>
      <c r="C122" s="449" t="s">
        <v>998</v>
      </c>
      <c r="D122" s="449" t="s">
        <v>1087</v>
      </c>
      <c r="E122" s="449" t="s">
        <v>1088</v>
      </c>
      <c r="F122" s="453">
        <v>5</v>
      </c>
      <c r="G122" s="453">
        <v>5040</v>
      </c>
      <c r="H122" s="453">
        <v>0.62314540059347179</v>
      </c>
      <c r="I122" s="453">
        <v>1008</v>
      </c>
      <c r="J122" s="453">
        <v>8</v>
      </c>
      <c r="K122" s="453">
        <v>8088</v>
      </c>
      <c r="L122" s="453">
        <v>1</v>
      </c>
      <c r="M122" s="453">
        <v>1011</v>
      </c>
      <c r="N122" s="453">
        <v>1</v>
      </c>
      <c r="O122" s="453">
        <v>1012</v>
      </c>
      <c r="P122" s="523">
        <v>0.12512363996043521</v>
      </c>
      <c r="Q122" s="454">
        <v>1012</v>
      </c>
    </row>
    <row r="123" spans="1:17" ht="14.4" customHeight="1" x14ac:dyDescent="0.3">
      <c r="A123" s="448" t="s">
        <v>1154</v>
      </c>
      <c r="B123" s="449" t="s">
        <v>997</v>
      </c>
      <c r="C123" s="449" t="s">
        <v>998</v>
      </c>
      <c r="D123" s="449" t="s">
        <v>1087</v>
      </c>
      <c r="E123" s="449"/>
      <c r="F123" s="453"/>
      <c r="G123" s="453"/>
      <c r="H123" s="453"/>
      <c r="I123" s="453"/>
      <c r="J123" s="453"/>
      <c r="K123" s="453"/>
      <c r="L123" s="453"/>
      <c r="M123" s="453"/>
      <c r="N123" s="453">
        <v>2</v>
      </c>
      <c r="O123" s="453">
        <v>2024</v>
      </c>
      <c r="P123" s="523"/>
      <c r="Q123" s="454">
        <v>1012</v>
      </c>
    </row>
    <row r="124" spans="1:17" ht="14.4" customHeight="1" x14ac:dyDescent="0.3">
      <c r="A124" s="448" t="s">
        <v>1154</v>
      </c>
      <c r="B124" s="449" t="s">
        <v>997</v>
      </c>
      <c r="C124" s="449" t="s">
        <v>998</v>
      </c>
      <c r="D124" s="449" t="s">
        <v>1089</v>
      </c>
      <c r="E124" s="449" t="s">
        <v>1090</v>
      </c>
      <c r="F124" s="453">
        <v>128</v>
      </c>
      <c r="G124" s="453">
        <v>21760</v>
      </c>
      <c r="H124" s="453">
        <v>1.5454545454545454</v>
      </c>
      <c r="I124" s="453">
        <v>170</v>
      </c>
      <c r="J124" s="453">
        <v>80</v>
      </c>
      <c r="K124" s="453">
        <v>14080</v>
      </c>
      <c r="L124" s="453">
        <v>1</v>
      </c>
      <c r="M124" s="453">
        <v>176</v>
      </c>
      <c r="N124" s="453">
        <v>12</v>
      </c>
      <c r="O124" s="453">
        <v>2112</v>
      </c>
      <c r="P124" s="523">
        <v>0.15</v>
      </c>
      <c r="Q124" s="454">
        <v>176</v>
      </c>
    </row>
    <row r="125" spans="1:17" ht="14.4" customHeight="1" x14ac:dyDescent="0.3">
      <c r="A125" s="448" t="s">
        <v>1154</v>
      </c>
      <c r="B125" s="449" t="s">
        <v>997</v>
      </c>
      <c r="C125" s="449" t="s">
        <v>998</v>
      </c>
      <c r="D125" s="449" t="s">
        <v>1091</v>
      </c>
      <c r="E125" s="449" t="s">
        <v>1092</v>
      </c>
      <c r="F125" s="453">
        <v>11</v>
      </c>
      <c r="G125" s="453">
        <v>24904</v>
      </c>
      <c r="H125" s="453">
        <v>1.5508780670070992</v>
      </c>
      <c r="I125" s="453">
        <v>2264</v>
      </c>
      <c r="J125" s="453">
        <v>7</v>
      </c>
      <c r="K125" s="453">
        <v>16058</v>
      </c>
      <c r="L125" s="453">
        <v>1</v>
      </c>
      <c r="M125" s="453">
        <v>2294</v>
      </c>
      <c r="N125" s="453">
        <v>7</v>
      </c>
      <c r="O125" s="453">
        <v>16079</v>
      </c>
      <c r="P125" s="523">
        <v>1.0013077593722755</v>
      </c>
      <c r="Q125" s="454">
        <v>2297</v>
      </c>
    </row>
    <row r="126" spans="1:17" ht="14.4" customHeight="1" x14ac:dyDescent="0.3">
      <c r="A126" s="448" t="s">
        <v>1154</v>
      </c>
      <c r="B126" s="449" t="s">
        <v>997</v>
      </c>
      <c r="C126" s="449" t="s">
        <v>998</v>
      </c>
      <c r="D126" s="449" t="s">
        <v>1091</v>
      </c>
      <c r="E126" s="449"/>
      <c r="F126" s="453"/>
      <c r="G126" s="453"/>
      <c r="H126" s="453"/>
      <c r="I126" s="453"/>
      <c r="J126" s="453"/>
      <c r="K126" s="453"/>
      <c r="L126" s="453"/>
      <c r="M126" s="453"/>
      <c r="N126" s="453">
        <v>2</v>
      </c>
      <c r="O126" s="453">
        <v>4594</v>
      </c>
      <c r="P126" s="523"/>
      <c r="Q126" s="454">
        <v>2297</v>
      </c>
    </row>
    <row r="127" spans="1:17" ht="14.4" customHeight="1" x14ac:dyDescent="0.3">
      <c r="A127" s="448" t="s">
        <v>1154</v>
      </c>
      <c r="B127" s="449" t="s">
        <v>997</v>
      </c>
      <c r="C127" s="449" t="s">
        <v>998</v>
      </c>
      <c r="D127" s="449" t="s">
        <v>1093</v>
      </c>
      <c r="E127" s="449" t="s">
        <v>1094</v>
      </c>
      <c r="F127" s="453">
        <v>146</v>
      </c>
      <c r="G127" s="453">
        <v>36062</v>
      </c>
      <c r="H127" s="453">
        <v>1.1239169731347005</v>
      </c>
      <c r="I127" s="453">
        <v>247</v>
      </c>
      <c r="J127" s="453">
        <v>122</v>
      </c>
      <c r="K127" s="453">
        <v>32086</v>
      </c>
      <c r="L127" s="453">
        <v>1</v>
      </c>
      <c r="M127" s="453">
        <v>263</v>
      </c>
      <c r="N127" s="453">
        <v>60</v>
      </c>
      <c r="O127" s="453">
        <v>15840</v>
      </c>
      <c r="P127" s="523">
        <v>0.49367325313220717</v>
      </c>
      <c r="Q127" s="454">
        <v>264</v>
      </c>
    </row>
    <row r="128" spans="1:17" ht="14.4" customHeight="1" x14ac:dyDescent="0.3">
      <c r="A128" s="448" t="s">
        <v>1154</v>
      </c>
      <c r="B128" s="449" t="s">
        <v>997</v>
      </c>
      <c r="C128" s="449" t="s">
        <v>998</v>
      </c>
      <c r="D128" s="449" t="s">
        <v>1095</v>
      </c>
      <c r="E128" s="449" t="s">
        <v>1096</v>
      </c>
      <c r="F128" s="453">
        <v>6</v>
      </c>
      <c r="G128" s="453">
        <v>12072</v>
      </c>
      <c r="H128" s="453">
        <v>1.1335211267605634</v>
      </c>
      <c r="I128" s="453">
        <v>2012</v>
      </c>
      <c r="J128" s="453">
        <v>5</v>
      </c>
      <c r="K128" s="453">
        <v>10650</v>
      </c>
      <c r="L128" s="453">
        <v>1</v>
      </c>
      <c r="M128" s="453">
        <v>2130</v>
      </c>
      <c r="N128" s="453">
        <v>12</v>
      </c>
      <c r="O128" s="453">
        <v>25572</v>
      </c>
      <c r="P128" s="523">
        <v>2.4011267605633804</v>
      </c>
      <c r="Q128" s="454">
        <v>2131</v>
      </c>
    </row>
    <row r="129" spans="1:17" ht="14.4" customHeight="1" x14ac:dyDescent="0.3">
      <c r="A129" s="448" t="s">
        <v>1154</v>
      </c>
      <c r="B129" s="449" t="s">
        <v>997</v>
      </c>
      <c r="C129" s="449" t="s">
        <v>998</v>
      </c>
      <c r="D129" s="449" t="s">
        <v>1099</v>
      </c>
      <c r="E129" s="449" t="s">
        <v>1100</v>
      </c>
      <c r="F129" s="453"/>
      <c r="G129" s="453"/>
      <c r="H129" s="453"/>
      <c r="I129" s="453"/>
      <c r="J129" s="453">
        <v>2</v>
      </c>
      <c r="K129" s="453">
        <v>846</v>
      </c>
      <c r="L129" s="453">
        <v>1</v>
      </c>
      <c r="M129" s="453">
        <v>423</v>
      </c>
      <c r="N129" s="453">
        <v>4</v>
      </c>
      <c r="O129" s="453">
        <v>1696</v>
      </c>
      <c r="P129" s="523">
        <v>2.0047281323877066</v>
      </c>
      <c r="Q129" s="454">
        <v>424</v>
      </c>
    </row>
    <row r="130" spans="1:17" ht="14.4" customHeight="1" x14ac:dyDescent="0.3">
      <c r="A130" s="448" t="s">
        <v>1154</v>
      </c>
      <c r="B130" s="449" t="s">
        <v>997</v>
      </c>
      <c r="C130" s="449" t="s">
        <v>998</v>
      </c>
      <c r="D130" s="449" t="s">
        <v>1104</v>
      </c>
      <c r="E130" s="449" t="s">
        <v>1105</v>
      </c>
      <c r="F130" s="453">
        <v>7</v>
      </c>
      <c r="G130" s="453">
        <v>35623</v>
      </c>
      <c r="H130" s="453">
        <v>0.68295628834355826</v>
      </c>
      <c r="I130" s="453">
        <v>5089</v>
      </c>
      <c r="J130" s="453">
        <v>10</v>
      </c>
      <c r="K130" s="453">
        <v>52160</v>
      </c>
      <c r="L130" s="453">
        <v>1</v>
      </c>
      <c r="M130" s="453">
        <v>5216</v>
      </c>
      <c r="N130" s="453">
        <v>19</v>
      </c>
      <c r="O130" s="453">
        <v>99180</v>
      </c>
      <c r="P130" s="523">
        <v>1.9014570552147239</v>
      </c>
      <c r="Q130" s="454">
        <v>5220</v>
      </c>
    </row>
    <row r="131" spans="1:17" ht="14.4" customHeight="1" x14ac:dyDescent="0.3">
      <c r="A131" s="448" t="s">
        <v>1154</v>
      </c>
      <c r="B131" s="449" t="s">
        <v>997</v>
      </c>
      <c r="C131" s="449" t="s">
        <v>998</v>
      </c>
      <c r="D131" s="449" t="s">
        <v>1108</v>
      </c>
      <c r="E131" s="449" t="s">
        <v>1109</v>
      </c>
      <c r="F131" s="453">
        <v>13</v>
      </c>
      <c r="G131" s="453">
        <v>3497</v>
      </c>
      <c r="H131" s="453">
        <v>1.7346230158730158</v>
      </c>
      <c r="I131" s="453">
        <v>269</v>
      </c>
      <c r="J131" s="453">
        <v>7</v>
      </c>
      <c r="K131" s="453">
        <v>2016</v>
      </c>
      <c r="L131" s="453">
        <v>1</v>
      </c>
      <c r="M131" s="453">
        <v>288</v>
      </c>
      <c r="N131" s="453">
        <v>11</v>
      </c>
      <c r="O131" s="453">
        <v>3179</v>
      </c>
      <c r="P131" s="523">
        <v>1.5768849206349207</v>
      </c>
      <c r="Q131" s="454">
        <v>289</v>
      </c>
    </row>
    <row r="132" spans="1:17" ht="14.4" customHeight="1" x14ac:dyDescent="0.3">
      <c r="A132" s="448" t="s">
        <v>1154</v>
      </c>
      <c r="B132" s="449" t="s">
        <v>997</v>
      </c>
      <c r="C132" s="449" t="s">
        <v>998</v>
      </c>
      <c r="D132" s="449" t="s">
        <v>1110</v>
      </c>
      <c r="E132" s="449" t="s">
        <v>1111</v>
      </c>
      <c r="F132" s="453"/>
      <c r="G132" s="453"/>
      <c r="H132" s="453"/>
      <c r="I132" s="453"/>
      <c r="J132" s="453">
        <v>1</v>
      </c>
      <c r="K132" s="453">
        <v>1096</v>
      </c>
      <c r="L132" s="453">
        <v>1</v>
      </c>
      <c r="M132" s="453">
        <v>1096</v>
      </c>
      <c r="N132" s="453">
        <v>4</v>
      </c>
      <c r="O132" s="453">
        <v>4392</v>
      </c>
      <c r="P132" s="523">
        <v>4.007299270072993</v>
      </c>
      <c r="Q132" s="454">
        <v>1098</v>
      </c>
    </row>
    <row r="133" spans="1:17" ht="14.4" customHeight="1" x14ac:dyDescent="0.3">
      <c r="A133" s="448" t="s">
        <v>1154</v>
      </c>
      <c r="B133" s="449" t="s">
        <v>997</v>
      </c>
      <c r="C133" s="449" t="s">
        <v>998</v>
      </c>
      <c r="D133" s="449" t="s">
        <v>1112</v>
      </c>
      <c r="E133" s="449" t="s">
        <v>1113</v>
      </c>
      <c r="F133" s="453">
        <v>2</v>
      </c>
      <c r="G133" s="453">
        <v>206</v>
      </c>
      <c r="H133" s="453">
        <v>0.10132808657156911</v>
      </c>
      <c r="I133" s="453">
        <v>103</v>
      </c>
      <c r="J133" s="453">
        <v>19</v>
      </c>
      <c r="K133" s="453">
        <v>2033</v>
      </c>
      <c r="L133" s="453">
        <v>1</v>
      </c>
      <c r="M133" s="453">
        <v>107</v>
      </c>
      <c r="N133" s="453">
        <v>7</v>
      </c>
      <c r="O133" s="453">
        <v>749</v>
      </c>
      <c r="P133" s="523">
        <v>0.36842105263157893</v>
      </c>
      <c r="Q133" s="454">
        <v>107</v>
      </c>
    </row>
    <row r="134" spans="1:17" ht="14.4" customHeight="1" x14ac:dyDescent="0.3">
      <c r="A134" s="448" t="s">
        <v>1154</v>
      </c>
      <c r="B134" s="449" t="s">
        <v>997</v>
      </c>
      <c r="C134" s="449" t="s">
        <v>998</v>
      </c>
      <c r="D134" s="449" t="s">
        <v>1114</v>
      </c>
      <c r="E134" s="449" t="s">
        <v>1115</v>
      </c>
      <c r="F134" s="453">
        <v>14</v>
      </c>
      <c r="G134" s="453">
        <v>4284</v>
      </c>
      <c r="H134" s="453">
        <v>1.049485546300833</v>
      </c>
      <c r="I134" s="453">
        <v>306</v>
      </c>
      <c r="J134" s="453">
        <v>13</v>
      </c>
      <c r="K134" s="453">
        <v>4082</v>
      </c>
      <c r="L134" s="453">
        <v>1</v>
      </c>
      <c r="M134" s="453">
        <v>314</v>
      </c>
      <c r="N134" s="453">
        <v>2</v>
      </c>
      <c r="O134" s="453">
        <v>628</v>
      </c>
      <c r="P134" s="523">
        <v>0.15384615384615385</v>
      </c>
      <c r="Q134" s="454">
        <v>314</v>
      </c>
    </row>
    <row r="135" spans="1:17" ht="14.4" customHeight="1" x14ac:dyDescent="0.3">
      <c r="A135" s="448" t="s">
        <v>1157</v>
      </c>
      <c r="B135" s="449" t="s">
        <v>997</v>
      </c>
      <c r="C135" s="449" t="s">
        <v>998</v>
      </c>
      <c r="D135" s="449" t="s">
        <v>1158</v>
      </c>
      <c r="E135" s="449" t="s">
        <v>1159</v>
      </c>
      <c r="F135" s="453">
        <v>1</v>
      </c>
      <c r="G135" s="453">
        <v>422</v>
      </c>
      <c r="H135" s="453"/>
      <c r="I135" s="453">
        <v>422</v>
      </c>
      <c r="J135" s="453"/>
      <c r="K135" s="453"/>
      <c r="L135" s="453"/>
      <c r="M135" s="453"/>
      <c r="N135" s="453"/>
      <c r="O135" s="453"/>
      <c r="P135" s="523"/>
      <c r="Q135" s="454"/>
    </row>
    <row r="136" spans="1:17" ht="14.4" customHeight="1" x14ac:dyDescent="0.3">
      <c r="A136" s="448" t="s">
        <v>1157</v>
      </c>
      <c r="B136" s="449" t="s">
        <v>997</v>
      </c>
      <c r="C136" s="449" t="s">
        <v>998</v>
      </c>
      <c r="D136" s="449" t="s">
        <v>1001</v>
      </c>
      <c r="E136" s="449" t="s">
        <v>1002</v>
      </c>
      <c r="F136" s="453"/>
      <c r="G136" s="453"/>
      <c r="H136" s="453"/>
      <c r="I136" s="453"/>
      <c r="J136" s="453">
        <v>1</v>
      </c>
      <c r="K136" s="453">
        <v>231</v>
      </c>
      <c r="L136" s="453">
        <v>1</v>
      </c>
      <c r="M136" s="453">
        <v>231</v>
      </c>
      <c r="N136" s="453"/>
      <c r="O136" s="453"/>
      <c r="P136" s="523"/>
      <c r="Q136" s="454"/>
    </row>
    <row r="137" spans="1:17" ht="14.4" customHeight="1" x14ac:dyDescent="0.3">
      <c r="A137" s="448" t="s">
        <v>1157</v>
      </c>
      <c r="B137" s="449" t="s">
        <v>997</v>
      </c>
      <c r="C137" s="449" t="s">
        <v>998</v>
      </c>
      <c r="D137" s="449" t="s">
        <v>1003</v>
      </c>
      <c r="E137" s="449" t="s">
        <v>1004</v>
      </c>
      <c r="F137" s="453">
        <v>5495</v>
      </c>
      <c r="G137" s="453">
        <v>296730</v>
      </c>
      <c r="H137" s="453">
        <v>0.84998080790141561</v>
      </c>
      <c r="I137" s="453">
        <v>54</v>
      </c>
      <c r="J137" s="453">
        <v>6019</v>
      </c>
      <c r="K137" s="453">
        <v>349102</v>
      </c>
      <c r="L137" s="453">
        <v>1</v>
      </c>
      <c r="M137" s="453">
        <v>58</v>
      </c>
      <c r="N137" s="453">
        <v>2885</v>
      </c>
      <c r="O137" s="453">
        <v>167330</v>
      </c>
      <c r="P137" s="523">
        <v>0.47931550091377306</v>
      </c>
      <c r="Q137" s="454">
        <v>58</v>
      </c>
    </row>
    <row r="138" spans="1:17" ht="14.4" customHeight="1" x14ac:dyDescent="0.3">
      <c r="A138" s="448" t="s">
        <v>1157</v>
      </c>
      <c r="B138" s="449" t="s">
        <v>997</v>
      </c>
      <c r="C138" s="449" t="s">
        <v>998</v>
      </c>
      <c r="D138" s="449" t="s">
        <v>1005</v>
      </c>
      <c r="E138" s="449" t="s">
        <v>1006</v>
      </c>
      <c r="F138" s="453">
        <v>3977</v>
      </c>
      <c r="G138" s="453">
        <v>489171</v>
      </c>
      <c r="H138" s="453">
        <v>1.0623413288740728</v>
      </c>
      <c r="I138" s="453">
        <v>123</v>
      </c>
      <c r="J138" s="453">
        <v>3515</v>
      </c>
      <c r="K138" s="453">
        <v>460465</v>
      </c>
      <c r="L138" s="453">
        <v>1</v>
      </c>
      <c r="M138" s="453">
        <v>131</v>
      </c>
      <c r="N138" s="453">
        <v>2500</v>
      </c>
      <c r="O138" s="453">
        <v>327500</v>
      </c>
      <c r="P138" s="523">
        <v>0.71123755334281646</v>
      </c>
      <c r="Q138" s="454">
        <v>131</v>
      </c>
    </row>
    <row r="139" spans="1:17" ht="14.4" customHeight="1" x14ac:dyDescent="0.3">
      <c r="A139" s="448" t="s">
        <v>1157</v>
      </c>
      <c r="B139" s="449" t="s">
        <v>997</v>
      </c>
      <c r="C139" s="449" t="s">
        <v>998</v>
      </c>
      <c r="D139" s="449" t="s">
        <v>1007</v>
      </c>
      <c r="E139" s="449" t="s">
        <v>1008</v>
      </c>
      <c r="F139" s="453">
        <v>91</v>
      </c>
      <c r="G139" s="453">
        <v>16107</v>
      </c>
      <c r="H139" s="453">
        <v>0.91636798088410987</v>
      </c>
      <c r="I139" s="453">
        <v>177</v>
      </c>
      <c r="J139" s="453">
        <v>93</v>
      </c>
      <c r="K139" s="453">
        <v>17577</v>
      </c>
      <c r="L139" s="453">
        <v>1</v>
      </c>
      <c r="M139" s="453">
        <v>189</v>
      </c>
      <c r="N139" s="453">
        <v>126</v>
      </c>
      <c r="O139" s="453">
        <v>23814</v>
      </c>
      <c r="P139" s="523">
        <v>1.3548387096774193</v>
      </c>
      <c r="Q139" s="454">
        <v>189</v>
      </c>
    </row>
    <row r="140" spans="1:17" ht="14.4" customHeight="1" x14ac:dyDescent="0.3">
      <c r="A140" s="448" t="s">
        <v>1157</v>
      </c>
      <c r="B140" s="449" t="s">
        <v>997</v>
      </c>
      <c r="C140" s="449" t="s">
        <v>998</v>
      </c>
      <c r="D140" s="449" t="s">
        <v>1011</v>
      </c>
      <c r="E140" s="449" t="s">
        <v>1012</v>
      </c>
      <c r="F140" s="453">
        <v>1269</v>
      </c>
      <c r="G140" s="453">
        <v>487296</v>
      </c>
      <c r="H140" s="453">
        <v>0.88819545199367156</v>
      </c>
      <c r="I140" s="453">
        <v>384</v>
      </c>
      <c r="J140" s="453">
        <v>1348</v>
      </c>
      <c r="K140" s="453">
        <v>548636</v>
      </c>
      <c r="L140" s="453">
        <v>1</v>
      </c>
      <c r="M140" s="453">
        <v>407</v>
      </c>
      <c r="N140" s="453">
        <v>821</v>
      </c>
      <c r="O140" s="453">
        <v>334968</v>
      </c>
      <c r="P140" s="523">
        <v>0.61054688354391617</v>
      </c>
      <c r="Q140" s="454">
        <v>408</v>
      </c>
    </row>
    <row r="141" spans="1:17" ht="14.4" customHeight="1" x14ac:dyDescent="0.3">
      <c r="A141" s="448" t="s">
        <v>1157</v>
      </c>
      <c r="B141" s="449" t="s">
        <v>997</v>
      </c>
      <c r="C141" s="449" t="s">
        <v>998</v>
      </c>
      <c r="D141" s="449" t="s">
        <v>1013</v>
      </c>
      <c r="E141" s="449" t="s">
        <v>1014</v>
      </c>
      <c r="F141" s="453">
        <v>1037</v>
      </c>
      <c r="G141" s="453">
        <v>178364</v>
      </c>
      <c r="H141" s="453">
        <v>1.2565535023635583</v>
      </c>
      <c r="I141" s="453">
        <v>172</v>
      </c>
      <c r="J141" s="453">
        <v>793</v>
      </c>
      <c r="K141" s="453">
        <v>141947</v>
      </c>
      <c r="L141" s="453">
        <v>1</v>
      </c>
      <c r="M141" s="453">
        <v>179</v>
      </c>
      <c r="N141" s="453">
        <v>984</v>
      </c>
      <c r="O141" s="453">
        <v>177120</v>
      </c>
      <c r="P141" s="523">
        <v>1.2477896679746665</v>
      </c>
      <c r="Q141" s="454">
        <v>180</v>
      </c>
    </row>
    <row r="142" spans="1:17" ht="14.4" customHeight="1" x14ac:dyDescent="0.3">
      <c r="A142" s="448" t="s">
        <v>1157</v>
      </c>
      <c r="B142" s="449" t="s">
        <v>997</v>
      </c>
      <c r="C142" s="449" t="s">
        <v>998</v>
      </c>
      <c r="D142" s="449" t="s">
        <v>1017</v>
      </c>
      <c r="E142" s="449" t="s">
        <v>1018</v>
      </c>
      <c r="F142" s="453">
        <v>329</v>
      </c>
      <c r="G142" s="453">
        <v>105938</v>
      </c>
      <c r="H142" s="453">
        <v>1.976455223880597</v>
      </c>
      <c r="I142" s="453">
        <v>322</v>
      </c>
      <c r="J142" s="453">
        <v>160</v>
      </c>
      <c r="K142" s="453">
        <v>53600</v>
      </c>
      <c r="L142" s="453">
        <v>1</v>
      </c>
      <c r="M142" s="453">
        <v>335</v>
      </c>
      <c r="N142" s="453">
        <v>307</v>
      </c>
      <c r="O142" s="453">
        <v>103152</v>
      </c>
      <c r="P142" s="523">
        <v>1.9244776119402984</v>
      </c>
      <c r="Q142" s="454">
        <v>336</v>
      </c>
    </row>
    <row r="143" spans="1:17" ht="14.4" customHeight="1" x14ac:dyDescent="0.3">
      <c r="A143" s="448" t="s">
        <v>1157</v>
      </c>
      <c r="B143" s="449" t="s">
        <v>997</v>
      </c>
      <c r="C143" s="449" t="s">
        <v>998</v>
      </c>
      <c r="D143" s="449" t="s">
        <v>1019</v>
      </c>
      <c r="E143" s="449" t="s">
        <v>1020</v>
      </c>
      <c r="F143" s="453"/>
      <c r="G143" s="453"/>
      <c r="H143" s="453"/>
      <c r="I143" s="453"/>
      <c r="J143" s="453"/>
      <c r="K143" s="453"/>
      <c r="L143" s="453"/>
      <c r="M143" s="453"/>
      <c r="N143" s="453">
        <v>1</v>
      </c>
      <c r="O143" s="453">
        <v>459</v>
      </c>
      <c r="P143" s="523"/>
      <c r="Q143" s="454">
        <v>459</v>
      </c>
    </row>
    <row r="144" spans="1:17" ht="14.4" customHeight="1" x14ac:dyDescent="0.3">
      <c r="A144" s="448" t="s">
        <v>1157</v>
      </c>
      <c r="B144" s="449" t="s">
        <v>997</v>
      </c>
      <c r="C144" s="449" t="s">
        <v>998</v>
      </c>
      <c r="D144" s="449" t="s">
        <v>1021</v>
      </c>
      <c r="E144" s="449" t="s">
        <v>1022</v>
      </c>
      <c r="F144" s="453">
        <v>3895</v>
      </c>
      <c r="G144" s="453">
        <v>1328195</v>
      </c>
      <c r="H144" s="453">
        <v>1.0851771691982388</v>
      </c>
      <c r="I144" s="453">
        <v>341</v>
      </c>
      <c r="J144" s="453">
        <v>3507</v>
      </c>
      <c r="K144" s="453">
        <v>1223943</v>
      </c>
      <c r="L144" s="453">
        <v>1</v>
      </c>
      <c r="M144" s="453">
        <v>349</v>
      </c>
      <c r="N144" s="453">
        <v>4406</v>
      </c>
      <c r="O144" s="453">
        <v>1537694</v>
      </c>
      <c r="P144" s="523">
        <v>1.2563444539492443</v>
      </c>
      <c r="Q144" s="454">
        <v>349</v>
      </c>
    </row>
    <row r="145" spans="1:17" ht="14.4" customHeight="1" x14ac:dyDescent="0.3">
      <c r="A145" s="448" t="s">
        <v>1157</v>
      </c>
      <c r="B145" s="449" t="s">
        <v>997</v>
      </c>
      <c r="C145" s="449" t="s">
        <v>998</v>
      </c>
      <c r="D145" s="449" t="s">
        <v>1023</v>
      </c>
      <c r="E145" s="449" t="s">
        <v>1024</v>
      </c>
      <c r="F145" s="453">
        <v>5</v>
      </c>
      <c r="G145" s="453">
        <v>7990</v>
      </c>
      <c r="H145" s="453"/>
      <c r="I145" s="453">
        <v>1598</v>
      </c>
      <c r="J145" s="453"/>
      <c r="K145" s="453"/>
      <c r="L145" s="453"/>
      <c r="M145" s="453"/>
      <c r="N145" s="453"/>
      <c r="O145" s="453"/>
      <c r="P145" s="523"/>
      <c r="Q145" s="454"/>
    </row>
    <row r="146" spans="1:17" ht="14.4" customHeight="1" x14ac:dyDescent="0.3">
      <c r="A146" s="448" t="s">
        <v>1157</v>
      </c>
      <c r="B146" s="449" t="s">
        <v>997</v>
      </c>
      <c r="C146" s="449" t="s">
        <v>998</v>
      </c>
      <c r="D146" s="449" t="s">
        <v>1029</v>
      </c>
      <c r="E146" s="449" t="s">
        <v>1030</v>
      </c>
      <c r="F146" s="453">
        <v>434</v>
      </c>
      <c r="G146" s="453">
        <v>47306</v>
      </c>
      <c r="H146" s="453">
        <v>0.78357516729609755</v>
      </c>
      <c r="I146" s="453">
        <v>109</v>
      </c>
      <c r="J146" s="453">
        <v>516</v>
      </c>
      <c r="K146" s="453">
        <v>60372</v>
      </c>
      <c r="L146" s="453">
        <v>1</v>
      </c>
      <c r="M146" s="453">
        <v>117</v>
      </c>
      <c r="N146" s="453">
        <v>287</v>
      </c>
      <c r="O146" s="453">
        <v>33579</v>
      </c>
      <c r="P146" s="523">
        <v>0.55620155038759689</v>
      </c>
      <c r="Q146" s="454">
        <v>117</v>
      </c>
    </row>
    <row r="147" spans="1:17" ht="14.4" customHeight="1" x14ac:dyDescent="0.3">
      <c r="A147" s="448" t="s">
        <v>1157</v>
      </c>
      <c r="B147" s="449" t="s">
        <v>997</v>
      </c>
      <c r="C147" s="449" t="s">
        <v>998</v>
      </c>
      <c r="D147" s="449" t="s">
        <v>1033</v>
      </c>
      <c r="E147" s="449" t="s">
        <v>1034</v>
      </c>
      <c r="F147" s="453">
        <v>3</v>
      </c>
      <c r="G147" s="453">
        <v>141</v>
      </c>
      <c r="H147" s="453"/>
      <c r="I147" s="453">
        <v>47</v>
      </c>
      <c r="J147" s="453"/>
      <c r="K147" s="453"/>
      <c r="L147" s="453"/>
      <c r="M147" s="453"/>
      <c r="N147" s="453"/>
      <c r="O147" s="453"/>
      <c r="P147" s="523"/>
      <c r="Q147" s="454"/>
    </row>
    <row r="148" spans="1:17" ht="14.4" customHeight="1" x14ac:dyDescent="0.3">
      <c r="A148" s="448" t="s">
        <v>1157</v>
      </c>
      <c r="B148" s="449" t="s">
        <v>997</v>
      </c>
      <c r="C148" s="449" t="s">
        <v>998</v>
      </c>
      <c r="D148" s="449" t="s">
        <v>1035</v>
      </c>
      <c r="E148" s="449" t="s">
        <v>1036</v>
      </c>
      <c r="F148" s="453">
        <v>19</v>
      </c>
      <c r="G148" s="453">
        <v>7144</v>
      </c>
      <c r="H148" s="453">
        <v>0.9715762273901809</v>
      </c>
      <c r="I148" s="453">
        <v>376</v>
      </c>
      <c r="J148" s="453">
        <v>19</v>
      </c>
      <c r="K148" s="453">
        <v>7353</v>
      </c>
      <c r="L148" s="453">
        <v>1</v>
      </c>
      <c r="M148" s="453">
        <v>387</v>
      </c>
      <c r="N148" s="453">
        <v>10</v>
      </c>
      <c r="O148" s="453">
        <v>3910</v>
      </c>
      <c r="P148" s="523">
        <v>0.53175574595403241</v>
      </c>
      <c r="Q148" s="454">
        <v>391</v>
      </c>
    </row>
    <row r="149" spans="1:17" ht="14.4" customHeight="1" x14ac:dyDescent="0.3">
      <c r="A149" s="448" t="s">
        <v>1157</v>
      </c>
      <c r="B149" s="449" t="s">
        <v>997</v>
      </c>
      <c r="C149" s="449" t="s">
        <v>998</v>
      </c>
      <c r="D149" s="449" t="s">
        <v>1037</v>
      </c>
      <c r="E149" s="449" t="s">
        <v>1038</v>
      </c>
      <c r="F149" s="453">
        <v>356</v>
      </c>
      <c r="G149" s="453">
        <v>13172</v>
      </c>
      <c r="H149" s="453">
        <v>0.84338583685491098</v>
      </c>
      <c r="I149" s="453">
        <v>37</v>
      </c>
      <c r="J149" s="453">
        <v>411</v>
      </c>
      <c r="K149" s="453">
        <v>15618</v>
      </c>
      <c r="L149" s="453">
        <v>1</v>
      </c>
      <c r="M149" s="453">
        <v>38</v>
      </c>
      <c r="N149" s="453">
        <v>282</v>
      </c>
      <c r="O149" s="453">
        <v>10716</v>
      </c>
      <c r="P149" s="523">
        <v>0.68613138686131392</v>
      </c>
      <c r="Q149" s="454">
        <v>38</v>
      </c>
    </row>
    <row r="150" spans="1:17" ht="14.4" customHeight="1" x14ac:dyDescent="0.3">
      <c r="A150" s="448" t="s">
        <v>1157</v>
      </c>
      <c r="B150" s="449" t="s">
        <v>997</v>
      </c>
      <c r="C150" s="449" t="s">
        <v>998</v>
      </c>
      <c r="D150" s="449" t="s">
        <v>1160</v>
      </c>
      <c r="E150" s="449" t="s">
        <v>1161</v>
      </c>
      <c r="F150" s="453"/>
      <c r="G150" s="453"/>
      <c r="H150" s="453"/>
      <c r="I150" s="453"/>
      <c r="J150" s="453">
        <v>1</v>
      </c>
      <c r="K150" s="453">
        <v>744</v>
      </c>
      <c r="L150" s="453">
        <v>1</v>
      </c>
      <c r="M150" s="453">
        <v>744</v>
      </c>
      <c r="N150" s="453"/>
      <c r="O150" s="453"/>
      <c r="P150" s="523"/>
      <c r="Q150" s="454"/>
    </row>
    <row r="151" spans="1:17" ht="14.4" customHeight="1" x14ac:dyDescent="0.3">
      <c r="A151" s="448" t="s">
        <v>1157</v>
      </c>
      <c r="B151" s="449" t="s">
        <v>997</v>
      </c>
      <c r="C151" s="449" t="s">
        <v>998</v>
      </c>
      <c r="D151" s="449" t="s">
        <v>1041</v>
      </c>
      <c r="E151" s="449" t="s">
        <v>1042</v>
      </c>
      <c r="F151" s="453">
        <v>19</v>
      </c>
      <c r="G151" s="453">
        <v>12844</v>
      </c>
      <c r="H151" s="453">
        <v>0.82928719008264462</v>
      </c>
      <c r="I151" s="453">
        <v>676</v>
      </c>
      <c r="J151" s="453">
        <v>22</v>
      </c>
      <c r="K151" s="453">
        <v>15488</v>
      </c>
      <c r="L151" s="453">
        <v>1</v>
      </c>
      <c r="M151" s="453">
        <v>704</v>
      </c>
      <c r="N151" s="453">
        <v>10</v>
      </c>
      <c r="O151" s="453">
        <v>7050</v>
      </c>
      <c r="P151" s="523">
        <v>0.45519111570247933</v>
      </c>
      <c r="Q151" s="454">
        <v>705</v>
      </c>
    </row>
    <row r="152" spans="1:17" ht="14.4" customHeight="1" x14ac:dyDescent="0.3">
      <c r="A152" s="448" t="s">
        <v>1157</v>
      </c>
      <c r="B152" s="449" t="s">
        <v>997</v>
      </c>
      <c r="C152" s="449" t="s">
        <v>998</v>
      </c>
      <c r="D152" s="449" t="s">
        <v>1043</v>
      </c>
      <c r="E152" s="449" t="s">
        <v>1044</v>
      </c>
      <c r="F152" s="453">
        <v>1</v>
      </c>
      <c r="G152" s="453">
        <v>138</v>
      </c>
      <c r="H152" s="453">
        <v>0.46938775510204084</v>
      </c>
      <c r="I152" s="453">
        <v>138</v>
      </c>
      <c r="J152" s="453">
        <v>2</v>
      </c>
      <c r="K152" s="453">
        <v>294</v>
      </c>
      <c r="L152" s="453">
        <v>1</v>
      </c>
      <c r="M152" s="453">
        <v>147</v>
      </c>
      <c r="N152" s="453">
        <v>1</v>
      </c>
      <c r="O152" s="453">
        <v>147</v>
      </c>
      <c r="P152" s="523">
        <v>0.5</v>
      </c>
      <c r="Q152" s="454">
        <v>147</v>
      </c>
    </row>
    <row r="153" spans="1:17" ht="14.4" customHeight="1" x14ac:dyDescent="0.3">
      <c r="A153" s="448" t="s">
        <v>1157</v>
      </c>
      <c r="B153" s="449" t="s">
        <v>997</v>
      </c>
      <c r="C153" s="449" t="s">
        <v>998</v>
      </c>
      <c r="D153" s="449" t="s">
        <v>1045</v>
      </c>
      <c r="E153" s="449" t="s">
        <v>1046</v>
      </c>
      <c r="F153" s="453">
        <v>2267</v>
      </c>
      <c r="G153" s="453">
        <v>646095</v>
      </c>
      <c r="H153" s="453">
        <v>0.94922398392139351</v>
      </c>
      <c r="I153" s="453">
        <v>285</v>
      </c>
      <c r="J153" s="453">
        <v>2239</v>
      </c>
      <c r="K153" s="453">
        <v>680656</v>
      </c>
      <c r="L153" s="453">
        <v>1</v>
      </c>
      <c r="M153" s="453">
        <v>304</v>
      </c>
      <c r="N153" s="453">
        <v>2896</v>
      </c>
      <c r="O153" s="453">
        <v>883280</v>
      </c>
      <c r="P153" s="523">
        <v>1.2976892879810065</v>
      </c>
      <c r="Q153" s="454">
        <v>305</v>
      </c>
    </row>
    <row r="154" spans="1:17" ht="14.4" customHeight="1" x14ac:dyDescent="0.3">
      <c r="A154" s="448" t="s">
        <v>1157</v>
      </c>
      <c r="B154" s="449" t="s">
        <v>997</v>
      </c>
      <c r="C154" s="449" t="s">
        <v>998</v>
      </c>
      <c r="D154" s="449" t="s">
        <v>1047</v>
      </c>
      <c r="E154" s="449" t="s">
        <v>1048</v>
      </c>
      <c r="F154" s="453"/>
      <c r="G154" s="453"/>
      <c r="H154" s="453"/>
      <c r="I154" s="453"/>
      <c r="J154" s="453">
        <v>2</v>
      </c>
      <c r="K154" s="453">
        <v>7414</v>
      </c>
      <c r="L154" s="453">
        <v>1</v>
      </c>
      <c r="M154" s="453">
        <v>3707</v>
      </c>
      <c r="N154" s="453">
        <v>1</v>
      </c>
      <c r="O154" s="453">
        <v>3712</v>
      </c>
      <c r="P154" s="523">
        <v>0.50067439978419204</v>
      </c>
      <c r="Q154" s="454">
        <v>3712</v>
      </c>
    </row>
    <row r="155" spans="1:17" ht="14.4" customHeight="1" x14ac:dyDescent="0.3">
      <c r="A155" s="448" t="s">
        <v>1157</v>
      </c>
      <c r="B155" s="449" t="s">
        <v>997</v>
      </c>
      <c r="C155" s="449" t="s">
        <v>998</v>
      </c>
      <c r="D155" s="449" t="s">
        <v>1049</v>
      </c>
      <c r="E155" s="449" t="s">
        <v>1050</v>
      </c>
      <c r="F155" s="453">
        <v>2243</v>
      </c>
      <c r="G155" s="453">
        <v>1036266</v>
      </c>
      <c r="H155" s="453">
        <v>0.91046200236167341</v>
      </c>
      <c r="I155" s="453">
        <v>462</v>
      </c>
      <c r="J155" s="453">
        <v>2304</v>
      </c>
      <c r="K155" s="453">
        <v>1138176</v>
      </c>
      <c r="L155" s="453">
        <v>1</v>
      </c>
      <c r="M155" s="453">
        <v>494</v>
      </c>
      <c r="N155" s="453">
        <v>2120</v>
      </c>
      <c r="O155" s="453">
        <v>1047280</v>
      </c>
      <c r="P155" s="523">
        <v>0.92013888888888884</v>
      </c>
      <c r="Q155" s="454">
        <v>494</v>
      </c>
    </row>
    <row r="156" spans="1:17" ht="14.4" customHeight="1" x14ac:dyDescent="0.3">
      <c r="A156" s="448" t="s">
        <v>1157</v>
      </c>
      <c r="B156" s="449" t="s">
        <v>997</v>
      </c>
      <c r="C156" s="449" t="s">
        <v>998</v>
      </c>
      <c r="D156" s="449" t="s">
        <v>1053</v>
      </c>
      <c r="E156" s="449" t="s">
        <v>1054</v>
      </c>
      <c r="F156" s="453">
        <v>3649</v>
      </c>
      <c r="G156" s="453">
        <v>1299044</v>
      </c>
      <c r="H156" s="453">
        <v>0.99431598123186904</v>
      </c>
      <c r="I156" s="453">
        <v>356</v>
      </c>
      <c r="J156" s="453">
        <v>3531</v>
      </c>
      <c r="K156" s="453">
        <v>1306470</v>
      </c>
      <c r="L156" s="453">
        <v>1</v>
      </c>
      <c r="M156" s="453">
        <v>370</v>
      </c>
      <c r="N156" s="453">
        <v>4149</v>
      </c>
      <c r="O156" s="453">
        <v>1535130</v>
      </c>
      <c r="P156" s="523">
        <v>1.1750212404418012</v>
      </c>
      <c r="Q156" s="454">
        <v>370</v>
      </c>
    </row>
    <row r="157" spans="1:17" ht="14.4" customHeight="1" x14ac:dyDescent="0.3">
      <c r="A157" s="448" t="s">
        <v>1157</v>
      </c>
      <c r="B157" s="449" t="s">
        <v>997</v>
      </c>
      <c r="C157" s="449" t="s">
        <v>998</v>
      </c>
      <c r="D157" s="449" t="s">
        <v>1055</v>
      </c>
      <c r="E157" s="449" t="s">
        <v>1056</v>
      </c>
      <c r="F157" s="453">
        <v>4</v>
      </c>
      <c r="G157" s="453">
        <v>11668</v>
      </c>
      <c r="H157" s="453"/>
      <c r="I157" s="453">
        <v>2917</v>
      </c>
      <c r="J157" s="453"/>
      <c r="K157" s="453"/>
      <c r="L157" s="453"/>
      <c r="M157" s="453"/>
      <c r="N157" s="453">
        <v>5</v>
      </c>
      <c r="O157" s="453">
        <v>15540</v>
      </c>
      <c r="P157" s="523"/>
      <c r="Q157" s="454">
        <v>3108</v>
      </c>
    </row>
    <row r="158" spans="1:17" ht="14.4" customHeight="1" x14ac:dyDescent="0.3">
      <c r="A158" s="448" t="s">
        <v>1157</v>
      </c>
      <c r="B158" s="449" t="s">
        <v>997</v>
      </c>
      <c r="C158" s="449" t="s">
        <v>998</v>
      </c>
      <c r="D158" s="449" t="s">
        <v>1057</v>
      </c>
      <c r="E158" s="449" t="s">
        <v>1058</v>
      </c>
      <c r="F158" s="453">
        <v>2</v>
      </c>
      <c r="G158" s="453">
        <v>25584</v>
      </c>
      <c r="H158" s="453">
        <v>0.2222048516115584</v>
      </c>
      <c r="I158" s="453">
        <v>12792</v>
      </c>
      <c r="J158" s="453">
        <v>9</v>
      </c>
      <c r="K158" s="453">
        <v>115137</v>
      </c>
      <c r="L158" s="453">
        <v>1</v>
      </c>
      <c r="M158" s="453">
        <v>12793</v>
      </c>
      <c r="N158" s="453">
        <v>4</v>
      </c>
      <c r="O158" s="453">
        <v>51176</v>
      </c>
      <c r="P158" s="523">
        <v>0.4444791856657721</v>
      </c>
      <c r="Q158" s="454">
        <v>12794</v>
      </c>
    </row>
    <row r="159" spans="1:17" ht="14.4" customHeight="1" x14ac:dyDescent="0.3">
      <c r="A159" s="448" t="s">
        <v>1157</v>
      </c>
      <c r="B159" s="449" t="s">
        <v>997</v>
      </c>
      <c r="C159" s="449" t="s">
        <v>998</v>
      </c>
      <c r="D159" s="449" t="s">
        <v>1059</v>
      </c>
      <c r="E159" s="449" t="s">
        <v>1060</v>
      </c>
      <c r="F159" s="453">
        <v>47</v>
      </c>
      <c r="G159" s="453">
        <v>4935</v>
      </c>
      <c r="H159" s="453">
        <v>1.2702702702702702</v>
      </c>
      <c r="I159" s="453">
        <v>105</v>
      </c>
      <c r="J159" s="453">
        <v>35</v>
      </c>
      <c r="K159" s="453">
        <v>3885</v>
      </c>
      <c r="L159" s="453">
        <v>1</v>
      </c>
      <c r="M159" s="453">
        <v>111</v>
      </c>
      <c r="N159" s="453">
        <v>65</v>
      </c>
      <c r="O159" s="453">
        <v>7215</v>
      </c>
      <c r="P159" s="523">
        <v>1.8571428571428572</v>
      </c>
      <c r="Q159" s="454">
        <v>111</v>
      </c>
    </row>
    <row r="160" spans="1:17" ht="14.4" customHeight="1" x14ac:dyDescent="0.3">
      <c r="A160" s="448" t="s">
        <v>1157</v>
      </c>
      <c r="B160" s="449" t="s">
        <v>997</v>
      </c>
      <c r="C160" s="449" t="s">
        <v>998</v>
      </c>
      <c r="D160" s="449" t="s">
        <v>1061</v>
      </c>
      <c r="E160" s="449" t="s">
        <v>1062</v>
      </c>
      <c r="F160" s="453">
        <v>95</v>
      </c>
      <c r="G160" s="453">
        <v>11115</v>
      </c>
      <c r="H160" s="453">
        <v>0.63063829787234038</v>
      </c>
      <c r="I160" s="453">
        <v>117</v>
      </c>
      <c r="J160" s="453">
        <v>141</v>
      </c>
      <c r="K160" s="453">
        <v>17625</v>
      </c>
      <c r="L160" s="453">
        <v>1</v>
      </c>
      <c r="M160" s="453">
        <v>125</v>
      </c>
      <c r="N160" s="453">
        <v>76</v>
      </c>
      <c r="O160" s="453">
        <v>9500</v>
      </c>
      <c r="P160" s="523">
        <v>0.53900709219858156</v>
      </c>
      <c r="Q160" s="454">
        <v>125</v>
      </c>
    </row>
    <row r="161" spans="1:17" ht="14.4" customHeight="1" x14ac:dyDescent="0.3">
      <c r="A161" s="448" t="s">
        <v>1157</v>
      </c>
      <c r="B161" s="449" t="s">
        <v>997</v>
      </c>
      <c r="C161" s="449" t="s">
        <v>998</v>
      </c>
      <c r="D161" s="449" t="s">
        <v>1063</v>
      </c>
      <c r="E161" s="449" t="s">
        <v>1064</v>
      </c>
      <c r="F161" s="453">
        <v>958</v>
      </c>
      <c r="G161" s="453">
        <v>443554</v>
      </c>
      <c r="H161" s="453">
        <v>0.76521664122005706</v>
      </c>
      <c r="I161" s="453">
        <v>463</v>
      </c>
      <c r="J161" s="453">
        <v>1171</v>
      </c>
      <c r="K161" s="453">
        <v>579645</v>
      </c>
      <c r="L161" s="453">
        <v>1</v>
      </c>
      <c r="M161" s="453">
        <v>495</v>
      </c>
      <c r="N161" s="453">
        <v>551</v>
      </c>
      <c r="O161" s="453">
        <v>272745</v>
      </c>
      <c r="P161" s="523">
        <v>0.47053800170794191</v>
      </c>
      <c r="Q161" s="454">
        <v>495</v>
      </c>
    </row>
    <row r="162" spans="1:17" ht="14.4" customHeight="1" x14ac:dyDescent="0.3">
      <c r="A162" s="448" t="s">
        <v>1157</v>
      </c>
      <c r="B162" s="449" t="s">
        <v>997</v>
      </c>
      <c r="C162" s="449" t="s">
        <v>998</v>
      </c>
      <c r="D162" s="449" t="s">
        <v>1065</v>
      </c>
      <c r="E162" s="449" t="s">
        <v>1066</v>
      </c>
      <c r="F162" s="453">
        <v>14</v>
      </c>
      <c r="G162" s="453">
        <v>17752</v>
      </c>
      <c r="H162" s="453">
        <v>0.92242140815796314</v>
      </c>
      <c r="I162" s="453">
        <v>1268</v>
      </c>
      <c r="J162" s="453">
        <v>15</v>
      </c>
      <c r="K162" s="453">
        <v>19245</v>
      </c>
      <c r="L162" s="453">
        <v>1</v>
      </c>
      <c r="M162" s="453">
        <v>1283</v>
      </c>
      <c r="N162" s="453">
        <v>19</v>
      </c>
      <c r="O162" s="453">
        <v>24415</v>
      </c>
      <c r="P162" s="523">
        <v>1.2686412055079241</v>
      </c>
      <c r="Q162" s="454">
        <v>1285</v>
      </c>
    </row>
    <row r="163" spans="1:17" ht="14.4" customHeight="1" x14ac:dyDescent="0.3">
      <c r="A163" s="448" t="s">
        <v>1157</v>
      </c>
      <c r="B163" s="449" t="s">
        <v>997</v>
      </c>
      <c r="C163" s="449" t="s">
        <v>998</v>
      </c>
      <c r="D163" s="449" t="s">
        <v>1065</v>
      </c>
      <c r="E163" s="449"/>
      <c r="F163" s="453">
        <v>2</v>
      </c>
      <c r="G163" s="453">
        <v>2536</v>
      </c>
      <c r="H163" s="453"/>
      <c r="I163" s="453">
        <v>1268</v>
      </c>
      <c r="J163" s="453"/>
      <c r="K163" s="453"/>
      <c r="L163" s="453"/>
      <c r="M163" s="453"/>
      <c r="N163" s="453">
        <v>6</v>
      </c>
      <c r="O163" s="453">
        <v>7710</v>
      </c>
      <c r="P163" s="523"/>
      <c r="Q163" s="454">
        <v>1285</v>
      </c>
    </row>
    <row r="164" spans="1:17" ht="14.4" customHeight="1" x14ac:dyDescent="0.3">
      <c r="A164" s="448" t="s">
        <v>1157</v>
      </c>
      <c r="B164" s="449" t="s">
        <v>997</v>
      </c>
      <c r="C164" s="449" t="s">
        <v>998</v>
      </c>
      <c r="D164" s="449" t="s">
        <v>1067</v>
      </c>
      <c r="E164" s="449" t="s">
        <v>1068</v>
      </c>
      <c r="F164" s="453">
        <v>151</v>
      </c>
      <c r="G164" s="453">
        <v>65987</v>
      </c>
      <c r="H164" s="453">
        <v>1.4049352750809061</v>
      </c>
      <c r="I164" s="453">
        <v>437</v>
      </c>
      <c r="J164" s="453">
        <v>103</v>
      </c>
      <c r="K164" s="453">
        <v>46968</v>
      </c>
      <c r="L164" s="453">
        <v>1</v>
      </c>
      <c r="M164" s="453">
        <v>456</v>
      </c>
      <c r="N164" s="453">
        <v>124</v>
      </c>
      <c r="O164" s="453">
        <v>56544</v>
      </c>
      <c r="P164" s="523">
        <v>1.203883495145631</v>
      </c>
      <c r="Q164" s="454">
        <v>456</v>
      </c>
    </row>
    <row r="165" spans="1:17" ht="14.4" customHeight="1" x14ac:dyDescent="0.3">
      <c r="A165" s="448" t="s">
        <v>1157</v>
      </c>
      <c r="B165" s="449" t="s">
        <v>997</v>
      </c>
      <c r="C165" s="449" t="s">
        <v>998</v>
      </c>
      <c r="D165" s="449" t="s">
        <v>1069</v>
      </c>
      <c r="E165" s="449" t="s">
        <v>1070</v>
      </c>
      <c r="F165" s="453">
        <v>372</v>
      </c>
      <c r="G165" s="453">
        <v>20088</v>
      </c>
      <c r="H165" s="453">
        <v>1.2025862068965518</v>
      </c>
      <c r="I165" s="453">
        <v>54</v>
      </c>
      <c r="J165" s="453">
        <v>288</v>
      </c>
      <c r="K165" s="453">
        <v>16704</v>
      </c>
      <c r="L165" s="453">
        <v>1</v>
      </c>
      <c r="M165" s="453">
        <v>58</v>
      </c>
      <c r="N165" s="453">
        <v>277</v>
      </c>
      <c r="O165" s="453">
        <v>16066</v>
      </c>
      <c r="P165" s="523">
        <v>0.96180555555555558</v>
      </c>
      <c r="Q165" s="454">
        <v>58</v>
      </c>
    </row>
    <row r="166" spans="1:17" ht="14.4" customHeight="1" x14ac:dyDescent="0.3">
      <c r="A166" s="448" t="s">
        <v>1157</v>
      </c>
      <c r="B166" s="449" t="s">
        <v>997</v>
      </c>
      <c r="C166" s="449" t="s">
        <v>998</v>
      </c>
      <c r="D166" s="449" t="s">
        <v>1071</v>
      </c>
      <c r="E166" s="449" t="s">
        <v>1072</v>
      </c>
      <c r="F166" s="453">
        <v>22</v>
      </c>
      <c r="G166" s="453">
        <v>47784</v>
      </c>
      <c r="H166" s="453">
        <v>0.11696742419050044</v>
      </c>
      <c r="I166" s="453">
        <v>2172</v>
      </c>
      <c r="J166" s="453">
        <v>188</v>
      </c>
      <c r="K166" s="453">
        <v>408524</v>
      </c>
      <c r="L166" s="453">
        <v>1</v>
      </c>
      <c r="M166" s="453">
        <v>2173</v>
      </c>
      <c r="N166" s="453">
        <v>268</v>
      </c>
      <c r="O166" s="453">
        <v>582364</v>
      </c>
      <c r="P166" s="523">
        <v>1.425531914893617</v>
      </c>
      <c r="Q166" s="454">
        <v>2173</v>
      </c>
    </row>
    <row r="167" spans="1:17" ht="14.4" customHeight="1" x14ac:dyDescent="0.3">
      <c r="A167" s="448" t="s">
        <v>1157</v>
      </c>
      <c r="B167" s="449" t="s">
        <v>997</v>
      </c>
      <c r="C167" s="449" t="s">
        <v>998</v>
      </c>
      <c r="D167" s="449" t="s">
        <v>1073</v>
      </c>
      <c r="E167" s="449" t="s">
        <v>1074</v>
      </c>
      <c r="F167" s="453"/>
      <c r="G167" s="453"/>
      <c r="H167" s="453"/>
      <c r="I167" s="453"/>
      <c r="J167" s="453"/>
      <c r="K167" s="453"/>
      <c r="L167" s="453"/>
      <c r="M167" s="453"/>
      <c r="N167" s="453">
        <v>8</v>
      </c>
      <c r="O167" s="453">
        <v>78096</v>
      </c>
      <c r="P167" s="523"/>
      <c r="Q167" s="454">
        <v>9762</v>
      </c>
    </row>
    <row r="168" spans="1:17" ht="14.4" customHeight="1" x14ac:dyDescent="0.3">
      <c r="A168" s="448" t="s">
        <v>1157</v>
      </c>
      <c r="B168" s="449" t="s">
        <v>997</v>
      </c>
      <c r="C168" s="449" t="s">
        <v>998</v>
      </c>
      <c r="D168" s="449" t="s">
        <v>1077</v>
      </c>
      <c r="E168" s="449" t="s">
        <v>1078</v>
      </c>
      <c r="F168" s="453">
        <v>16346</v>
      </c>
      <c r="G168" s="453">
        <v>2762474</v>
      </c>
      <c r="H168" s="453">
        <v>1.0395499317935932</v>
      </c>
      <c r="I168" s="453">
        <v>169</v>
      </c>
      <c r="J168" s="453">
        <v>15185</v>
      </c>
      <c r="K168" s="453">
        <v>2657375</v>
      </c>
      <c r="L168" s="453">
        <v>1</v>
      </c>
      <c r="M168" s="453">
        <v>175</v>
      </c>
      <c r="N168" s="453">
        <v>21459</v>
      </c>
      <c r="O168" s="453">
        <v>3776784</v>
      </c>
      <c r="P168" s="523">
        <v>1.4212461545698292</v>
      </c>
      <c r="Q168" s="454">
        <v>176</v>
      </c>
    </row>
    <row r="169" spans="1:17" ht="14.4" customHeight="1" x14ac:dyDescent="0.3">
      <c r="A169" s="448" t="s">
        <v>1157</v>
      </c>
      <c r="B169" s="449" t="s">
        <v>997</v>
      </c>
      <c r="C169" s="449" t="s">
        <v>998</v>
      </c>
      <c r="D169" s="449" t="s">
        <v>1079</v>
      </c>
      <c r="E169" s="449" t="s">
        <v>1080</v>
      </c>
      <c r="F169" s="453">
        <v>51</v>
      </c>
      <c r="G169" s="453">
        <v>4131</v>
      </c>
      <c r="H169" s="453">
        <v>0.97199999999999998</v>
      </c>
      <c r="I169" s="453">
        <v>81</v>
      </c>
      <c r="J169" s="453">
        <v>50</v>
      </c>
      <c r="K169" s="453">
        <v>4250</v>
      </c>
      <c r="L169" s="453">
        <v>1</v>
      </c>
      <c r="M169" s="453">
        <v>85</v>
      </c>
      <c r="N169" s="453">
        <v>23</v>
      </c>
      <c r="O169" s="453">
        <v>1955</v>
      </c>
      <c r="P169" s="523">
        <v>0.46</v>
      </c>
      <c r="Q169" s="454">
        <v>85</v>
      </c>
    </row>
    <row r="170" spans="1:17" ht="14.4" customHeight="1" x14ac:dyDescent="0.3">
      <c r="A170" s="448" t="s">
        <v>1157</v>
      </c>
      <c r="B170" s="449" t="s">
        <v>997</v>
      </c>
      <c r="C170" s="449" t="s">
        <v>998</v>
      </c>
      <c r="D170" s="449" t="s">
        <v>1081</v>
      </c>
      <c r="E170" s="449" t="s">
        <v>1082</v>
      </c>
      <c r="F170" s="453">
        <v>237</v>
      </c>
      <c r="G170" s="453">
        <v>39342</v>
      </c>
      <c r="H170" s="453">
        <v>1.292529075497733</v>
      </c>
      <c r="I170" s="453">
        <v>166</v>
      </c>
      <c r="J170" s="453">
        <v>171</v>
      </c>
      <c r="K170" s="453">
        <v>30438</v>
      </c>
      <c r="L170" s="453">
        <v>1</v>
      </c>
      <c r="M170" s="453">
        <v>178</v>
      </c>
      <c r="N170" s="453">
        <v>94</v>
      </c>
      <c r="O170" s="453">
        <v>16732</v>
      </c>
      <c r="P170" s="523">
        <v>0.54970760233918126</v>
      </c>
      <c r="Q170" s="454">
        <v>178</v>
      </c>
    </row>
    <row r="171" spans="1:17" ht="14.4" customHeight="1" x14ac:dyDescent="0.3">
      <c r="A171" s="448" t="s">
        <v>1157</v>
      </c>
      <c r="B171" s="449" t="s">
        <v>997</v>
      </c>
      <c r="C171" s="449" t="s">
        <v>998</v>
      </c>
      <c r="D171" s="449" t="s">
        <v>1083</v>
      </c>
      <c r="E171" s="449" t="s">
        <v>1084</v>
      </c>
      <c r="F171" s="453">
        <v>38</v>
      </c>
      <c r="G171" s="453">
        <v>6194</v>
      </c>
      <c r="H171" s="453">
        <v>1.110632956786803</v>
      </c>
      <c r="I171" s="453">
        <v>163</v>
      </c>
      <c r="J171" s="453">
        <v>33</v>
      </c>
      <c r="K171" s="453">
        <v>5577</v>
      </c>
      <c r="L171" s="453">
        <v>1</v>
      </c>
      <c r="M171" s="453">
        <v>169</v>
      </c>
      <c r="N171" s="453">
        <v>35</v>
      </c>
      <c r="O171" s="453">
        <v>5950</v>
      </c>
      <c r="P171" s="523">
        <v>1.0668818361126053</v>
      </c>
      <c r="Q171" s="454">
        <v>170</v>
      </c>
    </row>
    <row r="172" spans="1:17" ht="14.4" customHeight="1" x14ac:dyDescent="0.3">
      <c r="A172" s="448" t="s">
        <v>1157</v>
      </c>
      <c r="B172" s="449" t="s">
        <v>997</v>
      </c>
      <c r="C172" s="449" t="s">
        <v>998</v>
      </c>
      <c r="D172" s="449" t="s">
        <v>1085</v>
      </c>
      <c r="E172" s="449" t="s">
        <v>1086</v>
      </c>
      <c r="F172" s="453">
        <v>1</v>
      </c>
      <c r="G172" s="453">
        <v>28</v>
      </c>
      <c r="H172" s="453">
        <v>0.48275862068965519</v>
      </c>
      <c r="I172" s="453">
        <v>28</v>
      </c>
      <c r="J172" s="453">
        <v>2</v>
      </c>
      <c r="K172" s="453">
        <v>58</v>
      </c>
      <c r="L172" s="453">
        <v>1</v>
      </c>
      <c r="M172" s="453">
        <v>29</v>
      </c>
      <c r="N172" s="453">
        <v>3</v>
      </c>
      <c r="O172" s="453">
        <v>87</v>
      </c>
      <c r="P172" s="523">
        <v>1.5</v>
      </c>
      <c r="Q172" s="454">
        <v>29</v>
      </c>
    </row>
    <row r="173" spans="1:17" ht="14.4" customHeight="1" x14ac:dyDescent="0.3">
      <c r="A173" s="448" t="s">
        <v>1157</v>
      </c>
      <c r="B173" s="449" t="s">
        <v>997</v>
      </c>
      <c r="C173" s="449" t="s">
        <v>998</v>
      </c>
      <c r="D173" s="449" t="s">
        <v>1087</v>
      </c>
      <c r="E173" s="449" t="s">
        <v>1088</v>
      </c>
      <c r="F173" s="453">
        <v>51</v>
      </c>
      <c r="G173" s="453">
        <v>51408</v>
      </c>
      <c r="H173" s="453">
        <v>0.69655705052640138</v>
      </c>
      <c r="I173" s="453">
        <v>1008</v>
      </c>
      <c r="J173" s="453">
        <v>73</v>
      </c>
      <c r="K173" s="453">
        <v>73803</v>
      </c>
      <c r="L173" s="453">
        <v>1</v>
      </c>
      <c r="M173" s="453">
        <v>1011</v>
      </c>
      <c r="N173" s="453">
        <v>75</v>
      </c>
      <c r="O173" s="453">
        <v>75900</v>
      </c>
      <c r="P173" s="523">
        <v>1.0284134791268649</v>
      </c>
      <c r="Q173" s="454">
        <v>1012</v>
      </c>
    </row>
    <row r="174" spans="1:17" ht="14.4" customHeight="1" x14ac:dyDescent="0.3">
      <c r="A174" s="448" t="s">
        <v>1157</v>
      </c>
      <c r="B174" s="449" t="s">
        <v>997</v>
      </c>
      <c r="C174" s="449" t="s">
        <v>998</v>
      </c>
      <c r="D174" s="449" t="s">
        <v>1087</v>
      </c>
      <c r="E174" s="449"/>
      <c r="F174" s="453">
        <v>7</v>
      </c>
      <c r="G174" s="453">
        <v>7056</v>
      </c>
      <c r="H174" s="453"/>
      <c r="I174" s="453">
        <v>1008</v>
      </c>
      <c r="J174" s="453"/>
      <c r="K174" s="453"/>
      <c r="L174" s="453"/>
      <c r="M174" s="453"/>
      <c r="N174" s="453">
        <v>19</v>
      </c>
      <c r="O174" s="453">
        <v>19228</v>
      </c>
      <c r="P174" s="523"/>
      <c r="Q174" s="454">
        <v>1012</v>
      </c>
    </row>
    <row r="175" spans="1:17" ht="14.4" customHeight="1" x14ac:dyDescent="0.3">
      <c r="A175" s="448" t="s">
        <v>1157</v>
      </c>
      <c r="B175" s="449" t="s">
        <v>997</v>
      </c>
      <c r="C175" s="449" t="s">
        <v>998</v>
      </c>
      <c r="D175" s="449" t="s">
        <v>1089</v>
      </c>
      <c r="E175" s="449" t="s">
        <v>1090</v>
      </c>
      <c r="F175" s="453">
        <v>186</v>
      </c>
      <c r="G175" s="453">
        <v>31620</v>
      </c>
      <c r="H175" s="453">
        <v>1.2305417185554173</v>
      </c>
      <c r="I175" s="453">
        <v>170</v>
      </c>
      <c r="J175" s="453">
        <v>146</v>
      </c>
      <c r="K175" s="453">
        <v>25696</v>
      </c>
      <c r="L175" s="453">
        <v>1</v>
      </c>
      <c r="M175" s="453">
        <v>176</v>
      </c>
      <c r="N175" s="453">
        <v>96</v>
      </c>
      <c r="O175" s="453">
        <v>16896</v>
      </c>
      <c r="P175" s="523">
        <v>0.65753424657534243</v>
      </c>
      <c r="Q175" s="454">
        <v>176</v>
      </c>
    </row>
    <row r="176" spans="1:17" ht="14.4" customHeight="1" x14ac:dyDescent="0.3">
      <c r="A176" s="448" t="s">
        <v>1157</v>
      </c>
      <c r="B176" s="449" t="s">
        <v>997</v>
      </c>
      <c r="C176" s="449" t="s">
        <v>998</v>
      </c>
      <c r="D176" s="449" t="s">
        <v>1091</v>
      </c>
      <c r="E176" s="449" t="s">
        <v>1092</v>
      </c>
      <c r="F176" s="453">
        <v>55</v>
      </c>
      <c r="G176" s="453">
        <v>124520</v>
      </c>
      <c r="H176" s="453">
        <v>0.6385968511205703</v>
      </c>
      <c r="I176" s="453">
        <v>2264</v>
      </c>
      <c r="J176" s="453">
        <v>85</v>
      </c>
      <c r="K176" s="453">
        <v>194990</v>
      </c>
      <c r="L176" s="453">
        <v>1</v>
      </c>
      <c r="M176" s="453">
        <v>2294</v>
      </c>
      <c r="N176" s="453">
        <v>97</v>
      </c>
      <c r="O176" s="453">
        <v>222809</v>
      </c>
      <c r="P176" s="523">
        <v>1.1426688548130672</v>
      </c>
      <c r="Q176" s="454">
        <v>2297</v>
      </c>
    </row>
    <row r="177" spans="1:17" ht="14.4" customHeight="1" x14ac:dyDescent="0.3">
      <c r="A177" s="448" t="s">
        <v>1157</v>
      </c>
      <c r="B177" s="449" t="s">
        <v>997</v>
      </c>
      <c r="C177" s="449" t="s">
        <v>998</v>
      </c>
      <c r="D177" s="449" t="s">
        <v>1091</v>
      </c>
      <c r="E177" s="449"/>
      <c r="F177" s="453">
        <v>8</v>
      </c>
      <c r="G177" s="453">
        <v>18112</v>
      </c>
      <c r="H177" s="453"/>
      <c r="I177" s="453">
        <v>2264</v>
      </c>
      <c r="J177" s="453"/>
      <c r="K177" s="453"/>
      <c r="L177" s="453"/>
      <c r="M177" s="453"/>
      <c r="N177" s="453">
        <v>31</v>
      </c>
      <c r="O177" s="453">
        <v>71207</v>
      </c>
      <c r="P177" s="523"/>
      <c r="Q177" s="454">
        <v>2297</v>
      </c>
    </row>
    <row r="178" spans="1:17" ht="14.4" customHeight="1" x14ac:dyDescent="0.3">
      <c r="A178" s="448" t="s">
        <v>1157</v>
      </c>
      <c r="B178" s="449" t="s">
        <v>997</v>
      </c>
      <c r="C178" s="449" t="s">
        <v>998</v>
      </c>
      <c r="D178" s="449" t="s">
        <v>1093</v>
      </c>
      <c r="E178" s="449" t="s">
        <v>1094</v>
      </c>
      <c r="F178" s="453">
        <v>16</v>
      </c>
      <c r="G178" s="453">
        <v>3952</v>
      </c>
      <c r="H178" s="453">
        <v>0.83481199831009711</v>
      </c>
      <c r="I178" s="453">
        <v>247</v>
      </c>
      <c r="J178" s="453">
        <v>18</v>
      </c>
      <c r="K178" s="453">
        <v>4734</v>
      </c>
      <c r="L178" s="453">
        <v>1</v>
      </c>
      <c r="M178" s="453">
        <v>263</v>
      </c>
      <c r="N178" s="453">
        <v>11</v>
      </c>
      <c r="O178" s="453">
        <v>2904</v>
      </c>
      <c r="P178" s="523">
        <v>0.61343472750316852</v>
      </c>
      <c r="Q178" s="454">
        <v>264</v>
      </c>
    </row>
    <row r="179" spans="1:17" ht="14.4" customHeight="1" x14ac:dyDescent="0.3">
      <c r="A179" s="448" t="s">
        <v>1157</v>
      </c>
      <c r="B179" s="449" t="s">
        <v>997</v>
      </c>
      <c r="C179" s="449" t="s">
        <v>998</v>
      </c>
      <c r="D179" s="449" t="s">
        <v>1095</v>
      </c>
      <c r="E179" s="449" t="s">
        <v>1096</v>
      </c>
      <c r="F179" s="453">
        <v>1058</v>
      </c>
      <c r="G179" s="453">
        <v>2128696</v>
      </c>
      <c r="H179" s="453">
        <v>1.0399456747421749</v>
      </c>
      <c r="I179" s="453">
        <v>2012</v>
      </c>
      <c r="J179" s="453">
        <v>961</v>
      </c>
      <c r="K179" s="453">
        <v>2046930</v>
      </c>
      <c r="L179" s="453">
        <v>1</v>
      </c>
      <c r="M179" s="453">
        <v>2130</v>
      </c>
      <c r="N179" s="453">
        <v>1019</v>
      </c>
      <c r="O179" s="453">
        <v>2171489</v>
      </c>
      <c r="P179" s="523">
        <v>1.0608516168115176</v>
      </c>
      <c r="Q179" s="454">
        <v>2131</v>
      </c>
    </row>
    <row r="180" spans="1:17" ht="14.4" customHeight="1" x14ac:dyDescent="0.3">
      <c r="A180" s="448" t="s">
        <v>1157</v>
      </c>
      <c r="B180" s="449" t="s">
        <v>997</v>
      </c>
      <c r="C180" s="449" t="s">
        <v>998</v>
      </c>
      <c r="D180" s="449" t="s">
        <v>1097</v>
      </c>
      <c r="E180" s="449" t="s">
        <v>1098</v>
      </c>
      <c r="F180" s="453">
        <v>1166</v>
      </c>
      <c r="G180" s="453">
        <v>263516</v>
      </c>
      <c r="H180" s="453">
        <v>0.85004612873465335</v>
      </c>
      <c r="I180" s="453">
        <v>226</v>
      </c>
      <c r="J180" s="453">
        <v>1281</v>
      </c>
      <c r="K180" s="453">
        <v>310002</v>
      </c>
      <c r="L180" s="453">
        <v>1</v>
      </c>
      <c r="M180" s="453">
        <v>242</v>
      </c>
      <c r="N180" s="453">
        <v>780</v>
      </c>
      <c r="O180" s="453">
        <v>188760</v>
      </c>
      <c r="P180" s="523">
        <v>0.6088992974238876</v>
      </c>
      <c r="Q180" s="454">
        <v>242</v>
      </c>
    </row>
    <row r="181" spans="1:17" ht="14.4" customHeight="1" x14ac:dyDescent="0.3">
      <c r="A181" s="448" t="s">
        <v>1157</v>
      </c>
      <c r="B181" s="449" t="s">
        <v>997</v>
      </c>
      <c r="C181" s="449" t="s">
        <v>998</v>
      </c>
      <c r="D181" s="449" t="s">
        <v>1099</v>
      </c>
      <c r="E181" s="449" t="s">
        <v>1100</v>
      </c>
      <c r="F181" s="453"/>
      <c r="G181" s="453"/>
      <c r="H181" s="453"/>
      <c r="I181" s="453"/>
      <c r="J181" s="453">
        <v>1</v>
      </c>
      <c r="K181" s="453">
        <v>423</v>
      </c>
      <c r="L181" s="453">
        <v>1</v>
      </c>
      <c r="M181" s="453">
        <v>423</v>
      </c>
      <c r="N181" s="453">
        <v>1</v>
      </c>
      <c r="O181" s="453">
        <v>424</v>
      </c>
      <c r="P181" s="523">
        <v>1.0023640661938533</v>
      </c>
      <c r="Q181" s="454">
        <v>424</v>
      </c>
    </row>
    <row r="182" spans="1:17" ht="14.4" customHeight="1" x14ac:dyDescent="0.3">
      <c r="A182" s="448" t="s">
        <v>1157</v>
      </c>
      <c r="B182" s="449" t="s">
        <v>997</v>
      </c>
      <c r="C182" s="449" t="s">
        <v>998</v>
      </c>
      <c r="D182" s="449" t="s">
        <v>1101</v>
      </c>
      <c r="E182" s="449" t="s">
        <v>1102</v>
      </c>
      <c r="F182" s="453">
        <v>1</v>
      </c>
      <c r="G182" s="453">
        <v>812</v>
      </c>
      <c r="H182" s="453"/>
      <c r="I182" s="453">
        <v>812</v>
      </c>
      <c r="J182" s="453"/>
      <c r="K182" s="453"/>
      <c r="L182" s="453"/>
      <c r="M182" s="453"/>
      <c r="N182" s="453"/>
      <c r="O182" s="453"/>
      <c r="P182" s="523"/>
      <c r="Q182" s="454"/>
    </row>
    <row r="183" spans="1:17" ht="14.4" customHeight="1" x14ac:dyDescent="0.3">
      <c r="A183" s="448" t="s">
        <v>1157</v>
      </c>
      <c r="B183" s="449" t="s">
        <v>997</v>
      </c>
      <c r="C183" s="449" t="s">
        <v>998</v>
      </c>
      <c r="D183" s="449" t="s">
        <v>1106</v>
      </c>
      <c r="E183" s="449" t="s">
        <v>1107</v>
      </c>
      <c r="F183" s="453">
        <v>70</v>
      </c>
      <c r="G183" s="453">
        <v>73150</v>
      </c>
      <c r="H183" s="453">
        <v>1.2606635071090047</v>
      </c>
      <c r="I183" s="453">
        <v>1045</v>
      </c>
      <c r="J183" s="453">
        <v>55</v>
      </c>
      <c r="K183" s="453">
        <v>58025</v>
      </c>
      <c r="L183" s="453">
        <v>1</v>
      </c>
      <c r="M183" s="453">
        <v>1055</v>
      </c>
      <c r="N183" s="453">
        <v>280</v>
      </c>
      <c r="O183" s="453">
        <v>295960</v>
      </c>
      <c r="P183" s="523">
        <v>5.1005601034037049</v>
      </c>
      <c r="Q183" s="454">
        <v>1057</v>
      </c>
    </row>
    <row r="184" spans="1:17" ht="14.4" customHeight="1" x14ac:dyDescent="0.3">
      <c r="A184" s="448" t="s">
        <v>1157</v>
      </c>
      <c r="B184" s="449" t="s">
        <v>997</v>
      </c>
      <c r="C184" s="449" t="s">
        <v>998</v>
      </c>
      <c r="D184" s="449" t="s">
        <v>1108</v>
      </c>
      <c r="E184" s="449" t="s">
        <v>1109</v>
      </c>
      <c r="F184" s="453">
        <v>169</v>
      </c>
      <c r="G184" s="453">
        <v>45461</v>
      </c>
      <c r="H184" s="453">
        <v>0.91243175979447655</v>
      </c>
      <c r="I184" s="453">
        <v>269</v>
      </c>
      <c r="J184" s="453">
        <v>173</v>
      </c>
      <c r="K184" s="453">
        <v>49824</v>
      </c>
      <c r="L184" s="453">
        <v>1</v>
      </c>
      <c r="M184" s="453">
        <v>288</v>
      </c>
      <c r="N184" s="453">
        <v>213</v>
      </c>
      <c r="O184" s="453">
        <v>61557</v>
      </c>
      <c r="P184" s="523">
        <v>1.2354889210019269</v>
      </c>
      <c r="Q184" s="454">
        <v>289</v>
      </c>
    </row>
    <row r="185" spans="1:17" ht="14.4" customHeight="1" x14ac:dyDescent="0.3">
      <c r="A185" s="448" t="s">
        <v>1157</v>
      </c>
      <c r="B185" s="449" t="s">
        <v>997</v>
      </c>
      <c r="C185" s="449" t="s">
        <v>998</v>
      </c>
      <c r="D185" s="449" t="s">
        <v>1110</v>
      </c>
      <c r="E185" s="449" t="s">
        <v>1111</v>
      </c>
      <c r="F185" s="453"/>
      <c r="G185" s="453"/>
      <c r="H185" s="453"/>
      <c r="I185" s="453"/>
      <c r="J185" s="453">
        <v>3</v>
      </c>
      <c r="K185" s="453">
        <v>3288</v>
      </c>
      <c r="L185" s="453">
        <v>1</v>
      </c>
      <c r="M185" s="453">
        <v>1096</v>
      </c>
      <c r="N185" s="453">
        <v>1</v>
      </c>
      <c r="O185" s="453">
        <v>1098</v>
      </c>
      <c r="P185" s="523">
        <v>0.33394160583941607</v>
      </c>
      <c r="Q185" s="454">
        <v>1098</v>
      </c>
    </row>
    <row r="186" spans="1:17" ht="14.4" customHeight="1" x14ac:dyDescent="0.3">
      <c r="A186" s="448" t="s">
        <v>1157</v>
      </c>
      <c r="B186" s="449" t="s">
        <v>997</v>
      </c>
      <c r="C186" s="449" t="s">
        <v>998</v>
      </c>
      <c r="D186" s="449" t="s">
        <v>1151</v>
      </c>
      <c r="E186" s="449" t="s">
        <v>1152</v>
      </c>
      <c r="F186" s="453"/>
      <c r="G186" s="453"/>
      <c r="H186" s="453"/>
      <c r="I186" s="453"/>
      <c r="J186" s="453">
        <v>1</v>
      </c>
      <c r="K186" s="453">
        <v>234</v>
      </c>
      <c r="L186" s="453">
        <v>1</v>
      </c>
      <c r="M186" s="453">
        <v>234</v>
      </c>
      <c r="N186" s="453"/>
      <c r="O186" s="453"/>
      <c r="P186" s="523"/>
      <c r="Q186" s="454"/>
    </row>
    <row r="187" spans="1:17" ht="14.4" customHeight="1" x14ac:dyDescent="0.3">
      <c r="A187" s="448" t="s">
        <v>1157</v>
      </c>
      <c r="B187" s="449" t="s">
        <v>997</v>
      </c>
      <c r="C187" s="449" t="s">
        <v>998</v>
      </c>
      <c r="D187" s="449" t="s">
        <v>1114</v>
      </c>
      <c r="E187" s="449" t="s">
        <v>1115</v>
      </c>
      <c r="F187" s="453">
        <v>2</v>
      </c>
      <c r="G187" s="453">
        <v>612</v>
      </c>
      <c r="H187" s="453">
        <v>1.9490445859872612</v>
      </c>
      <c r="I187" s="453">
        <v>306</v>
      </c>
      <c r="J187" s="453">
        <v>1</v>
      </c>
      <c r="K187" s="453">
        <v>314</v>
      </c>
      <c r="L187" s="453">
        <v>1</v>
      </c>
      <c r="M187" s="453">
        <v>314</v>
      </c>
      <c r="N187" s="453"/>
      <c r="O187" s="453"/>
      <c r="P187" s="523"/>
      <c r="Q187" s="454"/>
    </row>
    <row r="188" spans="1:17" ht="14.4" customHeight="1" x14ac:dyDescent="0.3">
      <c r="A188" s="448" t="s">
        <v>1157</v>
      </c>
      <c r="B188" s="449" t="s">
        <v>997</v>
      </c>
      <c r="C188" s="449" t="s">
        <v>998</v>
      </c>
      <c r="D188" s="449" t="s">
        <v>1116</v>
      </c>
      <c r="E188" s="449" t="s">
        <v>1117</v>
      </c>
      <c r="F188" s="453">
        <v>15</v>
      </c>
      <c r="G188" s="453">
        <v>0</v>
      </c>
      <c r="H188" s="453"/>
      <c r="I188" s="453">
        <v>0</v>
      </c>
      <c r="J188" s="453">
        <v>110</v>
      </c>
      <c r="K188" s="453">
        <v>0</v>
      </c>
      <c r="L188" s="453"/>
      <c r="M188" s="453">
        <v>0</v>
      </c>
      <c r="N188" s="453">
        <v>275</v>
      </c>
      <c r="O188" s="453">
        <v>0</v>
      </c>
      <c r="P188" s="523"/>
      <c r="Q188" s="454">
        <v>0</v>
      </c>
    </row>
    <row r="189" spans="1:17" ht="14.4" customHeight="1" x14ac:dyDescent="0.3">
      <c r="A189" s="448" t="s">
        <v>1157</v>
      </c>
      <c r="B189" s="449" t="s">
        <v>997</v>
      </c>
      <c r="C189" s="449" t="s">
        <v>998</v>
      </c>
      <c r="D189" s="449" t="s">
        <v>1118</v>
      </c>
      <c r="E189" s="449" t="s">
        <v>1119</v>
      </c>
      <c r="F189" s="453"/>
      <c r="G189" s="453"/>
      <c r="H189" s="453"/>
      <c r="I189" s="453"/>
      <c r="J189" s="453">
        <v>14</v>
      </c>
      <c r="K189" s="453">
        <v>0</v>
      </c>
      <c r="L189" s="453"/>
      <c r="M189" s="453">
        <v>0</v>
      </c>
      <c r="N189" s="453">
        <v>36</v>
      </c>
      <c r="O189" s="453">
        <v>0</v>
      </c>
      <c r="P189" s="523"/>
      <c r="Q189" s="454">
        <v>0</v>
      </c>
    </row>
    <row r="190" spans="1:17" ht="14.4" customHeight="1" x14ac:dyDescent="0.3">
      <c r="A190" s="448" t="s">
        <v>1162</v>
      </c>
      <c r="B190" s="449" t="s">
        <v>997</v>
      </c>
      <c r="C190" s="449" t="s">
        <v>998</v>
      </c>
      <c r="D190" s="449" t="s">
        <v>999</v>
      </c>
      <c r="E190" s="449" t="s">
        <v>1000</v>
      </c>
      <c r="F190" s="453">
        <v>1</v>
      </c>
      <c r="G190" s="453">
        <v>2103</v>
      </c>
      <c r="H190" s="453"/>
      <c r="I190" s="453">
        <v>2103</v>
      </c>
      <c r="J190" s="453"/>
      <c r="K190" s="453"/>
      <c r="L190" s="453"/>
      <c r="M190" s="453"/>
      <c r="N190" s="453"/>
      <c r="O190" s="453"/>
      <c r="P190" s="523"/>
      <c r="Q190" s="454"/>
    </row>
    <row r="191" spans="1:17" ht="14.4" customHeight="1" x14ac:dyDescent="0.3">
      <c r="A191" s="448" t="s">
        <v>1162</v>
      </c>
      <c r="B191" s="449" t="s">
        <v>997</v>
      </c>
      <c r="C191" s="449" t="s">
        <v>998</v>
      </c>
      <c r="D191" s="449" t="s">
        <v>1003</v>
      </c>
      <c r="E191" s="449" t="s">
        <v>1004</v>
      </c>
      <c r="F191" s="453">
        <v>166</v>
      </c>
      <c r="G191" s="453">
        <v>8964</v>
      </c>
      <c r="H191" s="453">
        <v>0.83092324805339268</v>
      </c>
      <c r="I191" s="453">
        <v>54</v>
      </c>
      <c r="J191" s="453">
        <v>186</v>
      </c>
      <c r="K191" s="453">
        <v>10788</v>
      </c>
      <c r="L191" s="453">
        <v>1</v>
      </c>
      <c r="M191" s="453">
        <v>58</v>
      </c>
      <c r="N191" s="453">
        <v>100</v>
      </c>
      <c r="O191" s="453">
        <v>5800</v>
      </c>
      <c r="P191" s="523">
        <v>0.5376344086021505</v>
      </c>
      <c r="Q191" s="454">
        <v>58</v>
      </c>
    </row>
    <row r="192" spans="1:17" ht="14.4" customHeight="1" x14ac:dyDescent="0.3">
      <c r="A192" s="448" t="s">
        <v>1162</v>
      </c>
      <c r="B192" s="449" t="s">
        <v>997</v>
      </c>
      <c r="C192" s="449" t="s">
        <v>998</v>
      </c>
      <c r="D192" s="449" t="s">
        <v>1005</v>
      </c>
      <c r="E192" s="449" t="s">
        <v>1006</v>
      </c>
      <c r="F192" s="453">
        <v>1204</v>
      </c>
      <c r="G192" s="453">
        <v>148092</v>
      </c>
      <c r="H192" s="453">
        <v>1.074594374945578</v>
      </c>
      <c r="I192" s="453">
        <v>123</v>
      </c>
      <c r="J192" s="453">
        <v>1052</v>
      </c>
      <c r="K192" s="453">
        <v>137812</v>
      </c>
      <c r="L192" s="453">
        <v>1</v>
      </c>
      <c r="M192" s="453">
        <v>131</v>
      </c>
      <c r="N192" s="453">
        <v>550</v>
      </c>
      <c r="O192" s="453">
        <v>72050</v>
      </c>
      <c r="P192" s="523">
        <v>0.52281368821292773</v>
      </c>
      <c r="Q192" s="454">
        <v>131</v>
      </c>
    </row>
    <row r="193" spans="1:17" ht="14.4" customHeight="1" x14ac:dyDescent="0.3">
      <c r="A193" s="448" t="s">
        <v>1162</v>
      </c>
      <c r="B193" s="449" t="s">
        <v>997</v>
      </c>
      <c r="C193" s="449" t="s">
        <v>998</v>
      </c>
      <c r="D193" s="449" t="s">
        <v>1007</v>
      </c>
      <c r="E193" s="449" t="s">
        <v>1008</v>
      </c>
      <c r="F193" s="453">
        <v>8</v>
      </c>
      <c r="G193" s="453">
        <v>1416</v>
      </c>
      <c r="H193" s="453">
        <v>0.83245149911816574</v>
      </c>
      <c r="I193" s="453">
        <v>177</v>
      </c>
      <c r="J193" s="453">
        <v>9</v>
      </c>
      <c r="K193" s="453">
        <v>1701</v>
      </c>
      <c r="L193" s="453">
        <v>1</v>
      </c>
      <c r="M193" s="453">
        <v>189</v>
      </c>
      <c r="N193" s="453">
        <v>14</v>
      </c>
      <c r="O193" s="453">
        <v>2646</v>
      </c>
      <c r="P193" s="523">
        <v>1.5555555555555556</v>
      </c>
      <c r="Q193" s="454">
        <v>189</v>
      </c>
    </row>
    <row r="194" spans="1:17" ht="14.4" customHeight="1" x14ac:dyDescent="0.3">
      <c r="A194" s="448" t="s">
        <v>1162</v>
      </c>
      <c r="B194" s="449" t="s">
        <v>997</v>
      </c>
      <c r="C194" s="449" t="s">
        <v>998</v>
      </c>
      <c r="D194" s="449" t="s">
        <v>1009</v>
      </c>
      <c r="E194" s="449" t="s">
        <v>1010</v>
      </c>
      <c r="F194" s="453"/>
      <c r="G194" s="453"/>
      <c r="H194" s="453"/>
      <c r="I194" s="453"/>
      <c r="J194" s="453"/>
      <c r="K194" s="453"/>
      <c r="L194" s="453"/>
      <c r="M194" s="453"/>
      <c r="N194" s="453">
        <v>1</v>
      </c>
      <c r="O194" s="453">
        <v>2131</v>
      </c>
      <c r="P194" s="523"/>
      <c r="Q194" s="454">
        <v>2131</v>
      </c>
    </row>
    <row r="195" spans="1:17" ht="14.4" customHeight="1" x14ac:dyDescent="0.3">
      <c r="A195" s="448" t="s">
        <v>1162</v>
      </c>
      <c r="B195" s="449" t="s">
        <v>997</v>
      </c>
      <c r="C195" s="449" t="s">
        <v>998</v>
      </c>
      <c r="D195" s="449" t="s">
        <v>1011</v>
      </c>
      <c r="E195" s="449" t="s">
        <v>1012</v>
      </c>
      <c r="F195" s="453">
        <v>4</v>
      </c>
      <c r="G195" s="453">
        <v>1536</v>
      </c>
      <c r="H195" s="453">
        <v>1.257985257985258</v>
      </c>
      <c r="I195" s="453">
        <v>384</v>
      </c>
      <c r="J195" s="453">
        <v>3</v>
      </c>
      <c r="K195" s="453">
        <v>1221</v>
      </c>
      <c r="L195" s="453">
        <v>1</v>
      </c>
      <c r="M195" s="453">
        <v>407</v>
      </c>
      <c r="N195" s="453">
        <v>3</v>
      </c>
      <c r="O195" s="453">
        <v>1224</v>
      </c>
      <c r="P195" s="523">
        <v>1.0024570024570025</v>
      </c>
      <c r="Q195" s="454">
        <v>408</v>
      </c>
    </row>
    <row r="196" spans="1:17" ht="14.4" customHeight="1" x14ac:dyDescent="0.3">
      <c r="A196" s="448" t="s">
        <v>1162</v>
      </c>
      <c r="B196" s="449" t="s">
        <v>997</v>
      </c>
      <c r="C196" s="449" t="s">
        <v>998</v>
      </c>
      <c r="D196" s="449" t="s">
        <v>1013</v>
      </c>
      <c r="E196" s="449" t="s">
        <v>1014</v>
      </c>
      <c r="F196" s="453">
        <v>134</v>
      </c>
      <c r="G196" s="453">
        <v>23048</v>
      </c>
      <c r="H196" s="453">
        <v>2.9263585576434736</v>
      </c>
      <c r="I196" s="453">
        <v>172</v>
      </c>
      <c r="J196" s="453">
        <v>44</v>
      </c>
      <c r="K196" s="453">
        <v>7876</v>
      </c>
      <c r="L196" s="453">
        <v>1</v>
      </c>
      <c r="M196" s="453">
        <v>179</v>
      </c>
      <c r="N196" s="453">
        <v>47</v>
      </c>
      <c r="O196" s="453">
        <v>8460</v>
      </c>
      <c r="P196" s="523">
        <v>1.0741493143727781</v>
      </c>
      <c r="Q196" s="454">
        <v>180</v>
      </c>
    </row>
    <row r="197" spans="1:17" ht="14.4" customHeight="1" x14ac:dyDescent="0.3">
      <c r="A197" s="448" t="s">
        <v>1162</v>
      </c>
      <c r="B197" s="449" t="s">
        <v>997</v>
      </c>
      <c r="C197" s="449" t="s">
        <v>998</v>
      </c>
      <c r="D197" s="449" t="s">
        <v>1015</v>
      </c>
      <c r="E197" s="449" t="s">
        <v>1016</v>
      </c>
      <c r="F197" s="453">
        <v>1</v>
      </c>
      <c r="G197" s="453">
        <v>533</v>
      </c>
      <c r="H197" s="453"/>
      <c r="I197" s="453">
        <v>533</v>
      </c>
      <c r="J197" s="453"/>
      <c r="K197" s="453"/>
      <c r="L197" s="453"/>
      <c r="M197" s="453"/>
      <c r="N197" s="453"/>
      <c r="O197" s="453"/>
      <c r="P197" s="523"/>
      <c r="Q197" s="454"/>
    </row>
    <row r="198" spans="1:17" ht="14.4" customHeight="1" x14ac:dyDescent="0.3">
      <c r="A198" s="448" t="s">
        <v>1162</v>
      </c>
      <c r="B198" s="449" t="s">
        <v>997</v>
      </c>
      <c r="C198" s="449" t="s">
        <v>998</v>
      </c>
      <c r="D198" s="449" t="s">
        <v>1017</v>
      </c>
      <c r="E198" s="449" t="s">
        <v>1018</v>
      </c>
      <c r="F198" s="453">
        <v>33</v>
      </c>
      <c r="G198" s="453">
        <v>10626</v>
      </c>
      <c r="H198" s="453">
        <v>1.5104477611940299</v>
      </c>
      <c r="I198" s="453">
        <v>322</v>
      </c>
      <c r="J198" s="453">
        <v>21</v>
      </c>
      <c r="K198" s="453">
        <v>7035</v>
      </c>
      <c r="L198" s="453">
        <v>1</v>
      </c>
      <c r="M198" s="453">
        <v>335</v>
      </c>
      <c r="N198" s="453">
        <v>24</v>
      </c>
      <c r="O198" s="453">
        <v>8064</v>
      </c>
      <c r="P198" s="523">
        <v>1.146268656716418</v>
      </c>
      <c r="Q198" s="454">
        <v>336</v>
      </c>
    </row>
    <row r="199" spans="1:17" ht="14.4" customHeight="1" x14ac:dyDescent="0.3">
      <c r="A199" s="448" t="s">
        <v>1162</v>
      </c>
      <c r="B199" s="449" t="s">
        <v>997</v>
      </c>
      <c r="C199" s="449" t="s">
        <v>998</v>
      </c>
      <c r="D199" s="449" t="s">
        <v>1021</v>
      </c>
      <c r="E199" s="449" t="s">
        <v>1022</v>
      </c>
      <c r="F199" s="453">
        <v>227</v>
      </c>
      <c r="G199" s="453">
        <v>77407</v>
      </c>
      <c r="H199" s="453">
        <v>0.75185275120198147</v>
      </c>
      <c r="I199" s="453">
        <v>341</v>
      </c>
      <c r="J199" s="453">
        <v>295</v>
      </c>
      <c r="K199" s="453">
        <v>102955</v>
      </c>
      <c r="L199" s="453">
        <v>1</v>
      </c>
      <c r="M199" s="453">
        <v>349</v>
      </c>
      <c r="N199" s="453">
        <v>270</v>
      </c>
      <c r="O199" s="453">
        <v>94230</v>
      </c>
      <c r="P199" s="523">
        <v>0.9152542372881356</v>
      </c>
      <c r="Q199" s="454">
        <v>349</v>
      </c>
    </row>
    <row r="200" spans="1:17" ht="14.4" customHeight="1" x14ac:dyDescent="0.3">
      <c r="A200" s="448" t="s">
        <v>1162</v>
      </c>
      <c r="B200" s="449" t="s">
        <v>997</v>
      </c>
      <c r="C200" s="449" t="s">
        <v>998</v>
      </c>
      <c r="D200" s="449" t="s">
        <v>1029</v>
      </c>
      <c r="E200" s="449" t="s">
        <v>1030</v>
      </c>
      <c r="F200" s="453">
        <v>4</v>
      </c>
      <c r="G200" s="453">
        <v>436</v>
      </c>
      <c r="H200" s="453">
        <v>1.8632478632478633</v>
      </c>
      <c r="I200" s="453">
        <v>109</v>
      </c>
      <c r="J200" s="453">
        <v>2</v>
      </c>
      <c r="K200" s="453">
        <v>234</v>
      </c>
      <c r="L200" s="453">
        <v>1</v>
      </c>
      <c r="M200" s="453">
        <v>117</v>
      </c>
      <c r="N200" s="453">
        <v>5</v>
      </c>
      <c r="O200" s="453">
        <v>585</v>
      </c>
      <c r="P200" s="523">
        <v>2.5</v>
      </c>
      <c r="Q200" s="454">
        <v>117</v>
      </c>
    </row>
    <row r="201" spans="1:17" ht="14.4" customHeight="1" x14ac:dyDescent="0.3">
      <c r="A201" s="448" t="s">
        <v>1162</v>
      </c>
      <c r="B201" s="449" t="s">
        <v>997</v>
      </c>
      <c r="C201" s="449" t="s">
        <v>998</v>
      </c>
      <c r="D201" s="449" t="s">
        <v>1033</v>
      </c>
      <c r="E201" s="449" t="s">
        <v>1034</v>
      </c>
      <c r="F201" s="453"/>
      <c r="G201" s="453"/>
      <c r="H201" s="453"/>
      <c r="I201" s="453"/>
      <c r="J201" s="453">
        <v>1</v>
      </c>
      <c r="K201" s="453">
        <v>49</v>
      </c>
      <c r="L201" s="453">
        <v>1</v>
      </c>
      <c r="M201" s="453">
        <v>49</v>
      </c>
      <c r="N201" s="453"/>
      <c r="O201" s="453"/>
      <c r="P201" s="523"/>
      <c r="Q201" s="454"/>
    </row>
    <row r="202" spans="1:17" ht="14.4" customHeight="1" x14ac:dyDescent="0.3">
      <c r="A202" s="448" t="s">
        <v>1162</v>
      </c>
      <c r="B202" s="449" t="s">
        <v>997</v>
      </c>
      <c r="C202" s="449" t="s">
        <v>998</v>
      </c>
      <c r="D202" s="449" t="s">
        <v>1037</v>
      </c>
      <c r="E202" s="449" t="s">
        <v>1038</v>
      </c>
      <c r="F202" s="453">
        <v>7</v>
      </c>
      <c r="G202" s="453">
        <v>259</v>
      </c>
      <c r="H202" s="453">
        <v>6.8157894736842106</v>
      </c>
      <c r="I202" s="453">
        <v>37</v>
      </c>
      <c r="J202" s="453">
        <v>1</v>
      </c>
      <c r="K202" s="453">
        <v>38</v>
      </c>
      <c r="L202" s="453">
        <v>1</v>
      </c>
      <c r="M202" s="453">
        <v>38</v>
      </c>
      <c r="N202" s="453">
        <v>4</v>
      </c>
      <c r="O202" s="453">
        <v>152</v>
      </c>
      <c r="P202" s="523">
        <v>4</v>
      </c>
      <c r="Q202" s="454">
        <v>38</v>
      </c>
    </row>
    <row r="203" spans="1:17" ht="14.4" customHeight="1" x14ac:dyDescent="0.3">
      <c r="A203" s="448" t="s">
        <v>1162</v>
      </c>
      <c r="B203" s="449" t="s">
        <v>997</v>
      </c>
      <c r="C203" s="449" t="s">
        <v>998</v>
      </c>
      <c r="D203" s="449" t="s">
        <v>1041</v>
      </c>
      <c r="E203" s="449" t="s">
        <v>1042</v>
      </c>
      <c r="F203" s="453">
        <v>1</v>
      </c>
      <c r="G203" s="453">
        <v>676</v>
      </c>
      <c r="H203" s="453"/>
      <c r="I203" s="453">
        <v>676</v>
      </c>
      <c r="J203" s="453"/>
      <c r="K203" s="453"/>
      <c r="L203" s="453"/>
      <c r="M203" s="453"/>
      <c r="N203" s="453"/>
      <c r="O203" s="453"/>
      <c r="P203" s="523"/>
      <c r="Q203" s="454"/>
    </row>
    <row r="204" spans="1:17" ht="14.4" customHeight="1" x14ac:dyDescent="0.3">
      <c r="A204" s="448" t="s">
        <v>1162</v>
      </c>
      <c r="B204" s="449" t="s">
        <v>997</v>
      </c>
      <c r="C204" s="449" t="s">
        <v>998</v>
      </c>
      <c r="D204" s="449" t="s">
        <v>1045</v>
      </c>
      <c r="E204" s="449" t="s">
        <v>1046</v>
      </c>
      <c r="F204" s="453">
        <v>444</v>
      </c>
      <c r="G204" s="453">
        <v>126540</v>
      </c>
      <c r="H204" s="453">
        <v>1.0728092783505154</v>
      </c>
      <c r="I204" s="453">
        <v>285</v>
      </c>
      <c r="J204" s="453">
        <v>388</v>
      </c>
      <c r="K204" s="453">
        <v>117952</v>
      </c>
      <c r="L204" s="453">
        <v>1</v>
      </c>
      <c r="M204" s="453">
        <v>304</v>
      </c>
      <c r="N204" s="453">
        <v>375</v>
      </c>
      <c r="O204" s="453">
        <v>114375</v>
      </c>
      <c r="P204" s="523">
        <v>0.96967410472056426</v>
      </c>
      <c r="Q204" s="454">
        <v>305</v>
      </c>
    </row>
    <row r="205" spans="1:17" ht="14.4" customHeight="1" x14ac:dyDescent="0.3">
      <c r="A205" s="448" t="s">
        <v>1162</v>
      </c>
      <c r="B205" s="449" t="s">
        <v>997</v>
      </c>
      <c r="C205" s="449" t="s">
        <v>998</v>
      </c>
      <c r="D205" s="449" t="s">
        <v>1047</v>
      </c>
      <c r="E205" s="449" t="s">
        <v>1048</v>
      </c>
      <c r="F205" s="453">
        <v>1</v>
      </c>
      <c r="G205" s="453">
        <v>3505</v>
      </c>
      <c r="H205" s="453">
        <v>0.94550849743728083</v>
      </c>
      <c r="I205" s="453">
        <v>3505</v>
      </c>
      <c r="J205" s="453">
        <v>1</v>
      </c>
      <c r="K205" s="453">
        <v>3707</v>
      </c>
      <c r="L205" s="453">
        <v>1</v>
      </c>
      <c r="M205" s="453">
        <v>3707</v>
      </c>
      <c r="N205" s="453"/>
      <c r="O205" s="453"/>
      <c r="P205" s="523"/>
      <c r="Q205" s="454"/>
    </row>
    <row r="206" spans="1:17" ht="14.4" customHeight="1" x14ac:dyDescent="0.3">
      <c r="A206" s="448" t="s">
        <v>1162</v>
      </c>
      <c r="B206" s="449" t="s">
        <v>997</v>
      </c>
      <c r="C206" s="449" t="s">
        <v>998</v>
      </c>
      <c r="D206" s="449" t="s">
        <v>1049</v>
      </c>
      <c r="E206" s="449" t="s">
        <v>1050</v>
      </c>
      <c r="F206" s="453">
        <v>66</v>
      </c>
      <c r="G206" s="453">
        <v>30492</v>
      </c>
      <c r="H206" s="453">
        <v>0.93522267206477738</v>
      </c>
      <c r="I206" s="453">
        <v>462</v>
      </c>
      <c r="J206" s="453">
        <v>66</v>
      </c>
      <c r="K206" s="453">
        <v>32604</v>
      </c>
      <c r="L206" s="453">
        <v>1</v>
      </c>
      <c r="M206" s="453">
        <v>494</v>
      </c>
      <c r="N206" s="453">
        <v>70</v>
      </c>
      <c r="O206" s="453">
        <v>34580</v>
      </c>
      <c r="P206" s="523">
        <v>1.0606060606060606</v>
      </c>
      <c r="Q206" s="454">
        <v>494</v>
      </c>
    </row>
    <row r="207" spans="1:17" ht="14.4" customHeight="1" x14ac:dyDescent="0.3">
      <c r="A207" s="448" t="s">
        <v>1162</v>
      </c>
      <c r="B207" s="449" t="s">
        <v>997</v>
      </c>
      <c r="C207" s="449" t="s">
        <v>998</v>
      </c>
      <c r="D207" s="449" t="s">
        <v>1053</v>
      </c>
      <c r="E207" s="449" t="s">
        <v>1054</v>
      </c>
      <c r="F207" s="453">
        <v>407</v>
      </c>
      <c r="G207" s="453">
        <v>144892</v>
      </c>
      <c r="H207" s="453">
        <v>1.0414893617021277</v>
      </c>
      <c r="I207" s="453">
        <v>356</v>
      </c>
      <c r="J207" s="453">
        <v>376</v>
      </c>
      <c r="K207" s="453">
        <v>139120</v>
      </c>
      <c r="L207" s="453">
        <v>1</v>
      </c>
      <c r="M207" s="453">
        <v>370</v>
      </c>
      <c r="N207" s="453">
        <v>378</v>
      </c>
      <c r="O207" s="453">
        <v>139860</v>
      </c>
      <c r="P207" s="523">
        <v>1.0053191489361701</v>
      </c>
      <c r="Q207" s="454">
        <v>370</v>
      </c>
    </row>
    <row r="208" spans="1:17" ht="14.4" customHeight="1" x14ac:dyDescent="0.3">
      <c r="A208" s="448" t="s">
        <v>1162</v>
      </c>
      <c r="B208" s="449" t="s">
        <v>997</v>
      </c>
      <c r="C208" s="449" t="s">
        <v>998</v>
      </c>
      <c r="D208" s="449" t="s">
        <v>1059</v>
      </c>
      <c r="E208" s="449" t="s">
        <v>1060</v>
      </c>
      <c r="F208" s="453">
        <v>3</v>
      </c>
      <c r="G208" s="453">
        <v>315</v>
      </c>
      <c r="H208" s="453">
        <v>0.70945945945945943</v>
      </c>
      <c r="I208" s="453">
        <v>105</v>
      </c>
      <c r="J208" s="453">
        <v>4</v>
      </c>
      <c r="K208" s="453">
        <v>444</v>
      </c>
      <c r="L208" s="453">
        <v>1</v>
      </c>
      <c r="M208" s="453">
        <v>111</v>
      </c>
      <c r="N208" s="453">
        <v>5</v>
      </c>
      <c r="O208" s="453">
        <v>555</v>
      </c>
      <c r="P208" s="523">
        <v>1.25</v>
      </c>
      <c r="Q208" s="454">
        <v>111</v>
      </c>
    </row>
    <row r="209" spans="1:17" ht="14.4" customHeight="1" x14ac:dyDescent="0.3">
      <c r="A209" s="448" t="s">
        <v>1162</v>
      </c>
      <c r="B209" s="449" t="s">
        <v>997</v>
      </c>
      <c r="C209" s="449" t="s">
        <v>998</v>
      </c>
      <c r="D209" s="449" t="s">
        <v>1061</v>
      </c>
      <c r="E209" s="449" t="s">
        <v>1062</v>
      </c>
      <c r="F209" s="453">
        <v>7</v>
      </c>
      <c r="G209" s="453">
        <v>819</v>
      </c>
      <c r="H209" s="453">
        <v>1.3104</v>
      </c>
      <c r="I209" s="453">
        <v>117</v>
      </c>
      <c r="J209" s="453">
        <v>5</v>
      </c>
      <c r="K209" s="453">
        <v>625</v>
      </c>
      <c r="L209" s="453">
        <v>1</v>
      </c>
      <c r="M209" s="453">
        <v>125</v>
      </c>
      <c r="N209" s="453">
        <v>1</v>
      </c>
      <c r="O209" s="453">
        <v>125</v>
      </c>
      <c r="P209" s="523">
        <v>0.2</v>
      </c>
      <c r="Q209" s="454">
        <v>125</v>
      </c>
    </row>
    <row r="210" spans="1:17" ht="14.4" customHeight="1" x14ac:dyDescent="0.3">
      <c r="A210" s="448" t="s">
        <v>1162</v>
      </c>
      <c r="B210" s="449" t="s">
        <v>997</v>
      </c>
      <c r="C210" s="449" t="s">
        <v>998</v>
      </c>
      <c r="D210" s="449" t="s">
        <v>1063</v>
      </c>
      <c r="E210" s="449" t="s">
        <v>1064</v>
      </c>
      <c r="F210" s="453">
        <v>5</v>
      </c>
      <c r="G210" s="453">
        <v>2315</v>
      </c>
      <c r="H210" s="453">
        <v>0.93535353535353538</v>
      </c>
      <c r="I210" s="453">
        <v>463</v>
      </c>
      <c r="J210" s="453">
        <v>5</v>
      </c>
      <c r="K210" s="453">
        <v>2475</v>
      </c>
      <c r="L210" s="453">
        <v>1</v>
      </c>
      <c r="M210" s="453">
        <v>495</v>
      </c>
      <c r="N210" s="453">
        <v>5</v>
      </c>
      <c r="O210" s="453">
        <v>2475</v>
      </c>
      <c r="P210" s="523">
        <v>1</v>
      </c>
      <c r="Q210" s="454">
        <v>495</v>
      </c>
    </row>
    <row r="211" spans="1:17" ht="14.4" customHeight="1" x14ac:dyDescent="0.3">
      <c r="A211" s="448" t="s">
        <v>1162</v>
      </c>
      <c r="B211" s="449" t="s">
        <v>997</v>
      </c>
      <c r="C211" s="449" t="s">
        <v>998</v>
      </c>
      <c r="D211" s="449" t="s">
        <v>1065</v>
      </c>
      <c r="E211" s="449" t="s">
        <v>1066</v>
      </c>
      <c r="F211" s="453"/>
      <c r="G211" s="453"/>
      <c r="H211" s="453"/>
      <c r="I211" s="453"/>
      <c r="J211" s="453">
        <v>3</v>
      </c>
      <c r="K211" s="453">
        <v>3849</v>
      </c>
      <c r="L211" s="453">
        <v>1</v>
      </c>
      <c r="M211" s="453">
        <v>1283</v>
      </c>
      <c r="N211" s="453"/>
      <c r="O211" s="453"/>
      <c r="P211" s="523"/>
      <c r="Q211" s="454"/>
    </row>
    <row r="212" spans="1:17" ht="14.4" customHeight="1" x14ac:dyDescent="0.3">
      <c r="A212" s="448" t="s">
        <v>1162</v>
      </c>
      <c r="B212" s="449" t="s">
        <v>997</v>
      </c>
      <c r="C212" s="449" t="s">
        <v>998</v>
      </c>
      <c r="D212" s="449" t="s">
        <v>1067</v>
      </c>
      <c r="E212" s="449" t="s">
        <v>1068</v>
      </c>
      <c r="F212" s="453">
        <v>21</v>
      </c>
      <c r="G212" s="453">
        <v>9177</v>
      </c>
      <c r="H212" s="453">
        <v>6.708333333333333</v>
      </c>
      <c r="I212" s="453">
        <v>437</v>
      </c>
      <c r="J212" s="453">
        <v>3</v>
      </c>
      <c r="K212" s="453">
        <v>1368</v>
      </c>
      <c r="L212" s="453">
        <v>1</v>
      </c>
      <c r="M212" s="453">
        <v>456</v>
      </c>
      <c r="N212" s="453">
        <v>22</v>
      </c>
      <c r="O212" s="453">
        <v>10032</v>
      </c>
      <c r="P212" s="523">
        <v>7.333333333333333</v>
      </c>
      <c r="Q212" s="454">
        <v>456</v>
      </c>
    </row>
    <row r="213" spans="1:17" ht="14.4" customHeight="1" x14ac:dyDescent="0.3">
      <c r="A213" s="448" t="s">
        <v>1162</v>
      </c>
      <c r="B213" s="449" t="s">
        <v>997</v>
      </c>
      <c r="C213" s="449" t="s">
        <v>998</v>
      </c>
      <c r="D213" s="449" t="s">
        <v>1069</v>
      </c>
      <c r="E213" s="449" t="s">
        <v>1070</v>
      </c>
      <c r="F213" s="453">
        <v>8</v>
      </c>
      <c r="G213" s="453">
        <v>432</v>
      </c>
      <c r="H213" s="453">
        <v>0.41379310344827586</v>
      </c>
      <c r="I213" s="453">
        <v>54</v>
      </c>
      <c r="J213" s="453">
        <v>18</v>
      </c>
      <c r="K213" s="453">
        <v>1044</v>
      </c>
      <c r="L213" s="453">
        <v>1</v>
      </c>
      <c r="M213" s="453">
        <v>58</v>
      </c>
      <c r="N213" s="453">
        <v>8</v>
      </c>
      <c r="O213" s="453">
        <v>464</v>
      </c>
      <c r="P213" s="523">
        <v>0.44444444444444442</v>
      </c>
      <c r="Q213" s="454">
        <v>58</v>
      </c>
    </row>
    <row r="214" spans="1:17" ht="14.4" customHeight="1" x14ac:dyDescent="0.3">
      <c r="A214" s="448" t="s">
        <v>1162</v>
      </c>
      <c r="B214" s="449" t="s">
        <v>997</v>
      </c>
      <c r="C214" s="449" t="s">
        <v>998</v>
      </c>
      <c r="D214" s="449" t="s">
        <v>1077</v>
      </c>
      <c r="E214" s="449" t="s">
        <v>1078</v>
      </c>
      <c r="F214" s="453">
        <v>2392</v>
      </c>
      <c r="G214" s="453">
        <v>404248</v>
      </c>
      <c r="H214" s="453">
        <v>1.0490411314389516</v>
      </c>
      <c r="I214" s="453">
        <v>169</v>
      </c>
      <c r="J214" s="453">
        <v>2202</v>
      </c>
      <c r="K214" s="453">
        <v>385350</v>
      </c>
      <c r="L214" s="453">
        <v>1</v>
      </c>
      <c r="M214" s="453">
        <v>175</v>
      </c>
      <c r="N214" s="453">
        <v>2388</v>
      </c>
      <c r="O214" s="453">
        <v>420288</v>
      </c>
      <c r="P214" s="523">
        <v>1.09066562864928</v>
      </c>
      <c r="Q214" s="454">
        <v>176</v>
      </c>
    </row>
    <row r="215" spans="1:17" ht="14.4" customHeight="1" x14ac:dyDescent="0.3">
      <c r="A215" s="448" t="s">
        <v>1162</v>
      </c>
      <c r="B215" s="449" t="s">
        <v>997</v>
      </c>
      <c r="C215" s="449" t="s">
        <v>998</v>
      </c>
      <c r="D215" s="449" t="s">
        <v>1079</v>
      </c>
      <c r="E215" s="449" t="s">
        <v>1080</v>
      </c>
      <c r="F215" s="453">
        <v>9</v>
      </c>
      <c r="G215" s="453">
        <v>729</v>
      </c>
      <c r="H215" s="453">
        <v>2.1441176470588235</v>
      </c>
      <c r="I215" s="453">
        <v>81</v>
      </c>
      <c r="J215" s="453">
        <v>4</v>
      </c>
      <c r="K215" s="453">
        <v>340</v>
      </c>
      <c r="L215" s="453">
        <v>1</v>
      </c>
      <c r="M215" s="453">
        <v>85</v>
      </c>
      <c r="N215" s="453"/>
      <c r="O215" s="453"/>
      <c r="P215" s="523"/>
      <c r="Q215" s="454"/>
    </row>
    <row r="216" spans="1:17" ht="14.4" customHeight="1" x14ac:dyDescent="0.3">
      <c r="A216" s="448" t="s">
        <v>1162</v>
      </c>
      <c r="B216" s="449" t="s">
        <v>997</v>
      </c>
      <c r="C216" s="449" t="s">
        <v>998</v>
      </c>
      <c r="D216" s="449" t="s">
        <v>1083</v>
      </c>
      <c r="E216" s="449" t="s">
        <v>1084</v>
      </c>
      <c r="F216" s="453">
        <v>15</v>
      </c>
      <c r="G216" s="453">
        <v>2445</v>
      </c>
      <c r="H216" s="453">
        <v>0.60281065088757402</v>
      </c>
      <c r="I216" s="453">
        <v>163</v>
      </c>
      <c r="J216" s="453">
        <v>24</v>
      </c>
      <c r="K216" s="453">
        <v>4056</v>
      </c>
      <c r="L216" s="453">
        <v>1</v>
      </c>
      <c r="M216" s="453">
        <v>169</v>
      </c>
      <c r="N216" s="453">
        <v>9</v>
      </c>
      <c r="O216" s="453">
        <v>1530</v>
      </c>
      <c r="P216" s="523">
        <v>0.37721893491124259</v>
      </c>
      <c r="Q216" s="454">
        <v>170</v>
      </c>
    </row>
    <row r="217" spans="1:17" ht="14.4" customHeight="1" x14ac:dyDescent="0.3">
      <c r="A217" s="448" t="s">
        <v>1162</v>
      </c>
      <c r="B217" s="449" t="s">
        <v>997</v>
      </c>
      <c r="C217" s="449" t="s">
        <v>998</v>
      </c>
      <c r="D217" s="449" t="s">
        <v>1087</v>
      </c>
      <c r="E217" s="449" t="s">
        <v>1088</v>
      </c>
      <c r="F217" s="453"/>
      <c r="G217" s="453"/>
      <c r="H217" s="453"/>
      <c r="I217" s="453"/>
      <c r="J217" s="453">
        <v>10</v>
      </c>
      <c r="K217" s="453">
        <v>10110</v>
      </c>
      <c r="L217" s="453">
        <v>1</v>
      </c>
      <c r="M217" s="453">
        <v>1011</v>
      </c>
      <c r="N217" s="453"/>
      <c r="O217" s="453"/>
      <c r="P217" s="523"/>
      <c r="Q217" s="454"/>
    </row>
    <row r="218" spans="1:17" ht="14.4" customHeight="1" x14ac:dyDescent="0.3">
      <c r="A218" s="448" t="s">
        <v>1162</v>
      </c>
      <c r="B218" s="449" t="s">
        <v>997</v>
      </c>
      <c r="C218" s="449" t="s">
        <v>998</v>
      </c>
      <c r="D218" s="449" t="s">
        <v>1089</v>
      </c>
      <c r="E218" s="449" t="s">
        <v>1090</v>
      </c>
      <c r="F218" s="453"/>
      <c r="G218" s="453"/>
      <c r="H218" s="453"/>
      <c r="I218" s="453"/>
      <c r="J218" s="453">
        <v>1</v>
      </c>
      <c r="K218" s="453">
        <v>176</v>
      </c>
      <c r="L218" s="453">
        <v>1</v>
      </c>
      <c r="M218" s="453">
        <v>176</v>
      </c>
      <c r="N218" s="453"/>
      <c r="O218" s="453"/>
      <c r="P218" s="523"/>
      <c r="Q218" s="454"/>
    </row>
    <row r="219" spans="1:17" ht="14.4" customHeight="1" x14ac:dyDescent="0.3">
      <c r="A219" s="448" t="s">
        <v>1162</v>
      </c>
      <c r="B219" s="449" t="s">
        <v>997</v>
      </c>
      <c r="C219" s="449" t="s">
        <v>998</v>
      </c>
      <c r="D219" s="449" t="s">
        <v>1091</v>
      </c>
      <c r="E219" s="449" t="s">
        <v>1092</v>
      </c>
      <c r="F219" s="453"/>
      <c r="G219" s="453"/>
      <c r="H219" s="453"/>
      <c r="I219" s="453"/>
      <c r="J219" s="453">
        <v>10</v>
      </c>
      <c r="K219" s="453">
        <v>22940</v>
      </c>
      <c r="L219" s="453">
        <v>1</v>
      </c>
      <c r="M219" s="453">
        <v>2294</v>
      </c>
      <c r="N219" s="453"/>
      <c r="O219" s="453"/>
      <c r="P219" s="523"/>
      <c r="Q219" s="454"/>
    </row>
    <row r="220" spans="1:17" ht="14.4" customHeight="1" x14ac:dyDescent="0.3">
      <c r="A220" s="448" t="s">
        <v>1162</v>
      </c>
      <c r="B220" s="449" t="s">
        <v>997</v>
      </c>
      <c r="C220" s="449" t="s">
        <v>998</v>
      </c>
      <c r="D220" s="449" t="s">
        <v>1093</v>
      </c>
      <c r="E220" s="449" t="s">
        <v>1094</v>
      </c>
      <c r="F220" s="453">
        <v>5</v>
      </c>
      <c r="G220" s="453">
        <v>1235</v>
      </c>
      <c r="H220" s="453">
        <v>4.6958174904942966</v>
      </c>
      <c r="I220" s="453">
        <v>247</v>
      </c>
      <c r="J220" s="453">
        <v>1</v>
      </c>
      <c r="K220" s="453">
        <v>263</v>
      </c>
      <c r="L220" s="453">
        <v>1</v>
      </c>
      <c r="M220" s="453">
        <v>263</v>
      </c>
      <c r="N220" s="453">
        <v>1</v>
      </c>
      <c r="O220" s="453">
        <v>264</v>
      </c>
      <c r="P220" s="523">
        <v>1.0038022813688212</v>
      </c>
      <c r="Q220" s="454">
        <v>264</v>
      </c>
    </row>
    <row r="221" spans="1:17" ht="14.4" customHeight="1" x14ac:dyDescent="0.3">
      <c r="A221" s="448" t="s">
        <v>1162</v>
      </c>
      <c r="B221" s="449" t="s">
        <v>997</v>
      </c>
      <c r="C221" s="449" t="s">
        <v>998</v>
      </c>
      <c r="D221" s="449" t="s">
        <v>1095</v>
      </c>
      <c r="E221" s="449" t="s">
        <v>1096</v>
      </c>
      <c r="F221" s="453">
        <v>13</v>
      </c>
      <c r="G221" s="453">
        <v>26156</v>
      </c>
      <c r="H221" s="453">
        <v>3.0699530516431923</v>
      </c>
      <c r="I221" s="453">
        <v>2012</v>
      </c>
      <c r="J221" s="453">
        <v>4</v>
      </c>
      <c r="K221" s="453">
        <v>8520</v>
      </c>
      <c r="L221" s="453">
        <v>1</v>
      </c>
      <c r="M221" s="453">
        <v>2130</v>
      </c>
      <c r="N221" s="453">
        <v>2</v>
      </c>
      <c r="O221" s="453">
        <v>4262</v>
      </c>
      <c r="P221" s="523">
        <v>0.5002347417840376</v>
      </c>
      <c r="Q221" s="454">
        <v>2131</v>
      </c>
    </row>
    <row r="222" spans="1:17" ht="14.4" customHeight="1" x14ac:dyDescent="0.3">
      <c r="A222" s="448" t="s">
        <v>1162</v>
      </c>
      <c r="B222" s="449" t="s">
        <v>997</v>
      </c>
      <c r="C222" s="449" t="s">
        <v>998</v>
      </c>
      <c r="D222" s="449" t="s">
        <v>1097</v>
      </c>
      <c r="E222" s="449" t="s">
        <v>1098</v>
      </c>
      <c r="F222" s="453">
        <v>4</v>
      </c>
      <c r="G222" s="453">
        <v>904</v>
      </c>
      <c r="H222" s="453">
        <v>1.2451790633608815</v>
      </c>
      <c r="I222" s="453">
        <v>226</v>
      </c>
      <c r="J222" s="453">
        <v>3</v>
      </c>
      <c r="K222" s="453">
        <v>726</v>
      </c>
      <c r="L222" s="453">
        <v>1</v>
      </c>
      <c r="M222" s="453">
        <v>242</v>
      </c>
      <c r="N222" s="453">
        <v>7</v>
      </c>
      <c r="O222" s="453">
        <v>1694</v>
      </c>
      <c r="P222" s="523">
        <v>2.3333333333333335</v>
      </c>
      <c r="Q222" s="454">
        <v>242</v>
      </c>
    </row>
    <row r="223" spans="1:17" ht="14.4" customHeight="1" x14ac:dyDescent="0.3">
      <c r="A223" s="448" t="s">
        <v>1162</v>
      </c>
      <c r="B223" s="449" t="s">
        <v>997</v>
      </c>
      <c r="C223" s="449" t="s">
        <v>998</v>
      </c>
      <c r="D223" s="449" t="s">
        <v>1099</v>
      </c>
      <c r="E223" s="449" t="s">
        <v>1100</v>
      </c>
      <c r="F223" s="453">
        <v>1</v>
      </c>
      <c r="G223" s="453">
        <v>418</v>
      </c>
      <c r="H223" s="453">
        <v>0.98817966903073284</v>
      </c>
      <c r="I223" s="453">
        <v>418</v>
      </c>
      <c r="J223" s="453">
        <v>1</v>
      </c>
      <c r="K223" s="453">
        <v>423</v>
      </c>
      <c r="L223" s="453">
        <v>1</v>
      </c>
      <c r="M223" s="453">
        <v>423</v>
      </c>
      <c r="N223" s="453"/>
      <c r="O223" s="453"/>
      <c r="P223" s="523"/>
      <c r="Q223" s="454"/>
    </row>
    <row r="224" spans="1:17" ht="14.4" customHeight="1" x14ac:dyDescent="0.3">
      <c r="A224" s="448" t="s">
        <v>1162</v>
      </c>
      <c r="B224" s="449" t="s">
        <v>997</v>
      </c>
      <c r="C224" s="449" t="s">
        <v>998</v>
      </c>
      <c r="D224" s="449" t="s">
        <v>1108</v>
      </c>
      <c r="E224" s="449" t="s">
        <v>1109</v>
      </c>
      <c r="F224" s="453">
        <v>1</v>
      </c>
      <c r="G224" s="453">
        <v>269</v>
      </c>
      <c r="H224" s="453"/>
      <c r="I224" s="453">
        <v>269</v>
      </c>
      <c r="J224" s="453"/>
      <c r="K224" s="453"/>
      <c r="L224" s="453"/>
      <c r="M224" s="453"/>
      <c r="N224" s="453">
        <v>2</v>
      </c>
      <c r="O224" s="453">
        <v>578</v>
      </c>
      <c r="P224" s="523"/>
      <c r="Q224" s="454">
        <v>289</v>
      </c>
    </row>
    <row r="225" spans="1:17" ht="14.4" customHeight="1" x14ac:dyDescent="0.3">
      <c r="A225" s="448" t="s">
        <v>1162</v>
      </c>
      <c r="B225" s="449" t="s">
        <v>997</v>
      </c>
      <c r="C225" s="449" t="s">
        <v>998</v>
      </c>
      <c r="D225" s="449" t="s">
        <v>1110</v>
      </c>
      <c r="E225" s="449" t="s">
        <v>1111</v>
      </c>
      <c r="F225" s="453"/>
      <c r="G225" s="453"/>
      <c r="H225" s="453"/>
      <c r="I225" s="453"/>
      <c r="J225" s="453">
        <v>1</v>
      </c>
      <c r="K225" s="453">
        <v>1096</v>
      </c>
      <c r="L225" s="453">
        <v>1</v>
      </c>
      <c r="M225" s="453">
        <v>1096</v>
      </c>
      <c r="N225" s="453"/>
      <c r="O225" s="453"/>
      <c r="P225" s="523"/>
      <c r="Q225" s="454"/>
    </row>
    <row r="226" spans="1:17" ht="14.4" customHeight="1" x14ac:dyDescent="0.3">
      <c r="A226" s="448" t="s">
        <v>1163</v>
      </c>
      <c r="B226" s="449" t="s">
        <v>997</v>
      </c>
      <c r="C226" s="449" t="s">
        <v>998</v>
      </c>
      <c r="D226" s="449" t="s">
        <v>1003</v>
      </c>
      <c r="E226" s="449" t="s">
        <v>1004</v>
      </c>
      <c r="F226" s="453">
        <v>186</v>
      </c>
      <c r="G226" s="453">
        <v>10044</v>
      </c>
      <c r="H226" s="453">
        <v>0.84888438133874244</v>
      </c>
      <c r="I226" s="453">
        <v>54</v>
      </c>
      <c r="J226" s="453">
        <v>204</v>
      </c>
      <c r="K226" s="453">
        <v>11832</v>
      </c>
      <c r="L226" s="453">
        <v>1</v>
      </c>
      <c r="M226" s="453">
        <v>58</v>
      </c>
      <c r="N226" s="453">
        <v>123</v>
      </c>
      <c r="O226" s="453">
        <v>7134</v>
      </c>
      <c r="P226" s="523">
        <v>0.6029411764705882</v>
      </c>
      <c r="Q226" s="454">
        <v>58</v>
      </c>
    </row>
    <row r="227" spans="1:17" ht="14.4" customHeight="1" x14ac:dyDescent="0.3">
      <c r="A227" s="448" t="s">
        <v>1163</v>
      </c>
      <c r="B227" s="449" t="s">
        <v>997</v>
      </c>
      <c r="C227" s="449" t="s">
        <v>998</v>
      </c>
      <c r="D227" s="449" t="s">
        <v>1005</v>
      </c>
      <c r="E227" s="449" t="s">
        <v>1006</v>
      </c>
      <c r="F227" s="453">
        <v>34</v>
      </c>
      <c r="G227" s="453">
        <v>4182</v>
      </c>
      <c r="H227" s="453">
        <v>0.79809160305343507</v>
      </c>
      <c r="I227" s="453">
        <v>123</v>
      </c>
      <c r="J227" s="453">
        <v>40</v>
      </c>
      <c r="K227" s="453">
        <v>5240</v>
      </c>
      <c r="L227" s="453">
        <v>1</v>
      </c>
      <c r="M227" s="453">
        <v>131</v>
      </c>
      <c r="N227" s="453">
        <v>28</v>
      </c>
      <c r="O227" s="453">
        <v>3668</v>
      </c>
      <c r="P227" s="523">
        <v>0.7</v>
      </c>
      <c r="Q227" s="454">
        <v>131</v>
      </c>
    </row>
    <row r="228" spans="1:17" ht="14.4" customHeight="1" x14ac:dyDescent="0.3">
      <c r="A228" s="448" t="s">
        <v>1163</v>
      </c>
      <c r="B228" s="449" t="s">
        <v>997</v>
      </c>
      <c r="C228" s="449" t="s">
        <v>998</v>
      </c>
      <c r="D228" s="449" t="s">
        <v>1011</v>
      </c>
      <c r="E228" s="449" t="s">
        <v>1012</v>
      </c>
      <c r="F228" s="453">
        <v>1</v>
      </c>
      <c r="G228" s="453">
        <v>384</v>
      </c>
      <c r="H228" s="453">
        <v>0.94348894348894352</v>
      </c>
      <c r="I228" s="453">
        <v>384</v>
      </c>
      <c r="J228" s="453">
        <v>1</v>
      </c>
      <c r="K228" s="453">
        <v>407</v>
      </c>
      <c r="L228" s="453">
        <v>1</v>
      </c>
      <c r="M228" s="453">
        <v>407</v>
      </c>
      <c r="N228" s="453">
        <v>4</v>
      </c>
      <c r="O228" s="453">
        <v>1632</v>
      </c>
      <c r="P228" s="523">
        <v>4.0098280098280101</v>
      </c>
      <c r="Q228" s="454">
        <v>408</v>
      </c>
    </row>
    <row r="229" spans="1:17" ht="14.4" customHeight="1" x14ac:dyDescent="0.3">
      <c r="A229" s="448" t="s">
        <v>1163</v>
      </c>
      <c r="B229" s="449" t="s">
        <v>997</v>
      </c>
      <c r="C229" s="449" t="s">
        <v>998</v>
      </c>
      <c r="D229" s="449" t="s">
        <v>1013</v>
      </c>
      <c r="E229" s="449" t="s">
        <v>1014</v>
      </c>
      <c r="F229" s="453">
        <v>91</v>
      </c>
      <c r="G229" s="453">
        <v>15652</v>
      </c>
      <c r="H229" s="453">
        <v>0.90145712146518464</v>
      </c>
      <c r="I229" s="453">
        <v>172</v>
      </c>
      <c r="J229" s="453">
        <v>97</v>
      </c>
      <c r="K229" s="453">
        <v>17363</v>
      </c>
      <c r="L229" s="453">
        <v>1</v>
      </c>
      <c r="M229" s="453">
        <v>179</v>
      </c>
      <c r="N229" s="453">
        <v>49</v>
      </c>
      <c r="O229" s="453">
        <v>8820</v>
      </c>
      <c r="P229" s="523">
        <v>0.50797673213154404</v>
      </c>
      <c r="Q229" s="454">
        <v>180</v>
      </c>
    </row>
    <row r="230" spans="1:17" ht="14.4" customHeight="1" x14ac:dyDescent="0.3">
      <c r="A230" s="448" t="s">
        <v>1163</v>
      </c>
      <c r="B230" s="449" t="s">
        <v>997</v>
      </c>
      <c r="C230" s="449" t="s">
        <v>998</v>
      </c>
      <c r="D230" s="449" t="s">
        <v>1017</v>
      </c>
      <c r="E230" s="449" t="s">
        <v>1018</v>
      </c>
      <c r="F230" s="453">
        <v>47</v>
      </c>
      <c r="G230" s="453">
        <v>15134</v>
      </c>
      <c r="H230" s="453">
        <v>0.79256349829798378</v>
      </c>
      <c r="I230" s="453">
        <v>322</v>
      </c>
      <c r="J230" s="453">
        <v>57</v>
      </c>
      <c r="K230" s="453">
        <v>19095</v>
      </c>
      <c r="L230" s="453">
        <v>1</v>
      </c>
      <c r="M230" s="453">
        <v>335</v>
      </c>
      <c r="N230" s="453">
        <v>54</v>
      </c>
      <c r="O230" s="453">
        <v>18144</v>
      </c>
      <c r="P230" s="523">
        <v>0.9501963864886096</v>
      </c>
      <c r="Q230" s="454">
        <v>336</v>
      </c>
    </row>
    <row r="231" spans="1:17" ht="14.4" customHeight="1" x14ac:dyDescent="0.3">
      <c r="A231" s="448" t="s">
        <v>1163</v>
      </c>
      <c r="B231" s="449" t="s">
        <v>997</v>
      </c>
      <c r="C231" s="449" t="s">
        <v>998</v>
      </c>
      <c r="D231" s="449" t="s">
        <v>1019</v>
      </c>
      <c r="E231" s="449" t="s">
        <v>1020</v>
      </c>
      <c r="F231" s="453"/>
      <c r="G231" s="453"/>
      <c r="H231" s="453"/>
      <c r="I231" s="453"/>
      <c r="J231" s="453"/>
      <c r="K231" s="453"/>
      <c r="L231" s="453"/>
      <c r="M231" s="453"/>
      <c r="N231" s="453">
        <v>2</v>
      </c>
      <c r="O231" s="453">
        <v>918</v>
      </c>
      <c r="P231" s="523"/>
      <c r="Q231" s="454">
        <v>459</v>
      </c>
    </row>
    <row r="232" spans="1:17" ht="14.4" customHeight="1" x14ac:dyDescent="0.3">
      <c r="A232" s="448" t="s">
        <v>1163</v>
      </c>
      <c r="B232" s="449" t="s">
        <v>997</v>
      </c>
      <c r="C232" s="449" t="s">
        <v>998</v>
      </c>
      <c r="D232" s="449" t="s">
        <v>1021</v>
      </c>
      <c r="E232" s="449" t="s">
        <v>1022</v>
      </c>
      <c r="F232" s="453">
        <v>1270</v>
      </c>
      <c r="G232" s="453">
        <v>433070</v>
      </c>
      <c r="H232" s="453">
        <v>0.93159778689864647</v>
      </c>
      <c r="I232" s="453">
        <v>341</v>
      </c>
      <c r="J232" s="453">
        <v>1332</v>
      </c>
      <c r="K232" s="453">
        <v>464868</v>
      </c>
      <c r="L232" s="453">
        <v>1</v>
      </c>
      <c r="M232" s="453">
        <v>349</v>
      </c>
      <c r="N232" s="453">
        <v>1196</v>
      </c>
      <c r="O232" s="453">
        <v>417404</v>
      </c>
      <c r="P232" s="523">
        <v>0.89789789789789787</v>
      </c>
      <c r="Q232" s="454">
        <v>349</v>
      </c>
    </row>
    <row r="233" spans="1:17" ht="14.4" customHeight="1" x14ac:dyDescent="0.3">
      <c r="A233" s="448" t="s">
        <v>1163</v>
      </c>
      <c r="B233" s="449" t="s">
        <v>997</v>
      </c>
      <c r="C233" s="449" t="s">
        <v>998</v>
      </c>
      <c r="D233" s="449" t="s">
        <v>1027</v>
      </c>
      <c r="E233" s="449" t="s">
        <v>1028</v>
      </c>
      <c r="F233" s="453"/>
      <c r="G233" s="453"/>
      <c r="H233" s="453"/>
      <c r="I233" s="453"/>
      <c r="J233" s="453"/>
      <c r="K233" s="453"/>
      <c r="L233" s="453"/>
      <c r="M233" s="453"/>
      <c r="N233" s="453">
        <v>1</v>
      </c>
      <c r="O233" s="453">
        <v>6231</v>
      </c>
      <c r="P233" s="523"/>
      <c r="Q233" s="454">
        <v>6231</v>
      </c>
    </row>
    <row r="234" spans="1:17" ht="14.4" customHeight="1" x14ac:dyDescent="0.3">
      <c r="A234" s="448" t="s">
        <v>1163</v>
      </c>
      <c r="B234" s="449" t="s">
        <v>997</v>
      </c>
      <c r="C234" s="449" t="s">
        <v>998</v>
      </c>
      <c r="D234" s="449" t="s">
        <v>1029</v>
      </c>
      <c r="E234" s="449" t="s">
        <v>1030</v>
      </c>
      <c r="F234" s="453">
        <v>1</v>
      </c>
      <c r="G234" s="453">
        <v>109</v>
      </c>
      <c r="H234" s="453">
        <v>0.93162393162393164</v>
      </c>
      <c r="I234" s="453">
        <v>109</v>
      </c>
      <c r="J234" s="453">
        <v>1</v>
      </c>
      <c r="K234" s="453">
        <v>117</v>
      </c>
      <c r="L234" s="453">
        <v>1</v>
      </c>
      <c r="M234" s="453">
        <v>117</v>
      </c>
      <c r="N234" s="453">
        <v>1</v>
      </c>
      <c r="O234" s="453">
        <v>117</v>
      </c>
      <c r="P234" s="523">
        <v>1</v>
      </c>
      <c r="Q234" s="454">
        <v>117</v>
      </c>
    </row>
    <row r="235" spans="1:17" ht="14.4" customHeight="1" x14ac:dyDescent="0.3">
      <c r="A235" s="448" t="s">
        <v>1163</v>
      </c>
      <c r="B235" s="449" t="s">
        <v>997</v>
      </c>
      <c r="C235" s="449" t="s">
        <v>998</v>
      </c>
      <c r="D235" s="449" t="s">
        <v>1037</v>
      </c>
      <c r="E235" s="449" t="s">
        <v>1038</v>
      </c>
      <c r="F235" s="453">
        <v>1</v>
      </c>
      <c r="G235" s="453">
        <v>37</v>
      </c>
      <c r="H235" s="453">
        <v>0.97368421052631582</v>
      </c>
      <c r="I235" s="453">
        <v>37</v>
      </c>
      <c r="J235" s="453">
        <v>1</v>
      </c>
      <c r="K235" s="453">
        <v>38</v>
      </c>
      <c r="L235" s="453">
        <v>1</v>
      </c>
      <c r="M235" s="453">
        <v>38</v>
      </c>
      <c r="N235" s="453">
        <v>1</v>
      </c>
      <c r="O235" s="453">
        <v>38</v>
      </c>
      <c r="P235" s="523">
        <v>1</v>
      </c>
      <c r="Q235" s="454">
        <v>38</v>
      </c>
    </row>
    <row r="236" spans="1:17" ht="14.4" customHeight="1" x14ac:dyDescent="0.3">
      <c r="A236" s="448" t="s">
        <v>1163</v>
      </c>
      <c r="B236" s="449" t="s">
        <v>997</v>
      </c>
      <c r="C236" s="449" t="s">
        <v>998</v>
      </c>
      <c r="D236" s="449" t="s">
        <v>1045</v>
      </c>
      <c r="E236" s="449" t="s">
        <v>1046</v>
      </c>
      <c r="F236" s="453">
        <v>46</v>
      </c>
      <c r="G236" s="453">
        <v>13110</v>
      </c>
      <c r="H236" s="453">
        <v>0.91755319148936165</v>
      </c>
      <c r="I236" s="453">
        <v>285</v>
      </c>
      <c r="J236" s="453">
        <v>47</v>
      </c>
      <c r="K236" s="453">
        <v>14288</v>
      </c>
      <c r="L236" s="453">
        <v>1</v>
      </c>
      <c r="M236" s="453">
        <v>304</v>
      </c>
      <c r="N236" s="453">
        <v>48</v>
      </c>
      <c r="O236" s="453">
        <v>14640</v>
      </c>
      <c r="P236" s="523">
        <v>1.024636058230683</v>
      </c>
      <c r="Q236" s="454">
        <v>305</v>
      </c>
    </row>
    <row r="237" spans="1:17" ht="14.4" customHeight="1" x14ac:dyDescent="0.3">
      <c r="A237" s="448" t="s">
        <v>1163</v>
      </c>
      <c r="B237" s="449" t="s">
        <v>997</v>
      </c>
      <c r="C237" s="449" t="s">
        <v>998</v>
      </c>
      <c r="D237" s="449" t="s">
        <v>1047</v>
      </c>
      <c r="E237" s="449" t="s">
        <v>1048</v>
      </c>
      <c r="F237" s="453">
        <v>1</v>
      </c>
      <c r="G237" s="453">
        <v>3505</v>
      </c>
      <c r="H237" s="453"/>
      <c r="I237" s="453">
        <v>3505</v>
      </c>
      <c r="J237" s="453"/>
      <c r="K237" s="453"/>
      <c r="L237" s="453"/>
      <c r="M237" s="453"/>
      <c r="N237" s="453"/>
      <c r="O237" s="453"/>
      <c r="P237" s="523"/>
      <c r="Q237" s="454"/>
    </row>
    <row r="238" spans="1:17" ht="14.4" customHeight="1" x14ac:dyDescent="0.3">
      <c r="A238" s="448" t="s">
        <v>1163</v>
      </c>
      <c r="B238" s="449" t="s">
        <v>997</v>
      </c>
      <c r="C238" s="449" t="s">
        <v>998</v>
      </c>
      <c r="D238" s="449" t="s">
        <v>1049</v>
      </c>
      <c r="E238" s="449" t="s">
        <v>1050</v>
      </c>
      <c r="F238" s="453">
        <v>210</v>
      </c>
      <c r="G238" s="453">
        <v>97020</v>
      </c>
      <c r="H238" s="453">
        <v>0.93969742169188153</v>
      </c>
      <c r="I238" s="453">
        <v>462</v>
      </c>
      <c r="J238" s="453">
        <v>209</v>
      </c>
      <c r="K238" s="453">
        <v>103246</v>
      </c>
      <c r="L238" s="453">
        <v>1</v>
      </c>
      <c r="M238" s="453">
        <v>494</v>
      </c>
      <c r="N238" s="453">
        <v>222</v>
      </c>
      <c r="O238" s="453">
        <v>109668</v>
      </c>
      <c r="P238" s="523">
        <v>1.062200956937799</v>
      </c>
      <c r="Q238" s="454">
        <v>494</v>
      </c>
    </row>
    <row r="239" spans="1:17" ht="14.4" customHeight="1" x14ac:dyDescent="0.3">
      <c r="A239" s="448" t="s">
        <v>1163</v>
      </c>
      <c r="B239" s="449" t="s">
        <v>997</v>
      </c>
      <c r="C239" s="449" t="s">
        <v>998</v>
      </c>
      <c r="D239" s="449" t="s">
        <v>1051</v>
      </c>
      <c r="E239" s="449" t="s">
        <v>1052</v>
      </c>
      <c r="F239" s="453">
        <v>1</v>
      </c>
      <c r="G239" s="453">
        <v>6211</v>
      </c>
      <c r="H239" s="453"/>
      <c r="I239" s="453">
        <v>6211</v>
      </c>
      <c r="J239" s="453"/>
      <c r="K239" s="453"/>
      <c r="L239" s="453"/>
      <c r="M239" s="453"/>
      <c r="N239" s="453">
        <v>1</v>
      </c>
      <c r="O239" s="453">
        <v>6580</v>
      </c>
      <c r="P239" s="523"/>
      <c r="Q239" s="454">
        <v>6580</v>
      </c>
    </row>
    <row r="240" spans="1:17" ht="14.4" customHeight="1" x14ac:dyDescent="0.3">
      <c r="A240" s="448" t="s">
        <v>1163</v>
      </c>
      <c r="B240" s="449" t="s">
        <v>997</v>
      </c>
      <c r="C240" s="449" t="s">
        <v>998</v>
      </c>
      <c r="D240" s="449" t="s">
        <v>1053</v>
      </c>
      <c r="E240" s="449" t="s">
        <v>1054</v>
      </c>
      <c r="F240" s="453">
        <v>251</v>
      </c>
      <c r="G240" s="453">
        <v>89356</v>
      </c>
      <c r="H240" s="453">
        <v>0.94706942236353997</v>
      </c>
      <c r="I240" s="453">
        <v>356</v>
      </c>
      <c r="J240" s="453">
        <v>255</v>
      </c>
      <c r="K240" s="453">
        <v>94350</v>
      </c>
      <c r="L240" s="453">
        <v>1</v>
      </c>
      <c r="M240" s="453">
        <v>370</v>
      </c>
      <c r="N240" s="453">
        <v>255</v>
      </c>
      <c r="O240" s="453">
        <v>94350</v>
      </c>
      <c r="P240" s="523">
        <v>1</v>
      </c>
      <c r="Q240" s="454">
        <v>370</v>
      </c>
    </row>
    <row r="241" spans="1:17" ht="14.4" customHeight="1" x14ac:dyDescent="0.3">
      <c r="A241" s="448" t="s">
        <v>1163</v>
      </c>
      <c r="B241" s="449" t="s">
        <v>997</v>
      </c>
      <c r="C241" s="449" t="s">
        <v>998</v>
      </c>
      <c r="D241" s="449" t="s">
        <v>1059</v>
      </c>
      <c r="E241" s="449" t="s">
        <v>1060</v>
      </c>
      <c r="F241" s="453">
        <v>1</v>
      </c>
      <c r="G241" s="453">
        <v>105</v>
      </c>
      <c r="H241" s="453">
        <v>0.94594594594594594</v>
      </c>
      <c r="I241" s="453">
        <v>105</v>
      </c>
      <c r="J241" s="453">
        <v>1</v>
      </c>
      <c r="K241" s="453">
        <v>111</v>
      </c>
      <c r="L241" s="453">
        <v>1</v>
      </c>
      <c r="M241" s="453">
        <v>111</v>
      </c>
      <c r="N241" s="453">
        <v>14</v>
      </c>
      <c r="O241" s="453">
        <v>1554</v>
      </c>
      <c r="P241" s="523">
        <v>14</v>
      </c>
      <c r="Q241" s="454">
        <v>111</v>
      </c>
    </row>
    <row r="242" spans="1:17" ht="14.4" customHeight="1" x14ac:dyDescent="0.3">
      <c r="A242" s="448" t="s">
        <v>1163</v>
      </c>
      <c r="B242" s="449" t="s">
        <v>997</v>
      </c>
      <c r="C242" s="449" t="s">
        <v>998</v>
      </c>
      <c r="D242" s="449" t="s">
        <v>1061</v>
      </c>
      <c r="E242" s="449" t="s">
        <v>1062</v>
      </c>
      <c r="F242" s="453">
        <v>1</v>
      </c>
      <c r="G242" s="453">
        <v>117</v>
      </c>
      <c r="H242" s="453">
        <v>0.312</v>
      </c>
      <c r="I242" s="453">
        <v>117</v>
      </c>
      <c r="J242" s="453">
        <v>3</v>
      </c>
      <c r="K242" s="453">
        <v>375</v>
      </c>
      <c r="L242" s="453">
        <v>1</v>
      </c>
      <c r="M242" s="453">
        <v>125</v>
      </c>
      <c r="N242" s="453"/>
      <c r="O242" s="453"/>
      <c r="P242" s="523"/>
      <c r="Q242" s="454"/>
    </row>
    <row r="243" spans="1:17" ht="14.4" customHeight="1" x14ac:dyDescent="0.3">
      <c r="A243" s="448" t="s">
        <v>1163</v>
      </c>
      <c r="B243" s="449" t="s">
        <v>997</v>
      </c>
      <c r="C243" s="449" t="s">
        <v>998</v>
      </c>
      <c r="D243" s="449" t="s">
        <v>1063</v>
      </c>
      <c r="E243" s="449" t="s">
        <v>1064</v>
      </c>
      <c r="F243" s="453">
        <v>1</v>
      </c>
      <c r="G243" s="453">
        <v>463</v>
      </c>
      <c r="H243" s="453">
        <v>0.93535353535353538</v>
      </c>
      <c r="I243" s="453">
        <v>463</v>
      </c>
      <c r="J243" s="453">
        <v>1</v>
      </c>
      <c r="K243" s="453">
        <v>495</v>
      </c>
      <c r="L243" s="453">
        <v>1</v>
      </c>
      <c r="M243" s="453">
        <v>495</v>
      </c>
      <c r="N243" s="453"/>
      <c r="O243" s="453"/>
      <c r="P243" s="523"/>
      <c r="Q243" s="454"/>
    </row>
    <row r="244" spans="1:17" ht="14.4" customHeight="1" x14ac:dyDescent="0.3">
      <c r="A244" s="448" t="s">
        <v>1163</v>
      </c>
      <c r="B244" s="449" t="s">
        <v>997</v>
      </c>
      <c r="C244" s="449" t="s">
        <v>998</v>
      </c>
      <c r="D244" s="449" t="s">
        <v>1065</v>
      </c>
      <c r="E244" s="449" t="s">
        <v>1066</v>
      </c>
      <c r="F244" s="453">
        <v>1</v>
      </c>
      <c r="G244" s="453">
        <v>1268</v>
      </c>
      <c r="H244" s="453"/>
      <c r="I244" s="453">
        <v>1268</v>
      </c>
      <c r="J244" s="453"/>
      <c r="K244" s="453"/>
      <c r="L244" s="453"/>
      <c r="M244" s="453"/>
      <c r="N244" s="453">
        <v>1</v>
      </c>
      <c r="O244" s="453">
        <v>1285</v>
      </c>
      <c r="P244" s="523"/>
      <c r="Q244" s="454">
        <v>1285</v>
      </c>
    </row>
    <row r="245" spans="1:17" ht="14.4" customHeight="1" x14ac:dyDescent="0.3">
      <c r="A245" s="448" t="s">
        <v>1163</v>
      </c>
      <c r="B245" s="449" t="s">
        <v>997</v>
      </c>
      <c r="C245" s="449" t="s">
        <v>998</v>
      </c>
      <c r="D245" s="449" t="s">
        <v>1067</v>
      </c>
      <c r="E245" s="449" t="s">
        <v>1068</v>
      </c>
      <c r="F245" s="453">
        <v>26</v>
      </c>
      <c r="G245" s="453">
        <v>11362</v>
      </c>
      <c r="H245" s="453">
        <v>1.2458333333333333</v>
      </c>
      <c r="I245" s="453">
        <v>437</v>
      </c>
      <c r="J245" s="453">
        <v>20</v>
      </c>
      <c r="K245" s="453">
        <v>9120</v>
      </c>
      <c r="L245" s="453">
        <v>1</v>
      </c>
      <c r="M245" s="453">
        <v>456</v>
      </c>
      <c r="N245" s="453">
        <v>32</v>
      </c>
      <c r="O245" s="453">
        <v>14592</v>
      </c>
      <c r="P245" s="523">
        <v>1.6</v>
      </c>
      <c r="Q245" s="454">
        <v>456</v>
      </c>
    </row>
    <row r="246" spans="1:17" ht="14.4" customHeight="1" x14ac:dyDescent="0.3">
      <c r="A246" s="448" t="s">
        <v>1163</v>
      </c>
      <c r="B246" s="449" t="s">
        <v>997</v>
      </c>
      <c r="C246" s="449" t="s">
        <v>998</v>
      </c>
      <c r="D246" s="449" t="s">
        <v>1069</v>
      </c>
      <c r="E246" s="449" t="s">
        <v>1070</v>
      </c>
      <c r="F246" s="453">
        <v>956</v>
      </c>
      <c r="G246" s="453">
        <v>51624</v>
      </c>
      <c r="H246" s="453">
        <v>0.95500961965369247</v>
      </c>
      <c r="I246" s="453">
        <v>54</v>
      </c>
      <c r="J246" s="453">
        <v>932</v>
      </c>
      <c r="K246" s="453">
        <v>54056</v>
      </c>
      <c r="L246" s="453">
        <v>1</v>
      </c>
      <c r="M246" s="453">
        <v>58</v>
      </c>
      <c r="N246" s="453">
        <v>480</v>
      </c>
      <c r="O246" s="453">
        <v>27840</v>
      </c>
      <c r="P246" s="523">
        <v>0.51502145922746778</v>
      </c>
      <c r="Q246" s="454">
        <v>58</v>
      </c>
    </row>
    <row r="247" spans="1:17" ht="14.4" customHeight="1" x14ac:dyDescent="0.3">
      <c r="A247" s="448" t="s">
        <v>1163</v>
      </c>
      <c r="B247" s="449" t="s">
        <v>997</v>
      </c>
      <c r="C247" s="449" t="s">
        <v>998</v>
      </c>
      <c r="D247" s="449" t="s">
        <v>1071</v>
      </c>
      <c r="E247" s="449" t="s">
        <v>1072</v>
      </c>
      <c r="F247" s="453"/>
      <c r="G247" s="453"/>
      <c r="H247" s="453"/>
      <c r="I247" s="453"/>
      <c r="J247" s="453">
        <v>2</v>
      </c>
      <c r="K247" s="453">
        <v>4346</v>
      </c>
      <c r="L247" s="453">
        <v>1</v>
      </c>
      <c r="M247" s="453">
        <v>2173</v>
      </c>
      <c r="N247" s="453">
        <v>7</v>
      </c>
      <c r="O247" s="453">
        <v>15211</v>
      </c>
      <c r="P247" s="523">
        <v>3.5</v>
      </c>
      <c r="Q247" s="454">
        <v>2173</v>
      </c>
    </row>
    <row r="248" spans="1:17" ht="14.4" customHeight="1" x14ac:dyDescent="0.3">
      <c r="A248" s="448" t="s">
        <v>1163</v>
      </c>
      <c r="B248" s="449" t="s">
        <v>997</v>
      </c>
      <c r="C248" s="449" t="s">
        <v>998</v>
      </c>
      <c r="D248" s="449" t="s">
        <v>1077</v>
      </c>
      <c r="E248" s="449" t="s">
        <v>1078</v>
      </c>
      <c r="F248" s="453">
        <v>585</v>
      </c>
      <c r="G248" s="453">
        <v>98865</v>
      </c>
      <c r="H248" s="453">
        <v>1.1818888224745965</v>
      </c>
      <c r="I248" s="453">
        <v>169</v>
      </c>
      <c r="J248" s="453">
        <v>478</v>
      </c>
      <c r="K248" s="453">
        <v>83650</v>
      </c>
      <c r="L248" s="453">
        <v>1</v>
      </c>
      <c r="M248" s="453">
        <v>175</v>
      </c>
      <c r="N248" s="453">
        <v>690</v>
      </c>
      <c r="O248" s="453">
        <v>121440</v>
      </c>
      <c r="P248" s="523">
        <v>1.4517632994620442</v>
      </c>
      <c r="Q248" s="454">
        <v>176</v>
      </c>
    </row>
    <row r="249" spans="1:17" ht="14.4" customHeight="1" x14ac:dyDescent="0.3">
      <c r="A249" s="448" t="s">
        <v>1163</v>
      </c>
      <c r="B249" s="449" t="s">
        <v>997</v>
      </c>
      <c r="C249" s="449" t="s">
        <v>998</v>
      </c>
      <c r="D249" s="449" t="s">
        <v>1083</v>
      </c>
      <c r="E249" s="449" t="s">
        <v>1084</v>
      </c>
      <c r="F249" s="453">
        <v>13</v>
      </c>
      <c r="G249" s="453">
        <v>2119</v>
      </c>
      <c r="H249" s="453">
        <v>0.83589743589743593</v>
      </c>
      <c r="I249" s="453">
        <v>163</v>
      </c>
      <c r="J249" s="453">
        <v>15</v>
      </c>
      <c r="K249" s="453">
        <v>2535</v>
      </c>
      <c r="L249" s="453">
        <v>1</v>
      </c>
      <c r="M249" s="453">
        <v>169</v>
      </c>
      <c r="N249" s="453">
        <v>32</v>
      </c>
      <c r="O249" s="453">
        <v>5440</v>
      </c>
      <c r="P249" s="523">
        <v>2.1459566074950689</v>
      </c>
      <c r="Q249" s="454">
        <v>170</v>
      </c>
    </row>
    <row r="250" spans="1:17" ht="14.4" customHeight="1" x14ac:dyDescent="0.3">
      <c r="A250" s="448" t="s">
        <v>1163</v>
      </c>
      <c r="B250" s="449" t="s">
        <v>997</v>
      </c>
      <c r="C250" s="449" t="s">
        <v>998</v>
      </c>
      <c r="D250" s="449" t="s">
        <v>1087</v>
      </c>
      <c r="E250" s="449" t="s">
        <v>1088</v>
      </c>
      <c r="F250" s="453">
        <v>7</v>
      </c>
      <c r="G250" s="453">
        <v>7056</v>
      </c>
      <c r="H250" s="453">
        <v>0.69792284866468846</v>
      </c>
      <c r="I250" s="453">
        <v>1008</v>
      </c>
      <c r="J250" s="453">
        <v>10</v>
      </c>
      <c r="K250" s="453">
        <v>10110</v>
      </c>
      <c r="L250" s="453">
        <v>1</v>
      </c>
      <c r="M250" s="453">
        <v>1011</v>
      </c>
      <c r="N250" s="453">
        <v>4</v>
      </c>
      <c r="O250" s="453">
        <v>4048</v>
      </c>
      <c r="P250" s="523">
        <v>0.40039564787339266</v>
      </c>
      <c r="Q250" s="454">
        <v>1012</v>
      </c>
    </row>
    <row r="251" spans="1:17" ht="14.4" customHeight="1" x14ac:dyDescent="0.3">
      <c r="A251" s="448" t="s">
        <v>1163</v>
      </c>
      <c r="B251" s="449" t="s">
        <v>997</v>
      </c>
      <c r="C251" s="449" t="s">
        <v>998</v>
      </c>
      <c r="D251" s="449" t="s">
        <v>1091</v>
      </c>
      <c r="E251" s="449" t="s">
        <v>1092</v>
      </c>
      <c r="F251" s="453">
        <v>7</v>
      </c>
      <c r="G251" s="453">
        <v>15848</v>
      </c>
      <c r="H251" s="453"/>
      <c r="I251" s="453">
        <v>2264</v>
      </c>
      <c r="J251" s="453"/>
      <c r="K251" s="453"/>
      <c r="L251" s="453"/>
      <c r="M251" s="453"/>
      <c r="N251" s="453">
        <v>7</v>
      </c>
      <c r="O251" s="453">
        <v>16079</v>
      </c>
      <c r="P251" s="523"/>
      <c r="Q251" s="454">
        <v>2297</v>
      </c>
    </row>
    <row r="252" spans="1:17" ht="14.4" customHeight="1" x14ac:dyDescent="0.3">
      <c r="A252" s="448" t="s">
        <v>1163</v>
      </c>
      <c r="B252" s="449" t="s">
        <v>997</v>
      </c>
      <c r="C252" s="449" t="s">
        <v>998</v>
      </c>
      <c r="D252" s="449" t="s">
        <v>1093</v>
      </c>
      <c r="E252" s="449" t="s">
        <v>1094</v>
      </c>
      <c r="F252" s="453"/>
      <c r="G252" s="453"/>
      <c r="H252" s="453"/>
      <c r="I252" s="453"/>
      <c r="J252" s="453"/>
      <c r="K252" s="453"/>
      <c r="L252" s="453"/>
      <c r="M252" s="453"/>
      <c r="N252" s="453">
        <v>1</v>
      </c>
      <c r="O252" s="453">
        <v>264</v>
      </c>
      <c r="P252" s="523"/>
      <c r="Q252" s="454">
        <v>264</v>
      </c>
    </row>
    <row r="253" spans="1:17" ht="14.4" customHeight="1" x14ac:dyDescent="0.3">
      <c r="A253" s="448" t="s">
        <v>1163</v>
      </c>
      <c r="B253" s="449" t="s">
        <v>997</v>
      </c>
      <c r="C253" s="449" t="s">
        <v>998</v>
      </c>
      <c r="D253" s="449" t="s">
        <v>1095</v>
      </c>
      <c r="E253" s="449" t="s">
        <v>1096</v>
      </c>
      <c r="F253" s="453">
        <v>204</v>
      </c>
      <c r="G253" s="453">
        <v>410448</v>
      </c>
      <c r="H253" s="453">
        <v>1.0825763570185156</v>
      </c>
      <c r="I253" s="453">
        <v>2012</v>
      </c>
      <c r="J253" s="453">
        <v>178</v>
      </c>
      <c r="K253" s="453">
        <v>379140</v>
      </c>
      <c r="L253" s="453">
        <v>1</v>
      </c>
      <c r="M253" s="453">
        <v>2130</v>
      </c>
      <c r="N253" s="453">
        <v>46</v>
      </c>
      <c r="O253" s="453">
        <v>98026</v>
      </c>
      <c r="P253" s="523">
        <v>0.2585482935063565</v>
      </c>
      <c r="Q253" s="454">
        <v>2131</v>
      </c>
    </row>
    <row r="254" spans="1:17" ht="14.4" customHeight="1" x14ac:dyDescent="0.3">
      <c r="A254" s="448" t="s">
        <v>1163</v>
      </c>
      <c r="B254" s="449" t="s">
        <v>997</v>
      </c>
      <c r="C254" s="449" t="s">
        <v>998</v>
      </c>
      <c r="D254" s="449" t="s">
        <v>1097</v>
      </c>
      <c r="E254" s="449" t="s">
        <v>1098</v>
      </c>
      <c r="F254" s="453">
        <v>1</v>
      </c>
      <c r="G254" s="453">
        <v>226</v>
      </c>
      <c r="H254" s="453">
        <v>0.93388429752066116</v>
      </c>
      <c r="I254" s="453">
        <v>226</v>
      </c>
      <c r="J254" s="453">
        <v>1</v>
      </c>
      <c r="K254" s="453">
        <v>242</v>
      </c>
      <c r="L254" s="453">
        <v>1</v>
      </c>
      <c r="M254" s="453">
        <v>242</v>
      </c>
      <c r="N254" s="453">
        <v>1</v>
      </c>
      <c r="O254" s="453">
        <v>242</v>
      </c>
      <c r="P254" s="523">
        <v>1</v>
      </c>
      <c r="Q254" s="454">
        <v>242</v>
      </c>
    </row>
    <row r="255" spans="1:17" ht="14.4" customHeight="1" x14ac:dyDescent="0.3">
      <c r="A255" s="448" t="s">
        <v>1163</v>
      </c>
      <c r="B255" s="449" t="s">
        <v>997</v>
      </c>
      <c r="C255" s="449" t="s">
        <v>998</v>
      </c>
      <c r="D255" s="449" t="s">
        <v>1099</v>
      </c>
      <c r="E255" s="449" t="s">
        <v>1100</v>
      </c>
      <c r="F255" s="453">
        <v>2</v>
      </c>
      <c r="G255" s="453">
        <v>836</v>
      </c>
      <c r="H255" s="453"/>
      <c r="I255" s="453">
        <v>418</v>
      </c>
      <c r="J255" s="453"/>
      <c r="K255" s="453"/>
      <c r="L255" s="453"/>
      <c r="M255" s="453"/>
      <c r="N255" s="453">
        <v>1</v>
      </c>
      <c r="O255" s="453">
        <v>424</v>
      </c>
      <c r="P255" s="523"/>
      <c r="Q255" s="454">
        <v>424</v>
      </c>
    </row>
    <row r="256" spans="1:17" ht="14.4" customHeight="1" x14ac:dyDescent="0.3">
      <c r="A256" s="448" t="s">
        <v>1163</v>
      </c>
      <c r="B256" s="449" t="s">
        <v>997</v>
      </c>
      <c r="C256" s="449" t="s">
        <v>998</v>
      </c>
      <c r="D256" s="449" t="s">
        <v>1104</v>
      </c>
      <c r="E256" s="449" t="s">
        <v>1105</v>
      </c>
      <c r="F256" s="453"/>
      <c r="G256" s="453"/>
      <c r="H256" s="453"/>
      <c r="I256" s="453"/>
      <c r="J256" s="453"/>
      <c r="K256" s="453"/>
      <c r="L256" s="453"/>
      <c r="M256" s="453"/>
      <c r="N256" s="453">
        <v>2</v>
      </c>
      <c r="O256" s="453">
        <v>10440</v>
      </c>
      <c r="P256" s="523"/>
      <c r="Q256" s="454">
        <v>5220</v>
      </c>
    </row>
    <row r="257" spans="1:17" ht="14.4" customHeight="1" x14ac:dyDescent="0.3">
      <c r="A257" s="448" t="s">
        <v>1163</v>
      </c>
      <c r="B257" s="449" t="s">
        <v>997</v>
      </c>
      <c r="C257" s="449" t="s">
        <v>998</v>
      </c>
      <c r="D257" s="449" t="s">
        <v>1108</v>
      </c>
      <c r="E257" s="449" t="s">
        <v>1109</v>
      </c>
      <c r="F257" s="453">
        <v>1</v>
      </c>
      <c r="G257" s="453">
        <v>269</v>
      </c>
      <c r="H257" s="453">
        <v>0.93402777777777779</v>
      </c>
      <c r="I257" s="453">
        <v>269</v>
      </c>
      <c r="J257" s="453">
        <v>1</v>
      </c>
      <c r="K257" s="453">
        <v>288</v>
      </c>
      <c r="L257" s="453">
        <v>1</v>
      </c>
      <c r="M257" s="453">
        <v>288</v>
      </c>
      <c r="N257" s="453">
        <v>6</v>
      </c>
      <c r="O257" s="453">
        <v>1734</v>
      </c>
      <c r="P257" s="523">
        <v>6.020833333333333</v>
      </c>
      <c r="Q257" s="454">
        <v>289</v>
      </c>
    </row>
    <row r="258" spans="1:17" ht="14.4" customHeight="1" x14ac:dyDescent="0.3">
      <c r="A258" s="448" t="s">
        <v>1163</v>
      </c>
      <c r="B258" s="449" t="s">
        <v>997</v>
      </c>
      <c r="C258" s="449" t="s">
        <v>998</v>
      </c>
      <c r="D258" s="449" t="s">
        <v>1110</v>
      </c>
      <c r="E258" s="449" t="s">
        <v>1111</v>
      </c>
      <c r="F258" s="453">
        <v>2</v>
      </c>
      <c r="G258" s="453">
        <v>2100</v>
      </c>
      <c r="H258" s="453"/>
      <c r="I258" s="453">
        <v>1050</v>
      </c>
      <c r="J258" s="453"/>
      <c r="K258" s="453"/>
      <c r="L258" s="453"/>
      <c r="M258" s="453"/>
      <c r="N258" s="453">
        <v>1</v>
      </c>
      <c r="O258" s="453">
        <v>1098</v>
      </c>
      <c r="P258" s="523"/>
      <c r="Q258" s="454">
        <v>1098</v>
      </c>
    </row>
    <row r="259" spans="1:17" ht="14.4" customHeight="1" x14ac:dyDescent="0.3">
      <c r="A259" s="448" t="s">
        <v>1163</v>
      </c>
      <c r="B259" s="449" t="s">
        <v>997</v>
      </c>
      <c r="C259" s="449" t="s">
        <v>998</v>
      </c>
      <c r="D259" s="449" t="s">
        <v>1116</v>
      </c>
      <c r="E259" s="449" t="s">
        <v>1117</v>
      </c>
      <c r="F259" s="453"/>
      <c r="G259" s="453"/>
      <c r="H259" s="453"/>
      <c r="I259" s="453"/>
      <c r="J259" s="453">
        <v>5</v>
      </c>
      <c r="K259" s="453">
        <v>0</v>
      </c>
      <c r="L259" s="453"/>
      <c r="M259" s="453">
        <v>0</v>
      </c>
      <c r="N259" s="453">
        <v>1</v>
      </c>
      <c r="O259" s="453">
        <v>0</v>
      </c>
      <c r="P259" s="523"/>
      <c r="Q259" s="454">
        <v>0</v>
      </c>
    </row>
    <row r="260" spans="1:17" ht="14.4" customHeight="1" x14ac:dyDescent="0.3">
      <c r="A260" s="448" t="s">
        <v>1163</v>
      </c>
      <c r="B260" s="449" t="s">
        <v>997</v>
      </c>
      <c r="C260" s="449" t="s">
        <v>998</v>
      </c>
      <c r="D260" s="449" t="s">
        <v>1118</v>
      </c>
      <c r="E260" s="449" t="s">
        <v>1119</v>
      </c>
      <c r="F260" s="453"/>
      <c r="G260" s="453"/>
      <c r="H260" s="453"/>
      <c r="I260" s="453"/>
      <c r="J260" s="453"/>
      <c r="K260" s="453"/>
      <c r="L260" s="453"/>
      <c r="M260" s="453"/>
      <c r="N260" s="453">
        <v>3</v>
      </c>
      <c r="O260" s="453">
        <v>0</v>
      </c>
      <c r="P260" s="523"/>
      <c r="Q260" s="454">
        <v>0</v>
      </c>
    </row>
    <row r="261" spans="1:17" ht="14.4" customHeight="1" x14ac:dyDescent="0.3">
      <c r="A261" s="448" t="s">
        <v>1164</v>
      </c>
      <c r="B261" s="449" t="s">
        <v>997</v>
      </c>
      <c r="C261" s="449" t="s">
        <v>998</v>
      </c>
      <c r="D261" s="449" t="s">
        <v>999</v>
      </c>
      <c r="E261" s="449" t="s">
        <v>1000</v>
      </c>
      <c r="F261" s="453"/>
      <c r="G261" s="453"/>
      <c r="H261" s="453"/>
      <c r="I261" s="453"/>
      <c r="J261" s="453">
        <v>8</v>
      </c>
      <c r="K261" s="453">
        <v>17808</v>
      </c>
      <c r="L261" s="453">
        <v>1</v>
      </c>
      <c r="M261" s="453">
        <v>2226</v>
      </c>
      <c r="N261" s="453">
        <v>6</v>
      </c>
      <c r="O261" s="453">
        <v>13374</v>
      </c>
      <c r="P261" s="523">
        <v>0.75101078167115898</v>
      </c>
      <c r="Q261" s="454">
        <v>2229</v>
      </c>
    </row>
    <row r="262" spans="1:17" ht="14.4" customHeight="1" x14ac:dyDescent="0.3">
      <c r="A262" s="448" t="s">
        <v>1164</v>
      </c>
      <c r="B262" s="449" t="s">
        <v>997</v>
      </c>
      <c r="C262" s="449" t="s">
        <v>998</v>
      </c>
      <c r="D262" s="449" t="s">
        <v>1003</v>
      </c>
      <c r="E262" s="449" t="s">
        <v>1004</v>
      </c>
      <c r="F262" s="453">
        <v>74</v>
      </c>
      <c r="G262" s="453">
        <v>3996</v>
      </c>
      <c r="H262" s="453">
        <v>0.48518698397280235</v>
      </c>
      <c r="I262" s="453">
        <v>54</v>
      </c>
      <c r="J262" s="453">
        <v>142</v>
      </c>
      <c r="K262" s="453">
        <v>8236</v>
      </c>
      <c r="L262" s="453">
        <v>1</v>
      </c>
      <c r="M262" s="453">
        <v>58</v>
      </c>
      <c r="N262" s="453">
        <v>31</v>
      </c>
      <c r="O262" s="453">
        <v>1798</v>
      </c>
      <c r="P262" s="523">
        <v>0.21830985915492956</v>
      </c>
      <c r="Q262" s="454">
        <v>58</v>
      </c>
    </row>
    <row r="263" spans="1:17" ht="14.4" customHeight="1" x14ac:dyDescent="0.3">
      <c r="A263" s="448" t="s">
        <v>1164</v>
      </c>
      <c r="B263" s="449" t="s">
        <v>997</v>
      </c>
      <c r="C263" s="449" t="s">
        <v>998</v>
      </c>
      <c r="D263" s="449" t="s">
        <v>1005</v>
      </c>
      <c r="E263" s="449" t="s">
        <v>1006</v>
      </c>
      <c r="F263" s="453">
        <v>98</v>
      </c>
      <c r="G263" s="453">
        <v>12054</v>
      </c>
      <c r="H263" s="453">
        <v>0.44667605425035206</v>
      </c>
      <c r="I263" s="453">
        <v>123</v>
      </c>
      <c r="J263" s="453">
        <v>206</v>
      </c>
      <c r="K263" s="453">
        <v>26986</v>
      </c>
      <c r="L263" s="453">
        <v>1</v>
      </c>
      <c r="M263" s="453">
        <v>131</v>
      </c>
      <c r="N263" s="453">
        <v>43</v>
      </c>
      <c r="O263" s="453">
        <v>5633</v>
      </c>
      <c r="P263" s="523">
        <v>0.20873786407766989</v>
      </c>
      <c r="Q263" s="454">
        <v>131</v>
      </c>
    </row>
    <row r="264" spans="1:17" ht="14.4" customHeight="1" x14ac:dyDescent="0.3">
      <c r="A264" s="448" t="s">
        <v>1164</v>
      </c>
      <c r="B264" s="449" t="s">
        <v>997</v>
      </c>
      <c r="C264" s="449" t="s">
        <v>998</v>
      </c>
      <c r="D264" s="449" t="s">
        <v>1007</v>
      </c>
      <c r="E264" s="449" t="s">
        <v>1008</v>
      </c>
      <c r="F264" s="453">
        <v>4</v>
      </c>
      <c r="G264" s="453">
        <v>708</v>
      </c>
      <c r="H264" s="453">
        <v>0.41622574955908287</v>
      </c>
      <c r="I264" s="453">
        <v>177</v>
      </c>
      <c r="J264" s="453">
        <v>9</v>
      </c>
      <c r="K264" s="453">
        <v>1701</v>
      </c>
      <c r="L264" s="453">
        <v>1</v>
      </c>
      <c r="M264" s="453">
        <v>189</v>
      </c>
      <c r="N264" s="453">
        <v>4</v>
      </c>
      <c r="O264" s="453">
        <v>756</v>
      </c>
      <c r="P264" s="523">
        <v>0.44444444444444442</v>
      </c>
      <c r="Q264" s="454">
        <v>189</v>
      </c>
    </row>
    <row r="265" spans="1:17" ht="14.4" customHeight="1" x14ac:dyDescent="0.3">
      <c r="A265" s="448" t="s">
        <v>1164</v>
      </c>
      <c r="B265" s="449" t="s">
        <v>997</v>
      </c>
      <c r="C265" s="449" t="s">
        <v>998</v>
      </c>
      <c r="D265" s="449" t="s">
        <v>1011</v>
      </c>
      <c r="E265" s="449" t="s">
        <v>1012</v>
      </c>
      <c r="F265" s="453">
        <v>7</v>
      </c>
      <c r="G265" s="453">
        <v>2688</v>
      </c>
      <c r="H265" s="453">
        <v>0.41277641277641275</v>
      </c>
      <c r="I265" s="453">
        <v>384</v>
      </c>
      <c r="J265" s="453">
        <v>16</v>
      </c>
      <c r="K265" s="453">
        <v>6512</v>
      </c>
      <c r="L265" s="453">
        <v>1</v>
      </c>
      <c r="M265" s="453">
        <v>407</v>
      </c>
      <c r="N265" s="453">
        <v>2</v>
      </c>
      <c r="O265" s="453">
        <v>816</v>
      </c>
      <c r="P265" s="523">
        <v>0.12530712530712532</v>
      </c>
      <c r="Q265" s="454">
        <v>408</v>
      </c>
    </row>
    <row r="266" spans="1:17" ht="14.4" customHeight="1" x14ac:dyDescent="0.3">
      <c r="A266" s="448" t="s">
        <v>1164</v>
      </c>
      <c r="B266" s="449" t="s">
        <v>997</v>
      </c>
      <c r="C266" s="449" t="s">
        <v>998</v>
      </c>
      <c r="D266" s="449" t="s">
        <v>1013</v>
      </c>
      <c r="E266" s="449" t="s">
        <v>1014</v>
      </c>
      <c r="F266" s="453">
        <v>11</v>
      </c>
      <c r="G266" s="453">
        <v>1892</v>
      </c>
      <c r="H266" s="453">
        <v>0.33030726256983239</v>
      </c>
      <c r="I266" s="453">
        <v>172</v>
      </c>
      <c r="J266" s="453">
        <v>32</v>
      </c>
      <c r="K266" s="453">
        <v>5728</v>
      </c>
      <c r="L266" s="453">
        <v>1</v>
      </c>
      <c r="M266" s="453">
        <v>179</v>
      </c>
      <c r="N266" s="453">
        <v>11</v>
      </c>
      <c r="O266" s="453">
        <v>1980</v>
      </c>
      <c r="P266" s="523">
        <v>0.34567039106145253</v>
      </c>
      <c r="Q266" s="454">
        <v>180</v>
      </c>
    </row>
    <row r="267" spans="1:17" ht="14.4" customHeight="1" x14ac:dyDescent="0.3">
      <c r="A267" s="448" t="s">
        <v>1164</v>
      </c>
      <c r="B267" s="449" t="s">
        <v>997</v>
      </c>
      <c r="C267" s="449" t="s">
        <v>998</v>
      </c>
      <c r="D267" s="449" t="s">
        <v>1015</v>
      </c>
      <c r="E267" s="449" t="s">
        <v>1016</v>
      </c>
      <c r="F267" s="453">
        <v>4</v>
      </c>
      <c r="G267" s="453">
        <v>2132</v>
      </c>
      <c r="H267" s="453">
        <v>0.24979496192149972</v>
      </c>
      <c r="I267" s="453">
        <v>533</v>
      </c>
      <c r="J267" s="453">
        <v>15</v>
      </c>
      <c r="K267" s="453">
        <v>8535</v>
      </c>
      <c r="L267" s="453">
        <v>1</v>
      </c>
      <c r="M267" s="453">
        <v>569</v>
      </c>
      <c r="N267" s="453">
        <v>4</v>
      </c>
      <c r="O267" s="453">
        <v>2276</v>
      </c>
      <c r="P267" s="523">
        <v>0.26666666666666666</v>
      </c>
      <c r="Q267" s="454">
        <v>569</v>
      </c>
    </row>
    <row r="268" spans="1:17" ht="14.4" customHeight="1" x14ac:dyDescent="0.3">
      <c r="A268" s="448" t="s">
        <v>1164</v>
      </c>
      <c r="B268" s="449" t="s">
        <v>997</v>
      </c>
      <c r="C268" s="449" t="s">
        <v>998</v>
      </c>
      <c r="D268" s="449" t="s">
        <v>1017</v>
      </c>
      <c r="E268" s="449" t="s">
        <v>1018</v>
      </c>
      <c r="F268" s="453">
        <v>25</v>
      </c>
      <c r="G268" s="453">
        <v>8050</v>
      </c>
      <c r="H268" s="453">
        <v>0.45339341030695579</v>
      </c>
      <c r="I268" s="453">
        <v>322</v>
      </c>
      <c r="J268" s="453">
        <v>53</v>
      </c>
      <c r="K268" s="453">
        <v>17755</v>
      </c>
      <c r="L268" s="453">
        <v>1</v>
      </c>
      <c r="M268" s="453">
        <v>335</v>
      </c>
      <c r="N268" s="453">
        <v>34</v>
      </c>
      <c r="O268" s="453">
        <v>11424</v>
      </c>
      <c r="P268" s="523">
        <v>0.6434243874964799</v>
      </c>
      <c r="Q268" s="454">
        <v>336</v>
      </c>
    </row>
    <row r="269" spans="1:17" ht="14.4" customHeight="1" x14ac:dyDescent="0.3">
      <c r="A269" s="448" t="s">
        <v>1164</v>
      </c>
      <c r="B269" s="449" t="s">
        <v>997</v>
      </c>
      <c r="C269" s="449" t="s">
        <v>998</v>
      </c>
      <c r="D269" s="449" t="s">
        <v>1019</v>
      </c>
      <c r="E269" s="449" t="s">
        <v>1020</v>
      </c>
      <c r="F269" s="453"/>
      <c r="G269" s="453"/>
      <c r="H269" s="453"/>
      <c r="I269" s="453"/>
      <c r="J269" s="453"/>
      <c r="K269" s="453"/>
      <c r="L269" s="453"/>
      <c r="M269" s="453"/>
      <c r="N269" s="453">
        <v>2</v>
      </c>
      <c r="O269" s="453">
        <v>918</v>
      </c>
      <c r="P269" s="523"/>
      <c r="Q269" s="454">
        <v>459</v>
      </c>
    </row>
    <row r="270" spans="1:17" ht="14.4" customHeight="1" x14ac:dyDescent="0.3">
      <c r="A270" s="448" t="s">
        <v>1164</v>
      </c>
      <c r="B270" s="449" t="s">
        <v>997</v>
      </c>
      <c r="C270" s="449" t="s">
        <v>998</v>
      </c>
      <c r="D270" s="449" t="s">
        <v>1021</v>
      </c>
      <c r="E270" s="449" t="s">
        <v>1022</v>
      </c>
      <c r="F270" s="453">
        <v>36</v>
      </c>
      <c r="G270" s="453">
        <v>12276</v>
      </c>
      <c r="H270" s="453">
        <v>0.95066986757531169</v>
      </c>
      <c r="I270" s="453">
        <v>341</v>
      </c>
      <c r="J270" s="453">
        <v>37</v>
      </c>
      <c r="K270" s="453">
        <v>12913</v>
      </c>
      <c r="L270" s="453">
        <v>1</v>
      </c>
      <c r="M270" s="453">
        <v>349</v>
      </c>
      <c r="N270" s="453">
        <v>48</v>
      </c>
      <c r="O270" s="453">
        <v>16752</v>
      </c>
      <c r="P270" s="523">
        <v>1.2972972972972974</v>
      </c>
      <c r="Q270" s="454">
        <v>349</v>
      </c>
    </row>
    <row r="271" spans="1:17" ht="14.4" customHeight="1" x14ac:dyDescent="0.3">
      <c r="A271" s="448" t="s">
        <v>1164</v>
      </c>
      <c r="B271" s="449" t="s">
        <v>997</v>
      </c>
      <c r="C271" s="449" t="s">
        <v>998</v>
      </c>
      <c r="D271" s="449" t="s">
        <v>1029</v>
      </c>
      <c r="E271" s="449" t="s">
        <v>1030</v>
      </c>
      <c r="F271" s="453">
        <v>5</v>
      </c>
      <c r="G271" s="453">
        <v>545</v>
      </c>
      <c r="H271" s="453">
        <v>0.51756885090218419</v>
      </c>
      <c r="I271" s="453">
        <v>109</v>
      </c>
      <c r="J271" s="453">
        <v>9</v>
      </c>
      <c r="K271" s="453">
        <v>1053</v>
      </c>
      <c r="L271" s="453">
        <v>1</v>
      </c>
      <c r="M271" s="453">
        <v>117</v>
      </c>
      <c r="N271" s="453">
        <v>1</v>
      </c>
      <c r="O271" s="453">
        <v>117</v>
      </c>
      <c r="P271" s="523">
        <v>0.1111111111111111</v>
      </c>
      <c r="Q271" s="454">
        <v>117</v>
      </c>
    </row>
    <row r="272" spans="1:17" ht="14.4" customHeight="1" x14ac:dyDescent="0.3">
      <c r="A272" s="448" t="s">
        <v>1164</v>
      </c>
      <c r="B272" s="449" t="s">
        <v>997</v>
      </c>
      <c r="C272" s="449" t="s">
        <v>998</v>
      </c>
      <c r="D272" s="449" t="s">
        <v>1035</v>
      </c>
      <c r="E272" s="449" t="s">
        <v>1036</v>
      </c>
      <c r="F272" s="453">
        <v>3</v>
      </c>
      <c r="G272" s="453">
        <v>1128</v>
      </c>
      <c r="H272" s="453">
        <v>0.72868217054263562</v>
      </c>
      <c r="I272" s="453">
        <v>376</v>
      </c>
      <c r="J272" s="453">
        <v>4</v>
      </c>
      <c r="K272" s="453">
        <v>1548</v>
      </c>
      <c r="L272" s="453">
        <v>1</v>
      </c>
      <c r="M272" s="453">
        <v>387</v>
      </c>
      <c r="N272" s="453"/>
      <c r="O272" s="453"/>
      <c r="P272" s="523"/>
      <c r="Q272" s="454"/>
    </row>
    <row r="273" spans="1:17" ht="14.4" customHeight="1" x14ac:dyDescent="0.3">
      <c r="A273" s="448" t="s">
        <v>1164</v>
      </c>
      <c r="B273" s="449" t="s">
        <v>997</v>
      </c>
      <c r="C273" s="449" t="s">
        <v>998</v>
      </c>
      <c r="D273" s="449" t="s">
        <v>1037</v>
      </c>
      <c r="E273" s="449" t="s">
        <v>1038</v>
      </c>
      <c r="F273" s="453">
        <v>3</v>
      </c>
      <c r="G273" s="453">
        <v>111</v>
      </c>
      <c r="H273" s="453">
        <v>0.48684210526315791</v>
      </c>
      <c r="I273" s="453">
        <v>37</v>
      </c>
      <c r="J273" s="453">
        <v>6</v>
      </c>
      <c r="K273" s="453">
        <v>228</v>
      </c>
      <c r="L273" s="453">
        <v>1</v>
      </c>
      <c r="M273" s="453">
        <v>38</v>
      </c>
      <c r="N273" s="453">
        <v>1</v>
      </c>
      <c r="O273" s="453">
        <v>38</v>
      </c>
      <c r="P273" s="523">
        <v>0.16666666666666666</v>
      </c>
      <c r="Q273" s="454">
        <v>38</v>
      </c>
    </row>
    <row r="274" spans="1:17" ht="14.4" customHeight="1" x14ac:dyDescent="0.3">
      <c r="A274" s="448" t="s">
        <v>1164</v>
      </c>
      <c r="B274" s="449" t="s">
        <v>997</v>
      </c>
      <c r="C274" s="449" t="s">
        <v>998</v>
      </c>
      <c r="D274" s="449" t="s">
        <v>1041</v>
      </c>
      <c r="E274" s="449" t="s">
        <v>1042</v>
      </c>
      <c r="F274" s="453">
        <v>4</v>
      </c>
      <c r="G274" s="453">
        <v>2704</v>
      </c>
      <c r="H274" s="453">
        <v>0.96022727272727271</v>
      </c>
      <c r="I274" s="453">
        <v>676</v>
      </c>
      <c r="J274" s="453">
        <v>4</v>
      </c>
      <c r="K274" s="453">
        <v>2816</v>
      </c>
      <c r="L274" s="453">
        <v>1</v>
      </c>
      <c r="M274" s="453">
        <v>704</v>
      </c>
      <c r="N274" s="453"/>
      <c r="O274" s="453"/>
      <c r="P274" s="523"/>
      <c r="Q274" s="454"/>
    </row>
    <row r="275" spans="1:17" ht="14.4" customHeight="1" x14ac:dyDescent="0.3">
      <c r="A275" s="448" t="s">
        <v>1164</v>
      </c>
      <c r="B275" s="449" t="s">
        <v>997</v>
      </c>
      <c r="C275" s="449" t="s">
        <v>998</v>
      </c>
      <c r="D275" s="449" t="s">
        <v>1045</v>
      </c>
      <c r="E275" s="449" t="s">
        <v>1046</v>
      </c>
      <c r="F275" s="453">
        <v>54</v>
      </c>
      <c r="G275" s="453">
        <v>15390</v>
      </c>
      <c r="H275" s="453">
        <v>0.53289473684210531</v>
      </c>
      <c r="I275" s="453">
        <v>285</v>
      </c>
      <c r="J275" s="453">
        <v>95</v>
      </c>
      <c r="K275" s="453">
        <v>28880</v>
      </c>
      <c r="L275" s="453">
        <v>1</v>
      </c>
      <c r="M275" s="453">
        <v>304</v>
      </c>
      <c r="N275" s="453">
        <v>43</v>
      </c>
      <c r="O275" s="453">
        <v>13115</v>
      </c>
      <c r="P275" s="523">
        <v>0.45412049861495846</v>
      </c>
      <c r="Q275" s="454">
        <v>305</v>
      </c>
    </row>
    <row r="276" spans="1:17" ht="14.4" customHeight="1" x14ac:dyDescent="0.3">
      <c r="A276" s="448" t="s">
        <v>1164</v>
      </c>
      <c r="B276" s="449" t="s">
        <v>997</v>
      </c>
      <c r="C276" s="449" t="s">
        <v>998</v>
      </c>
      <c r="D276" s="449" t="s">
        <v>1047</v>
      </c>
      <c r="E276" s="449" t="s">
        <v>1048</v>
      </c>
      <c r="F276" s="453">
        <v>6</v>
      </c>
      <c r="G276" s="453">
        <v>21030</v>
      </c>
      <c r="H276" s="453">
        <v>0.3545656865389803</v>
      </c>
      <c r="I276" s="453">
        <v>3505</v>
      </c>
      <c r="J276" s="453">
        <v>16</v>
      </c>
      <c r="K276" s="453">
        <v>59312</v>
      </c>
      <c r="L276" s="453">
        <v>1</v>
      </c>
      <c r="M276" s="453">
        <v>3707</v>
      </c>
      <c r="N276" s="453">
        <v>16</v>
      </c>
      <c r="O276" s="453">
        <v>59392</v>
      </c>
      <c r="P276" s="523">
        <v>1.0013487995683841</v>
      </c>
      <c r="Q276" s="454">
        <v>3712</v>
      </c>
    </row>
    <row r="277" spans="1:17" ht="14.4" customHeight="1" x14ac:dyDescent="0.3">
      <c r="A277" s="448" t="s">
        <v>1164</v>
      </c>
      <c r="B277" s="449" t="s">
        <v>997</v>
      </c>
      <c r="C277" s="449" t="s">
        <v>998</v>
      </c>
      <c r="D277" s="449" t="s">
        <v>1049</v>
      </c>
      <c r="E277" s="449" t="s">
        <v>1050</v>
      </c>
      <c r="F277" s="453">
        <v>36</v>
      </c>
      <c r="G277" s="453">
        <v>16632</v>
      </c>
      <c r="H277" s="453">
        <v>0.48097165991902835</v>
      </c>
      <c r="I277" s="453">
        <v>462</v>
      </c>
      <c r="J277" s="453">
        <v>70</v>
      </c>
      <c r="K277" s="453">
        <v>34580</v>
      </c>
      <c r="L277" s="453">
        <v>1</v>
      </c>
      <c r="M277" s="453">
        <v>494</v>
      </c>
      <c r="N277" s="453">
        <v>24</v>
      </c>
      <c r="O277" s="453">
        <v>11856</v>
      </c>
      <c r="P277" s="523">
        <v>0.34285714285714286</v>
      </c>
      <c r="Q277" s="454">
        <v>494</v>
      </c>
    </row>
    <row r="278" spans="1:17" ht="14.4" customHeight="1" x14ac:dyDescent="0.3">
      <c r="A278" s="448" t="s">
        <v>1164</v>
      </c>
      <c r="B278" s="449" t="s">
        <v>997</v>
      </c>
      <c r="C278" s="449" t="s">
        <v>998</v>
      </c>
      <c r="D278" s="449" t="s">
        <v>1051</v>
      </c>
      <c r="E278" s="449" t="s">
        <v>1052</v>
      </c>
      <c r="F278" s="453"/>
      <c r="G278" s="453"/>
      <c r="H278" s="453"/>
      <c r="I278" s="453"/>
      <c r="J278" s="453">
        <v>3</v>
      </c>
      <c r="K278" s="453">
        <v>19713</v>
      </c>
      <c r="L278" s="453">
        <v>1</v>
      </c>
      <c r="M278" s="453">
        <v>6571</v>
      </c>
      <c r="N278" s="453">
        <v>2</v>
      </c>
      <c r="O278" s="453">
        <v>13160</v>
      </c>
      <c r="P278" s="523">
        <v>0.667579769695125</v>
      </c>
      <c r="Q278" s="454">
        <v>6580</v>
      </c>
    </row>
    <row r="279" spans="1:17" ht="14.4" customHeight="1" x14ac:dyDescent="0.3">
      <c r="A279" s="448" t="s">
        <v>1164</v>
      </c>
      <c r="B279" s="449" t="s">
        <v>997</v>
      </c>
      <c r="C279" s="449" t="s">
        <v>998</v>
      </c>
      <c r="D279" s="449" t="s">
        <v>1053</v>
      </c>
      <c r="E279" s="449" t="s">
        <v>1054</v>
      </c>
      <c r="F279" s="453">
        <v>86</v>
      </c>
      <c r="G279" s="453">
        <v>30616</v>
      </c>
      <c r="H279" s="453">
        <v>0.56289759146902008</v>
      </c>
      <c r="I279" s="453">
        <v>356</v>
      </c>
      <c r="J279" s="453">
        <v>147</v>
      </c>
      <c r="K279" s="453">
        <v>54390</v>
      </c>
      <c r="L279" s="453">
        <v>1</v>
      </c>
      <c r="M279" s="453">
        <v>370</v>
      </c>
      <c r="N279" s="453">
        <v>65</v>
      </c>
      <c r="O279" s="453">
        <v>24050</v>
      </c>
      <c r="P279" s="523">
        <v>0.44217687074829931</v>
      </c>
      <c r="Q279" s="454">
        <v>370</v>
      </c>
    </row>
    <row r="280" spans="1:17" ht="14.4" customHeight="1" x14ac:dyDescent="0.3">
      <c r="A280" s="448" t="s">
        <v>1164</v>
      </c>
      <c r="B280" s="449" t="s">
        <v>997</v>
      </c>
      <c r="C280" s="449" t="s">
        <v>998</v>
      </c>
      <c r="D280" s="449" t="s">
        <v>1059</v>
      </c>
      <c r="E280" s="449" t="s">
        <v>1060</v>
      </c>
      <c r="F280" s="453">
        <v>2</v>
      </c>
      <c r="G280" s="453">
        <v>210</v>
      </c>
      <c r="H280" s="453"/>
      <c r="I280" s="453">
        <v>105</v>
      </c>
      <c r="J280" s="453"/>
      <c r="K280" s="453"/>
      <c r="L280" s="453"/>
      <c r="M280" s="453"/>
      <c r="N280" s="453"/>
      <c r="O280" s="453"/>
      <c r="P280" s="523"/>
      <c r="Q280" s="454"/>
    </row>
    <row r="281" spans="1:17" ht="14.4" customHeight="1" x14ac:dyDescent="0.3">
      <c r="A281" s="448" t="s">
        <v>1164</v>
      </c>
      <c r="B281" s="449" t="s">
        <v>997</v>
      </c>
      <c r="C281" s="449" t="s">
        <v>998</v>
      </c>
      <c r="D281" s="449" t="s">
        <v>1061</v>
      </c>
      <c r="E281" s="449" t="s">
        <v>1062</v>
      </c>
      <c r="F281" s="453">
        <v>5</v>
      </c>
      <c r="G281" s="453">
        <v>585</v>
      </c>
      <c r="H281" s="453">
        <v>0.52</v>
      </c>
      <c r="I281" s="453">
        <v>117</v>
      </c>
      <c r="J281" s="453">
        <v>9</v>
      </c>
      <c r="K281" s="453">
        <v>1125</v>
      </c>
      <c r="L281" s="453">
        <v>1</v>
      </c>
      <c r="M281" s="453">
        <v>125</v>
      </c>
      <c r="N281" s="453">
        <v>5</v>
      </c>
      <c r="O281" s="453">
        <v>625</v>
      </c>
      <c r="P281" s="523">
        <v>0.55555555555555558</v>
      </c>
      <c r="Q281" s="454">
        <v>125</v>
      </c>
    </row>
    <row r="282" spans="1:17" ht="14.4" customHeight="1" x14ac:dyDescent="0.3">
      <c r="A282" s="448" t="s">
        <v>1164</v>
      </c>
      <c r="B282" s="449" t="s">
        <v>997</v>
      </c>
      <c r="C282" s="449" t="s">
        <v>998</v>
      </c>
      <c r="D282" s="449" t="s">
        <v>1063</v>
      </c>
      <c r="E282" s="449" t="s">
        <v>1064</v>
      </c>
      <c r="F282" s="453">
        <v>8</v>
      </c>
      <c r="G282" s="453">
        <v>3704</v>
      </c>
      <c r="H282" s="453">
        <v>0.62356902356902355</v>
      </c>
      <c r="I282" s="453">
        <v>463</v>
      </c>
      <c r="J282" s="453">
        <v>12</v>
      </c>
      <c r="K282" s="453">
        <v>5940</v>
      </c>
      <c r="L282" s="453">
        <v>1</v>
      </c>
      <c r="M282" s="453">
        <v>495</v>
      </c>
      <c r="N282" s="453"/>
      <c r="O282" s="453"/>
      <c r="P282" s="523"/>
      <c r="Q282" s="454"/>
    </row>
    <row r="283" spans="1:17" ht="14.4" customHeight="1" x14ac:dyDescent="0.3">
      <c r="A283" s="448" t="s">
        <v>1164</v>
      </c>
      <c r="B283" s="449" t="s">
        <v>997</v>
      </c>
      <c r="C283" s="449" t="s">
        <v>998</v>
      </c>
      <c r="D283" s="449" t="s">
        <v>1065</v>
      </c>
      <c r="E283" s="449" t="s">
        <v>1066</v>
      </c>
      <c r="F283" s="453"/>
      <c r="G283" s="453"/>
      <c r="H283" s="453"/>
      <c r="I283" s="453"/>
      <c r="J283" s="453"/>
      <c r="K283" s="453"/>
      <c r="L283" s="453"/>
      <c r="M283" s="453"/>
      <c r="N283" s="453">
        <v>1</v>
      </c>
      <c r="O283" s="453">
        <v>1285</v>
      </c>
      <c r="P283" s="523"/>
      <c r="Q283" s="454">
        <v>1285</v>
      </c>
    </row>
    <row r="284" spans="1:17" ht="14.4" customHeight="1" x14ac:dyDescent="0.3">
      <c r="A284" s="448" t="s">
        <v>1164</v>
      </c>
      <c r="B284" s="449" t="s">
        <v>997</v>
      </c>
      <c r="C284" s="449" t="s">
        <v>998</v>
      </c>
      <c r="D284" s="449" t="s">
        <v>1065</v>
      </c>
      <c r="E284" s="449"/>
      <c r="F284" s="453">
        <v>1</v>
      </c>
      <c r="G284" s="453">
        <v>1268</v>
      </c>
      <c r="H284" s="453"/>
      <c r="I284" s="453">
        <v>1268</v>
      </c>
      <c r="J284" s="453"/>
      <c r="K284" s="453"/>
      <c r="L284" s="453"/>
      <c r="M284" s="453"/>
      <c r="N284" s="453"/>
      <c r="O284" s="453"/>
      <c r="P284" s="523"/>
      <c r="Q284" s="454"/>
    </row>
    <row r="285" spans="1:17" ht="14.4" customHeight="1" x14ac:dyDescent="0.3">
      <c r="A285" s="448" t="s">
        <v>1164</v>
      </c>
      <c r="B285" s="449" t="s">
        <v>997</v>
      </c>
      <c r="C285" s="449" t="s">
        <v>998</v>
      </c>
      <c r="D285" s="449" t="s">
        <v>1067</v>
      </c>
      <c r="E285" s="449" t="s">
        <v>1068</v>
      </c>
      <c r="F285" s="453">
        <v>17</v>
      </c>
      <c r="G285" s="453">
        <v>7429</v>
      </c>
      <c r="H285" s="453">
        <v>0.50911458333333337</v>
      </c>
      <c r="I285" s="453">
        <v>437</v>
      </c>
      <c r="J285" s="453">
        <v>32</v>
      </c>
      <c r="K285" s="453">
        <v>14592</v>
      </c>
      <c r="L285" s="453">
        <v>1</v>
      </c>
      <c r="M285" s="453">
        <v>456</v>
      </c>
      <c r="N285" s="453">
        <v>21</v>
      </c>
      <c r="O285" s="453">
        <v>9576</v>
      </c>
      <c r="P285" s="523">
        <v>0.65625</v>
      </c>
      <c r="Q285" s="454">
        <v>456</v>
      </c>
    </row>
    <row r="286" spans="1:17" ht="14.4" customHeight="1" x14ac:dyDescent="0.3">
      <c r="A286" s="448" t="s">
        <v>1164</v>
      </c>
      <c r="B286" s="449" t="s">
        <v>997</v>
      </c>
      <c r="C286" s="449" t="s">
        <v>998</v>
      </c>
      <c r="D286" s="449" t="s">
        <v>1069</v>
      </c>
      <c r="E286" s="449" t="s">
        <v>1070</v>
      </c>
      <c r="F286" s="453">
        <v>14</v>
      </c>
      <c r="G286" s="453">
        <v>756</v>
      </c>
      <c r="H286" s="453">
        <v>0.93103448275862066</v>
      </c>
      <c r="I286" s="453">
        <v>54</v>
      </c>
      <c r="J286" s="453">
        <v>14</v>
      </c>
      <c r="K286" s="453">
        <v>812</v>
      </c>
      <c r="L286" s="453">
        <v>1</v>
      </c>
      <c r="M286" s="453">
        <v>58</v>
      </c>
      <c r="N286" s="453">
        <v>8</v>
      </c>
      <c r="O286" s="453">
        <v>464</v>
      </c>
      <c r="P286" s="523">
        <v>0.5714285714285714</v>
      </c>
      <c r="Q286" s="454">
        <v>58</v>
      </c>
    </row>
    <row r="287" spans="1:17" ht="14.4" customHeight="1" x14ac:dyDescent="0.3">
      <c r="A287" s="448" t="s">
        <v>1164</v>
      </c>
      <c r="B287" s="449" t="s">
        <v>997</v>
      </c>
      <c r="C287" s="449" t="s">
        <v>998</v>
      </c>
      <c r="D287" s="449" t="s">
        <v>1071</v>
      </c>
      <c r="E287" s="449" t="s">
        <v>1072</v>
      </c>
      <c r="F287" s="453"/>
      <c r="G287" s="453"/>
      <c r="H287" s="453"/>
      <c r="I287" s="453"/>
      <c r="J287" s="453">
        <v>6</v>
      </c>
      <c r="K287" s="453">
        <v>13038</v>
      </c>
      <c r="L287" s="453">
        <v>1</v>
      </c>
      <c r="M287" s="453">
        <v>2173</v>
      </c>
      <c r="N287" s="453"/>
      <c r="O287" s="453"/>
      <c r="P287" s="523"/>
      <c r="Q287" s="454"/>
    </row>
    <row r="288" spans="1:17" ht="14.4" customHeight="1" x14ac:dyDescent="0.3">
      <c r="A288" s="448" t="s">
        <v>1164</v>
      </c>
      <c r="B288" s="449" t="s">
        <v>997</v>
      </c>
      <c r="C288" s="449" t="s">
        <v>998</v>
      </c>
      <c r="D288" s="449" t="s">
        <v>1073</v>
      </c>
      <c r="E288" s="449" t="s">
        <v>1074</v>
      </c>
      <c r="F288" s="453"/>
      <c r="G288" s="453"/>
      <c r="H288" s="453"/>
      <c r="I288" s="453"/>
      <c r="J288" s="453"/>
      <c r="K288" s="453"/>
      <c r="L288" s="453"/>
      <c r="M288" s="453"/>
      <c r="N288" s="453">
        <v>4</v>
      </c>
      <c r="O288" s="453">
        <v>39048</v>
      </c>
      <c r="P288" s="523"/>
      <c r="Q288" s="454">
        <v>9762</v>
      </c>
    </row>
    <row r="289" spans="1:17" ht="14.4" customHeight="1" x14ac:dyDescent="0.3">
      <c r="A289" s="448" t="s">
        <v>1164</v>
      </c>
      <c r="B289" s="449" t="s">
        <v>997</v>
      </c>
      <c r="C289" s="449" t="s">
        <v>998</v>
      </c>
      <c r="D289" s="449" t="s">
        <v>1077</v>
      </c>
      <c r="E289" s="449" t="s">
        <v>1078</v>
      </c>
      <c r="F289" s="453">
        <v>417</v>
      </c>
      <c r="G289" s="453">
        <v>70473</v>
      </c>
      <c r="H289" s="453">
        <v>0.47265593561368208</v>
      </c>
      <c r="I289" s="453">
        <v>169</v>
      </c>
      <c r="J289" s="453">
        <v>852</v>
      </c>
      <c r="K289" s="453">
        <v>149100</v>
      </c>
      <c r="L289" s="453">
        <v>1</v>
      </c>
      <c r="M289" s="453">
        <v>175</v>
      </c>
      <c r="N289" s="453">
        <v>519</v>
      </c>
      <c r="O289" s="453">
        <v>91344</v>
      </c>
      <c r="P289" s="523">
        <v>0.61263581488933605</v>
      </c>
      <c r="Q289" s="454">
        <v>176</v>
      </c>
    </row>
    <row r="290" spans="1:17" ht="14.4" customHeight="1" x14ac:dyDescent="0.3">
      <c r="A290" s="448" t="s">
        <v>1164</v>
      </c>
      <c r="B290" s="449" t="s">
        <v>997</v>
      </c>
      <c r="C290" s="449" t="s">
        <v>998</v>
      </c>
      <c r="D290" s="449" t="s">
        <v>1079</v>
      </c>
      <c r="E290" s="449" t="s">
        <v>1080</v>
      </c>
      <c r="F290" s="453">
        <v>8</v>
      </c>
      <c r="G290" s="453">
        <v>648</v>
      </c>
      <c r="H290" s="453">
        <v>0.76235294117647057</v>
      </c>
      <c r="I290" s="453">
        <v>81</v>
      </c>
      <c r="J290" s="453">
        <v>10</v>
      </c>
      <c r="K290" s="453">
        <v>850</v>
      </c>
      <c r="L290" s="453">
        <v>1</v>
      </c>
      <c r="M290" s="453">
        <v>85</v>
      </c>
      <c r="N290" s="453"/>
      <c r="O290" s="453"/>
      <c r="P290" s="523"/>
      <c r="Q290" s="454"/>
    </row>
    <row r="291" spans="1:17" ht="14.4" customHeight="1" x14ac:dyDescent="0.3">
      <c r="A291" s="448" t="s">
        <v>1164</v>
      </c>
      <c r="B291" s="449" t="s">
        <v>997</v>
      </c>
      <c r="C291" s="449" t="s">
        <v>998</v>
      </c>
      <c r="D291" s="449" t="s">
        <v>1083</v>
      </c>
      <c r="E291" s="449" t="s">
        <v>1084</v>
      </c>
      <c r="F291" s="453">
        <v>7</v>
      </c>
      <c r="G291" s="453">
        <v>1141</v>
      </c>
      <c r="H291" s="453">
        <v>0.56262327416173574</v>
      </c>
      <c r="I291" s="453">
        <v>163</v>
      </c>
      <c r="J291" s="453">
        <v>12</v>
      </c>
      <c r="K291" s="453">
        <v>2028</v>
      </c>
      <c r="L291" s="453">
        <v>1</v>
      </c>
      <c r="M291" s="453">
        <v>169</v>
      </c>
      <c r="N291" s="453">
        <v>14</v>
      </c>
      <c r="O291" s="453">
        <v>2380</v>
      </c>
      <c r="P291" s="523">
        <v>1.1735700197238659</v>
      </c>
      <c r="Q291" s="454">
        <v>170</v>
      </c>
    </row>
    <row r="292" spans="1:17" ht="14.4" customHeight="1" x14ac:dyDescent="0.3">
      <c r="A292" s="448" t="s">
        <v>1164</v>
      </c>
      <c r="B292" s="449" t="s">
        <v>997</v>
      </c>
      <c r="C292" s="449" t="s">
        <v>998</v>
      </c>
      <c r="D292" s="449" t="s">
        <v>1087</v>
      </c>
      <c r="E292" s="449" t="s">
        <v>1088</v>
      </c>
      <c r="F292" s="453"/>
      <c r="G292" s="453"/>
      <c r="H292" s="453"/>
      <c r="I292" s="453"/>
      <c r="J292" s="453"/>
      <c r="K292" s="453"/>
      <c r="L292" s="453"/>
      <c r="M292" s="453"/>
      <c r="N292" s="453">
        <v>4</v>
      </c>
      <c r="O292" s="453">
        <v>4048</v>
      </c>
      <c r="P292" s="523"/>
      <c r="Q292" s="454">
        <v>1012</v>
      </c>
    </row>
    <row r="293" spans="1:17" ht="14.4" customHeight="1" x14ac:dyDescent="0.3">
      <c r="A293" s="448" t="s">
        <v>1164</v>
      </c>
      <c r="B293" s="449" t="s">
        <v>997</v>
      </c>
      <c r="C293" s="449" t="s">
        <v>998</v>
      </c>
      <c r="D293" s="449" t="s">
        <v>1087</v>
      </c>
      <c r="E293" s="449"/>
      <c r="F293" s="453">
        <v>1</v>
      </c>
      <c r="G293" s="453">
        <v>1008</v>
      </c>
      <c r="H293" s="453"/>
      <c r="I293" s="453">
        <v>1008</v>
      </c>
      <c r="J293" s="453"/>
      <c r="K293" s="453"/>
      <c r="L293" s="453"/>
      <c r="M293" s="453"/>
      <c r="N293" s="453"/>
      <c r="O293" s="453"/>
      <c r="P293" s="523"/>
      <c r="Q293" s="454"/>
    </row>
    <row r="294" spans="1:17" ht="14.4" customHeight="1" x14ac:dyDescent="0.3">
      <c r="A294" s="448" t="s">
        <v>1164</v>
      </c>
      <c r="B294" s="449" t="s">
        <v>997</v>
      </c>
      <c r="C294" s="449" t="s">
        <v>998</v>
      </c>
      <c r="D294" s="449" t="s">
        <v>1091</v>
      </c>
      <c r="E294" s="449" t="s">
        <v>1092</v>
      </c>
      <c r="F294" s="453"/>
      <c r="G294" s="453"/>
      <c r="H294" s="453"/>
      <c r="I294" s="453"/>
      <c r="J294" s="453"/>
      <c r="K294" s="453"/>
      <c r="L294" s="453"/>
      <c r="M294" s="453"/>
      <c r="N294" s="453">
        <v>4</v>
      </c>
      <c r="O294" s="453">
        <v>9188</v>
      </c>
      <c r="P294" s="523"/>
      <c r="Q294" s="454">
        <v>2297</v>
      </c>
    </row>
    <row r="295" spans="1:17" ht="14.4" customHeight="1" x14ac:dyDescent="0.3">
      <c r="A295" s="448" t="s">
        <v>1164</v>
      </c>
      <c r="B295" s="449" t="s">
        <v>997</v>
      </c>
      <c r="C295" s="449" t="s">
        <v>998</v>
      </c>
      <c r="D295" s="449" t="s">
        <v>1091</v>
      </c>
      <c r="E295" s="449"/>
      <c r="F295" s="453">
        <v>4</v>
      </c>
      <c r="G295" s="453">
        <v>9056</v>
      </c>
      <c r="H295" s="453"/>
      <c r="I295" s="453">
        <v>2264</v>
      </c>
      <c r="J295" s="453"/>
      <c r="K295" s="453"/>
      <c r="L295" s="453"/>
      <c r="M295" s="453"/>
      <c r="N295" s="453"/>
      <c r="O295" s="453"/>
      <c r="P295" s="523"/>
      <c r="Q295" s="454"/>
    </row>
    <row r="296" spans="1:17" ht="14.4" customHeight="1" x14ac:dyDescent="0.3">
      <c r="A296" s="448" t="s">
        <v>1164</v>
      </c>
      <c r="B296" s="449" t="s">
        <v>997</v>
      </c>
      <c r="C296" s="449" t="s">
        <v>998</v>
      </c>
      <c r="D296" s="449" t="s">
        <v>1093</v>
      </c>
      <c r="E296" s="449" t="s">
        <v>1094</v>
      </c>
      <c r="F296" s="453">
        <v>3</v>
      </c>
      <c r="G296" s="453">
        <v>741</v>
      </c>
      <c r="H296" s="453">
        <v>0.56349809885931557</v>
      </c>
      <c r="I296" s="453">
        <v>247</v>
      </c>
      <c r="J296" s="453">
        <v>5</v>
      </c>
      <c r="K296" s="453">
        <v>1315</v>
      </c>
      <c r="L296" s="453">
        <v>1</v>
      </c>
      <c r="M296" s="453">
        <v>263</v>
      </c>
      <c r="N296" s="453"/>
      <c r="O296" s="453"/>
      <c r="P296" s="523"/>
      <c r="Q296" s="454"/>
    </row>
    <row r="297" spans="1:17" ht="14.4" customHeight="1" x14ac:dyDescent="0.3">
      <c r="A297" s="448" t="s">
        <v>1164</v>
      </c>
      <c r="B297" s="449" t="s">
        <v>997</v>
      </c>
      <c r="C297" s="449" t="s">
        <v>998</v>
      </c>
      <c r="D297" s="449" t="s">
        <v>1095</v>
      </c>
      <c r="E297" s="449" t="s">
        <v>1096</v>
      </c>
      <c r="F297" s="453">
        <v>1</v>
      </c>
      <c r="G297" s="453">
        <v>2012</v>
      </c>
      <c r="H297" s="453">
        <v>0.13494299128101944</v>
      </c>
      <c r="I297" s="453">
        <v>2012</v>
      </c>
      <c r="J297" s="453">
        <v>7</v>
      </c>
      <c r="K297" s="453">
        <v>14910</v>
      </c>
      <c r="L297" s="453">
        <v>1</v>
      </c>
      <c r="M297" s="453">
        <v>2130</v>
      </c>
      <c r="N297" s="453">
        <v>6</v>
      </c>
      <c r="O297" s="453">
        <v>12786</v>
      </c>
      <c r="P297" s="523">
        <v>0.85754527162977867</v>
      </c>
      <c r="Q297" s="454">
        <v>2131</v>
      </c>
    </row>
    <row r="298" spans="1:17" ht="14.4" customHeight="1" x14ac:dyDescent="0.3">
      <c r="A298" s="448" t="s">
        <v>1164</v>
      </c>
      <c r="B298" s="449" t="s">
        <v>997</v>
      </c>
      <c r="C298" s="449" t="s">
        <v>998</v>
      </c>
      <c r="D298" s="449" t="s">
        <v>1097</v>
      </c>
      <c r="E298" s="449" t="s">
        <v>1098</v>
      </c>
      <c r="F298" s="453">
        <v>7</v>
      </c>
      <c r="G298" s="453">
        <v>1582</v>
      </c>
      <c r="H298" s="453">
        <v>0.59429000751314798</v>
      </c>
      <c r="I298" s="453">
        <v>226</v>
      </c>
      <c r="J298" s="453">
        <v>11</v>
      </c>
      <c r="K298" s="453">
        <v>2662</v>
      </c>
      <c r="L298" s="453">
        <v>1</v>
      </c>
      <c r="M298" s="453">
        <v>242</v>
      </c>
      <c r="N298" s="453">
        <v>1</v>
      </c>
      <c r="O298" s="453">
        <v>242</v>
      </c>
      <c r="P298" s="523">
        <v>9.0909090909090912E-2</v>
      </c>
      <c r="Q298" s="454">
        <v>242</v>
      </c>
    </row>
    <row r="299" spans="1:17" ht="14.4" customHeight="1" x14ac:dyDescent="0.3">
      <c r="A299" s="448" t="s">
        <v>1164</v>
      </c>
      <c r="B299" s="449" t="s">
        <v>997</v>
      </c>
      <c r="C299" s="449" t="s">
        <v>998</v>
      </c>
      <c r="D299" s="449" t="s">
        <v>1099</v>
      </c>
      <c r="E299" s="449" t="s">
        <v>1100</v>
      </c>
      <c r="F299" s="453">
        <v>11</v>
      </c>
      <c r="G299" s="453">
        <v>4598</v>
      </c>
      <c r="H299" s="453">
        <v>0.40259171701252078</v>
      </c>
      <c r="I299" s="453">
        <v>418</v>
      </c>
      <c r="J299" s="453">
        <v>27</v>
      </c>
      <c r="K299" s="453">
        <v>11421</v>
      </c>
      <c r="L299" s="453">
        <v>1</v>
      </c>
      <c r="M299" s="453">
        <v>423</v>
      </c>
      <c r="N299" s="453">
        <v>23</v>
      </c>
      <c r="O299" s="453">
        <v>9752</v>
      </c>
      <c r="P299" s="523">
        <v>0.8538656860169862</v>
      </c>
      <c r="Q299" s="454">
        <v>424</v>
      </c>
    </row>
    <row r="300" spans="1:17" ht="14.4" customHeight="1" x14ac:dyDescent="0.3">
      <c r="A300" s="448" t="s">
        <v>1164</v>
      </c>
      <c r="B300" s="449" t="s">
        <v>997</v>
      </c>
      <c r="C300" s="449" t="s">
        <v>998</v>
      </c>
      <c r="D300" s="449" t="s">
        <v>1101</v>
      </c>
      <c r="E300" s="449" t="s">
        <v>1102</v>
      </c>
      <c r="F300" s="453">
        <v>4</v>
      </c>
      <c r="G300" s="453">
        <v>3248</v>
      </c>
      <c r="H300" s="453">
        <v>0.6391184573002755</v>
      </c>
      <c r="I300" s="453">
        <v>812</v>
      </c>
      <c r="J300" s="453">
        <v>6</v>
      </c>
      <c r="K300" s="453">
        <v>5082</v>
      </c>
      <c r="L300" s="453">
        <v>1</v>
      </c>
      <c r="M300" s="453">
        <v>847</v>
      </c>
      <c r="N300" s="453">
        <v>1</v>
      </c>
      <c r="O300" s="453">
        <v>848</v>
      </c>
      <c r="P300" s="523">
        <v>0.16686343959071231</v>
      </c>
      <c r="Q300" s="454">
        <v>848</v>
      </c>
    </row>
    <row r="301" spans="1:17" ht="14.4" customHeight="1" x14ac:dyDescent="0.3">
      <c r="A301" s="448" t="s">
        <v>1164</v>
      </c>
      <c r="B301" s="449" t="s">
        <v>997</v>
      </c>
      <c r="C301" s="449" t="s">
        <v>998</v>
      </c>
      <c r="D301" s="449" t="s">
        <v>1108</v>
      </c>
      <c r="E301" s="449" t="s">
        <v>1109</v>
      </c>
      <c r="F301" s="453"/>
      <c r="G301" s="453"/>
      <c r="H301" s="453"/>
      <c r="I301" s="453"/>
      <c r="J301" s="453">
        <v>5</v>
      </c>
      <c r="K301" s="453">
        <v>1440</v>
      </c>
      <c r="L301" s="453">
        <v>1</v>
      </c>
      <c r="M301" s="453">
        <v>288</v>
      </c>
      <c r="N301" s="453"/>
      <c r="O301" s="453"/>
      <c r="P301" s="523"/>
      <c r="Q301" s="454"/>
    </row>
    <row r="302" spans="1:17" ht="14.4" customHeight="1" x14ac:dyDescent="0.3">
      <c r="A302" s="448" t="s">
        <v>1164</v>
      </c>
      <c r="B302" s="449" t="s">
        <v>997</v>
      </c>
      <c r="C302" s="449" t="s">
        <v>998</v>
      </c>
      <c r="D302" s="449" t="s">
        <v>1110</v>
      </c>
      <c r="E302" s="449" t="s">
        <v>1111</v>
      </c>
      <c r="F302" s="453">
        <v>10</v>
      </c>
      <c r="G302" s="453">
        <v>10500</v>
      </c>
      <c r="H302" s="453">
        <v>0.50422589320015365</v>
      </c>
      <c r="I302" s="453">
        <v>1050</v>
      </c>
      <c r="J302" s="453">
        <v>19</v>
      </c>
      <c r="K302" s="453">
        <v>20824</v>
      </c>
      <c r="L302" s="453">
        <v>1</v>
      </c>
      <c r="M302" s="453">
        <v>1096</v>
      </c>
      <c r="N302" s="453">
        <v>17</v>
      </c>
      <c r="O302" s="453">
        <v>18666</v>
      </c>
      <c r="P302" s="523">
        <v>0.89636957356895886</v>
      </c>
      <c r="Q302" s="454">
        <v>1098</v>
      </c>
    </row>
    <row r="303" spans="1:17" ht="14.4" customHeight="1" x14ac:dyDescent="0.3">
      <c r="A303" s="448" t="s">
        <v>1164</v>
      </c>
      <c r="B303" s="449" t="s">
        <v>997</v>
      </c>
      <c r="C303" s="449" t="s">
        <v>998</v>
      </c>
      <c r="D303" s="449" t="s">
        <v>1118</v>
      </c>
      <c r="E303" s="449" t="s">
        <v>1119</v>
      </c>
      <c r="F303" s="453"/>
      <c r="G303" s="453"/>
      <c r="H303" s="453"/>
      <c r="I303" s="453"/>
      <c r="J303" s="453">
        <v>1</v>
      </c>
      <c r="K303" s="453">
        <v>0</v>
      </c>
      <c r="L303" s="453"/>
      <c r="M303" s="453">
        <v>0</v>
      </c>
      <c r="N303" s="453"/>
      <c r="O303" s="453"/>
      <c r="P303" s="523"/>
      <c r="Q303" s="454"/>
    </row>
    <row r="304" spans="1:17" ht="14.4" customHeight="1" x14ac:dyDescent="0.3">
      <c r="A304" s="448" t="s">
        <v>1165</v>
      </c>
      <c r="B304" s="449" t="s">
        <v>997</v>
      </c>
      <c r="C304" s="449" t="s">
        <v>998</v>
      </c>
      <c r="D304" s="449" t="s">
        <v>999</v>
      </c>
      <c r="E304" s="449" t="s">
        <v>1000</v>
      </c>
      <c r="F304" s="453">
        <v>4</v>
      </c>
      <c r="G304" s="453">
        <v>8412</v>
      </c>
      <c r="H304" s="453">
        <v>0.62982929020664868</v>
      </c>
      <c r="I304" s="453">
        <v>2103</v>
      </c>
      <c r="J304" s="453">
        <v>6</v>
      </c>
      <c r="K304" s="453">
        <v>13356</v>
      </c>
      <c r="L304" s="453">
        <v>1</v>
      </c>
      <c r="M304" s="453">
        <v>2226</v>
      </c>
      <c r="N304" s="453"/>
      <c r="O304" s="453"/>
      <c r="P304" s="523"/>
      <c r="Q304" s="454"/>
    </row>
    <row r="305" spans="1:17" ht="14.4" customHeight="1" x14ac:dyDescent="0.3">
      <c r="A305" s="448" t="s">
        <v>1165</v>
      </c>
      <c r="B305" s="449" t="s">
        <v>997</v>
      </c>
      <c r="C305" s="449" t="s">
        <v>998</v>
      </c>
      <c r="D305" s="449" t="s">
        <v>1003</v>
      </c>
      <c r="E305" s="449" t="s">
        <v>1004</v>
      </c>
      <c r="F305" s="453">
        <v>682</v>
      </c>
      <c r="G305" s="453">
        <v>36828</v>
      </c>
      <c r="H305" s="453">
        <v>0.56391253751454651</v>
      </c>
      <c r="I305" s="453">
        <v>54</v>
      </c>
      <c r="J305" s="453">
        <v>1126</v>
      </c>
      <c r="K305" s="453">
        <v>65308</v>
      </c>
      <c r="L305" s="453">
        <v>1</v>
      </c>
      <c r="M305" s="453">
        <v>58</v>
      </c>
      <c r="N305" s="453">
        <v>736</v>
      </c>
      <c r="O305" s="453">
        <v>42688</v>
      </c>
      <c r="P305" s="523">
        <v>0.65364120781527535</v>
      </c>
      <c r="Q305" s="454">
        <v>58</v>
      </c>
    </row>
    <row r="306" spans="1:17" ht="14.4" customHeight="1" x14ac:dyDescent="0.3">
      <c r="A306" s="448" t="s">
        <v>1165</v>
      </c>
      <c r="B306" s="449" t="s">
        <v>997</v>
      </c>
      <c r="C306" s="449" t="s">
        <v>998</v>
      </c>
      <c r="D306" s="449" t="s">
        <v>1005</v>
      </c>
      <c r="E306" s="449" t="s">
        <v>1006</v>
      </c>
      <c r="F306" s="453">
        <v>3603</v>
      </c>
      <c r="G306" s="453">
        <v>443169</v>
      </c>
      <c r="H306" s="453">
        <v>1.0386765322839591</v>
      </c>
      <c r="I306" s="453">
        <v>123</v>
      </c>
      <c r="J306" s="453">
        <v>3257</v>
      </c>
      <c r="K306" s="453">
        <v>426667</v>
      </c>
      <c r="L306" s="453">
        <v>1</v>
      </c>
      <c r="M306" s="453">
        <v>131</v>
      </c>
      <c r="N306" s="453">
        <v>1710</v>
      </c>
      <c r="O306" s="453">
        <v>224010</v>
      </c>
      <c r="P306" s="523">
        <v>0.52502302732575989</v>
      </c>
      <c r="Q306" s="454">
        <v>131</v>
      </c>
    </row>
    <row r="307" spans="1:17" ht="14.4" customHeight="1" x14ac:dyDescent="0.3">
      <c r="A307" s="448" t="s">
        <v>1165</v>
      </c>
      <c r="B307" s="449" t="s">
        <v>997</v>
      </c>
      <c r="C307" s="449" t="s">
        <v>998</v>
      </c>
      <c r="D307" s="449" t="s">
        <v>1007</v>
      </c>
      <c r="E307" s="449" t="s">
        <v>1008</v>
      </c>
      <c r="F307" s="453">
        <v>220</v>
      </c>
      <c r="G307" s="453">
        <v>38940</v>
      </c>
      <c r="H307" s="453">
        <v>0.93650793650793651</v>
      </c>
      <c r="I307" s="453">
        <v>177</v>
      </c>
      <c r="J307" s="453">
        <v>220</v>
      </c>
      <c r="K307" s="453">
        <v>41580</v>
      </c>
      <c r="L307" s="453">
        <v>1</v>
      </c>
      <c r="M307" s="453">
        <v>189</v>
      </c>
      <c r="N307" s="453">
        <v>193</v>
      </c>
      <c r="O307" s="453">
        <v>36477</v>
      </c>
      <c r="P307" s="523">
        <v>0.87727272727272732</v>
      </c>
      <c r="Q307" s="454">
        <v>189</v>
      </c>
    </row>
    <row r="308" spans="1:17" ht="14.4" customHeight="1" x14ac:dyDescent="0.3">
      <c r="A308" s="448" t="s">
        <v>1165</v>
      </c>
      <c r="B308" s="449" t="s">
        <v>997</v>
      </c>
      <c r="C308" s="449" t="s">
        <v>998</v>
      </c>
      <c r="D308" s="449" t="s">
        <v>1011</v>
      </c>
      <c r="E308" s="449" t="s">
        <v>1012</v>
      </c>
      <c r="F308" s="453">
        <v>45</v>
      </c>
      <c r="G308" s="453">
        <v>17280</v>
      </c>
      <c r="H308" s="453">
        <v>0.92297831428266208</v>
      </c>
      <c r="I308" s="453">
        <v>384</v>
      </c>
      <c r="J308" s="453">
        <v>46</v>
      </c>
      <c r="K308" s="453">
        <v>18722</v>
      </c>
      <c r="L308" s="453">
        <v>1</v>
      </c>
      <c r="M308" s="453">
        <v>407</v>
      </c>
      <c r="N308" s="453">
        <v>108</v>
      </c>
      <c r="O308" s="453">
        <v>44064</v>
      </c>
      <c r="P308" s="523">
        <v>2.3535947014207883</v>
      </c>
      <c r="Q308" s="454">
        <v>408</v>
      </c>
    </row>
    <row r="309" spans="1:17" ht="14.4" customHeight="1" x14ac:dyDescent="0.3">
      <c r="A309" s="448" t="s">
        <v>1165</v>
      </c>
      <c r="B309" s="449" t="s">
        <v>997</v>
      </c>
      <c r="C309" s="449" t="s">
        <v>998</v>
      </c>
      <c r="D309" s="449" t="s">
        <v>1013</v>
      </c>
      <c r="E309" s="449" t="s">
        <v>1014</v>
      </c>
      <c r="F309" s="453">
        <v>322</v>
      </c>
      <c r="G309" s="453">
        <v>55384</v>
      </c>
      <c r="H309" s="453">
        <v>1.3937289244551814</v>
      </c>
      <c r="I309" s="453">
        <v>172</v>
      </c>
      <c r="J309" s="453">
        <v>222</v>
      </c>
      <c r="K309" s="453">
        <v>39738</v>
      </c>
      <c r="L309" s="453">
        <v>1</v>
      </c>
      <c r="M309" s="453">
        <v>179</v>
      </c>
      <c r="N309" s="453">
        <v>160</v>
      </c>
      <c r="O309" s="453">
        <v>28800</v>
      </c>
      <c r="P309" s="523">
        <v>0.72474709346217725</v>
      </c>
      <c r="Q309" s="454">
        <v>180</v>
      </c>
    </row>
    <row r="310" spans="1:17" ht="14.4" customHeight="1" x14ac:dyDescent="0.3">
      <c r="A310" s="448" t="s">
        <v>1165</v>
      </c>
      <c r="B310" s="449" t="s">
        <v>997</v>
      </c>
      <c r="C310" s="449" t="s">
        <v>998</v>
      </c>
      <c r="D310" s="449" t="s">
        <v>1017</v>
      </c>
      <c r="E310" s="449" t="s">
        <v>1018</v>
      </c>
      <c r="F310" s="453">
        <v>157</v>
      </c>
      <c r="G310" s="453">
        <v>50554</v>
      </c>
      <c r="H310" s="453">
        <v>2.0392900363049615</v>
      </c>
      <c r="I310" s="453">
        <v>322</v>
      </c>
      <c r="J310" s="453">
        <v>74</v>
      </c>
      <c r="K310" s="453">
        <v>24790</v>
      </c>
      <c r="L310" s="453">
        <v>1</v>
      </c>
      <c r="M310" s="453">
        <v>335</v>
      </c>
      <c r="N310" s="453">
        <v>119</v>
      </c>
      <c r="O310" s="453">
        <v>39984</v>
      </c>
      <c r="P310" s="523">
        <v>1.6129084308188786</v>
      </c>
      <c r="Q310" s="454">
        <v>336</v>
      </c>
    </row>
    <row r="311" spans="1:17" ht="14.4" customHeight="1" x14ac:dyDescent="0.3">
      <c r="A311" s="448" t="s">
        <v>1165</v>
      </c>
      <c r="B311" s="449" t="s">
        <v>997</v>
      </c>
      <c r="C311" s="449" t="s">
        <v>998</v>
      </c>
      <c r="D311" s="449" t="s">
        <v>1019</v>
      </c>
      <c r="E311" s="449" t="s">
        <v>1020</v>
      </c>
      <c r="F311" s="453"/>
      <c r="G311" s="453"/>
      <c r="H311" s="453"/>
      <c r="I311" s="453"/>
      <c r="J311" s="453">
        <v>1</v>
      </c>
      <c r="K311" s="453">
        <v>458</v>
      </c>
      <c r="L311" s="453">
        <v>1</v>
      </c>
      <c r="M311" s="453">
        <v>458</v>
      </c>
      <c r="N311" s="453"/>
      <c r="O311" s="453"/>
      <c r="P311" s="523"/>
      <c r="Q311" s="454"/>
    </row>
    <row r="312" spans="1:17" ht="14.4" customHeight="1" x14ac:dyDescent="0.3">
      <c r="A312" s="448" t="s">
        <v>1165</v>
      </c>
      <c r="B312" s="449" t="s">
        <v>997</v>
      </c>
      <c r="C312" s="449" t="s">
        <v>998</v>
      </c>
      <c r="D312" s="449" t="s">
        <v>1021</v>
      </c>
      <c r="E312" s="449" t="s">
        <v>1022</v>
      </c>
      <c r="F312" s="453">
        <v>869</v>
      </c>
      <c r="G312" s="453">
        <v>296329</v>
      </c>
      <c r="H312" s="453">
        <v>1.0354636941784892</v>
      </c>
      <c r="I312" s="453">
        <v>341</v>
      </c>
      <c r="J312" s="453">
        <v>820</v>
      </c>
      <c r="K312" s="453">
        <v>286180</v>
      </c>
      <c r="L312" s="453">
        <v>1</v>
      </c>
      <c r="M312" s="453">
        <v>349</v>
      </c>
      <c r="N312" s="453">
        <v>986</v>
      </c>
      <c r="O312" s="453">
        <v>344114</v>
      </c>
      <c r="P312" s="523">
        <v>1.2024390243902439</v>
      </c>
      <c r="Q312" s="454">
        <v>349</v>
      </c>
    </row>
    <row r="313" spans="1:17" ht="14.4" customHeight="1" x14ac:dyDescent="0.3">
      <c r="A313" s="448" t="s">
        <v>1165</v>
      </c>
      <c r="B313" s="449" t="s">
        <v>997</v>
      </c>
      <c r="C313" s="449" t="s">
        <v>998</v>
      </c>
      <c r="D313" s="449" t="s">
        <v>1029</v>
      </c>
      <c r="E313" s="449" t="s">
        <v>1030</v>
      </c>
      <c r="F313" s="453">
        <v>17</v>
      </c>
      <c r="G313" s="453">
        <v>1853</v>
      </c>
      <c r="H313" s="453">
        <v>0.54612437371058065</v>
      </c>
      <c r="I313" s="453">
        <v>109</v>
      </c>
      <c r="J313" s="453">
        <v>29</v>
      </c>
      <c r="K313" s="453">
        <v>3393</v>
      </c>
      <c r="L313" s="453">
        <v>1</v>
      </c>
      <c r="M313" s="453">
        <v>117</v>
      </c>
      <c r="N313" s="453">
        <v>53</v>
      </c>
      <c r="O313" s="453">
        <v>6201</v>
      </c>
      <c r="P313" s="523">
        <v>1.8275862068965518</v>
      </c>
      <c r="Q313" s="454">
        <v>117</v>
      </c>
    </row>
    <row r="314" spans="1:17" ht="14.4" customHeight="1" x14ac:dyDescent="0.3">
      <c r="A314" s="448" t="s">
        <v>1165</v>
      </c>
      <c r="B314" s="449" t="s">
        <v>997</v>
      </c>
      <c r="C314" s="449" t="s">
        <v>998</v>
      </c>
      <c r="D314" s="449" t="s">
        <v>1166</v>
      </c>
      <c r="E314" s="449" t="s">
        <v>1167</v>
      </c>
      <c r="F314" s="453"/>
      <c r="G314" s="453"/>
      <c r="H314" s="453"/>
      <c r="I314" s="453"/>
      <c r="J314" s="453">
        <v>1</v>
      </c>
      <c r="K314" s="453">
        <v>211</v>
      </c>
      <c r="L314" s="453">
        <v>1</v>
      </c>
      <c r="M314" s="453">
        <v>211</v>
      </c>
      <c r="N314" s="453"/>
      <c r="O314" s="453"/>
      <c r="P314" s="523"/>
      <c r="Q314" s="454"/>
    </row>
    <row r="315" spans="1:17" ht="14.4" customHeight="1" x14ac:dyDescent="0.3">
      <c r="A315" s="448" t="s">
        <v>1165</v>
      </c>
      <c r="B315" s="449" t="s">
        <v>997</v>
      </c>
      <c r="C315" s="449" t="s">
        <v>998</v>
      </c>
      <c r="D315" s="449" t="s">
        <v>1033</v>
      </c>
      <c r="E315" s="449" t="s">
        <v>1034</v>
      </c>
      <c r="F315" s="453">
        <v>1</v>
      </c>
      <c r="G315" s="453">
        <v>47</v>
      </c>
      <c r="H315" s="453"/>
      <c r="I315" s="453">
        <v>47</v>
      </c>
      <c r="J315" s="453"/>
      <c r="K315" s="453"/>
      <c r="L315" s="453"/>
      <c r="M315" s="453"/>
      <c r="N315" s="453"/>
      <c r="O315" s="453"/>
      <c r="P315" s="523"/>
      <c r="Q315" s="454"/>
    </row>
    <row r="316" spans="1:17" ht="14.4" customHeight="1" x14ac:dyDescent="0.3">
      <c r="A316" s="448" t="s">
        <v>1165</v>
      </c>
      <c r="B316" s="449" t="s">
        <v>997</v>
      </c>
      <c r="C316" s="449" t="s">
        <v>998</v>
      </c>
      <c r="D316" s="449" t="s">
        <v>1035</v>
      </c>
      <c r="E316" s="449" t="s">
        <v>1036</v>
      </c>
      <c r="F316" s="453">
        <v>57</v>
      </c>
      <c r="G316" s="453">
        <v>21432</v>
      </c>
      <c r="H316" s="453">
        <v>1.3844961240310079</v>
      </c>
      <c r="I316" s="453">
        <v>376</v>
      </c>
      <c r="J316" s="453">
        <v>40</v>
      </c>
      <c r="K316" s="453">
        <v>15480</v>
      </c>
      <c r="L316" s="453">
        <v>1</v>
      </c>
      <c r="M316" s="453">
        <v>387</v>
      </c>
      <c r="N316" s="453">
        <v>56</v>
      </c>
      <c r="O316" s="453">
        <v>21896</v>
      </c>
      <c r="P316" s="523">
        <v>1.4144702842377261</v>
      </c>
      <c r="Q316" s="454">
        <v>391</v>
      </c>
    </row>
    <row r="317" spans="1:17" ht="14.4" customHeight="1" x14ac:dyDescent="0.3">
      <c r="A317" s="448" t="s">
        <v>1165</v>
      </c>
      <c r="B317" s="449" t="s">
        <v>997</v>
      </c>
      <c r="C317" s="449" t="s">
        <v>998</v>
      </c>
      <c r="D317" s="449" t="s">
        <v>1037</v>
      </c>
      <c r="E317" s="449" t="s">
        <v>1038</v>
      </c>
      <c r="F317" s="453">
        <v>18</v>
      </c>
      <c r="G317" s="453">
        <v>666</v>
      </c>
      <c r="H317" s="453">
        <v>0.70105263157894737</v>
      </c>
      <c r="I317" s="453">
        <v>37</v>
      </c>
      <c r="J317" s="453">
        <v>25</v>
      </c>
      <c r="K317" s="453">
        <v>950</v>
      </c>
      <c r="L317" s="453">
        <v>1</v>
      </c>
      <c r="M317" s="453">
        <v>38</v>
      </c>
      <c r="N317" s="453">
        <v>38</v>
      </c>
      <c r="O317" s="453">
        <v>1444</v>
      </c>
      <c r="P317" s="523">
        <v>1.52</v>
      </c>
      <c r="Q317" s="454">
        <v>38</v>
      </c>
    </row>
    <row r="318" spans="1:17" ht="14.4" customHeight="1" x14ac:dyDescent="0.3">
      <c r="A318" s="448" t="s">
        <v>1165</v>
      </c>
      <c r="B318" s="449" t="s">
        <v>997</v>
      </c>
      <c r="C318" s="449" t="s">
        <v>998</v>
      </c>
      <c r="D318" s="449" t="s">
        <v>1041</v>
      </c>
      <c r="E318" s="449" t="s">
        <v>1042</v>
      </c>
      <c r="F318" s="453">
        <v>72</v>
      </c>
      <c r="G318" s="453">
        <v>48672</v>
      </c>
      <c r="H318" s="453">
        <v>1.1920062695924765</v>
      </c>
      <c r="I318" s="453">
        <v>676</v>
      </c>
      <c r="J318" s="453">
        <v>58</v>
      </c>
      <c r="K318" s="453">
        <v>40832</v>
      </c>
      <c r="L318" s="453">
        <v>1</v>
      </c>
      <c r="M318" s="453">
        <v>704</v>
      </c>
      <c r="N318" s="453">
        <v>55</v>
      </c>
      <c r="O318" s="453">
        <v>38775</v>
      </c>
      <c r="P318" s="523">
        <v>0.94962284482758619</v>
      </c>
      <c r="Q318" s="454">
        <v>705</v>
      </c>
    </row>
    <row r="319" spans="1:17" ht="14.4" customHeight="1" x14ac:dyDescent="0.3">
      <c r="A319" s="448" t="s">
        <v>1165</v>
      </c>
      <c r="B319" s="449" t="s">
        <v>997</v>
      </c>
      <c r="C319" s="449" t="s">
        <v>998</v>
      </c>
      <c r="D319" s="449" t="s">
        <v>1043</v>
      </c>
      <c r="E319" s="449" t="s">
        <v>1044</v>
      </c>
      <c r="F319" s="453">
        <v>4</v>
      </c>
      <c r="G319" s="453">
        <v>552</v>
      </c>
      <c r="H319" s="453">
        <v>3.7551020408163267</v>
      </c>
      <c r="I319" s="453">
        <v>138</v>
      </c>
      <c r="J319" s="453">
        <v>1</v>
      </c>
      <c r="K319" s="453">
        <v>147</v>
      </c>
      <c r="L319" s="453">
        <v>1</v>
      </c>
      <c r="M319" s="453">
        <v>147</v>
      </c>
      <c r="N319" s="453"/>
      <c r="O319" s="453"/>
      <c r="P319" s="523"/>
      <c r="Q319" s="454"/>
    </row>
    <row r="320" spans="1:17" ht="14.4" customHeight="1" x14ac:dyDescent="0.3">
      <c r="A320" s="448" t="s">
        <v>1165</v>
      </c>
      <c r="B320" s="449" t="s">
        <v>997</v>
      </c>
      <c r="C320" s="449" t="s">
        <v>998</v>
      </c>
      <c r="D320" s="449" t="s">
        <v>1045</v>
      </c>
      <c r="E320" s="449" t="s">
        <v>1046</v>
      </c>
      <c r="F320" s="453">
        <v>2617</v>
      </c>
      <c r="G320" s="453">
        <v>745845</v>
      </c>
      <c r="H320" s="453">
        <v>0.86693904593639581</v>
      </c>
      <c r="I320" s="453">
        <v>285</v>
      </c>
      <c r="J320" s="453">
        <v>2830</v>
      </c>
      <c r="K320" s="453">
        <v>860320</v>
      </c>
      <c r="L320" s="453">
        <v>1</v>
      </c>
      <c r="M320" s="453">
        <v>304</v>
      </c>
      <c r="N320" s="453">
        <v>2696</v>
      </c>
      <c r="O320" s="453">
        <v>822280</v>
      </c>
      <c r="P320" s="523">
        <v>0.95578389436488753</v>
      </c>
      <c r="Q320" s="454">
        <v>305</v>
      </c>
    </row>
    <row r="321" spans="1:17" ht="14.4" customHeight="1" x14ac:dyDescent="0.3">
      <c r="A321" s="448" t="s">
        <v>1165</v>
      </c>
      <c r="B321" s="449" t="s">
        <v>997</v>
      </c>
      <c r="C321" s="449" t="s">
        <v>998</v>
      </c>
      <c r="D321" s="449" t="s">
        <v>1047</v>
      </c>
      <c r="E321" s="449" t="s">
        <v>1048</v>
      </c>
      <c r="F321" s="453">
        <v>2</v>
      </c>
      <c r="G321" s="453">
        <v>7010</v>
      </c>
      <c r="H321" s="453">
        <v>0.23637712435932021</v>
      </c>
      <c r="I321" s="453">
        <v>3505</v>
      </c>
      <c r="J321" s="453">
        <v>8</v>
      </c>
      <c r="K321" s="453">
        <v>29656</v>
      </c>
      <c r="L321" s="453">
        <v>1</v>
      </c>
      <c r="M321" s="453">
        <v>3707</v>
      </c>
      <c r="N321" s="453">
        <v>2</v>
      </c>
      <c r="O321" s="453">
        <v>7424</v>
      </c>
      <c r="P321" s="523">
        <v>0.25033719989209602</v>
      </c>
      <c r="Q321" s="454">
        <v>3712</v>
      </c>
    </row>
    <row r="322" spans="1:17" ht="14.4" customHeight="1" x14ac:dyDescent="0.3">
      <c r="A322" s="448" t="s">
        <v>1165</v>
      </c>
      <c r="B322" s="449" t="s">
        <v>997</v>
      </c>
      <c r="C322" s="449" t="s">
        <v>998</v>
      </c>
      <c r="D322" s="449" t="s">
        <v>1049</v>
      </c>
      <c r="E322" s="449" t="s">
        <v>1050</v>
      </c>
      <c r="F322" s="453">
        <v>404</v>
      </c>
      <c r="G322" s="453">
        <v>186648</v>
      </c>
      <c r="H322" s="453">
        <v>1.0323222937545629</v>
      </c>
      <c r="I322" s="453">
        <v>462</v>
      </c>
      <c r="J322" s="453">
        <v>366</v>
      </c>
      <c r="K322" s="453">
        <v>180804</v>
      </c>
      <c r="L322" s="453">
        <v>1</v>
      </c>
      <c r="M322" s="453">
        <v>494</v>
      </c>
      <c r="N322" s="453">
        <v>467</v>
      </c>
      <c r="O322" s="453">
        <v>230698</v>
      </c>
      <c r="P322" s="523">
        <v>1.2759562841530054</v>
      </c>
      <c r="Q322" s="454">
        <v>494</v>
      </c>
    </row>
    <row r="323" spans="1:17" ht="14.4" customHeight="1" x14ac:dyDescent="0.3">
      <c r="A323" s="448" t="s">
        <v>1165</v>
      </c>
      <c r="B323" s="449" t="s">
        <v>997</v>
      </c>
      <c r="C323" s="449" t="s">
        <v>998</v>
      </c>
      <c r="D323" s="449" t="s">
        <v>1051</v>
      </c>
      <c r="E323" s="449" t="s">
        <v>1052</v>
      </c>
      <c r="F323" s="453">
        <v>6</v>
      </c>
      <c r="G323" s="453">
        <v>37266</v>
      </c>
      <c r="H323" s="453">
        <v>5.6712829097549839</v>
      </c>
      <c r="I323" s="453">
        <v>6211</v>
      </c>
      <c r="J323" s="453">
        <v>1</v>
      </c>
      <c r="K323" s="453">
        <v>6571</v>
      </c>
      <c r="L323" s="453">
        <v>1</v>
      </c>
      <c r="M323" s="453">
        <v>6571</v>
      </c>
      <c r="N323" s="453">
        <v>1</v>
      </c>
      <c r="O323" s="453">
        <v>6580</v>
      </c>
      <c r="P323" s="523">
        <v>1.0013696545426876</v>
      </c>
      <c r="Q323" s="454">
        <v>6580</v>
      </c>
    </row>
    <row r="324" spans="1:17" ht="14.4" customHeight="1" x14ac:dyDescent="0.3">
      <c r="A324" s="448" t="s">
        <v>1165</v>
      </c>
      <c r="B324" s="449" t="s">
        <v>997</v>
      </c>
      <c r="C324" s="449" t="s">
        <v>998</v>
      </c>
      <c r="D324" s="449" t="s">
        <v>1053</v>
      </c>
      <c r="E324" s="449" t="s">
        <v>1054</v>
      </c>
      <c r="F324" s="453">
        <v>2922</v>
      </c>
      <c r="G324" s="453">
        <v>1040232</v>
      </c>
      <c r="H324" s="453">
        <v>0.96447267164248296</v>
      </c>
      <c r="I324" s="453">
        <v>356</v>
      </c>
      <c r="J324" s="453">
        <v>2915</v>
      </c>
      <c r="K324" s="453">
        <v>1078550</v>
      </c>
      <c r="L324" s="453">
        <v>1</v>
      </c>
      <c r="M324" s="453">
        <v>370</v>
      </c>
      <c r="N324" s="453">
        <v>2761</v>
      </c>
      <c r="O324" s="453">
        <v>1021570</v>
      </c>
      <c r="P324" s="523">
        <v>0.94716981132075473</v>
      </c>
      <c r="Q324" s="454">
        <v>370</v>
      </c>
    </row>
    <row r="325" spans="1:17" ht="14.4" customHeight="1" x14ac:dyDescent="0.3">
      <c r="A325" s="448" t="s">
        <v>1165</v>
      </c>
      <c r="B325" s="449" t="s">
        <v>997</v>
      </c>
      <c r="C325" s="449" t="s">
        <v>998</v>
      </c>
      <c r="D325" s="449" t="s">
        <v>1055</v>
      </c>
      <c r="E325" s="449" t="s">
        <v>1056</v>
      </c>
      <c r="F325" s="453">
        <v>1</v>
      </c>
      <c r="G325" s="453">
        <v>2917</v>
      </c>
      <c r="H325" s="453">
        <v>0.46972624798711754</v>
      </c>
      <c r="I325" s="453">
        <v>2917</v>
      </c>
      <c r="J325" s="453">
        <v>2</v>
      </c>
      <c r="K325" s="453">
        <v>6210</v>
      </c>
      <c r="L325" s="453">
        <v>1</v>
      </c>
      <c r="M325" s="453">
        <v>3105</v>
      </c>
      <c r="N325" s="453"/>
      <c r="O325" s="453"/>
      <c r="P325" s="523"/>
      <c r="Q325" s="454"/>
    </row>
    <row r="326" spans="1:17" ht="14.4" customHeight="1" x14ac:dyDescent="0.3">
      <c r="A326" s="448" t="s">
        <v>1165</v>
      </c>
      <c r="B326" s="449" t="s">
        <v>997</v>
      </c>
      <c r="C326" s="449" t="s">
        <v>998</v>
      </c>
      <c r="D326" s="449" t="s">
        <v>1057</v>
      </c>
      <c r="E326" s="449" t="s">
        <v>1058</v>
      </c>
      <c r="F326" s="453"/>
      <c r="G326" s="453"/>
      <c r="H326" s="453"/>
      <c r="I326" s="453"/>
      <c r="J326" s="453">
        <v>1</v>
      </c>
      <c r="K326" s="453">
        <v>12793</v>
      </c>
      <c r="L326" s="453">
        <v>1</v>
      </c>
      <c r="M326" s="453">
        <v>12793</v>
      </c>
      <c r="N326" s="453"/>
      <c r="O326" s="453"/>
      <c r="P326" s="523"/>
      <c r="Q326" s="454"/>
    </row>
    <row r="327" spans="1:17" ht="14.4" customHeight="1" x14ac:dyDescent="0.3">
      <c r="A327" s="448" t="s">
        <v>1165</v>
      </c>
      <c r="B327" s="449" t="s">
        <v>997</v>
      </c>
      <c r="C327" s="449" t="s">
        <v>998</v>
      </c>
      <c r="D327" s="449" t="s">
        <v>1059</v>
      </c>
      <c r="E327" s="449" t="s">
        <v>1060</v>
      </c>
      <c r="F327" s="453">
        <v>11</v>
      </c>
      <c r="G327" s="453">
        <v>1155</v>
      </c>
      <c r="H327" s="453">
        <v>5.2027027027027026</v>
      </c>
      <c r="I327" s="453">
        <v>105</v>
      </c>
      <c r="J327" s="453">
        <v>2</v>
      </c>
      <c r="K327" s="453">
        <v>222</v>
      </c>
      <c r="L327" s="453">
        <v>1</v>
      </c>
      <c r="M327" s="453">
        <v>111</v>
      </c>
      <c r="N327" s="453">
        <v>14</v>
      </c>
      <c r="O327" s="453">
        <v>1554</v>
      </c>
      <c r="P327" s="523">
        <v>7</v>
      </c>
      <c r="Q327" s="454">
        <v>111</v>
      </c>
    </row>
    <row r="328" spans="1:17" ht="14.4" customHeight="1" x14ac:dyDescent="0.3">
      <c r="A328" s="448" t="s">
        <v>1165</v>
      </c>
      <c r="B328" s="449" t="s">
        <v>997</v>
      </c>
      <c r="C328" s="449" t="s">
        <v>998</v>
      </c>
      <c r="D328" s="449" t="s">
        <v>1061</v>
      </c>
      <c r="E328" s="449" t="s">
        <v>1062</v>
      </c>
      <c r="F328" s="453">
        <v>265</v>
      </c>
      <c r="G328" s="453">
        <v>31005</v>
      </c>
      <c r="H328" s="453">
        <v>0.92898876404494379</v>
      </c>
      <c r="I328" s="453">
        <v>117</v>
      </c>
      <c r="J328" s="453">
        <v>267</v>
      </c>
      <c r="K328" s="453">
        <v>33375</v>
      </c>
      <c r="L328" s="453">
        <v>1</v>
      </c>
      <c r="M328" s="453">
        <v>125</v>
      </c>
      <c r="N328" s="453">
        <v>117</v>
      </c>
      <c r="O328" s="453">
        <v>14625</v>
      </c>
      <c r="P328" s="523">
        <v>0.43820224719101125</v>
      </c>
      <c r="Q328" s="454">
        <v>125</v>
      </c>
    </row>
    <row r="329" spans="1:17" ht="14.4" customHeight="1" x14ac:dyDescent="0.3">
      <c r="A329" s="448" t="s">
        <v>1165</v>
      </c>
      <c r="B329" s="449" t="s">
        <v>997</v>
      </c>
      <c r="C329" s="449" t="s">
        <v>998</v>
      </c>
      <c r="D329" s="449" t="s">
        <v>1063</v>
      </c>
      <c r="E329" s="449" t="s">
        <v>1064</v>
      </c>
      <c r="F329" s="453">
        <v>51</v>
      </c>
      <c r="G329" s="453">
        <v>23613</v>
      </c>
      <c r="H329" s="453">
        <v>0.97353123067408787</v>
      </c>
      <c r="I329" s="453">
        <v>463</v>
      </c>
      <c r="J329" s="453">
        <v>49</v>
      </c>
      <c r="K329" s="453">
        <v>24255</v>
      </c>
      <c r="L329" s="453">
        <v>1</v>
      </c>
      <c r="M329" s="453">
        <v>495</v>
      </c>
      <c r="N329" s="453">
        <v>83</v>
      </c>
      <c r="O329" s="453">
        <v>41085</v>
      </c>
      <c r="P329" s="523">
        <v>1.6938775510204083</v>
      </c>
      <c r="Q329" s="454">
        <v>495</v>
      </c>
    </row>
    <row r="330" spans="1:17" ht="14.4" customHeight="1" x14ac:dyDescent="0.3">
      <c r="A330" s="448" t="s">
        <v>1165</v>
      </c>
      <c r="B330" s="449" t="s">
        <v>997</v>
      </c>
      <c r="C330" s="449" t="s">
        <v>998</v>
      </c>
      <c r="D330" s="449" t="s">
        <v>1065</v>
      </c>
      <c r="E330" s="449" t="s">
        <v>1066</v>
      </c>
      <c r="F330" s="453"/>
      <c r="G330" s="453"/>
      <c r="H330" s="453"/>
      <c r="I330" s="453"/>
      <c r="J330" s="453"/>
      <c r="K330" s="453"/>
      <c r="L330" s="453"/>
      <c r="M330" s="453"/>
      <c r="N330" s="453">
        <v>3</v>
      </c>
      <c r="O330" s="453">
        <v>3855</v>
      </c>
      <c r="P330" s="523"/>
      <c r="Q330" s="454">
        <v>1285</v>
      </c>
    </row>
    <row r="331" spans="1:17" ht="14.4" customHeight="1" x14ac:dyDescent="0.3">
      <c r="A331" s="448" t="s">
        <v>1165</v>
      </c>
      <c r="B331" s="449" t="s">
        <v>997</v>
      </c>
      <c r="C331" s="449" t="s">
        <v>998</v>
      </c>
      <c r="D331" s="449" t="s">
        <v>1067</v>
      </c>
      <c r="E331" s="449" t="s">
        <v>1068</v>
      </c>
      <c r="F331" s="453">
        <v>19</v>
      </c>
      <c r="G331" s="453">
        <v>8303</v>
      </c>
      <c r="H331" s="453">
        <v>0.72833333333333339</v>
      </c>
      <c r="I331" s="453">
        <v>437</v>
      </c>
      <c r="J331" s="453">
        <v>25</v>
      </c>
      <c r="K331" s="453">
        <v>11400</v>
      </c>
      <c r="L331" s="453">
        <v>1</v>
      </c>
      <c r="M331" s="453">
        <v>456</v>
      </c>
      <c r="N331" s="453">
        <v>18</v>
      </c>
      <c r="O331" s="453">
        <v>8208</v>
      </c>
      <c r="P331" s="523">
        <v>0.72</v>
      </c>
      <c r="Q331" s="454">
        <v>456</v>
      </c>
    </row>
    <row r="332" spans="1:17" ht="14.4" customHeight="1" x14ac:dyDescent="0.3">
      <c r="A332" s="448" t="s">
        <v>1165</v>
      </c>
      <c r="B332" s="449" t="s">
        <v>997</v>
      </c>
      <c r="C332" s="449" t="s">
        <v>998</v>
      </c>
      <c r="D332" s="449" t="s">
        <v>1069</v>
      </c>
      <c r="E332" s="449" t="s">
        <v>1070</v>
      </c>
      <c r="F332" s="453">
        <v>2362</v>
      </c>
      <c r="G332" s="453">
        <v>127548</v>
      </c>
      <c r="H332" s="453">
        <v>0.91935762887786876</v>
      </c>
      <c r="I332" s="453">
        <v>54</v>
      </c>
      <c r="J332" s="453">
        <v>2392</v>
      </c>
      <c r="K332" s="453">
        <v>138736</v>
      </c>
      <c r="L332" s="453">
        <v>1</v>
      </c>
      <c r="M332" s="453">
        <v>58</v>
      </c>
      <c r="N332" s="453">
        <v>1161</v>
      </c>
      <c r="O332" s="453">
        <v>67338</v>
      </c>
      <c r="P332" s="523">
        <v>0.48536789297658861</v>
      </c>
      <c r="Q332" s="454">
        <v>58</v>
      </c>
    </row>
    <row r="333" spans="1:17" ht="14.4" customHeight="1" x14ac:dyDescent="0.3">
      <c r="A333" s="448" t="s">
        <v>1165</v>
      </c>
      <c r="B333" s="449" t="s">
        <v>997</v>
      </c>
      <c r="C333" s="449" t="s">
        <v>998</v>
      </c>
      <c r="D333" s="449" t="s">
        <v>1071</v>
      </c>
      <c r="E333" s="449" t="s">
        <v>1072</v>
      </c>
      <c r="F333" s="453"/>
      <c r="G333" s="453"/>
      <c r="H333" s="453"/>
      <c r="I333" s="453"/>
      <c r="J333" s="453">
        <v>1</v>
      </c>
      <c r="K333" s="453">
        <v>2173</v>
      </c>
      <c r="L333" s="453">
        <v>1</v>
      </c>
      <c r="M333" s="453">
        <v>2173</v>
      </c>
      <c r="N333" s="453">
        <v>2</v>
      </c>
      <c r="O333" s="453">
        <v>4346</v>
      </c>
      <c r="P333" s="523">
        <v>2</v>
      </c>
      <c r="Q333" s="454">
        <v>2173</v>
      </c>
    </row>
    <row r="334" spans="1:17" ht="14.4" customHeight="1" x14ac:dyDescent="0.3">
      <c r="A334" s="448" t="s">
        <v>1165</v>
      </c>
      <c r="B334" s="449" t="s">
        <v>997</v>
      </c>
      <c r="C334" s="449" t="s">
        <v>998</v>
      </c>
      <c r="D334" s="449" t="s">
        <v>1073</v>
      </c>
      <c r="E334" s="449" t="s">
        <v>1074</v>
      </c>
      <c r="F334" s="453"/>
      <c r="G334" s="453"/>
      <c r="H334" s="453"/>
      <c r="I334" s="453"/>
      <c r="J334" s="453"/>
      <c r="K334" s="453"/>
      <c r="L334" s="453"/>
      <c r="M334" s="453"/>
      <c r="N334" s="453">
        <v>4</v>
      </c>
      <c r="O334" s="453">
        <v>39048</v>
      </c>
      <c r="P334" s="523"/>
      <c r="Q334" s="454">
        <v>9762</v>
      </c>
    </row>
    <row r="335" spans="1:17" ht="14.4" customHeight="1" x14ac:dyDescent="0.3">
      <c r="A335" s="448" t="s">
        <v>1165</v>
      </c>
      <c r="B335" s="449" t="s">
        <v>997</v>
      </c>
      <c r="C335" s="449" t="s">
        <v>998</v>
      </c>
      <c r="D335" s="449" t="s">
        <v>1077</v>
      </c>
      <c r="E335" s="449" t="s">
        <v>1078</v>
      </c>
      <c r="F335" s="453">
        <v>11033</v>
      </c>
      <c r="G335" s="453">
        <v>1864577</v>
      </c>
      <c r="H335" s="453">
        <v>0.99978659231356992</v>
      </c>
      <c r="I335" s="453">
        <v>169</v>
      </c>
      <c r="J335" s="453">
        <v>10657</v>
      </c>
      <c r="K335" s="453">
        <v>1864975</v>
      </c>
      <c r="L335" s="453">
        <v>1</v>
      </c>
      <c r="M335" s="453">
        <v>175</v>
      </c>
      <c r="N335" s="453">
        <v>9585</v>
      </c>
      <c r="O335" s="453">
        <v>1686960</v>
      </c>
      <c r="P335" s="523">
        <v>0.90454831834206895</v>
      </c>
      <c r="Q335" s="454">
        <v>176</v>
      </c>
    </row>
    <row r="336" spans="1:17" ht="14.4" customHeight="1" x14ac:dyDescent="0.3">
      <c r="A336" s="448" t="s">
        <v>1165</v>
      </c>
      <c r="B336" s="449" t="s">
        <v>997</v>
      </c>
      <c r="C336" s="449" t="s">
        <v>998</v>
      </c>
      <c r="D336" s="449" t="s">
        <v>1079</v>
      </c>
      <c r="E336" s="449" t="s">
        <v>1080</v>
      </c>
      <c r="F336" s="453">
        <v>142</v>
      </c>
      <c r="G336" s="453">
        <v>11502</v>
      </c>
      <c r="H336" s="453">
        <v>1.0654932839277442</v>
      </c>
      <c r="I336" s="453">
        <v>81</v>
      </c>
      <c r="J336" s="453">
        <v>127</v>
      </c>
      <c r="K336" s="453">
        <v>10795</v>
      </c>
      <c r="L336" s="453">
        <v>1</v>
      </c>
      <c r="M336" s="453">
        <v>85</v>
      </c>
      <c r="N336" s="453">
        <v>106</v>
      </c>
      <c r="O336" s="453">
        <v>9010</v>
      </c>
      <c r="P336" s="523">
        <v>0.83464566929133854</v>
      </c>
      <c r="Q336" s="454">
        <v>85</v>
      </c>
    </row>
    <row r="337" spans="1:17" ht="14.4" customHeight="1" x14ac:dyDescent="0.3">
      <c r="A337" s="448" t="s">
        <v>1165</v>
      </c>
      <c r="B337" s="449" t="s">
        <v>997</v>
      </c>
      <c r="C337" s="449" t="s">
        <v>998</v>
      </c>
      <c r="D337" s="449" t="s">
        <v>1081</v>
      </c>
      <c r="E337" s="449" t="s">
        <v>1082</v>
      </c>
      <c r="F337" s="453">
        <v>8</v>
      </c>
      <c r="G337" s="453">
        <v>1328</v>
      </c>
      <c r="H337" s="453">
        <v>7.4606741573033704</v>
      </c>
      <c r="I337" s="453">
        <v>166</v>
      </c>
      <c r="J337" s="453">
        <v>1</v>
      </c>
      <c r="K337" s="453">
        <v>178</v>
      </c>
      <c r="L337" s="453">
        <v>1</v>
      </c>
      <c r="M337" s="453">
        <v>178</v>
      </c>
      <c r="N337" s="453">
        <v>1</v>
      </c>
      <c r="O337" s="453">
        <v>178</v>
      </c>
      <c r="P337" s="523">
        <v>1</v>
      </c>
      <c r="Q337" s="454">
        <v>178</v>
      </c>
    </row>
    <row r="338" spans="1:17" ht="14.4" customHeight="1" x14ac:dyDescent="0.3">
      <c r="A338" s="448" t="s">
        <v>1165</v>
      </c>
      <c r="B338" s="449" t="s">
        <v>997</v>
      </c>
      <c r="C338" s="449" t="s">
        <v>998</v>
      </c>
      <c r="D338" s="449" t="s">
        <v>1083</v>
      </c>
      <c r="E338" s="449" t="s">
        <v>1084</v>
      </c>
      <c r="F338" s="453">
        <v>9</v>
      </c>
      <c r="G338" s="453">
        <v>1467</v>
      </c>
      <c r="H338" s="453">
        <v>0.62003381234150468</v>
      </c>
      <c r="I338" s="453">
        <v>163</v>
      </c>
      <c r="J338" s="453">
        <v>14</v>
      </c>
      <c r="K338" s="453">
        <v>2366</v>
      </c>
      <c r="L338" s="453">
        <v>1</v>
      </c>
      <c r="M338" s="453">
        <v>169</v>
      </c>
      <c r="N338" s="453">
        <v>9</v>
      </c>
      <c r="O338" s="453">
        <v>1530</v>
      </c>
      <c r="P338" s="523">
        <v>0.64666103127641594</v>
      </c>
      <c r="Q338" s="454">
        <v>170</v>
      </c>
    </row>
    <row r="339" spans="1:17" ht="14.4" customHeight="1" x14ac:dyDescent="0.3">
      <c r="A339" s="448" t="s">
        <v>1165</v>
      </c>
      <c r="B339" s="449" t="s">
        <v>997</v>
      </c>
      <c r="C339" s="449" t="s">
        <v>998</v>
      </c>
      <c r="D339" s="449" t="s">
        <v>1085</v>
      </c>
      <c r="E339" s="449" t="s">
        <v>1086</v>
      </c>
      <c r="F339" s="453"/>
      <c r="G339" s="453"/>
      <c r="H339" s="453"/>
      <c r="I339" s="453"/>
      <c r="J339" s="453">
        <v>1</v>
      </c>
      <c r="K339" s="453">
        <v>29</v>
      </c>
      <c r="L339" s="453">
        <v>1</v>
      </c>
      <c r="M339" s="453">
        <v>29</v>
      </c>
      <c r="N339" s="453"/>
      <c r="O339" s="453"/>
      <c r="P339" s="523"/>
      <c r="Q339" s="454"/>
    </row>
    <row r="340" spans="1:17" ht="14.4" customHeight="1" x14ac:dyDescent="0.3">
      <c r="A340" s="448" t="s">
        <v>1165</v>
      </c>
      <c r="B340" s="449" t="s">
        <v>997</v>
      </c>
      <c r="C340" s="449" t="s">
        <v>998</v>
      </c>
      <c r="D340" s="449" t="s">
        <v>1087</v>
      </c>
      <c r="E340" s="449" t="s">
        <v>1088</v>
      </c>
      <c r="F340" s="453"/>
      <c r="G340" s="453"/>
      <c r="H340" s="453"/>
      <c r="I340" s="453"/>
      <c r="J340" s="453"/>
      <c r="K340" s="453"/>
      <c r="L340" s="453"/>
      <c r="M340" s="453"/>
      <c r="N340" s="453">
        <v>10</v>
      </c>
      <c r="O340" s="453">
        <v>10120</v>
      </c>
      <c r="P340" s="523"/>
      <c r="Q340" s="454">
        <v>1012</v>
      </c>
    </row>
    <row r="341" spans="1:17" ht="14.4" customHeight="1" x14ac:dyDescent="0.3">
      <c r="A341" s="448" t="s">
        <v>1165</v>
      </c>
      <c r="B341" s="449" t="s">
        <v>997</v>
      </c>
      <c r="C341" s="449" t="s">
        <v>998</v>
      </c>
      <c r="D341" s="449" t="s">
        <v>1089</v>
      </c>
      <c r="E341" s="449" t="s">
        <v>1090</v>
      </c>
      <c r="F341" s="453">
        <v>4</v>
      </c>
      <c r="G341" s="453">
        <v>680</v>
      </c>
      <c r="H341" s="453">
        <v>3.8636363636363638</v>
      </c>
      <c r="I341" s="453">
        <v>170</v>
      </c>
      <c r="J341" s="453">
        <v>1</v>
      </c>
      <c r="K341" s="453">
        <v>176</v>
      </c>
      <c r="L341" s="453">
        <v>1</v>
      </c>
      <c r="M341" s="453">
        <v>176</v>
      </c>
      <c r="N341" s="453">
        <v>2</v>
      </c>
      <c r="O341" s="453">
        <v>352</v>
      </c>
      <c r="P341" s="523">
        <v>2</v>
      </c>
      <c r="Q341" s="454">
        <v>176</v>
      </c>
    </row>
    <row r="342" spans="1:17" ht="14.4" customHeight="1" x14ac:dyDescent="0.3">
      <c r="A342" s="448" t="s">
        <v>1165</v>
      </c>
      <c r="B342" s="449" t="s">
        <v>997</v>
      </c>
      <c r="C342" s="449" t="s">
        <v>998</v>
      </c>
      <c r="D342" s="449" t="s">
        <v>1091</v>
      </c>
      <c r="E342" s="449" t="s">
        <v>1092</v>
      </c>
      <c r="F342" s="453"/>
      <c r="G342" s="453"/>
      <c r="H342" s="453"/>
      <c r="I342" s="453"/>
      <c r="J342" s="453"/>
      <c r="K342" s="453"/>
      <c r="L342" s="453"/>
      <c r="M342" s="453"/>
      <c r="N342" s="453">
        <v>10</v>
      </c>
      <c r="O342" s="453">
        <v>22970</v>
      </c>
      <c r="P342" s="523"/>
      <c r="Q342" s="454">
        <v>2297</v>
      </c>
    </row>
    <row r="343" spans="1:17" ht="14.4" customHeight="1" x14ac:dyDescent="0.3">
      <c r="A343" s="448" t="s">
        <v>1165</v>
      </c>
      <c r="B343" s="449" t="s">
        <v>997</v>
      </c>
      <c r="C343" s="449" t="s">
        <v>998</v>
      </c>
      <c r="D343" s="449" t="s">
        <v>1093</v>
      </c>
      <c r="E343" s="449" t="s">
        <v>1094</v>
      </c>
      <c r="F343" s="453">
        <v>54</v>
      </c>
      <c r="G343" s="453">
        <v>13338</v>
      </c>
      <c r="H343" s="453">
        <v>0.88973384030418246</v>
      </c>
      <c r="I343" s="453">
        <v>247</v>
      </c>
      <c r="J343" s="453">
        <v>57</v>
      </c>
      <c r="K343" s="453">
        <v>14991</v>
      </c>
      <c r="L343" s="453">
        <v>1</v>
      </c>
      <c r="M343" s="453">
        <v>263</v>
      </c>
      <c r="N343" s="453">
        <v>45</v>
      </c>
      <c r="O343" s="453">
        <v>11880</v>
      </c>
      <c r="P343" s="523">
        <v>0.79247548529117473</v>
      </c>
      <c r="Q343" s="454">
        <v>264</v>
      </c>
    </row>
    <row r="344" spans="1:17" ht="14.4" customHeight="1" x14ac:dyDescent="0.3">
      <c r="A344" s="448" t="s">
        <v>1165</v>
      </c>
      <c r="B344" s="449" t="s">
        <v>997</v>
      </c>
      <c r="C344" s="449" t="s">
        <v>998</v>
      </c>
      <c r="D344" s="449" t="s">
        <v>1095</v>
      </c>
      <c r="E344" s="449" t="s">
        <v>1096</v>
      </c>
      <c r="F344" s="453">
        <v>54</v>
      </c>
      <c r="G344" s="453">
        <v>108648</v>
      </c>
      <c r="H344" s="453">
        <v>2.1253521126760564</v>
      </c>
      <c r="I344" s="453">
        <v>2012</v>
      </c>
      <c r="J344" s="453">
        <v>24</v>
      </c>
      <c r="K344" s="453">
        <v>51120</v>
      </c>
      <c r="L344" s="453">
        <v>1</v>
      </c>
      <c r="M344" s="453">
        <v>2130</v>
      </c>
      <c r="N344" s="453">
        <v>19</v>
      </c>
      <c r="O344" s="453">
        <v>40489</v>
      </c>
      <c r="P344" s="523">
        <v>0.79203834115805949</v>
      </c>
      <c r="Q344" s="454">
        <v>2131</v>
      </c>
    </row>
    <row r="345" spans="1:17" ht="14.4" customHeight="1" x14ac:dyDescent="0.3">
      <c r="A345" s="448" t="s">
        <v>1165</v>
      </c>
      <c r="B345" s="449" t="s">
        <v>997</v>
      </c>
      <c r="C345" s="449" t="s">
        <v>998</v>
      </c>
      <c r="D345" s="449" t="s">
        <v>1097</v>
      </c>
      <c r="E345" s="449" t="s">
        <v>1098</v>
      </c>
      <c r="F345" s="453">
        <v>47</v>
      </c>
      <c r="G345" s="453">
        <v>10622</v>
      </c>
      <c r="H345" s="453">
        <v>1.0973140495867768</v>
      </c>
      <c r="I345" s="453">
        <v>226</v>
      </c>
      <c r="J345" s="453">
        <v>40</v>
      </c>
      <c r="K345" s="453">
        <v>9680</v>
      </c>
      <c r="L345" s="453">
        <v>1</v>
      </c>
      <c r="M345" s="453">
        <v>242</v>
      </c>
      <c r="N345" s="453">
        <v>75</v>
      </c>
      <c r="O345" s="453">
        <v>18150</v>
      </c>
      <c r="P345" s="523">
        <v>1.875</v>
      </c>
      <c r="Q345" s="454">
        <v>242</v>
      </c>
    </row>
    <row r="346" spans="1:17" ht="14.4" customHeight="1" x14ac:dyDescent="0.3">
      <c r="A346" s="448" t="s">
        <v>1165</v>
      </c>
      <c r="B346" s="449" t="s">
        <v>997</v>
      </c>
      <c r="C346" s="449" t="s">
        <v>998</v>
      </c>
      <c r="D346" s="449" t="s">
        <v>1099</v>
      </c>
      <c r="E346" s="449" t="s">
        <v>1100</v>
      </c>
      <c r="F346" s="453">
        <v>11</v>
      </c>
      <c r="G346" s="453">
        <v>4598</v>
      </c>
      <c r="H346" s="453">
        <v>0.98817966903073284</v>
      </c>
      <c r="I346" s="453">
        <v>418</v>
      </c>
      <c r="J346" s="453">
        <v>11</v>
      </c>
      <c r="K346" s="453">
        <v>4653</v>
      </c>
      <c r="L346" s="453">
        <v>1</v>
      </c>
      <c r="M346" s="453">
        <v>423</v>
      </c>
      <c r="N346" s="453">
        <v>4</v>
      </c>
      <c r="O346" s="453">
        <v>1696</v>
      </c>
      <c r="P346" s="523">
        <v>0.36449602407049214</v>
      </c>
      <c r="Q346" s="454">
        <v>424</v>
      </c>
    </row>
    <row r="347" spans="1:17" ht="14.4" customHeight="1" x14ac:dyDescent="0.3">
      <c r="A347" s="448" t="s">
        <v>1165</v>
      </c>
      <c r="B347" s="449" t="s">
        <v>997</v>
      </c>
      <c r="C347" s="449" t="s">
        <v>998</v>
      </c>
      <c r="D347" s="449" t="s">
        <v>1101</v>
      </c>
      <c r="E347" s="449" t="s">
        <v>1102</v>
      </c>
      <c r="F347" s="453">
        <v>2</v>
      </c>
      <c r="G347" s="453">
        <v>1624</v>
      </c>
      <c r="H347" s="453">
        <v>1.9173553719008265</v>
      </c>
      <c r="I347" s="453">
        <v>812</v>
      </c>
      <c r="J347" s="453">
        <v>1</v>
      </c>
      <c r="K347" s="453">
        <v>847</v>
      </c>
      <c r="L347" s="453">
        <v>1</v>
      </c>
      <c r="M347" s="453">
        <v>847</v>
      </c>
      <c r="N347" s="453">
        <v>1</v>
      </c>
      <c r="O347" s="453">
        <v>848</v>
      </c>
      <c r="P347" s="523">
        <v>1.001180637544274</v>
      </c>
      <c r="Q347" s="454">
        <v>848</v>
      </c>
    </row>
    <row r="348" spans="1:17" ht="14.4" customHeight="1" x14ac:dyDescent="0.3">
      <c r="A348" s="448" t="s">
        <v>1165</v>
      </c>
      <c r="B348" s="449" t="s">
        <v>997</v>
      </c>
      <c r="C348" s="449" t="s">
        <v>998</v>
      </c>
      <c r="D348" s="449" t="s">
        <v>1103</v>
      </c>
      <c r="E348" s="449" t="s">
        <v>1004</v>
      </c>
      <c r="F348" s="453">
        <v>4</v>
      </c>
      <c r="G348" s="453">
        <v>140</v>
      </c>
      <c r="H348" s="453">
        <v>0.94594594594594594</v>
      </c>
      <c r="I348" s="453">
        <v>35</v>
      </c>
      <c r="J348" s="453">
        <v>4</v>
      </c>
      <c r="K348" s="453">
        <v>148</v>
      </c>
      <c r="L348" s="453">
        <v>1</v>
      </c>
      <c r="M348" s="453">
        <v>37</v>
      </c>
      <c r="N348" s="453">
        <v>2</v>
      </c>
      <c r="O348" s="453">
        <v>74</v>
      </c>
      <c r="P348" s="523">
        <v>0.5</v>
      </c>
      <c r="Q348" s="454">
        <v>37</v>
      </c>
    </row>
    <row r="349" spans="1:17" ht="14.4" customHeight="1" x14ac:dyDescent="0.3">
      <c r="A349" s="448" t="s">
        <v>1165</v>
      </c>
      <c r="B349" s="449" t="s">
        <v>997</v>
      </c>
      <c r="C349" s="449" t="s">
        <v>998</v>
      </c>
      <c r="D349" s="449" t="s">
        <v>1106</v>
      </c>
      <c r="E349" s="449" t="s">
        <v>1107</v>
      </c>
      <c r="F349" s="453"/>
      <c r="G349" s="453"/>
      <c r="H349" s="453"/>
      <c r="I349" s="453"/>
      <c r="J349" s="453">
        <v>34</v>
      </c>
      <c r="K349" s="453">
        <v>35870</v>
      </c>
      <c r="L349" s="453">
        <v>1</v>
      </c>
      <c r="M349" s="453">
        <v>1055</v>
      </c>
      <c r="N349" s="453">
        <v>41</v>
      </c>
      <c r="O349" s="453">
        <v>43337</v>
      </c>
      <c r="P349" s="523">
        <v>1.2081683858377474</v>
      </c>
      <c r="Q349" s="454">
        <v>1057</v>
      </c>
    </row>
    <row r="350" spans="1:17" ht="14.4" customHeight="1" x14ac:dyDescent="0.3">
      <c r="A350" s="448" t="s">
        <v>1165</v>
      </c>
      <c r="B350" s="449" t="s">
        <v>997</v>
      </c>
      <c r="C350" s="449" t="s">
        <v>998</v>
      </c>
      <c r="D350" s="449" t="s">
        <v>1108</v>
      </c>
      <c r="E350" s="449" t="s">
        <v>1109</v>
      </c>
      <c r="F350" s="453">
        <v>1</v>
      </c>
      <c r="G350" s="453">
        <v>269</v>
      </c>
      <c r="H350" s="453">
        <v>0.23350694444444445</v>
      </c>
      <c r="I350" s="453">
        <v>269</v>
      </c>
      <c r="J350" s="453">
        <v>4</v>
      </c>
      <c r="K350" s="453">
        <v>1152</v>
      </c>
      <c r="L350" s="453">
        <v>1</v>
      </c>
      <c r="M350" s="453">
        <v>288</v>
      </c>
      <c r="N350" s="453">
        <v>4</v>
      </c>
      <c r="O350" s="453">
        <v>1156</v>
      </c>
      <c r="P350" s="523">
        <v>1.0034722222222223</v>
      </c>
      <c r="Q350" s="454">
        <v>289</v>
      </c>
    </row>
    <row r="351" spans="1:17" ht="14.4" customHeight="1" x14ac:dyDescent="0.3">
      <c r="A351" s="448" t="s">
        <v>1165</v>
      </c>
      <c r="B351" s="449" t="s">
        <v>997</v>
      </c>
      <c r="C351" s="449" t="s">
        <v>998</v>
      </c>
      <c r="D351" s="449" t="s">
        <v>1110</v>
      </c>
      <c r="E351" s="449" t="s">
        <v>1111</v>
      </c>
      <c r="F351" s="453">
        <v>6</v>
      </c>
      <c r="G351" s="453">
        <v>6300</v>
      </c>
      <c r="H351" s="453">
        <v>1.1496350364963503</v>
      </c>
      <c r="I351" s="453">
        <v>1050</v>
      </c>
      <c r="J351" s="453">
        <v>5</v>
      </c>
      <c r="K351" s="453">
        <v>5480</v>
      </c>
      <c r="L351" s="453">
        <v>1</v>
      </c>
      <c r="M351" s="453">
        <v>1096</v>
      </c>
      <c r="N351" s="453">
        <v>4</v>
      </c>
      <c r="O351" s="453">
        <v>4392</v>
      </c>
      <c r="P351" s="523">
        <v>0.80145985401459852</v>
      </c>
      <c r="Q351" s="454">
        <v>1098</v>
      </c>
    </row>
    <row r="352" spans="1:17" ht="14.4" customHeight="1" x14ac:dyDescent="0.3">
      <c r="A352" s="448" t="s">
        <v>1165</v>
      </c>
      <c r="B352" s="449" t="s">
        <v>997</v>
      </c>
      <c r="C352" s="449" t="s">
        <v>998</v>
      </c>
      <c r="D352" s="449" t="s">
        <v>1114</v>
      </c>
      <c r="E352" s="449" t="s">
        <v>1115</v>
      </c>
      <c r="F352" s="453">
        <v>4</v>
      </c>
      <c r="G352" s="453">
        <v>1224</v>
      </c>
      <c r="H352" s="453">
        <v>3.8980891719745223</v>
      </c>
      <c r="I352" s="453">
        <v>306</v>
      </c>
      <c r="J352" s="453">
        <v>1</v>
      </c>
      <c r="K352" s="453">
        <v>314</v>
      </c>
      <c r="L352" s="453">
        <v>1</v>
      </c>
      <c r="M352" s="453">
        <v>314</v>
      </c>
      <c r="N352" s="453"/>
      <c r="O352" s="453"/>
      <c r="P352" s="523"/>
      <c r="Q352" s="454"/>
    </row>
    <row r="353" spans="1:17" ht="14.4" customHeight="1" x14ac:dyDescent="0.3">
      <c r="A353" s="448" t="s">
        <v>1165</v>
      </c>
      <c r="B353" s="449" t="s">
        <v>997</v>
      </c>
      <c r="C353" s="449" t="s">
        <v>998</v>
      </c>
      <c r="D353" s="449" t="s">
        <v>1116</v>
      </c>
      <c r="E353" s="449" t="s">
        <v>1117</v>
      </c>
      <c r="F353" s="453"/>
      <c r="G353" s="453"/>
      <c r="H353" s="453"/>
      <c r="I353" s="453"/>
      <c r="J353" s="453"/>
      <c r="K353" s="453"/>
      <c r="L353" s="453"/>
      <c r="M353" s="453"/>
      <c r="N353" s="453">
        <v>2</v>
      </c>
      <c r="O353" s="453">
        <v>0</v>
      </c>
      <c r="P353" s="523"/>
      <c r="Q353" s="454">
        <v>0</v>
      </c>
    </row>
    <row r="354" spans="1:17" ht="14.4" customHeight="1" x14ac:dyDescent="0.3">
      <c r="A354" s="448" t="s">
        <v>996</v>
      </c>
      <c r="B354" s="449" t="s">
        <v>997</v>
      </c>
      <c r="C354" s="449" t="s">
        <v>998</v>
      </c>
      <c r="D354" s="449" t="s">
        <v>999</v>
      </c>
      <c r="E354" s="449" t="s">
        <v>1000</v>
      </c>
      <c r="F354" s="453">
        <v>3</v>
      </c>
      <c r="G354" s="453">
        <v>6309</v>
      </c>
      <c r="H354" s="453">
        <v>0.47237196765498651</v>
      </c>
      <c r="I354" s="453">
        <v>2103</v>
      </c>
      <c r="J354" s="453">
        <v>6</v>
      </c>
      <c r="K354" s="453">
        <v>13356</v>
      </c>
      <c r="L354" s="453">
        <v>1</v>
      </c>
      <c r="M354" s="453">
        <v>2226</v>
      </c>
      <c r="N354" s="453">
        <v>1</v>
      </c>
      <c r="O354" s="453">
        <v>2229</v>
      </c>
      <c r="P354" s="523">
        <v>0.16689128481581311</v>
      </c>
      <c r="Q354" s="454">
        <v>2229</v>
      </c>
    </row>
    <row r="355" spans="1:17" ht="14.4" customHeight="1" x14ac:dyDescent="0.3">
      <c r="A355" s="448" t="s">
        <v>996</v>
      </c>
      <c r="B355" s="449" t="s">
        <v>997</v>
      </c>
      <c r="C355" s="449" t="s">
        <v>998</v>
      </c>
      <c r="D355" s="449" t="s">
        <v>1003</v>
      </c>
      <c r="E355" s="449" t="s">
        <v>1004</v>
      </c>
      <c r="F355" s="453">
        <v>12</v>
      </c>
      <c r="G355" s="453">
        <v>648</v>
      </c>
      <c r="H355" s="453">
        <v>0.55862068965517242</v>
      </c>
      <c r="I355" s="453">
        <v>54</v>
      </c>
      <c r="J355" s="453">
        <v>20</v>
      </c>
      <c r="K355" s="453">
        <v>1160</v>
      </c>
      <c r="L355" s="453">
        <v>1</v>
      </c>
      <c r="M355" s="453">
        <v>58</v>
      </c>
      <c r="N355" s="453">
        <v>6</v>
      </c>
      <c r="O355" s="453">
        <v>348</v>
      </c>
      <c r="P355" s="523">
        <v>0.3</v>
      </c>
      <c r="Q355" s="454">
        <v>58</v>
      </c>
    </row>
    <row r="356" spans="1:17" ht="14.4" customHeight="1" x14ac:dyDescent="0.3">
      <c r="A356" s="448" t="s">
        <v>996</v>
      </c>
      <c r="B356" s="449" t="s">
        <v>997</v>
      </c>
      <c r="C356" s="449" t="s">
        <v>998</v>
      </c>
      <c r="D356" s="449" t="s">
        <v>1005</v>
      </c>
      <c r="E356" s="449" t="s">
        <v>1006</v>
      </c>
      <c r="F356" s="453">
        <v>34</v>
      </c>
      <c r="G356" s="453">
        <v>4182</v>
      </c>
      <c r="H356" s="453">
        <v>0.59117896522476676</v>
      </c>
      <c r="I356" s="453">
        <v>123</v>
      </c>
      <c r="J356" s="453">
        <v>54</v>
      </c>
      <c r="K356" s="453">
        <v>7074</v>
      </c>
      <c r="L356" s="453">
        <v>1</v>
      </c>
      <c r="M356" s="453">
        <v>131</v>
      </c>
      <c r="N356" s="453">
        <v>12</v>
      </c>
      <c r="O356" s="453">
        <v>1572</v>
      </c>
      <c r="P356" s="523">
        <v>0.22222222222222221</v>
      </c>
      <c r="Q356" s="454">
        <v>131</v>
      </c>
    </row>
    <row r="357" spans="1:17" ht="14.4" customHeight="1" x14ac:dyDescent="0.3">
      <c r="A357" s="448" t="s">
        <v>996</v>
      </c>
      <c r="B357" s="449" t="s">
        <v>997</v>
      </c>
      <c r="C357" s="449" t="s">
        <v>998</v>
      </c>
      <c r="D357" s="449" t="s">
        <v>1007</v>
      </c>
      <c r="E357" s="449" t="s">
        <v>1008</v>
      </c>
      <c r="F357" s="453">
        <v>1</v>
      </c>
      <c r="G357" s="453">
        <v>177</v>
      </c>
      <c r="H357" s="453">
        <v>0.93650793650793651</v>
      </c>
      <c r="I357" s="453">
        <v>177</v>
      </c>
      <c r="J357" s="453">
        <v>1</v>
      </c>
      <c r="K357" s="453">
        <v>189</v>
      </c>
      <c r="L357" s="453">
        <v>1</v>
      </c>
      <c r="M357" s="453">
        <v>189</v>
      </c>
      <c r="N357" s="453"/>
      <c r="O357" s="453"/>
      <c r="P357" s="523"/>
      <c r="Q357" s="454"/>
    </row>
    <row r="358" spans="1:17" ht="14.4" customHeight="1" x14ac:dyDescent="0.3">
      <c r="A358" s="448" t="s">
        <v>996</v>
      </c>
      <c r="B358" s="449" t="s">
        <v>997</v>
      </c>
      <c r="C358" s="449" t="s">
        <v>998</v>
      </c>
      <c r="D358" s="449" t="s">
        <v>1011</v>
      </c>
      <c r="E358" s="449" t="s">
        <v>1012</v>
      </c>
      <c r="F358" s="453">
        <v>1</v>
      </c>
      <c r="G358" s="453">
        <v>384</v>
      </c>
      <c r="H358" s="453">
        <v>0.47174447174447176</v>
      </c>
      <c r="I358" s="453">
        <v>384</v>
      </c>
      <c r="J358" s="453">
        <v>2</v>
      </c>
      <c r="K358" s="453">
        <v>814</v>
      </c>
      <c r="L358" s="453">
        <v>1</v>
      </c>
      <c r="M358" s="453">
        <v>407</v>
      </c>
      <c r="N358" s="453">
        <v>3</v>
      </c>
      <c r="O358" s="453">
        <v>1224</v>
      </c>
      <c r="P358" s="523">
        <v>1.5036855036855037</v>
      </c>
      <c r="Q358" s="454">
        <v>408</v>
      </c>
    </row>
    <row r="359" spans="1:17" ht="14.4" customHeight="1" x14ac:dyDescent="0.3">
      <c r="A359" s="448" t="s">
        <v>996</v>
      </c>
      <c r="B359" s="449" t="s">
        <v>997</v>
      </c>
      <c r="C359" s="449" t="s">
        <v>998</v>
      </c>
      <c r="D359" s="449" t="s">
        <v>1013</v>
      </c>
      <c r="E359" s="449" t="s">
        <v>1014</v>
      </c>
      <c r="F359" s="453">
        <v>16</v>
      </c>
      <c r="G359" s="453">
        <v>2752</v>
      </c>
      <c r="H359" s="453"/>
      <c r="I359" s="453">
        <v>172</v>
      </c>
      <c r="J359" s="453"/>
      <c r="K359" s="453"/>
      <c r="L359" s="453"/>
      <c r="M359" s="453"/>
      <c r="N359" s="453">
        <v>6</v>
      </c>
      <c r="O359" s="453">
        <v>1080</v>
      </c>
      <c r="P359" s="523"/>
      <c r="Q359" s="454">
        <v>180</v>
      </c>
    </row>
    <row r="360" spans="1:17" ht="14.4" customHeight="1" x14ac:dyDescent="0.3">
      <c r="A360" s="448" t="s">
        <v>996</v>
      </c>
      <c r="B360" s="449" t="s">
        <v>997</v>
      </c>
      <c r="C360" s="449" t="s">
        <v>998</v>
      </c>
      <c r="D360" s="449" t="s">
        <v>1015</v>
      </c>
      <c r="E360" s="449" t="s">
        <v>1016</v>
      </c>
      <c r="F360" s="453">
        <v>1</v>
      </c>
      <c r="G360" s="453">
        <v>533</v>
      </c>
      <c r="H360" s="453"/>
      <c r="I360" s="453">
        <v>533</v>
      </c>
      <c r="J360" s="453"/>
      <c r="K360" s="453"/>
      <c r="L360" s="453"/>
      <c r="M360" s="453"/>
      <c r="N360" s="453"/>
      <c r="O360" s="453"/>
      <c r="P360" s="523"/>
      <c r="Q360" s="454"/>
    </row>
    <row r="361" spans="1:17" ht="14.4" customHeight="1" x14ac:dyDescent="0.3">
      <c r="A361" s="448" t="s">
        <v>996</v>
      </c>
      <c r="B361" s="449" t="s">
        <v>997</v>
      </c>
      <c r="C361" s="449" t="s">
        <v>998</v>
      </c>
      <c r="D361" s="449" t="s">
        <v>1017</v>
      </c>
      <c r="E361" s="449" t="s">
        <v>1018</v>
      </c>
      <c r="F361" s="453">
        <v>3</v>
      </c>
      <c r="G361" s="453">
        <v>966</v>
      </c>
      <c r="H361" s="453"/>
      <c r="I361" s="453">
        <v>322</v>
      </c>
      <c r="J361" s="453"/>
      <c r="K361" s="453"/>
      <c r="L361" s="453"/>
      <c r="M361" s="453"/>
      <c r="N361" s="453">
        <v>1</v>
      </c>
      <c r="O361" s="453">
        <v>336</v>
      </c>
      <c r="P361" s="523"/>
      <c r="Q361" s="454">
        <v>336</v>
      </c>
    </row>
    <row r="362" spans="1:17" ht="14.4" customHeight="1" x14ac:dyDescent="0.3">
      <c r="A362" s="448" t="s">
        <v>996</v>
      </c>
      <c r="B362" s="449" t="s">
        <v>997</v>
      </c>
      <c r="C362" s="449" t="s">
        <v>998</v>
      </c>
      <c r="D362" s="449" t="s">
        <v>1021</v>
      </c>
      <c r="E362" s="449" t="s">
        <v>1022</v>
      </c>
      <c r="F362" s="453">
        <v>33</v>
      </c>
      <c r="G362" s="453">
        <v>11253</v>
      </c>
      <c r="H362" s="453">
        <v>0.82675776945117918</v>
      </c>
      <c r="I362" s="453">
        <v>341</v>
      </c>
      <c r="J362" s="453">
        <v>39</v>
      </c>
      <c r="K362" s="453">
        <v>13611</v>
      </c>
      <c r="L362" s="453">
        <v>1</v>
      </c>
      <c r="M362" s="453">
        <v>349</v>
      </c>
      <c r="N362" s="453">
        <v>52</v>
      </c>
      <c r="O362" s="453">
        <v>18148</v>
      </c>
      <c r="P362" s="523">
        <v>1.3333333333333333</v>
      </c>
      <c r="Q362" s="454">
        <v>349</v>
      </c>
    </row>
    <row r="363" spans="1:17" ht="14.4" customHeight="1" x14ac:dyDescent="0.3">
      <c r="A363" s="448" t="s">
        <v>996</v>
      </c>
      <c r="B363" s="449" t="s">
        <v>997</v>
      </c>
      <c r="C363" s="449" t="s">
        <v>998</v>
      </c>
      <c r="D363" s="449" t="s">
        <v>1029</v>
      </c>
      <c r="E363" s="449" t="s">
        <v>1030</v>
      </c>
      <c r="F363" s="453">
        <v>1</v>
      </c>
      <c r="G363" s="453">
        <v>109</v>
      </c>
      <c r="H363" s="453">
        <v>0.46581196581196582</v>
      </c>
      <c r="I363" s="453">
        <v>109</v>
      </c>
      <c r="J363" s="453">
        <v>2</v>
      </c>
      <c r="K363" s="453">
        <v>234</v>
      </c>
      <c r="L363" s="453">
        <v>1</v>
      </c>
      <c r="M363" s="453">
        <v>117</v>
      </c>
      <c r="N363" s="453">
        <v>3</v>
      </c>
      <c r="O363" s="453">
        <v>351</v>
      </c>
      <c r="P363" s="523">
        <v>1.5</v>
      </c>
      <c r="Q363" s="454">
        <v>117</v>
      </c>
    </row>
    <row r="364" spans="1:17" ht="14.4" customHeight="1" x14ac:dyDescent="0.3">
      <c r="A364" s="448" t="s">
        <v>996</v>
      </c>
      <c r="B364" s="449" t="s">
        <v>997</v>
      </c>
      <c r="C364" s="449" t="s">
        <v>998</v>
      </c>
      <c r="D364" s="449" t="s">
        <v>1037</v>
      </c>
      <c r="E364" s="449" t="s">
        <v>1038</v>
      </c>
      <c r="F364" s="453">
        <v>1</v>
      </c>
      <c r="G364" s="453">
        <v>37</v>
      </c>
      <c r="H364" s="453">
        <v>0.48684210526315791</v>
      </c>
      <c r="I364" s="453">
        <v>37</v>
      </c>
      <c r="J364" s="453">
        <v>2</v>
      </c>
      <c r="K364" s="453">
        <v>76</v>
      </c>
      <c r="L364" s="453">
        <v>1</v>
      </c>
      <c r="M364" s="453">
        <v>38</v>
      </c>
      <c r="N364" s="453">
        <v>2</v>
      </c>
      <c r="O364" s="453">
        <v>76</v>
      </c>
      <c r="P364" s="523">
        <v>1</v>
      </c>
      <c r="Q364" s="454">
        <v>38</v>
      </c>
    </row>
    <row r="365" spans="1:17" ht="14.4" customHeight="1" x14ac:dyDescent="0.3">
      <c r="A365" s="448" t="s">
        <v>996</v>
      </c>
      <c r="B365" s="449" t="s">
        <v>997</v>
      </c>
      <c r="C365" s="449" t="s">
        <v>998</v>
      </c>
      <c r="D365" s="449" t="s">
        <v>1045</v>
      </c>
      <c r="E365" s="449" t="s">
        <v>1046</v>
      </c>
      <c r="F365" s="453">
        <v>20</v>
      </c>
      <c r="G365" s="453">
        <v>5700</v>
      </c>
      <c r="H365" s="453">
        <v>0.55147058823529416</v>
      </c>
      <c r="I365" s="453">
        <v>285</v>
      </c>
      <c r="J365" s="453">
        <v>34</v>
      </c>
      <c r="K365" s="453">
        <v>10336</v>
      </c>
      <c r="L365" s="453">
        <v>1</v>
      </c>
      <c r="M365" s="453">
        <v>304</v>
      </c>
      <c r="N365" s="453">
        <v>13</v>
      </c>
      <c r="O365" s="453">
        <v>3965</v>
      </c>
      <c r="P365" s="523">
        <v>0.3836106811145511</v>
      </c>
      <c r="Q365" s="454">
        <v>305</v>
      </c>
    </row>
    <row r="366" spans="1:17" ht="14.4" customHeight="1" x14ac:dyDescent="0.3">
      <c r="A366" s="448" t="s">
        <v>996</v>
      </c>
      <c r="B366" s="449" t="s">
        <v>997</v>
      </c>
      <c r="C366" s="449" t="s">
        <v>998</v>
      </c>
      <c r="D366" s="449" t="s">
        <v>1047</v>
      </c>
      <c r="E366" s="449" t="s">
        <v>1048</v>
      </c>
      <c r="F366" s="453">
        <v>2</v>
      </c>
      <c r="G366" s="453">
        <v>7010</v>
      </c>
      <c r="H366" s="453">
        <v>0.27014528498208024</v>
      </c>
      <c r="I366" s="453">
        <v>3505</v>
      </c>
      <c r="J366" s="453">
        <v>7</v>
      </c>
      <c r="K366" s="453">
        <v>25949</v>
      </c>
      <c r="L366" s="453">
        <v>1</v>
      </c>
      <c r="M366" s="453">
        <v>3707</v>
      </c>
      <c r="N366" s="453">
        <v>7</v>
      </c>
      <c r="O366" s="453">
        <v>25984</v>
      </c>
      <c r="P366" s="523">
        <v>1.0013487995683841</v>
      </c>
      <c r="Q366" s="454">
        <v>3712</v>
      </c>
    </row>
    <row r="367" spans="1:17" ht="14.4" customHeight="1" x14ac:dyDescent="0.3">
      <c r="A367" s="448" t="s">
        <v>996</v>
      </c>
      <c r="B367" s="449" t="s">
        <v>997</v>
      </c>
      <c r="C367" s="449" t="s">
        <v>998</v>
      </c>
      <c r="D367" s="449" t="s">
        <v>1049</v>
      </c>
      <c r="E367" s="449" t="s">
        <v>1050</v>
      </c>
      <c r="F367" s="453">
        <v>6</v>
      </c>
      <c r="G367" s="453">
        <v>2772</v>
      </c>
      <c r="H367" s="453">
        <v>1.1222672064777328</v>
      </c>
      <c r="I367" s="453">
        <v>462</v>
      </c>
      <c r="J367" s="453">
        <v>5</v>
      </c>
      <c r="K367" s="453">
        <v>2470</v>
      </c>
      <c r="L367" s="453">
        <v>1</v>
      </c>
      <c r="M367" s="453">
        <v>494</v>
      </c>
      <c r="N367" s="453">
        <v>4</v>
      </c>
      <c r="O367" s="453">
        <v>1976</v>
      </c>
      <c r="P367" s="523">
        <v>0.8</v>
      </c>
      <c r="Q367" s="454">
        <v>494</v>
      </c>
    </row>
    <row r="368" spans="1:17" ht="14.4" customHeight="1" x14ac:dyDescent="0.3">
      <c r="A368" s="448" t="s">
        <v>996</v>
      </c>
      <c r="B368" s="449" t="s">
        <v>997</v>
      </c>
      <c r="C368" s="449" t="s">
        <v>998</v>
      </c>
      <c r="D368" s="449" t="s">
        <v>1051</v>
      </c>
      <c r="E368" s="449" t="s">
        <v>1052</v>
      </c>
      <c r="F368" s="453">
        <v>4</v>
      </c>
      <c r="G368" s="453">
        <v>24844</v>
      </c>
      <c r="H368" s="453"/>
      <c r="I368" s="453">
        <v>6211</v>
      </c>
      <c r="J368" s="453"/>
      <c r="K368" s="453"/>
      <c r="L368" s="453"/>
      <c r="M368" s="453"/>
      <c r="N368" s="453"/>
      <c r="O368" s="453"/>
      <c r="P368" s="523"/>
      <c r="Q368" s="454"/>
    </row>
    <row r="369" spans="1:17" ht="14.4" customHeight="1" x14ac:dyDescent="0.3">
      <c r="A369" s="448" t="s">
        <v>996</v>
      </c>
      <c r="B369" s="449" t="s">
        <v>997</v>
      </c>
      <c r="C369" s="449" t="s">
        <v>998</v>
      </c>
      <c r="D369" s="449" t="s">
        <v>1053</v>
      </c>
      <c r="E369" s="449" t="s">
        <v>1054</v>
      </c>
      <c r="F369" s="453">
        <v>28</v>
      </c>
      <c r="G369" s="453">
        <v>9968</v>
      </c>
      <c r="H369" s="453">
        <v>0.69078309078309075</v>
      </c>
      <c r="I369" s="453">
        <v>356</v>
      </c>
      <c r="J369" s="453">
        <v>39</v>
      </c>
      <c r="K369" s="453">
        <v>14430</v>
      </c>
      <c r="L369" s="453">
        <v>1</v>
      </c>
      <c r="M369" s="453">
        <v>370</v>
      </c>
      <c r="N369" s="453">
        <v>19</v>
      </c>
      <c r="O369" s="453">
        <v>7030</v>
      </c>
      <c r="P369" s="523">
        <v>0.48717948717948717</v>
      </c>
      <c r="Q369" s="454">
        <v>370</v>
      </c>
    </row>
    <row r="370" spans="1:17" ht="14.4" customHeight="1" x14ac:dyDescent="0.3">
      <c r="A370" s="448" t="s">
        <v>996</v>
      </c>
      <c r="B370" s="449" t="s">
        <v>997</v>
      </c>
      <c r="C370" s="449" t="s">
        <v>998</v>
      </c>
      <c r="D370" s="449" t="s">
        <v>1063</v>
      </c>
      <c r="E370" s="449" t="s">
        <v>1064</v>
      </c>
      <c r="F370" s="453">
        <v>1</v>
      </c>
      <c r="G370" s="453">
        <v>463</v>
      </c>
      <c r="H370" s="453">
        <v>0.46767676767676769</v>
      </c>
      <c r="I370" s="453">
        <v>463</v>
      </c>
      <c r="J370" s="453">
        <v>2</v>
      </c>
      <c r="K370" s="453">
        <v>990</v>
      </c>
      <c r="L370" s="453">
        <v>1</v>
      </c>
      <c r="M370" s="453">
        <v>495</v>
      </c>
      <c r="N370" s="453">
        <v>3</v>
      </c>
      <c r="O370" s="453">
        <v>1485</v>
      </c>
      <c r="P370" s="523">
        <v>1.5</v>
      </c>
      <c r="Q370" s="454">
        <v>495</v>
      </c>
    </row>
    <row r="371" spans="1:17" ht="14.4" customHeight="1" x14ac:dyDescent="0.3">
      <c r="A371" s="448" t="s">
        <v>996</v>
      </c>
      <c r="B371" s="449" t="s">
        <v>997</v>
      </c>
      <c r="C371" s="449" t="s">
        <v>998</v>
      </c>
      <c r="D371" s="449" t="s">
        <v>1067</v>
      </c>
      <c r="E371" s="449" t="s">
        <v>1068</v>
      </c>
      <c r="F371" s="453">
        <v>1</v>
      </c>
      <c r="G371" s="453">
        <v>437</v>
      </c>
      <c r="H371" s="453"/>
      <c r="I371" s="453">
        <v>437</v>
      </c>
      <c r="J371" s="453"/>
      <c r="K371" s="453"/>
      <c r="L371" s="453"/>
      <c r="M371" s="453"/>
      <c r="N371" s="453">
        <v>1</v>
      </c>
      <c r="O371" s="453">
        <v>456</v>
      </c>
      <c r="P371" s="523"/>
      <c r="Q371" s="454">
        <v>456</v>
      </c>
    </row>
    <row r="372" spans="1:17" ht="14.4" customHeight="1" x14ac:dyDescent="0.3">
      <c r="A372" s="448" t="s">
        <v>996</v>
      </c>
      <c r="B372" s="449" t="s">
        <v>997</v>
      </c>
      <c r="C372" s="449" t="s">
        <v>998</v>
      </c>
      <c r="D372" s="449" t="s">
        <v>1069</v>
      </c>
      <c r="E372" s="449" t="s">
        <v>1070</v>
      </c>
      <c r="F372" s="453">
        <v>4</v>
      </c>
      <c r="G372" s="453">
        <v>216</v>
      </c>
      <c r="H372" s="453">
        <v>1.8620689655172413</v>
      </c>
      <c r="I372" s="453">
        <v>54</v>
      </c>
      <c r="J372" s="453">
        <v>2</v>
      </c>
      <c r="K372" s="453">
        <v>116</v>
      </c>
      <c r="L372" s="453">
        <v>1</v>
      </c>
      <c r="M372" s="453">
        <v>58</v>
      </c>
      <c r="N372" s="453">
        <v>4</v>
      </c>
      <c r="O372" s="453">
        <v>232</v>
      </c>
      <c r="P372" s="523">
        <v>2</v>
      </c>
      <c r="Q372" s="454">
        <v>58</v>
      </c>
    </row>
    <row r="373" spans="1:17" ht="14.4" customHeight="1" x14ac:dyDescent="0.3">
      <c r="A373" s="448" t="s">
        <v>996</v>
      </c>
      <c r="B373" s="449" t="s">
        <v>997</v>
      </c>
      <c r="C373" s="449" t="s">
        <v>998</v>
      </c>
      <c r="D373" s="449" t="s">
        <v>1077</v>
      </c>
      <c r="E373" s="449" t="s">
        <v>1078</v>
      </c>
      <c r="F373" s="453">
        <v>209</v>
      </c>
      <c r="G373" s="453">
        <v>35321</v>
      </c>
      <c r="H373" s="453">
        <v>0.60793459552495699</v>
      </c>
      <c r="I373" s="453">
        <v>169</v>
      </c>
      <c r="J373" s="453">
        <v>332</v>
      </c>
      <c r="K373" s="453">
        <v>58100</v>
      </c>
      <c r="L373" s="453">
        <v>1</v>
      </c>
      <c r="M373" s="453">
        <v>175</v>
      </c>
      <c r="N373" s="453">
        <v>153</v>
      </c>
      <c r="O373" s="453">
        <v>26928</v>
      </c>
      <c r="P373" s="523">
        <v>0.46347676419965578</v>
      </c>
      <c r="Q373" s="454">
        <v>176</v>
      </c>
    </row>
    <row r="374" spans="1:17" ht="14.4" customHeight="1" x14ac:dyDescent="0.3">
      <c r="A374" s="448" t="s">
        <v>996</v>
      </c>
      <c r="B374" s="449" t="s">
        <v>997</v>
      </c>
      <c r="C374" s="449" t="s">
        <v>998</v>
      </c>
      <c r="D374" s="449" t="s">
        <v>1083</v>
      </c>
      <c r="E374" s="449" t="s">
        <v>1084</v>
      </c>
      <c r="F374" s="453">
        <v>1</v>
      </c>
      <c r="G374" s="453">
        <v>163</v>
      </c>
      <c r="H374" s="453">
        <v>0.96449704142011838</v>
      </c>
      <c r="I374" s="453">
        <v>163</v>
      </c>
      <c r="J374" s="453">
        <v>1</v>
      </c>
      <c r="K374" s="453">
        <v>169</v>
      </c>
      <c r="L374" s="453">
        <v>1</v>
      </c>
      <c r="M374" s="453">
        <v>169</v>
      </c>
      <c r="N374" s="453"/>
      <c r="O374" s="453"/>
      <c r="P374" s="523"/>
      <c r="Q374" s="454"/>
    </row>
    <row r="375" spans="1:17" ht="14.4" customHeight="1" x14ac:dyDescent="0.3">
      <c r="A375" s="448" t="s">
        <v>996</v>
      </c>
      <c r="B375" s="449" t="s">
        <v>997</v>
      </c>
      <c r="C375" s="449" t="s">
        <v>998</v>
      </c>
      <c r="D375" s="449" t="s">
        <v>1097</v>
      </c>
      <c r="E375" s="449" t="s">
        <v>1098</v>
      </c>
      <c r="F375" s="453">
        <v>1</v>
      </c>
      <c r="G375" s="453">
        <v>226</v>
      </c>
      <c r="H375" s="453">
        <v>0.46694214876033058</v>
      </c>
      <c r="I375" s="453">
        <v>226</v>
      </c>
      <c r="J375" s="453">
        <v>2</v>
      </c>
      <c r="K375" s="453">
        <v>484</v>
      </c>
      <c r="L375" s="453">
        <v>1</v>
      </c>
      <c r="M375" s="453">
        <v>242</v>
      </c>
      <c r="N375" s="453">
        <v>3</v>
      </c>
      <c r="O375" s="453">
        <v>726</v>
      </c>
      <c r="P375" s="523">
        <v>1.5</v>
      </c>
      <c r="Q375" s="454">
        <v>242</v>
      </c>
    </row>
    <row r="376" spans="1:17" ht="14.4" customHeight="1" x14ac:dyDescent="0.3">
      <c r="A376" s="448" t="s">
        <v>996</v>
      </c>
      <c r="B376" s="449" t="s">
        <v>997</v>
      </c>
      <c r="C376" s="449" t="s">
        <v>998</v>
      </c>
      <c r="D376" s="449" t="s">
        <v>1099</v>
      </c>
      <c r="E376" s="449" t="s">
        <v>1100</v>
      </c>
      <c r="F376" s="453">
        <v>7</v>
      </c>
      <c r="G376" s="453">
        <v>2926</v>
      </c>
      <c r="H376" s="453">
        <v>0.98817966903073284</v>
      </c>
      <c r="I376" s="453">
        <v>418</v>
      </c>
      <c r="J376" s="453">
        <v>7</v>
      </c>
      <c r="K376" s="453">
        <v>2961</v>
      </c>
      <c r="L376" s="453">
        <v>1</v>
      </c>
      <c r="M376" s="453">
        <v>423</v>
      </c>
      <c r="N376" s="453">
        <v>8</v>
      </c>
      <c r="O376" s="453">
        <v>3392</v>
      </c>
      <c r="P376" s="523">
        <v>1.1455589327929754</v>
      </c>
      <c r="Q376" s="454">
        <v>424</v>
      </c>
    </row>
    <row r="377" spans="1:17" ht="14.4" customHeight="1" x14ac:dyDescent="0.3">
      <c r="A377" s="448" t="s">
        <v>996</v>
      </c>
      <c r="B377" s="449" t="s">
        <v>997</v>
      </c>
      <c r="C377" s="449" t="s">
        <v>998</v>
      </c>
      <c r="D377" s="449" t="s">
        <v>1101</v>
      </c>
      <c r="E377" s="449" t="s">
        <v>1102</v>
      </c>
      <c r="F377" s="453">
        <v>2</v>
      </c>
      <c r="G377" s="453">
        <v>1624</v>
      </c>
      <c r="H377" s="453">
        <v>1.9173553719008265</v>
      </c>
      <c r="I377" s="453">
        <v>812</v>
      </c>
      <c r="J377" s="453">
        <v>1</v>
      </c>
      <c r="K377" s="453">
        <v>847</v>
      </c>
      <c r="L377" s="453">
        <v>1</v>
      </c>
      <c r="M377" s="453">
        <v>847</v>
      </c>
      <c r="N377" s="453">
        <v>1</v>
      </c>
      <c r="O377" s="453">
        <v>848</v>
      </c>
      <c r="P377" s="523">
        <v>1.001180637544274</v>
      </c>
      <c r="Q377" s="454">
        <v>848</v>
      </c>
    </row>
    <row r="378" spans="1:17" ht="14.4" customHeight="1" x14ac:dyDescent="0.3">
      <c r="A378" s="448" t="s">
        <v>996</v>
      </c>
      <c r="B378" s="449" t="s">
        <v>997</v>
      </c>
      <c r="C378" s="449" t="s">
        <v>998</v>
      </c>
      <c r="D378" s="449" t="s">
        <v>1108</v>
      </c>
      <c r="E378" s="449" t="s">
        <v>1109</v>
      </c>
      <c r="F378" s="453">
        <v>1</v>
      </c>
      <c r="G378" s="453">
        <v>269</v>
      </c>
      <c r="H378" s="453"/>
      <c r="I378" s="453">
        <v>269</v>
      </c>
      <c r="J378" s="453"/>
      <c r="K378" s="453"/>
      <c r="L378" s="453"/>
      <c r="M378" s="453"/>
      <c r="N378" s="453"/>
      <c r="O378" s="453"/>
      <c r="P378" s="523"/>
      <c r="Q378" s="454"/>
    </row>
    <row r="379" spans="1:17" ht="14.4" customHeight="1" x14ac:dyDescent="0.3">
      <c r="A379" s="448" t="s">
        <v>996</v>
      </c>
      <c r="B379" s="449" t="s">
        <v>997</v>
      </c>
      <c r="C379" s="449" t="s">
        <v>998</v>
      </c>
      <c r="D379" s="449" t="s">
        <v>1110</v>
      </c>
      <c r="E379" s="449" t="s">
        <v>1111</v>
      </c>
      <c r="F379" s="453">
        <v>3</v>
      </c>
      <c r="G379" s="453">
        <v>3150</v>
      </c>
      <c r="H379" s="453">
        <v>1.437043795620438</v>
      </c>
      <c r="I379" s="453">
        <v>1050</v>
      </c>
      <c r="J379" s="453">
        <v>2</v>
      </c>
      <c r="K379" s="453">
        <v>2192</v>
      </c>
      <c r="L379" s="453">
        <v>1</v>
      </c>
      <c r="M379" s="453">
        <v>1096</v>
      </c>
      <c r="N379" s="453">
        <v>7</v>
      </c>
      <c r="O379" s="453">
        <v>7686</v>
      </c>
      <c r="P379" s="523">
        <v>3.5063868613138687</v>
      </c>
      <c r="Q379" s="454">
        <v>1098</v>
      </c>
    </row>
    <row r="380" spans="1:17" ht="14.4" customHeight="1" x14ac:dyDescent="0.3">
      <c r="A380" s="448" t="s">
        <v>1168</v>
      </c>
      <c r="B380" s="449" t="s">
        <v>997</v>
      </c>
      <c r="C380" s="449" t="s">
        <v>998</v>
      </c>
      <c r="D380" s="449" t="s">
        <v>999</v>
      </c>
      <c r="E380" s="449" t="s">
        <v>1000</v>
      </c>
      <c r="F380" s="453">
        <v>1</v>
      </c>
      <c r="G380" s="453">
        <v>2103</v>
      </c>
      <c r="H380" s="453">
        <v>0.31491464510332434</v>
      </c>
      <c r="I380" s="453">
        <v>2103</v>
      </c>
      <c r="J380" s="453">
        <v>3</v>
      </c>
      <c r="K380" s="453">
        <v>6678</v>
      </c>
      <c r="L380" s="453">
        <v>1</v>
      </c>
      <c r="M380" s="453">
        <v>2226</v>
      </c>
      <c r="N380" s="453"/>
      <c r="O380" s="453"/>
      <c r="P380" s="523"/>
      <c r="Q380" s="454"/>
    </row>
    <row r="381" spans="1:17" ht="14.4" customHeight="1" x14ac:dyDescent="0.3">
      <c r="A381" s="448" t="s">
        <v>1168</v>
      </c>
      <c r="B381" s="449" t="s">
        <v>997</v>
      </c>
      <c r="C381" s="449" t="s">
        <v>998</v>
      </c>
      <c r="D381" s="449" t="s">
        <v>1003</v>
      </c>
      <c r="E381" s="449" t="s">
        <v>1004</v>
      </c>
      <c r="F381" s="453">
        <v>470</v>
      </c>
      <c r="G381" s="453">
        <v>25380</v>
      </c>
      <c r="H381" s="453">
        <v>0.90785520103019035</v>
      </c>
      <c r="I381" s="453">
        <v>54</v>
      </c>
      <c r="J381" s="453">
        <v>482</v>
      </c>
      <c r="K381" s="453">
        <v>27956</v>
      </c>
      <c r="L381" s="453">
        <v>1</v>
      </c>
      <c r="M381" s="453">
        <v>58</v>
      </c>
      <c r="N381" s="453">
        <v>249</v>
      </c>
      <c r="O381" s="453">
        <v>14442</v>
      </c>
      <c r="P381" s="523">
        <v>0.51659751037344404</v>
      </c>
      <c r="Q381" s="454">
        <v>58</v>
      </c>
    </row>
    <row r="382" spans="1:17" ht="14.4" customHeight="1" x14ac:dyDescent="0.3">
      <c r="A382" s="448" t="s">
        <v>1168</v>
      </c>
      <c r="B382" s="449" t="s">
        <v>997</v>
      </c>
      <c r="C382" s="449" t="s">
        <v>998</v>
      </c>
      <c r="D382" s="449" t="s">
        <v>1005</v>
      </c>
      <c r="E382" s="449" t="s">
        <v>1006</v>
      </c>
      <c r="F382" s="453">
        <v>430</v>
      </c>
      <c r="G382" s="453">
        <v>52890</v>
      </c>
      <c r="H382" s="453">
        <v>0.9134399502607855</v>
      </c>
      <c r="I382" s="453">
        <v>123</v>
      </c>
      <c r="J382" s="453">
        <v>442</v>
      </c>
      <c r="K382" s="453">
        <v>57902</v>
      </c>
      <c r="L382" s="453">
        <v>1</v>
      </c>
      <c r="M382" s="453">
        <v>131</v>
      </c>
      <c r="N382" s="453">
        <v>203</v>
      </c>
      <c r="O382" s="453">
        <v>26593</v>
      </c>
      <c r="P382" s="523">
        <v>0.45927601809954749</v>
      </c>
      <c r="Q382" s="454">
        <v>131</v>
      </c>
    </row>
    <row r="383" spans="1:17" ht="14.4" customHeight="1" x14ac:dyDescent="0.3">
      <c r="A383" s="448" t="s">
        <v>1168</v>
      </c>
      <c r="B383" s="449" t="s">
        <v>997</v>
      </c>
      <c r="C383" s="449" t="s">
        <v>998</v>
      </c>
      <c r="D383" s="449" t="s">
        <v>1007</v>
      </c>
      <c r="E383" s="449" t="s">
        <v>1008</v>
      </c>
      <c r="F383" s="453">
        <v>1</v>
      </c>
      <c r="G383" s="453">
        <v>177</v>
      </c>
      <c r="H383" s="453">
        <v>0.23412698412698413</v>
      </c>
      <c r="I383" s="453">
        <v>177</v>
      </c>
      <c r="J383" s="453">
        <v>4</v>
      </c>
      <c r="K383" s="453">
        <v>756</v>
      </c>
      <c r="L383" s="453">
        <v>1</v>
      </c>
      <c r="M383" s="453">
        <v>189</v>
      </c>
      <c r="N383" s="453">
        <v>3</v>
      </c>
      <c r="O383" s="453">
        <v>567</v>
      </c>
      <c r="P383" s="523">
        <v>0.75</v>
      </c>
      <c r="Q383" s="454">
        <v>189</v>
      </c>
    </row>
    <row r="384" spans="1:17" ht="14.4" customHeight="1" x14ac:dyDescent="0.3">
      <c r="A384" s="448" t="s">
        <v>1168</v>
      </c>
      <c r="B384" s="449" t="s">
        <v>997</v>
      </c>
      <c r="C384" s="449" t="s">
        <v>998</v>
      </c>
      <c r="D384" s="449" t="s">
        <v>1011</v>
      </c>
      <c r="E384" s="449" t="s">
        <v>1012</v>
      </c>
      <c r="F384" s="453">
        <v>19</v>
      </c>
      <c r="G384" s="453">
        <v>7296</v>
      </c>
      <c r="H384" s="453">
        <v>0.61814792849275613</v>
      </c>
      <c r="I384" s="453">
        <v>384</v>
      </c>
      <c r="J384" s="453">
        <v>29</v>
      </c>
      <c r="K384" s="453">
        <v>11803</v>
      </c>
      <c r="L384" s="453">
        <v>1</v>
      </c>
      <c r="M384" s="453">
        <v>407</v>
      </c>
      <c r="N384" s="453">
        <v>24</v>
      </c>
      <c r="O384" s="453">
        <v>9792</v>
      </c>
      <c r="P384" s="523">
        <v>0.82961958824027793</v>
      </c>
      <c r="Q384" s="454">
        <v>408</v>
      </c>
    </row>
    <row r="385" spans="1:17" ht="14.4" customHeight="1" x14ac:dyDescent="0.3">
      <c r="A385" s="448" t="s">
        <v>1168</v>
      </c>
      <c r="B385" s="449" t="s">
        <v>997</v>
      </c>
      <c r="C385" s="449" t="s">
        <v>998</v>
      </c>
      <c r="D385" s="449" t="s">
        <v>1013</v>
      </c>
      <c r="E385" s="449" t="s">
        <v>1014</v>
      </c>
      <c r="F385" s="453">
        <v>128</v>
      </c>
      <c r="G385" s="453">
        <v>22016</v>
      </c>
      <c r="H385" s="453">
        <v>1.0512343026309507</v>
      </c>
      <c r="I385" s="453">
        <v>172</v>
      </c>
      <c r="J385" s="453">
        <v>117</v>
      </c>
      <c r="K385" s="453">
        <v>20943</v>
      </c>
      <c r="L385" s="453">
        <v>1</v>
      </c>
      <c r="M385" s="453">
        <v>179</v>
      </c>
      <c r="N385" s="453">
        <v>126</v>
      </c>
      <c r="O385" s="453">
        <v>22680</v>
      </c>
      <c r="P385" s="523">
        <v>1.0829394069617533</v>
      </c>
      <c r="Q385" s="454">
        <v>180</v>
      </c>
    </row>
    <row r="386" spans="1:17" ht="14.4" customHeight="1" x14ac:dyDescent="0.3">
      <c r="A386" s="448" t="s">
        <v>1168</v>
      </c>
      <c r="B386" s="449" t="s">
        <v>997</v>
      </c>
      <c r="C386" s="449" t="s">
        <v>998</v>
      </c>
      <c r="D386" s="449" t="s">
        <v>1015</v>
      </c>
      <c r="E386" s="449" t="s">
        <v>1016</v>
      </c>
      <c r="F386" s="453">
        <v>10</v>
      </c>
      <c r="G386" s="453">
        <v>5330</v>
      </c>
      <c r="H386" s="453">
        <v>1.1709138840070299</v>
      </c>
      <c r="I386" s="453">
        <v>533</v>
      </c>
      <c r="J386" s="453">
        <v>8</v>
      </c>
      <c r="K386" s="453">
        <v>4552</v>
      </c>
      <c r="L386" s="453">
        <v>1</v>
      </c>
      <c r="M386" s="453">
        <v>569</v>
      </c>
      <c r="N386" s="453">
        <v>6</v>
      </c>
      <c r="O386" s="453">
        <v>3414</v>
      </c>
      <c r="P386" s="523">
        <v>0.75</v>
      </c>
      <c r="Q386" s="454">
        <v>569</v>
      </c>
    </row>
    <row r="387" spans="1:17" ht="14.4" customHeight="1" x14ac:dyDescent="0.3">
      <c r="A387" s="448" t="s">
        <v>1168</v>
      </c>
      <c r="B387" s="449" t="s">
        <v>997</v>
      </c>
      <c r="C387" s="449" t="s">
        <v>998</v>
      </c>
      <c r="D387" s="449" t="s">
        <v>1017</v>
      </c>
      <c r="E387" s="449" t="s">
        <v>1018</v>
      </c>
      <c r="F387" s="453">
        <v>163</v>
      </c>
      <c r="G387" s="453">
        <v>52486</v>
      </c>
      <c r="H387" s="453">
        <v>0.99161156244095972</v>
      </c>
      <c r="I387" s="453">
        <v>322</v>
      </c>
      <c r="J387" s="453">
        <v>158</v>
      </c>
      <c r="K387" s="453">
        <v>52930</v>
      </c>
      <c r="L387" s="453">
        <v>1</v>
      </c>
      <c r="M387" s="453">
        <v>335</v>
      </c>
      <c r="N387" s="453">
        <v>119</v>
      </c>
      <c r="O387" s="453">
        <v>39984</v>
      </c>
      <c r="P387" s="523">
        <v>0.75541280937086719</v>
      </c>
      <c r="Q387" s="454">
        <v>336</v>
      </c>
    </row>
    <row r="388" spans="1:17" ht="14.4" customHeight="1" x14ac:dyDescent="0.3">
      <c r="A388" s="448" t="s">
        <v>1168</v>
      </c>
      <c r="B388" s="449" t="s">
        <v>997</v>
      </c>
      <c r="C388" s="449" t="s">
        <v>998</v>
      </c>
      <c r="D388" s="449" t="s">
        <v>1019</v>
      </c>
      <c r="E388" s="449" t="s">
        <v>1020</v>
      </c>
      <c r="F388" s="453">
        <v>15</v>
      </c>
      <c r="G388" s="453">
        <v>6585</v>
      </c>
      <c r="H388" s="453">
        <v>0.51349033063006866</v>
      </c>
      <c r="I388" s="453">
        <v>439</v>
      </c>
      <c r="J388" s="453">
        <v>28</v>
      </c>
      <c r="K388" s="453">
        <v>12824</v>
      </c>
      <c r="L388" s="453">
        <v>1</v>
      </c>
      <c r="M388" s="453">
        <v>458</v>
      </c>
      <c r="N388" s="453">
        <v>10</v>
      </c>
      <c r="O388" s="453">
        <v>4590</v>
      </c>
      <c r="P388" s="523">
        <v>0.35792264504054899</v>
      </c>
      <c r="Q388" s="454">
        <v>459</v>
      </c>
    </row>
    <row r="389" spans="1:17" ht="14.4" customHeight="1" x14ac:dyDescent="0.3">
      <c r="A389" s="448" t="s">
        <v>1168</v>
      </c>
      <c r="B389" s="449" t="s">
        <v>997</v>
      </c>
      <c r="C389" s="449" t="s">
        <v>998</v>
      </c>
      <c r="D389" s="449" t="s">
        <v>1021</v>
      </c>
      <c r="E389" s="449" t="s">
        <v>1022</v>
      </c>
      <c r="F389" s="453">
        <v>511</v>
      </c>
      <c r="G389" s="453">
        <v>174251</v>
      </c>
      <c r="H389" s="453">
        <v>0.85788064080977555</v>
      </c>
      <c r="I389" s="453">
        <v>341</v>
      </c>
      <c r="J389" s="453">
        <v>582</v>
      </c>
      <c r="K389" s="453">
        <v>203118</v>
      </c>
      <c r="L389" s="453">
        <v>1</v>
      </c>
      <c r="M389" s="453">
        <v>349</v>
      </c>
      <c r="N389" s="453">
        <v>632</v>
      </c>
      <c r="O389" s="453">
        <v>220568</v>
      </c>
      <c r="P389" s="523">
        <v>1.0859106529209621</v>
      </c>
      <c r="Q389" s="454">
        <v>349</v>
      </c>
    </row>
    <row r="390" spans="1:17" ht="14.4" customHeight="1" x14ac:dyDescent="0.3">
      <c r="A390" s="448" t="s">
        <v>1168</v>
      </c>
      <c r="B390" s="449" t="s">
        <v>997</v>
      </c>
      <c r="C390" s="449" t="s">
        <v>998</v>
      </c>
      <c r="D390" s="449" t="s">
        <v>1023</v>
      </c>
      <c r="E390" s="449" t="s">
        <v>1024</v>
      </c>
      <c r="F390" s="453">
        <v>11</v>
      </c>
      <c r="G390" s="453">
        <v>17578</v>
      </c>
      <c r="H390" s="453">
        <v>1.7723331316797741</v>
      </c>
      <c r="I390" s="453">
        <v>1598</v>
      </c>
      <c r="J390" s="453">
        <v>6</v>
      </c>
      <c r="K390" s="453">
        <v>9918</v>
      </c>
      <c r="L390" s="453">
        <v>1</v>
      </c>
      <c r="M390" s="453">
        <v>1653</v>
      </c>
      <c r="N390" s="453">
        <v>5</v>
      </c>
      <c r="O390" s="453">
        <v>8265</v>
      </c>
      <c r="P390" s="523">
        <v>0.83333333333333337</v>
      </c>
      <c r="Q390" s="454">
        <v>1653</v>
      </c>
    </row>
    <row r="391" spans="1:17" ht="14.4" customHeight="1" x14ac:dyDescent="0.3">
      <c r="A391" s="448" t="s">
        <v>1168</v>
      </c>
      <c r="B391" s="449" t="s">
        <v>997</v>
      </c>
      <c r="C391" s="449" t="s">
        <v>998</v>
      </c>
      <c r="D391" s="449" t="s">
        <v>1027</v>
      </c>
      <c r="E391" s="449" t="s">
        <v>1028</v>
      </c>
      <c r="F391" s="453">
        <v>1</v>
      </c>
      <c r="G391" s="453">
        <v>5933</v>
      </c>
      <c r="H391" s="453">
        <v>0.2382348217153871</v>
      </c>
      <c r="I391" s="453">
        <v>5933</v>
      </c>
      <c r="J391" s="453">
        <v>4</v>
      </c>
      <c r="K391" s="453">
        <v>24904</v>
      </c>
      <c r="L391" s="453">
        <v>1</v>
      </c>
      <c r="M391" s="453">
        <v>6226</v>
      </c>
      <c r="N391" s="453">
        <v>3</v>
      </c>
      <c r="O391" s="453">
        <v>18693</v>
      </c>
      <c r="P391" s="523">
        <v>0.75060231288146484</v>
      </c>
      <c r="Q391" s="454">
        <v>6231</v>
      </c>
    </row>
    <row r="392" spans="1:17" ht="14.4" customHeight="1" x14ac:dyDescent="0.3">
      <c r="A392" s="448" t="s">
        <v>1168</v>
      </c>
      <c r="B392" s="449" t="s">
        <v>997</v>
      </c>
      <c r="C392" s="449" t="s">
        <v>998</v>
      </c>
      <c r="D392" s="449" t="s">
        <v>1029</v>
      </c>
      <c r="E392" s="449" t="s">
        <v>1030</v>
      </c>
      <c r="F392" s="453">
        <v>7</v>
      </c>
      <c r="G392" s="453">
        <v>763</v>
      </c>
      <c r="H392" s="453">
        <v>0.65213675213675215</v>
      </c>
      <c r="I392" s="453">
        <v>109</v>
      </c>
      <c r="J392" s="453">
        <v>10</v>
      </c>
      <c r="K392" s="453">
        <v>1170</v>
      </c>
      <c r="L392" s="453">
        <v>1</v>
      </c>
      <c r="M392" s="453">
        <v>117</v>
      </c>
      <c r="N392" s="453">
        <v>7</v>
      </c>
      <c r="O392" s="453">
        <v>819</v>
      </c>
      <c r="P392" s="523">
        <v>0.7</v>
      </c>
      <c r="Q392" s="454">
        <v>117</v>
      </c>
    </row>
    <row r="393" spans="1:17" ht="14.4" customHeight="1" x14ac:dyDescent="0.3">
      <c r="A393" s="448" t="s">
        <v>1168</v>
      </c>
      <c r="B393" s="449" t="s">
        <v>997</v>
      </c>
      <c r="C393" s="449" t="s">
        <v>998</v>
      </c>
      <c r="D393" s="449" t="s">
        <v>1033</v>
      </c>
      <c r="E393" s="449" t="s">
        <v>1034</v>
      </c>
      <c r="F393" s="453">
        <v>1</v>
      </c>
      <c r="G393" s="453">
        <v>47</v>
      </c>
      <c r="H393" s="453">
        <v>0.23979591836734693</v>
      </c>
      <c r="I393" s="453">
        <v>47</v>
      </c>
      <c r="J393" s="453">
        <v>4</v>
      </c>
      <c r="K393" s="453">
        <v>196</v>
      </c>
      <c r="L393" s="453">
        <v>1</v>
      </c>
      <c r="M393" s="453">
        <v>49</v>
      </c>
      <c r="N393" s="453">
        <v>3</v>
      </c>
      <c r="O393" s="453">
        <v>147</v>
      </c>
      <c r="P393" s="523">
        <v>0.75</v>
      </c>
      <c r="Q393" s="454">
        <v>49</v>
      </c>
    </row>
    <row r="394" spans="1:17" ht="14.4" customHeight="1" x14ac:dyDescent="0.3">
      <c r="A394" s="448" t="s">
        <v>1168</v>
      </c>
      <c r="B394" s="449" t="s">
        <v>997</v>
      </c>
      <c r="C394" s="449" t="s">
        <v>998</v>
      </c>
      <c r="D394" s="449" t="s">
        <v>1035</v>
      </c>
      <c r="E394" s="449" t="s">
        <v>1036</v>
      </c>
      <c r="F394" s="453">
        <v>7</v>
      </c>
      <c r="G394" s="453">
        <v>2632</v>
      </c>
      <c r="H394" s="453">
        <v>1.7002583979328165</v>
      </c>
      <c r="I394" s="453">
        <v>376</v>
      </c>
      <c r="J394" s="453">
        <v>4</v>
      </c>
      <c r="K394" s="453">
        <v>1548</v>
      </c>
      <c r="L394" s="453">
        <v>1</v>
      </c>
      <c r="M394" s="453">
        <v>387</v>
      </c>
      <c r="N394" s="453">
        <v>10</v>
      </c>
      <c r="O394" s="453">
        <v>3910</v>
      </c>
      <c r="P394" s="523">
        <v>2.5258397932816536</v>
      </c>
      <c r="Q394" s="454">
        <v>391</v>
      </c>
    </row>
    <row r="395" spans="1:17" ht="14.4" customHeight="1" x14ac:dyDescent="0.3">
      <c r="A395" s="448" t="s">
        <v>1168</v>
      </c>
      <c r="B395" s="449" t="s">
        <v>997</v>
      </c>
      <c r="C395" s="449" t="s">
        <v>998</v>
      </c>
      <c r="D395" s="449" t="s">
        <v>1037</v>
      </c>
      <c r="E395" s="449" t="s">
        <v>1038</v>
      </c>
      <c r="F395" s="453">
        <v>6</v>
      </c>
      <c r="G395" s="453">
        <v>222</v>
      </c>
      <c r="H395" s="453">
        <v>1.4605263157894737</v>
      </c>
      <c r="I395" s="453">
        <v>37</v>
      </c>
      <c r="J395" s="453">
        <v>4</v>
      </c>
      <c r="K395" s="453">
        <v>152</v>
      </c>
      <c r="L395" s="453">
        <v>1</v>
      </c>
      <c r="M395" s="453">
        <v>38</v>
      </c>
      <c r="N395" s="453">
        <v>7</v>
      </c>
      <c r="O395" s="453">
        <v>266</v>
      </c>
      <c r="P395" s="523">
        <v>1.75</v>
      </c>
      <c r="Q395" s="454">
        <v>38</v>
      </c>
    </row>
    <row r="396" spans="1:17" ht="14.4" customHeight="1" x14ac:dyDescent="0.3">
      <c r="A396" s="448" t="s">
        <v>1168</v>
      </c>
      <c r="B396" s="449" t="s">
        <v>997</v>
      </c>
      <c r="C396" s="449" t="s">
        <v>998</v>
      </c>
      <c r="D396" s="449" t="s">
        <v>1041</v>
      </c>
      <c r="E396" s="449" t="s">
        <v>1042</v>
      </c>
      <c r="F396" s="453">
        <v>11</v>
      </c>
      <c r="G396" s="453">
        <v>7436</v>
      </c>
      <c r="H396" s="453">
        <v>2.640625</v>
      </c>
      <c r="I396" s="453">
        <v>676</v>
      </c>
      <c r="J396" s="453">
        <v>4</v>
      </c>
      <c r="K396" s="453">
        <v>2816</v>
      </c>
      <c r="L396" s="453">
        <v>1</v>
      </c>
      <c r="M396" s="453">
        <v>704</v>
      </c>
      <c r="N396" s="453">
        <v>11</v>
      </c>
      <c r="O396" s="453">
        <v>7755</v>
      </c>
      <c r="P396" s="523">
        <v>2.75390625</v>
      </c>
      <c r="Q396" s="454">
        <v>705</v>
      </c>
    </row>
    <row r="397" spans="1:17" ht="14.4" customHeight="1" x14ac:dyDescent="0.3">
      <c r="A397" s="448" t="s">
        <v>1168</v>
      </c>
      <c r="B397" s="449" t="s">
        <v>997</v>
      </c>
      <c r="C397" s="449" t="s">
        <v>998</v>
      </c>
      <c r="D397" s="449" t="s">
        <v>1043</v>
      </c>
      <c r="E397" s="449" t="s">
        <v>1044</v>
      </c>
      <c r="F397" s="453"/>
      <c r="G397" s="453"/>
      <c r="H397" s="453"/>
      <c r="I397" s="453"/>
      <c r="J397" s="453">
        <v>1</v>
      </c>
      <c r="K397" s="453">
        <v>147</v>
      </c>
      <c r="L397" s="453">
        <v>1</v>
      </c>
      <c r="M397" s="453">
        <v>147</v>
      </c>
      <c r="N397" s="453"/>
      <c r="O397" s="453"/>
      <c r="P397" s="523"/>
      <c r="Q397" s="454"/>
    </row>
    <row r="398" spans="1:17" ht="14.4" customHeight="1" x14ac:dyDescent="0.3">
      <c r="A398" s="448" t="s">
        <v>1168</v>
      </c>
      <c r="B398" s="449" t="s">
        <v>997</v>
      </c>
      <c r="C398" s="449" t="s">
        <v>998</v>
      </c>
      <c r="D398" s="449" t="s">
        <v>1045</v>
      </c>
      <c r="E398" s="449" t="s">
        <v>1046</v>
      </c>
      <c r="F398" s="453">
        <v>353</v>
      </c>
      <c r="G398" s="453">
        <v>100605</v>
      </c>
      <c r="H398" s="453">
        <v>0.92699579831932777</v>
      </c>
      <c r="I398" s="453">
        <v>285</v>
      </c>
      <c r="J398" s="453">
        <v>357</v>
      </c>
      <c r="K398" s="453">
        <v>108528</v>
      </c>
      <c r="L398" s="453">
        <v>1</v>
      </c>
      <c r="M398" s="453">
        <v>304</v>
      </c>
      <c r="N398" s="453">
        <v>377</v>
      </c>
      <c r="O398" s="453">
        <v>114985</v>
      </c>
      <c r="P398" s="523">
        <v>1.0594961668878078</v>
      </c>
      <c r="Q398" s="454">
        <v>305</v>
      </c>
    </row>
    <row r="399" spans="1:17" ht="14.4" customHeight="1" x14ac:dyDescent="0.3">
      <c r="A399" s="448" t="s">
        <v>1168</v>
      </c>
      <c r="B399" s="449" t="s">
        <v>997</v>
      </c>
      <c r="C399" s="449" t="s">
        <v>998</v>
      </c>
      <c r="D399" s="449" t="s">
        <v>1047</v>
      </c>
      <c r="E399" s="449" t="s">
        <v>1048</v>
      </c>
      <c r="F399" s="453">
        <v>1</v>
      </c>
      <c r="G399" s="453">
        <v>3505</v>
      </c>
      <c r="H399" s="453">
        <v>0.94550849743728083</v>
      </c>
      <c r="I399" s="453">
        <v>3505</v>
      </c>
      <c r="J399" s="453">
        <v>1</v>
      </c>
      <c r="K399" s="453">
        <v>3707</v>
      </c>
      <c r="L399" s="453">
        <v>1</v>
      </c>
      <c r="M399" s="453">
        <v>3707</v>
      </c>
      <c r="N399" s="453">
        <v>1</v>
      </c>
      <c r="O399" s="453">
        <v>3712</v>
      </c>
      <c r="P399" s="523">
        <v>1.0013487995683841</v>
      </c>
      <c r="Q399" s="454">
        <v>3712</v>
      </c>
    </row>
    <row r="400" spans="1:17" ht="14.4" customHeight="1" x14ac:dyDescent="0.3">
      <c r="A400" s="448" t="s">
        <v>1168</v>
      </c>
      <c r="B400" s="449" t="s">
        <v>997</v>
      </c>
      <c r="C400" s="449" t="s">
        <v>998</v>
      </c>
      <c r="D400" s="449" t="s">
        <v>1049</v>
      </c>
      <c r="E400" s="449" t="s">
        <v>1050</v>
      </c>
      <c r="F400" s="453">
        <v>331</v>
      </c>
      <c r="G400" s="453">
        <v>152922</v>
      </c>
      <c r="H400" s="453">
        <v>1.3400809716599191</v>
      </c>
      <c r="I400" s="453">
        <v>462</v>
      </c>
      <c r="J400" s="453">
        <v>231</v>
      </c>
      <c r="K400" s="453">
        <v>114114</v>
      </c>
      <c r="L400" s="453">
        <v>1</v>
      </c>
      <c r="M400" s="453">
        <v>494</v>
      </c>
      <c r="N400" s="453">
        <v>476</v>
      </c>
      <c r="O400" s="453">
        <v>235144</v>
      </c>
      <c r="P400" s="523">
        <v>2.0606060606060606</v>
      </c>
      <c r="Q400" s="454">
        <v>494</v>
      </c>
    </row>
    <row r="401" spans="1:17" ht="14.4" customHeight="1" x14ac:dyDescent="0.3">
      <c r="A401" s="448" t="s">
        <v>1168</v>
      </c>
      <c r="B401" s="449" t="s">
        <v>997</v>
      </c>
      <c r="C401" s="449" t="s">
        <v>998</v>
      </c>
      <c r="D401" s="449" t="s">
        <v>1051</v>
      </c>
      <c r="E401" s="449" t="s">
        <v>1052</v>
      </c>
      <c r="F401" s="453">
        <v>3</v>
      </c>
      <c r="G401" s="453">
        <v>18633</v>
      </c>
      <c r="H401" s="453">
        <v>0.94521381829249729</v>
      </c>
      <c r="I401" s="453">
        <v>6211</v>
      </c>
      <c r="J401" s="453">
        <v>3</v>
      </c>
      <c r="K401" s="453">
        <v>19713</v>
      </c>
      <c r="L401" s="453">
        <v>1</v>
      </c>
      <c r="M401" s="453">
        <v>6571</v>
      </c>
      <c r="N401" s="453"/>
      <c r="O401" s="453"/>
      <c r="P401" s="523"/>
      <c r="Q401" s="454"/>
    </row>
    <row r="402" spans="1:17" ht="14.4" customHeight="1" x14ac:dyDescent="0.3">
      <c r="A402" s="448" t="s">
        <v>1168</v>
      </c>
      <c r="B402" s="449" t="s">
        <v>997</v>
      </c>
      <c r="C402" s="449" t="s">
        <v>998</v>
      </c>
      <c r="D402" s="449" t="s">
        <v>1053</v>
      </c>
      <c r="E402" s="449" t="s">
        <v>1054</v>
      </c>
      <c r="F402" s="453">
        <v>572</v>
      </c>
      <c r="G402" s="453">
        <v>203632</v>
      </c>
      <c r="H402" s="453">
        <v>1.0443202215498231</v>
      </c>
      <c r="I402" s="453">
        <v>356</v>
      </c>
      <c r="J402" s="453">
        <v>527</v>
      </c>
      <c r="K402" s="453">
        <v>194990</v>
      </c>
      <c r="L402" s="453">
        <v>1</v>
      </c>
      <c r="M402" s="453">
        <v>370</v>
      </c>
      <c r="N402" s="453">
        <v>661</v>
      </c>
      <c r="O402" s="453">
        <v>244570</v>
      </c>
      <c r="P402" s="523">
        <v>1.2542694497153699</v>
      </c>
      <c r="Q402" s="454">
        <v>370</v>
      </c>
    </row>
    <row r="403" spans="1:17" ht="14.4" customHeight="1" x14ac:dyDescent="0.3">
      <c r="A403" s="448" t="s">
        <v>1168</v>
      </c>
      <c r="B403" s="449" t="s">
        <v>997</v>
      </c>
      <c r="C403" s="449" t="s">
        <v>998</v>
      </c>
      <c r="D403" s="449" t="s">
        <v>1055</v>
      </c>
      <c r="E403" s="449" t="s">
        <v>1056</v>
      </c>
      <c r="F403" s="453">
        <v>1</v>
      </c>
      <c r="G403" s="453">
        <v>2917</v>
      </c>
      <c r="H403" s="453"/>
      <c r="I403" s="453">
        <v>2917</v>
      </c>
      <c r="J403" s="453"/>
      <c r="K403" s="453"/>
      <c r="L403" s="453"/>
      <c r="M403" s="453"/>
      <c r="N403" s="453">
        <v>1</v>
      </c>
      <c r="O403" s="453">
        <v>3108</v>
      </c>
      <c r="P403" s="523"/>
      <c r="Q403" s="454">
        <v>3108</v>
      </c>
    </row>
    <row r="404" spans="1:17" ht="14.4" customHeight="1" x14ac:dyDescent="0.3">
      <c r="A404" s="448" t="s">
        <v>1168</v>
      </c>
      <c r="B404" s="449" t="s">
        <v>997</v>
      </c>
      <c r="C404" s="449" t="s">
        <v>998</v>
      </c>
      <c r="D404" s="449" t="s">
        <v>1059</v>
      </c>
      <c r="E404" s="449" t="s">
        <v>1060</v>
      </c>
      <c r="F404" s="453">
        <v>81</v>
      </c>
      <c r="G404" s="453">
        <v>8505</v>
      </c>
      <c r="H404" s="453">
        <v>1.6302472685451408</v>
      </c>
      <c r="I404" s="453">
        <v>105</v>
      </c>
      <c r="J404" s="453">
        <v>47</v>
      </c>
      <c r="K404" s="453">
        <v>5217</v>
      </c>
      <c r="L404" s="453">
        <v>1</v>
      </c>
      <c r="M404" s="453">
        <v>111</v>
      </c>
      <c r="N404" s="453">
        <v>98</v>
      </c>
      <c r="O404" s="453">
        <v>10878</v>
      </c>
      <c r="P404" s="523">
        <v>2.0851063829787235</v>
      </c>
      <c r="Q404" s="454">
        <v>111</v>
      </c>
    </row>
    <row r="405" spans="1:17" ht="14.4" customHeight="1" x14ac:dyDescent="0.3">
      <c r="A405" s="448" t="s">
        <v>1168</v>
      </c>
      <c r="B405" s="449" t="s">
        <v>997</v>
      </c>
      <c r="C405" s="449" t="s">
        <v>998</v>
      </c>
      <c r="D405" s="449" t="s">
        <v>1061</v>
      </c>
      <c r="E405" s="449" t="s">
        <v>1062</v>
      </c>
      <c r="F405" s="453">
        <v>21</v>
      </c>
      <c r="G405" s="453">
        <v>2457</v>
      </c>
      <c r="H405" s="453">
        <v>0.47941463414634145</v>
      </c>
      <c r="I405" s="453">
        <v>117</v>
      </c>
      <c r="J405" s="453">
        <v>41</v>
      </c>
      <c r="K405" s="453">
        <v>5125</v>
      </c>
      <c r="L405" s="453">
        <v>1</v>
      </c>
      <c r="M405" s="453">
        <v>125</v>
      </c>
      <c r="N405" s="453">
        <v>21</v>
      </c>
      <c r="O405" s="453">
        <v>2625</v>
      </c>
      <c r="P405" s="523">
        <v>0.51219512195121952</v>
      </c>
      <c r="Q405" s="454">
        <v>125</v>
      </c>
    </row>
    <row r="406" spans="1:17" ht="14.4" customHeight="1" x14ac:dyDescent="0.3">
      <c r="A406" s="448" t="s">
        <v>1168</v>
      </c>
      <c r="B406" s="449" t="s">
        <v>997</v>
      </c>
      <c r="C406" s="449" t="s">
        <v>998</v>
      </c>
      <c r="D406" s="449" t="s">
        <v>1063</v>
      </c>
      <c r="E406" s="449" t="s">
        <v>1064</v>
      </c>
      <c r="F406" s="453">
        <v>10</v>
      </c>
      <c r="G406" s="453">
        <v>4630</v>
      </c>
      <c r="H406" s="453">
        <v>0.46767676767676769</v>
      </c>
      <c r="I406" s="453">
        <v>463</v>
      </c>
      <c r="J406" s="453">
        <v>20</v>
      </c>
      <c r="K406" s="453">
        <v>9900</v>
      </c>
      <c r="L406" s="453">
        <v>1</v>
      </c>
      <c r="M406" s="453">
        <v>495</v>
      </c>
      <c r="N406" s="453">
        <v>17</v>
      </c>
      <c r="O406" s="453">
        <v>8415</v>
      </c>
      <c r="P406" s="523">
        <v>0.85</v>
      </c>
      <c r="Q406" s="454">
        <v>495</v>
      </c>
    </row>
    <row r="407" spans="1:17" ht="14.4" customHeight="1" x14ac:dyDescent="0.3">
      <c r="A407" s="448" t="s">
        <v>1168</v>
      </c>
      <c r="B407" s="449" t="s">
        <v>997</v>
      </c>
      <c r="C407" s="449" t="s">
        <v>998</v>
      </c>
      <c r="D407" s="449" t="s">
        <v>1065</v>
      </c>
      <c r="E407" s="449" t="s">
        <v>1066</v>
      </c>
      <c r="F407" s="453">
        <v>1</v>
      </c>
      <c r="G407" s="453">
        <v>1268</v>
      </c>
      <c r="H407" s="453">
        <v>0.49415432579890883</v>
      </c>
      <c r="I407" s="453">
        <v>1268</v>
      </c>
      <c r="J407" s="453">
        <v>2</v>
      </c>
      <c r="K407" s="453">
        <v>2566</v>
      </c>
      <c r="L407" s="453">
        <v>1</v>
      </c>
      <c r="M407" s="453">
        <v>1283</v>
      </c>
      <c r="N407" s="453">
        <v>2</v>
      </c>
      <c r="O407" s="453">
        <v>2570</v>
      </c>
      <c r="P407" s="523">
        <v>1.0015588464536243</v>
      </c>
      <c r="Q407" s="454">
        <v>1285</v>
      </c>
    </row>
    <row r="408" spans="1:17" ht="14.4" customHeight="1" x14ac:dyDescent="0.3">
      <c r="A408" s="448" t="s">
        <v>1168</v>
      </c>
      <c r="B408" s="449" t="s">
        <v>997</v>
      </c>
      <c r="C408" s="449" t="s">
        <v>998</v>
      </c>
      <c r="D408" s="449" t="s">
        <v>1067</v>
      </c>
      <c r="E408" s="449" t="s">
        <v>1068</v>
      </c>
      <c r="F408" s="453">
        <v>173</v>
      </c>
      <c r="G408" s="453">
        <v>75601</v>
      </c>
      <c r="H408" s="453">
        <v>0.98101577909270221</v>
      </c>
      <c r="I408" s="453">
        <v>437</v>
      </c>
      <c r="J408" s="453">
        <v>169</v>
      </c>
      <c r="K408" s="453">
        <v>77064</v>
      </c>
      <c r="L408" s="453">
        <v>1</v>
      </c>
      <c r="M408" s="453">
        <v>456</v>
      </c>
      <c r="N408" s="453">
        <v>163</v>
      </c>
      <c r="O408" s="453">
        <v>74328</v>
      </c>
      <c r="P408" s="523">
        <v>0.96449704142011838</v>
      </c>
      <c r="Q408" s="454">
        <v>456</v>
      </c>
    </row>
    <row r="409" spans="1:17" ht="14.4" customHeight="1" x14ac:dyDescent="0.3">
      <c r="A409" s="448" t="s">
        <v>1168</v>
      </c>
      <c r="B409" s="449" t="s">
        <v>997</v>
      </c>
      <c r="C409" s="449" t="s">
        <v>998</v>
      </c>
      <c r="D409" s="449" t="s">
        <v>1069</v>
      </c>
      <c r="E409" s="449" t="s">
        <v>1070</v>
      </c>
      <c r="F409" s="453">
        <v>800</v>
      </c>
      <c r="G409" s="453">
        <v>43200</v>
      </c>
      <c r="H409" s="453">
        <v>1.6191904047976011</v>
      </c>
      <c r="I409" s="453">
        <v>54</v>
      </c>
      <c r="J409" s="453">
        <v>460</v>
      </c>
      <c r="K409" s="453">
        <v>26680</v>
      </c>
      <c r="L409" s="453">
        <v>1</v>
      </c>
      <c r="M409" s="453">
        <v>58</v>
      </c>
      <c r="N409" s="453">
        <v>573</v>
      </c>
      <c r="O409" s="453">
        <v>33234</v>
      </c>
      <c r="P409" s="523">
        <v>1.2456521739130435</v>
      </c>
      <c r="Q409" s="454">
        <v>58</v>
      </c>
    </row>
    <row r="410" spans="1:17" ht="14.4" customHeight="1" x14ac:dyDescent="0.3">
      <c r="A410" s="448" t="s">
        <v>1168</v>
      </c>
      <c r="B410" s="449" t="s">
        <v>997</v>
      </c>
      <c r="C410" s="449" t="s">
        <v>998</v>
      </c>
      <c r="D410" s="449" t="s">
        <v>1073</v>
      </c>
      <c r="E410" s="449" t="s">
        <v>1074</v>
      </c>
      <c r="F410" s="453"/>
      <c r="G410" s="453"/>
      <c r="H410" s="453"/>
      <c r="I410" s="453"/>
      <c r="J410" s="453"/>
      <c r="K410" s="453"/>
      <c r="L410" s="453"/>
      <c r="M410" s="453"/>
      <c r="N410" s="453">
        <v>4</v>
      </c>
      <c r="O410" s="453">
        <v>39048</v>
      </c>
      <c r="P410" s="523"/>
      <c r="Q410" s="454">
        <v>9762</v>
      </c>
    </row>
    <row r="411" spans="1:17" ht="14.4" customHeight="1" x14ac:dyDescent="0.3">
      <c r="A411" s="448" t="s">
        <v>1168</v>
      </c>
      <c r="B411" s="449" t="s">
        <v>997</v>
      </c>
      <c r="C411" s="449" t="s">
        <v>998</v>
      </c>
      <c r="D411" s="449" t="s">
        <v>1077</v>
      </c>
      <c r="E411" s="449" t="s">
        <v>1078</v>
      </c>
      <c r="F411" s="453">
        <v>933</v>
      </c>
      <c r="G411" s="453">
        <v>157677</v>
      </c>
      <c r="H411" s="453">
        <v>0.91195488721804507</v>
      </c>
      <c r="I411" s="453">
        <v>169</v>
      </c>
      <c r="J411" s="453">
        <v>988</v>
      </c>
      <c r="K411" s="453">
        <v>172900</v>
      </c>
      <c r="L411" s="453">
        <v>1</v>
      </c>
      <c r="M411" s="453">
        <v>175</v>
      </c>
      <c r="N411" s="453">
        <v>1026</v>
      </c>
      <c r="O411" s="453">
        <v>180576</v>
      </c>
      <c r="P411" s="523">
        <v>1.0443956043956044</v>
      </c>
      <c r="Q411" s="454">
        <v>176</v>
      </c>
    </row>
    <row r="412" spans="1:17" ht="14.4" customHeight="1" x14ac:dyDescent="0.3">
      <c r="A412" s="448" t="s">
        <v>1168</v>
      </c>
      <c r="B412" s="449" t="s">
        <v>997</v>
      </c>
      <c r="C412" s="449" t="s">
        <v>998</v>
      </c>
      <c r="D412" s="449" t="s">
        <v>1079</v>
      </c>
      <c r="E412" s="449" t="s">
        <v>1080</v>
      </c>
      <c r="F412" s="453">
        <v>42</v>
      </c>
      <c r="G412" s="453">
        <v>3402</v>
      </c>
      <c r="H412" s="453">
        <v>1.6676470588235295</v>
      </c>
      <c r="I412" s="453">
        <v>81</v>
      </c>
      <c r="J412" s="453">
        <v>24</v>
      </c>
      <c r="K412" s="453">
        <v>2040</v>
      </c>
      <c r="L412" s="453">
        <v>1</v>
      </c>
      <c r="M412" s="453">
        <v>85</v>
      </c>
      <c r="N412" s="453">
        <v>29</v>
      </c>
      <c r="O412" s="453">
        <v>2465</v>
      </c>
      <c r="P412" s="523">
        <v>1.2083333333333333</v>
      </c>
      <c r="Q412" s="454">
        <v>85</v>
      </c>
    </row>
    <row r="413" spans="1:17" ht="14.4" customHeight="1" x14ac:dyDescent="0.3">
      <c r="A413" s="448" t="s">
        <v>1168</v>
      </c>
      <c r="B413" s="449" t="s">
        <v>997</v>
      </c>
      <c r="C413" s="449" t="s">
        <v>998</v>
      </c>
      <c r="D413" s="449" t="s">
        <v>1081</v>
      </c>
      <c r="E413" s="449" t="s">
        <v>1082</v>
      </c>
      <c r="F413" s="453">
        <v>2</v>
      </c>
      <c r="G413" s="453">
        <v>332</v>
      </c>
      <c r="H413" s="453">
        <v>1.8651685393258426</v>
      </c>
      <c r="I413" s="453">
        <v>166</v>
      </c>
      <c r="J413" s="453">
        <v>1</v>
      </c>
      <c r="K413" s="453">
        <v>178</v>
      </c>
      <c r="L413" s="453">
        <v>1</v>
      </c>
      <c r="M413" s="453">
        <v>178</v>
      </c>
      <c r="N413" s="453">
        <v>1</v>
      </c>
      <c r="O413" s="453">
        <v>178</v>
      </c>
      <c r="P413" s="523">
        <v>1</v>
      </c>
      <c r="Q413" s="454">
        <v>178</v>
      </c>
    </row>
    <row r="414" spans="1:17" ht="14.4" customHeight="1" x14ac:dyDescent="0.3">
      <c r="A414" s="448" t="s">
        <v>1168</v>
      </c>
      <c r="B414" s="449" t="s">
        <v>997</v>
      </c>
      <c r="C414" s="449" t="s">
        <v>998</v>
      </c>
      <c r="D414" s="449" t="s">
        <v>1083</v>
      </c>
      <c r="E414" s="449" t="s">
        <v>1084</v>
      </c>
      <c r="F414" s="453">
        <v>37</v>
      </c>
      <c r="G414" s="453">
        <v>6031</v>
      </c>
      <c r="H414" s="453">
        <v>0.79303090072320837</v>
      </c>
      <c r="I414" s="453">
        <v>163</v>
      </c>
      <c r="J414" s="453">
        <v>45</v>
      </c>
      <c r="K414" s="453">
        <v>7605</v>
      </c>
      <c r="L414" s="453">
        <v>1</v>
      </c>
      <c r="M414" s="453">
        <v>169</v>
      </c>
      <c r="N414" s="453">
        <v>24</v>
      </c>
      <c r="O414" s="453">
        <v>4080</v>
      </c>
      <c r="P414" s="523">
        <v>0.53648915187376722</v>
      </c>
      <c r="Q414" s="454">
        <v>170</v>
      </c>
    </row>
    <row r="415" spans="1:17" ht="14.4" customHeight="1" x14ac:dyDescent="0.3">
      <c r="A415" s="448" t="s">
        <v>1168</v>
      </c>
      <c r="B415" s="449" t="s">
        <v>997</v>
      </c>
      <c r="C415" s="449" t="s">
        <v>998</v>
      </c>
      <c r="D415" s="449" t="s">
        <v>1085</v>
      </c>
      <c r="E415" s="449" t="s">
        <v>1086</v>
      </c>
      <c r="F415" s="453">
        <v>2</v>
      </c>
      <c r="G415" s="453">
        <v>56</v>
      </c>
      <c r="H415" s="453"/>
      <c r="I415" s="453">
        <v>28</v>
      </c>
      <c r="J415" s="453"/>
      <c r="K415" s="453"/>
      <c r="L415" s="453"/>
      <c r="M415" s="453"/>
      <c r="N415" s="453"/>
      <c r="O415" s="453"/>
      <c r="P415" s="523"/>
      <c r="Q415" s="454"/>
    </row>
    <row r="416" spans="1:17" ht="14.4" customHeight="1" x14ac:dyDescent="0.3">
      <c r="A416" s="448" t="s">
        <v>1168</v>
      </c>
      <c r="B416" s="449" t="s">
        <v>997</v>
      </c>
      <c r="C416" s="449" t="s">
        <v>998</v>
      </c>
      <c r="D416" s="449" t="s">
        <v>1087</v>
      </c>
      <c r="E416" s="449" t="s">
        <v>1088</v>
      </c>
      <c r="F416" s="453">
        <v>2</v>
      </c>
      <c r="G416" s="453">
        <v>2016</v>
      </c>
      <c r="H416" s="453">
        <v>0.49851632047477745</v>
      </c>
      <c r="I416" s="453">
        <v>1008</v>
      </c>
      <c r="J416" s="453">
        <v>4</v>
      </c>
      <c r="K416" s="453">
        <v>4044</v>
      </c>
      <c r="L416" s="453">
        <v>1</v>
      </c>
      <c r="M416" s="453">
        <v>1011</v>
      </c>
      <c r="N416" s="453">
        <v>10</v>
      </c>
      <c r="O416" s="453">
        <v>10120</v>
      </c>
      <c r="P416" s="523">
        <v>2.5024727992087041</v>
      </c>
      <c r="Q416" s="454">
        <v>1012</v>
      </c>
    </row>
    <row r="417" spans="1:17" ht="14.4" customHeight="1" x14ac:dyDescent="0.3">
      <c r="A417" s="448" t="s">
        <v>1168</v>
      </c>
      <c r="B417" s="449" t="s">
        <v>997</v>
      </c>
      <c r="C417" s="449" t="s">
        <v>998</v>
      </c>
      <c r="D417" s="449" t="s">
        <v>1089</v>
      </c>
      <c r="E417" s="449" t="s">
        <v>1090</v>
      </c>
      <c r="F417" s="453">
        <v>4</v>
      </c>
      <c r="G417" s="453">
        <v>680</v>
      </c>
      <c r="H417" s="453">
        <v>0.96590909090909094</v>
      </c>
      <c r="I417" s="453">
        <v>170</v>
      </c>
      <c r="J417" s="453">
        <v>4</v>
      </c>
      <c r="K417" s="453">
        <v>704</v>
      </c>
      <c r="L417" s="453">
        <v>1</v>
      </c>
      <c r="M417" s="453">
        <v>176</v>
      </c>
      <c r="N417" s="453">
        <v>3</v>
      </c>
      <c r="O417" s="453">
        <v>528</v>
      </c>
      <c r="P417" s="523">
        <v>0.75</v>
      </c>
      <c r="Q417" s="454">
        <v>176</v>
      </c>
    </row>
    <row r="418" spans="1:17" ht="14.4" customHeight="1" x14ac:dyDescent="0.3">
      <c r="A418" s="448" t="s">
        <v>1168</v>
      </c>
      <c r="B418" s="449" t="s">
        <v>997</v>
      </c>
      <c r="C418" s="449" t="s">
        <v>998</v>
      </c>
      <c r="D418" s="449" t="s">
        <v>1091</v>
      </c>
      <c r="E418" s="449" t="s">
        <v>1092</v>
      </c>
      <c r="F418" s="453">
        <v>2</v>
      </c>
      <c r="G418" s="453">
        <v>4528</v>
      </c>
      <c r="H418" s="453">
        <v>0.49346120313862252</v>
      </c>
      <c r="I418" s="453">
        <v>2264</v>
      </c>
      <c r="J418" s="453">
        <v>4</v>
      </c>
      <c r="K418" s="453">
        <v>9176</v>
      </c>
      <c r="L418" s="453">
        <v>1</v>
      </c>
      <c r="M418" s="453">
        <v>2294</v>
      </c>
      <c r="N418" s="453">
        <v>15</v>
      </c>
      <c r="O418" s="453">
        <v>34455</v>
      </c>
      <c r="P418" s="523">
        <v>3.7549040976460333</v>
      </c>
      <c r="Q418" s="454">
        <v>2297</v>
      </c>
    </row>
    <row r="419" spans="1:17" ht="14.4" customHeight="1" x14ac:dyDescent="0.3">
      <c r="A419" s="448" t="s">
        <v>1168</v>
      </c>
      <c r="B419" s="449" t="s">
        <v>997</v>
      </c>
      <c r="C419" s="449" t="s">
        <v>998</v>
      </c>
      <c r="D419" s="449" t="s">
        <v>1093</v>
      </c>
      <c r="E419" s="449" t="s">
        <v>1094</v>
      </c>
      <c r="F419" s="453">
        <v>14</v>
      </c>
      <c r="G419" s="453">
        <v>3458</v>
      </c>
      <c r="H419" s="453">
        <v>1.46092099704267</v>
      </c>
      <c r="I419" s="453">
        <v>247</v>
      </c>
      <c r="J419" s="453">
        <v>9</v>
      </c>
      <c r="K419" s="453">
        <v>2367</v>
      </c>
      <c r="L419" s="453">
        <v>1</v>
      </c>
      <c r="M419" s="453">
        <v>263</v>
      </c>
      <c r="N419" s="453">
        <v>14</v>
      </c>
      <c r="O419" s="453">
        <v>3696</v>
      </c>
      <c r="P419" s="523">
        <v>1.561470215462611</v>
      </c>
      <c r="Q419" s="454">
        <v>264</v>
      </c>
    </row>
    <row r="420" spans="1:17" ht="14.4" customHeight="1" x14ac:dyDescent="0.3">
      <c r="A420" s="448" t="s">
        <v>1168</v>
      </c>
      <c r="B420" s="449" t="s">
        <v>997</v>
      </c>
      <c r="C420" s="449" t="s">
        <v>998</v>
      </c>
      <c r="D420" s="449" t="s">
        <v>1095</v>
      </c>
      <c r="E420" s="449" t="s">
        <v>1096</v>
      </c>
      <c r="F420" s="453">
        <v>22</v>
      </c>
      <c r="G420" s="453">
        <v>44264</v>
      </c>
      <c r="H420" s="453">
        <v>1.0390610328638499</v>
      </c>
      <c r="I420" s="453">
        <v>2012</v>
      </c>
      <c r="J420" s="453">
        <v>20</v>
      </c>
      <c r="K420" s="453">
        <v>42600</v>
      </c>
      <c r="L420" s="453">
        <v>1</v>
      </c>
      <c r="M420" s="453">
        <v>2130</v>
      </c>
      <c r="N420" s="453">
        <v>24</v>
      </c>
      <c r="O420" s="453">
        <v>51144</v>
      </c>
      <c r="P420" s="523">
        <v>1.2005633802816902</v>
      </c>
      <c r="Q420" s="454">
        <v>2131</v>
      </c>
    </row>
    <row r="421" spans="1:17" ht="14.4" customHeight="1" x14ac:dyDescent="0.3">
      <c r="A421" s="448" t="s">
        <v>1168</v>
      </c>
      <c r="B421" s="449" t="s">
        <v>997</v>
      </c>
      <c r="C421" s="449" t="s">
        <v>998</v>
      </c>
      <c r="D421" s="449" t="s">
        <v>1097</v>
      </c>
      <c r="E421" s="449" t="s">
        <v>1098</v>
      </c>
      <c r="F421" s="453">
        <v>18</v>
      </c>
      <c r="G421" s="453">
        <v>4068</v>
      </c>
      <c r="H421" s="453">
        <v>1.0506198347107438</v>
      </c>
      <c r="I421" s="453">
        <v>226</v>
      </c>
      <c r="J421" s="453">
        <v>16</v>
      </c>
      <c r="K421" s="453">
        <v>3872</v>
      </c>
      <c r="L421" s="453">
        <v>1</v>
      </c>
      <c r="M421" s="453">
        <v>242</v>
      </c>
      <c r="N421" s="453">
        <v>17</v>
      </c>
      <c r="O421" s="453">
        <v>4114</v>
      </c>
      <c r="P421" s="523">
        <v>1.0625</v>
      </c>
      <c r="Q421" s="454">
        <v>242</v>
      </c>
    </row>
    <row r="422" spans="1:17" ht="14.4" customHeight="1" x14ac:dyDescent="0.3">
      <c r="A422" s="448" t="s">
        <v>1168</v>
      </c>
      <c r="B422" s="449" t="s">
        <v>997</v>
      </c>
      <c r="C422" s="449" t="s">
        <v>998</v>
      </c>
      <c r="D422" s="449" t="s">
        <v>1099</v>
      </c>
      <c r="E422" s="449" t="s">
        <v>1100</v>
      </c>
      <c r="F422" s="453">
        <v>4</v>
      </c>
      <c r="G422" s="453">
        <v>1672</v>
      </c>
      <c r="H422" s="453">
        <v>0.98817966903073284</v>
      </c>
      <c r="I422" s="453">
        <v>418</v>
      </c>
      <c r="J422" s="453">
        <v>4</v>
      </c>
      <c r="K422" s="453">
        <v>1692</v>
      </c>
      <c r="L422" s="453">
        <v>1</v>
      </c>
      <c r="M422" s="453">
        <v>423</v>
      </c>
      <c r="N422" s="453">
        <v>1</v>
      </c>
      <c r="O422" s="453">
        <v>424</v>
      </c>
      <c r="P422" s="523">
        <v>0.25059101654846333</v>
      </c>
      <c r="Q422" s="454">
        <v>424</v>
      </c>
    </row>
    <row r="423" spans="1:17" ht="14.4" customHeight="1" x14ac:dyDescent="0.3">
      <c r="A423" s="448" t="s">
        <v>1168</v>
      </c>
      <c r="B423" s="449" t="s">
        <v>997</v>
      </c>
      <c r="C423" s="449" t="s">
        <v>998</v>
      </c>
      <c r="D423" s="449" t="s">
        <v>1103</v>
      </c>
      <c r="E423" s="449" t="s">
        <v>1004</v>
      </c>
      <c r="F423" s="453">
        <v>4</v>
      </c>
      <c r="G423" s="453">
        <v>140</v>
      </c>
      <c r="H423" s="453"/>
      <c r="I423" s="453">
        <v>35</v>
      </c>
      <c r="J423" s="453"/>
      <c r="K423" s="453"/>
      <c r="L423" s="453"/>
      <c r="M423" s="453"/>
      <c r="N423" s="453"/>
      <c r="O423" s="453"/>
      <c r="P423" s="523"/>
      <c r="Q423" s="454"/>
    </row>
    <row r="424" spans="1:17" ht="14.4" customHeight="1" x14ac:dyDescent="0.3">
      <c r="A424" s="448" t="s">
        <v>1168</v>
      </c>
      <c r="B424" s="449" t="s">
        <v>997</v>
      </c>
      <c r="C424" s="449" t="s">
        <v>998</v>
      </c>
      <c r="D424" s="449" t="s">
        <v>1104</v>
      </c>
      <c r="E424" s="449" t="s">
        <v>1105</v>
      </c>
      <c r="F424" s="453">
        <v>1</v>
      </c>
      <c r="G424" s="453">
        <v>5089</v>
      </c>
      <c r="H424" s="453">
        <v>0.24391296012269939</v>
      </c>
      <c r="I424" s="453">
        <v>5089</v>
      </c>
      <c r="J424" s="453">
        <v>4</v>
      </c>
      <c r="K424" s="453">
        <v>20864</v>
      </c>
      <c r="L424" s="453">
        <v>1</v>
      </c>
      <c r="M424" s="453">
        <v>5216</v>
      </c>
      <c r="N424" s="453">
        <v>8</v>
      </c>
      <c r="O424" s="453">
        <v>41760</v>
      </c>
      <c r="P424" s="523">
        <v>2.0015337423312882</v>
      </c>
      <c r="Q424" s="454">
        <v>5220</v>
      </c>
    </row>
    <row r="425" spans="1:17" ht="14.4" customHeight="1" x14ac:dyDescent="0.3">
      <c r="A425" s="448" t="s">
        <v>1168</v>
      </c>
      <c r="B425" s="449" t="s">
        <v>997</v>
      </c>
      <c r="C425" s="449" t="s">
        <v>998</v>
      </c>
      <c r="D425" s="449" t="s">
        <v>1108</v>
      </c>
      <c r="E425" s="449" t="s">
        <v>1109</v>
      </c>
      <c r="F425" s="453">
        <v>2</v>
      </c>
      <c r="G425" s="453">
        <v>538</v>
      </c>
      <c r="H425" s="453"/>
      <c r="I425" s="453">
        <v>269</v>
      </c>
      <c r="J425" s="453"/>
      <c r="K425" s="453"/>
      <c r="L425" s="453"/>
      <c r="M425" s="453"/>
      <c r="N425" s="453">
        <v>1</v>
      </c>
      <c r="O425" s="453">
        <v>289</v>
      </c>
      <c r="P425" s="523"/>
      <c r="Q425" s="454">
        <v>289</v>
      </c>
    </row>
    <row r="426" spans="1:17" ht="14.4" customHeight="1" x14ac:dyDescent="0.3">
      <c r="A426" s="448" t="s">
        <v>1168</v>
      </c>
      <c r="B426" s="449" t="s">
        <v>997</v>
      </c>
      <c r="C426" s="449" t="s">
        <v>998</v>
      </c>
      <c r="D426" s="449" t="s">
        <v>1110</v>
      </c>
      <c r="E426" s="449" t="s">
        <v>1111</v>
      </c>
      <c r="F426" s="453">
        <v>3</v>
      </c>
      <c r="G426" s="453">
        <v>3150</v>
      </c>
      <c r="H426" s="453">
        <v>2.8740875912408761</v>
      </c>
      <c r="I426" s="453">
        <v>1050</v>
      </c>
      <c r="J426" s="453">
        <v>1</v>
      </c>
      <c r="K426" s="453">
        <v>1096</v>
      </c>
      <c r="L426" s="453">
        <v>1</v>
      </c>
      <c r="M426" s="453">
        <v>1096</v>
      </c>
      <c r="N426" s="453">
        <v>1</v>
      </c>
      <c r="O426" s="453">
        <v>1098</v>
      </c>
      <c r="P426" s="523">
        <v>1.0018248175182483</v>
      </c>
      <c r="Q426" s="454">
        <v>1098</v>
      </c>
    </row>
    <row r="427" spans="1:17" ht="14.4" customHeight="1" x14ac:dyDescent="0.3">
      <c r="A427" s="448" t="s">
        <v>1168</v>
      </c>
      <c r="B427" s="449" t="s">
        <v>997</v>
      </c>
      <c r="C427" s="449" t="s">
        <v>998</v>
      </c>
      <c r="D427" s="449" t="s">
        <v>1151</v>
      </c>
      <c r="E427" s="449" t="s">
        <v>1152</v>
      </c>
      <c r="F427" s="453"/>
      <c r="G427" s="453"/>
      <c r="H427" s="453"/>
      <c r="I427" s="453"/>
      <c r="J427" s="453">
        <v>1</v>
      </c>
      <c r="K427" s="453">
        <v>234</v>
      </c>
      <c r="L427" s="453">
        <v>1</v>
      </c>
      <c r="M427" s="453">
        <v>234</v>
      </c>
      <c r="N427" s="453"/>
      <c r="O427" s="453"/>
      <c r="P427" s="523"/>
      <c r="Q427" s="454"/>
    </row>
    <row r="428" spans="1:17" ht="14.4" customHeight="1" x14ac:dyDescent="0.3">
      <c r="A428" s="448" t="s">
        <v>1168</v>
      </c>
      <c r="B428" s="449" t="s">
        <v>997</v>
      </c>
      <c r="C428" s="449" t="s">
        <v>998</v>
      </c>
      <c r="D428" s="449" t="s">
        <v>1169</v>
      </c>
      <c r="E428" s="449" t="s">
        <v>1170</v>
      </c>
      <c r="F428" s="453">
        <v>1</v>
      </c>
      <c r="G428" s="453">
        <v>656</v>
      </c>
      <c r="H428" s="453"/>
      <c r="I428" s="453">
        <v>656</v>
      </c>
      <c r="J428" s="453"/>
      <c r="K428" s="453"/>
      <c r="L428" s="453"/>
      <c r="M428" s="453"/>
      <c r="N428" s="453"/>
      <c r="O428" s="453"/>
      <c r="P428" s="523"/>
      <c r="Q428" s="454"/>
    </row>
    <row r="429" spans="1:17" ht="14.4" customHeight="1" x14ac:dyDescent="0.3">
      <c r="A429" s="448" t="s">
        <v>1168</v>
      </c>
      <c r="B429" s="449" t="s">
        <v>997</v>
      </c>
      <c r="C429" s="449" t="s">
        <v>998</v>
      </c>
      <c r="D429" s="449" t="s">
        <v>1171</v>
      </c>
      <c r="E429" s="449" t="s">
        <v>1172</v>
      </c>
      <c r="F429" s="453">
        <v>1</v>
      </c>
      <c r="G429" s="453">
        <v>490</v>
      </c>
      <c r="H429" s="453"/>
      <c r="I429" s="453">
        <v>490</v>
      </c>
      <c r="J429" s="453"/>
      <c r="K429" s="453"/>
      <c r="L429" s="453"/>
      <c r="M429" s="453"/>
      <c r="N429" s="453"/>
      <c r="O429" s="453"/>
      <c r="P429" s="523"/>
      <c r="Q429" s="454"/>
    </row>
    <row r="430" spans="1:17" ht="14.4" customHeight="1" x14ac:dyDescent="0.3">
      <c r="A430" s="448" t="s">
        <v>1173</v>
      </c>
      <c r="B430" s="449" t="s">
        <v>997</v>
      </c>
      <c r="C430" s="449" t="s">
        <v>998</v>
      </c>
      <c r="D430" s="449" t="s">
        <v>1003</v>
      </c>
      <c r="E430" s="449" t="s">
        <v>1004</v>
      </c>
      <c r="F430" s="453">
        <v>290</v>
      </c>
      <c r="G430" s="453">
        <v>15660</v>
      </c>
      <c r="H430" s="453">
        <v>0.95070422535211263</v>
      </c>
      <c r="I430" s="453">
        <v>54</v>
      </c>
      <c r="J430" s="453">
        <v>284</v>
      </c>
      <c r="K430" s="453">
        <v>16472</v>
      </c>
      <c r="L430" s="453">
        <v>1</v>
      </c>
      <c r="M430" s="453">
        <v>58</v>
      </c>
      <c r="N430" s="453">
        <v>105</v>
      </c>
      <c r="O430" s="453">
        <v>6090</v>
      </c>
      <c r="P430" s="523">
        <v>0.36971830985915494</v>
      </c>
      <c r="Q430" s="454">
        <v>58</v>
      </c>
    </row>
    <row r="431" spans="1:17" ht="14.4" customHeight="1" x14ac:dyDescent="0.3">
      <c r="A431" s="448" t="s">
        <v>1173</v>
      </c>
      <c r="B431" s="449" t="s">
        <v>997</v>
      </c>
      <c r="C431" s="449" t="s">
        <v>998</v>
      </c>
      <c r="D431" s="449" t="s">
        <v>1005</v>
      </c>
      <c r="E431" s="449" t="s">
        <v>1006</v>
      </c>
      <c r="F431" s="453">
        <v>86</v>
      </c>
      <c r="G431" s="453">
        <v>10578</v>
      </c>
      <c r="H431" s="453">
        <v>1.3922084759147144</v>
      </c>
      <c r="I431" s="453">
        <v>123</v>
      </c>
      <c r="J431" s="453">
        <v>58</v>
      </c>
      <c r="K431" s="453">
        <v>7598</v>
      </c>
      <c r="L431" s="453">
        <v>1</v>
      </c>
      <c r="M431" s="453">
        <v>131</v>
      </c>
      <c r="N431" s="453">
        <v>37</v>
      </c>
      <c r="O431" s="453">
        <v>4847</v>
      </c>
      <c r="P431" s="523">
        <v>0.63793103448275867</v>
      </c>
      <c r="Q431" s="454">
        <v>131</v>
      </c>
    </row>
    <row r="432" spans="1:17" ht="14.4" customHeight="1" x14ac:dyDescent="0.3">
      <c r="A432" s="448" t="s">
        <v>1173</v>
      </c>
      <c r="B432" s="449" t="s">
        <v>997</v>
      </c>
      <c r="C432" s="449" t="s">
        <v>998</v>
      </c>
      <c r="D432" s="449" t="s">
        <v>1007</v>
      </c>
      <c r="E432" s="449" t="s">
        <v>1008</v>
      </c>
      <c r="F432" s="453"/>
      <c r="G432" s="453"/>
      <c r="H432" s="453"/>
      <c r="I432" s="453"/>
      <c r="J432" s="453"/>
      <c r="K432" s="453"/>
      <c r="L432" s="453"/>
      <c r="M432" s="453"/>
      <c r="N432" s="453">
        <v>2</v>
      </c>
      <c r="O432" s="453">
        <v>378</v>
      </c>
      <c r="P432" s="523"/>
      <c r="Q432" s="454">
        <v>189</v>
      </c>
    </row>
    <row r="433" spans="1:17" ht="14.4" customHeight="1" x14ac:dyDescent="0.3">
      <c r="A433" s="448" t="s">
        <v>1173</v>
      </c>
      <c r="B433" s="449" t="s">
        <v>997</v>
      </c>
      <c r="C433" s="449" t="s">
        <v>998</v>
      </c>
      <c r="D433" s="449" t="s">
        <v>1011</v>
      </c>
      <c r="E433" s="449" t="s">
        <v>1012</v>
      </c>
      <c r="F433" s="453"/>
      <c r="G433" s="453"/>
      <c r="H433" s="453"/>
      <c r="I433" s="453"/>
      <c r="J433" s="453">
        <v>5</v>
      </c>
      <c r="K433" s="453">
        <v>2035</v>
      </c>
      <c r="L433" s="453">
        <v>1</v>
      </c>
      <c r="M433" s="453">
        <v>407</v>
      </c>
      <c r="N433" s="453">
        <v>8</v>
      </c>
      <c r="O433" s="453">
        <v>3264</v>
      </c>
      <c r="P433" s="523">
        <v>1.6039312039312039</v>
      </c>
      <c r="Q433" s="454">
        <v>408</v>
      </c>
    </row>
    <row r="434" spans="1:17" ht="14.4" customHeight="1" x14ac:dyDescent="0.3">
      <c r="A434" s="448" t="s">
        <v>1173</v>
      </c>
      <c r="B434" s="449" t="s">
        <v>997</v>
      </c>
      <c r="C434" s="449" t="s">
        <v>998</v>
      </c>
      <c r="D434" s="449" t="s">
        <v>1013</v>
      </c>
      <c r="E434" s="449" t="s">
        <v>1014</v>
      </c>
      <c r="F434" s="453">
        <v>54</v>
      </c>
      <c r="G434" s="453">
        <v>9288</v>
      </c>
      <c r="H434" s="453">
        <v>2.0755307262569831</v>
      </c>
      <c r="I434" s="453">
        <v>172</v>
      </c>
      <c r="J434" s="453">
        <v>25</v>
      </c>
      <c r="K434" s="453">
        <v>4475</v>
      </c>
      <c r="L434" s="453">
        <v>1</v>
      </c>
      <c r="M434" s="453">
        <v>179</v>
      </c>
      <c r="N434" s="453">
        <v>12</v>
      </c>
      <c r="O434" s="453">
        <v>2160</v>
      </c>
      <c r="P434" s="523">
        <v>0.48268156424581005</v>
      </c>
      <c r="Q434" s="454">
        <v>180</v>
      </c>
    </row>
    <row r="435" spans="1:17" ht="14.4" customHeight="1" x14ac:dyDescent="0.3">
      <c r="A435" s="448" t="s">
        <v>1173</v>
      </c>
      <c r="B435" s="449" t="s">
        <v>997</v>
      </c>
      <c r="C435" s="449" t="s">
        <v>998</v>
      </c>
      <c r="D435" s="449" t="s">
        <v>1017</v>
      </c>
      <c r="E435" s="449" t="s">
        <v>1018</v>
      </c>
      <c r="F435" s="453">
        <v>44</v>
      </c>
      <c r="G435" s="453">
        <v>14168</v>
      </c>
      <c r="H435" s="453">
        <v>0.93983416252072971</v>
      </c>
      <c r="I435" s="453">
        <v>322</v>
      </c>
      <c r="J435" s="453">
        <v>45</v>
      </c>
      <c r="K435" s="453">
        <v>15075</v>
      </c>
      <c r="L435" s="453">
        <v>1</v>
      </c>
      <c r="M435" s="453">
        <v>335</v>
      </c>
      <c r="N435" s="453">
        <v>36</v>
      </c>
      <c r="O435" s="453">
        <v>12096</v>
      </c>
      <c r="P435" s="523">
        <v>0.80238805970149252</v>
      </c>
      <c r="Q435" s="454">
        <v>336</v>
      </c>
    </row>
    <row r="436" spans="1:17" ht="14.4" customHeight="1" x14ac:dyDescent="0.3">
      <c r="A436" s="448" t="s">
        <v>1173</v>
      </c>
      <c r="B436" s="449" t="s">
        <v>997</v>
      </c>
      <c r="C436" s="449" t="s">
        <v>998</v>
      </c>
      <c r="D436" s="449" t="s">
        <v>1019</v>
      </c>
      <c r="E436" s="449" t="s">
        <v>1020</v>
      </c>
      <c r="F436" s="453">
        <v>21</v>
      </c>
      <c r="G436" s="453">
        <v>9219</v>
      </c>
      <c r="H436" s="453">
        <v>0.45747320365224298</v>
      </c>
      <c r="I436" s="453">
        <v>439</v>
      </c>
      <c r="J436" s="453">
        <v>44</v>
      </c>
      <c r="K436" s="453">
        <v>20152</v>
      </c>
      <c r="L436" s="453">
        <v>1</v>
      </c>
      <c r="M436" s="453">
        <v>458</v>
      </c>
      <c r="N436" s="453">
        <v>29</v>
      </c>
      <c r="O436" s="453">
        <v>13311</v>
      </c>
      <c r="P436" s="523">
        <v>0.66052997221119492</v>
      </c>
      <c r="Q436" s="454">
        <v>459</v>
      </c>
    </row>
    <row r="437" spans="1:17" ht="14.4" customHeight="1" x14ac:dyDescent="0.3">
      <c r="A437" s="448" t="s">
        <v>1173</v>
      </c>
      <c r="B437" s="449" t="s">
        <v>997</v>
      </c>
      <c r="C437" s="449" t="s">
        <v>998</v>
      </c>
      <c r="D437" s="449" t="s">
        <v>1021</v>
      </c>
      <c r="E437" s="449" t="s">
        <v>1022</v>
      </c>
      <c r="F437" s="453">
        <v>335</v>
      </c>
      <c r="G437" s="453">
        <v>114235</v>
      </c>
      <c r="H437" s="453">
        <v>1.4293489821198433</v>
      </c>
      <c r="I437" s="453">
        <v>341</v>
      </c>
      <c r="J437" s="453">
        <v>229</v>
      </c>
      <c r="K437" s="453">
        <v>79921</v>
      </c>
      <c r="L437" s="453">
        <v>1</v>
      </c>
      <c r="M437" s="453">
        <v>349</v>
      </c>
      <c r="N437" s="453">
        <v>319</v>
      </c>
      <c r="O437" s="453">
        <v>111331</v>
      </c>
      <c r="P437" s="523">
        <v>1.3930131004366813</v>
      </c>
      <c r="Q437" s="454">
        <v>349</v>
      </c>
    </row>
    <row r="438" spans="1:17" ht="14.4" customHeight="1" x14ac:dyDescent="0.3">
      <c r="A438" s="448" t="s">
        <v>1173</v>
      </c>
      <c r="B438" s="449" t="s">
        <v>997</v>
      </c>
      <c r="C438" s="449" t="s">
        <v>998</v>
      </c>
      <c r="D438" s="449" t="s">
        <v>1023</v>
      </c>
      <c r="E438" s="449" t="s">
        <v>1024</v>
      </c>
      <c r="F438" s="453">
        <v>19</v>
      </c>
      <c r="G438" s="453">
        <v>30362</v>
      </c>
      <c r="H438" s="453">
        <v>1.5306513409961686</v>
      </c>
      <c r="I438" s="453">
        <v>1598</v>
      </c>
      <c r="J438" s="453">
        <v>12</v>
      </c>
      <c r="K438" s="453">
        <v>19836</v>
      </c>
      <c r="L438" s="453">
        <v>1</v>
      </c>
      <c r="M438" s="453">
        <v>1653</v>
      </c>
      <c r="N438" s="453">
        <v>11</v>
      </c>
      <c r="O438" s="453">
        <v>18183</v>
      </c>
      <c r="P438" s="523">
        <v>0.91666666666666663</v>
      </c>
      <c r="Q438" s="454">
        <v>1653</v>
      </c>
    </row>
    <row r="439" spans="1:17" ht="14.4" customHeight="1" x14ac:dyDescent="0.3">
      <c r="A439" s="448" t="s">
        <v>1173</v>
      </c>
      <c r="B439" s="449" t="s">
        <v>997</v>
      </c>
      <c r="C439" s="449" t="s">
        <v>998</v>
      </c>
      <c r="D439" s="449" t="s">
        <v>1025</v>
      </c>
      <c r="E439" s="449" t="s">
        <v>1026</v>
      </c>
      <c r="F439" s="453"/>
      <c r="G439" s="453"/>
      <c r="H439" s="453"/>
      <c r="I439" s="453"/>
      <c r="J439" s="453">
        <v>1</v>
      </c>
      <c r="K439" s="453">
        <v>3486</v>
      </c>
      <c r="L439" s="453">
        <v>1</v>
      </c>
      <c r="M439" s="453">
        <v>3486</v>
      </c>
      <c r="N439" s="453"/>
      <c r="O439" s="453"/>
      <c r="P439" s="523"/>
      <c r="Q439" s="454"/>
    </row>
    <row r="440" spans="1:17" ht="14.4" customHeight="1" x14ac:dyDescent="0.3">
      <c r="A440" s="448" t="s">
        <v>1173</v>
      </c>
      <c r="B440" s="449" t="s">
        <v>997</v>
      </c>
      <c r="C440" s="449" t="s">
        <v>998</v>
      </c>
      <c r="D440" s="449" t="s">
        <v>1027</v>
      </c>
      <c r="E440" s="449" t="s">
        <v>1028</v>
      </c>
      <c r="F440" s="453">
        <v>7</v>
      </c>
      <c r="G440" s="453">
        <v>41531</v>
      </c>
      <c r="H440" s="453">
        <v>3.3352875040154193</v>
      </c>
      <c r="I440" s="453">
        <v>5933</v>
      </c>
      <c r="J440" s="453">
        <v>2</v>
      </c>
      <c r="K440" s="453">
        <v>12452</v>
      </c>
      <c r="L440" s="453">
        <v>1</v>
      </c>
      <c r="M440" s="453">
        <v>6226</v>
      </c>
      <c r="N440" s="453">
        <v>1</v>
      </c>
      <c r="O440" s="453">
        <v>6231</v>
      </c>
      <c r="P440" s="523">
        <v>0.50040154192097652</v>
      </c>
      <c r="Q440" s="454">
        <v>6231</v>
      </c>
    </row>
    <row r="441" spans="1:17" ht="14.4" customHeight="1" x14ac:dyDescent="0.3">
      <c r="A441" s="448" t="s">
        <v>1173</v>
      </c>
      <c r="B441" s="449" t="s">
        <v>997</v>
      </c>
      <c r="C441" s="449" t="s">
        <v>998</v>
      </c>
      <c r="D441" s="449" t="s">
        <v>1029</v>
      </c>
      <c r="E441" s="449" t="s">
        <v>1030</v>
      </c>
      <c r="F441" s="453"/>
      <c r="G441" s="453"/>
      <c r="H441" s="453"/>
      <c r="I441" s="453"/>
      <c r="J441" s="453">
        <v>3</v>
      </c>
      <c r="K441" s="453">
        <v>351</v>
      </c>
      <c r="L441" s="453">
        <v>1</v>
      </c>
      <c r="M441" s="453">
        <v>117</v>
      </c>
      <c r="N441" s="453">
        <v>2</v>
      </c>
      <c r="O441" s="453">
        <v>234</v>
      </c>
      <c r="P441" s="523">
        <v>0.66666666666666663</v>
      </c>
      <c r="Q441" s="454">
        <v>117</v>
      </c>
    </row>
    <row r="442" spans="1:17" ht="14.4" customHeight="1" x14ac:dyDescent="0.3">
      <c r="A442" s="448" t="s">
        <v>1173</v>
      </c>
      <c r="B442" s="449" t="s">
        <v>997</v>
      </c>
      <c r="C442" s="449" t="s">
        <v>998</v>
      </c>
      <c r="D442" s="449" t="s">
        <v>1035</v>
      </c>
      <c r="E442" s="449" t="s">
        <v>1036</v>
      </c>
      <c r="F442" s="453">
        <v>6</v>
      </c>
      <c r="G442" s="453">
        <v>2256</v>
      </c>
      <c r="H442" s="453">
        <v>5.829457364341085</v>
      </c>
      <c r="I442" s="453">
        <v>376</v>
      </c>
      <c r="J442" s="453">
        <v>1</v>
      </c>
      <c r="K442" s="453">
        <v>387</v>
      </c>
      <c r="L442" s="453">
        <v>1</v>
      </c>
      <c r="M442" s="453">
        <v>387</v>
      </c>
      <c r="N442" s="453">
        <v>3</v>
      </c>
      <c r="O442" s="453">
        <v>1173</v>
      </c>
      <c r="P442" s="523">
        <v>3.0310077519379846</v>
      </c>
      <c r="Q442" s="454">
        <v>391</v>
      </c>
    </row>
    <row r="443" spans="1:17" ht="14.4" customHeight="1" x14ac:dyDescent="0.3">
      <c r="A443" s="448" t="s">
        <v>1173</v>
      </c>
      <c r="B443" s="449" t="s">
        <v>997</v>
      </c>
      <c r="C443" s="449" t="s">
        <v>998</v>
      </c>
      <c r="D443" s="449" t="s">
        <v>1037</v>
      </c>
      <c r="E443" s="449" t="s">
        <v>1038</v>
      </c>
      <c r="F443" s="453"/>
      <c r="G443" s="453"/>
      <c r="H443" s="453"/>
      <c r="I443" s="453"/>
      <c r="J443" s="453">
        <v>3</v>
      </c>
      <c r="K443" s="453">
        <v>114</v>
      </c>
      <c r="L443" s="453">
        <v>1</v>
      </c>
      <c r="M443" s="453">
        <v>38</v>
      </c>
      <c r="N443" s="453">
        <v>2</v>
      </c>
      <c r="O443" s="453">
        <v>76</v>
      </c>
      <c r="P443" s="523">
        <v>0.66666666666666663</v>
      </c>
      <c r="Q443" s="454">
        <v>38</v>
      </c>
    </row>
    <row r="444" spans="1:17" ht="14.4" customHeight="1" x14ac:dyDescent="0.3">
      <c r="A444" s="448" t="s">
        <v>1173</v>
      </c>
      <c r="B444" s="449" t="s">
        <v>997</v>
      </c>
      <c r="C444" s="449" t="s">
        <v>998</v>
      </c>
      <c r="D444" s="449" t="s">
        <v>1041</v>
      </c>
      <c r="E444" s="449" t="s">
        <v>1042</v>
      </c>
      <c r="F444" s="453">
        <v>6</v>
      </c>
      <c r="G444" s="453">
        <v>4056</v>
      </c>
      <c r="H444" s="453">
        <v>5.7613636363636367</v>
      </c>
      <c r="I444" s="453">
        <v>676</v>
      </c>
      <c r="J444" s="453">
        <v>1</v>
      </c>
      <c r="K444" s="453">
        <v>704</v>
      </c>
      <c r="L444" s="453">
        <v>1</v>
      </c>
      <c r="M444" s="453">
        <v>704</v>
      </c>
      <c r="N444" s="453">
        <v>3</v>
      </c>
      <c r="O444" s="453">
        <v>2115</v>
      </c>
      <c r="P444" s="523">
        <v>3.0042613636363638</v>
      </c>
      <c r="Q444" s="454">
        <v>705</v>
      </c>
    </row>
    <row r="445" spans="1:17" ht="14.4" customHeight="1" x14ac:dyDescent="0.3">
      <c r="A445" s="448" t="s">
        <v>1173</v>
      </c>
      <c r="B445" s="449" t="s">
        <v>997</v>
      </c>
      <c r="C445" s="449" t="s">
        <v>998</v>
      </c>
      <c r="D445" s="449" t="s">
        <v>1043</v>
      </c>
      <c r="E445" s="449" t="s">
        <v>1044</v>
      </c>
      <c r="F445" s="453">
        <v>1</v>
      </c>
      <c r="G445" s="453">
        <v>138</v>
      </c>
      <c r="H445" s="453"/>
      <c r="I445" s="453">
        <v>138</v>
      </c>
      <c r="J445" s="453"/>
      <c r="K445" s="453"/>
      <c r="L445" s="453"/>
      <c r="M445" s="453"/>
      <c r="N445" s="453"/>
      <c r="O445" s="453"/>
      <c r="P445" s="523"/>
      <c r="Q445" s="454"/>
    </row>
    <row r="446" spans="1:17" ht="14.4" customHeight="1" x14ac:dyDescent="0.3">
      <c r="A446" s="448" t="s">
        <v>1173</v>
      </c>
      <c r="B446" s="449" t="s">
        <v>997</v>
      </c>
      <c r="C446" s="449" t="s">
        <v>998</v>
      </c>
      <c r="D446" s="449" t="s">
        <v>1045</v>
      </c>
      <c r="E446" s="449" t="s">
        <v>1046</v>
      </c>
      <c r="F446" s="453">
        <v>148</v>
      </c>
      <c r="G446" s="453">
        <v>42180</v>
      </c>
      <c r="H446" s="453">
        <v>0.99820143884892087</v>
      </c>
      <c r="I446" s="453">
        <v>285</v>
      </c>
      <c r="J446" s="453">
        <v>139</v>
      </c>
      <c r="K446" s="453">
        <v>42256</v>
      </c>
      <c r="L446" s="453">
        <v>1</v>
      </c>
      <c r="M446" s="453">
        <v>304</v>
      </c>
      <c r="N446" s="453">
        <v>115</v>
      </c>
      <c r="O446" s="453">
        <v>35075</v>
      </c>
      <c r="P446" s="523">
        <v>0.8300596365013253</v>
      </c>
      <c r="Q446" s="454">
        <v>305</v>
      </c>
    </row>
    <row r="447" spans="1:17" ht="14.4" customHeight="1" x14ac:dyDescent="0.3">
      <c r="A447" s="448" t="s">
        <v>1173</v>
      </c>
      <c r="B447" s="449" t="s">
        <v>997</v>
      </c>
      <c r="C447" s="449" t="s">
        <v>998</v>
      </c>
      <c r="D447" s="449" t="s">
        <v>1047</v>
      </c>
      <c r="E447" s="449" t="s">
        <v>1048</v>
      </c>
      <c r="F447" s="453"/>
      <c r="G447" s="453"/>
      <c r="H447" s="453"/>
      <c r="I447" s="453"/>
      <c r="J447" s="453"/>
      <c r="K447" s="453"/>
      <c r="L447" s="453"/>
      <c r="M447" s="453"/>
      <c r="N447" s="453">
        <v>1</v>
      </c>
      <c r="O447" s="453">
        <v>3712</v>
      </c>
      <c r="P447" s="523"/>
      <c r="Q447" s="454">
        <v>3712</v>
      </c>
    </row>
    <row r="448" spans="1:17" ht="14.4" customHeight="1" x14ac:dyDescent="0.3">
      <c r="A448" s="448" t="s">
        <v>1173</v>
      </c>
      <c r="B448" s="449" t="s">
        <v>997</v>
      </c>
      <c r="C448" s="449" t="s">
        <v>998</v>
      </c>
      <c r="D448" s="449" t="s">
        <v>1049</v>
      </c>
      <c r="E448" s="449" t="s">
        <v>1050</v>
      </c>
      <c r="F448" s="453">
        <v>33</v>
      </c>
      <c r="G448" s="453">
        <v>15246</v>
      </c>
      <c r="H448" s="453">
        <v>1.0287449392712551</v>
      </c>
      <c r="I448" s="453">
        <v>462</v>
      </c>
      <c r="J448" s="453">
        <v>30</v>
      </c>
      <c r="K448" s="453">
        <v>14820</v>
      </c>
      <c r="L448" s="453">
        <v>1</v>
      </c>
      <c r="M448" s="453">
        <v>494</v>
      </c>
      <c r="N448" s="453">
        <v>42</v>
      </c>
      <c r="O448" s="453">
        <v>20748</v>
      </c>
      <c r="P448" s="523">
        <v>1.4</v>
      </c>
      <c r="Q448" s="454">
        <v>494</v>
      </c>
    </row>
    <row r="449" spans="1:17" ht="14.4" customHeight="1" x14ac:dyDescent="0.3">
      <c r="A449" s="448" t="s">
        <v>1173</v>
      </c>
      <c r="B449" s="449" t="s">
        <v>997</v>
      </c>
      <c r="C449" s="449" t="s">
        <v>998</v>
      </c>
      <c r="D449" s="449" t="s">
        <v>1053</v>
      </c>
      <c r="E449" s="449" t="s">
        <v>1054</v>
      </c>
      <c r="F449" s="453">
        <v>169</v>
      </c>
      <c r="G449" s="453">
        <v>60164</v>
      </c>
      <c r="H449" s="453">
        <v>1.1214165890027958</v>
      </c>
      <c r="I449" s="453">
        <v>356</v>
      </c>
      <c r="J449" s="453">
        <v>145</v>
      </c>
      <c r="K449" s="453">
        <v>53650</v>
      </c>
      <c r="L449" s="453">
        <v>1</v>
      </c>
      <c r="M449" s="453">
        <v>370</v>
      </c>
      <c r="N449" s="453">
        <v>155</v>
      </c>
      <c r="O449" s="453">
        <v>57350</v>
      </c>
      <c r="P449" s="523">
        <v>1.0689655172413792</v>
      </c>
      <c r="Q449" s="454">
        <v>370</v>
      </c>
    </row>
    <row r="450" spans="1:17" ht="14.4" customHeight="1" x14ac:dyDescent="0.3">
      <c r="A450" s="448" t="s">
        <v>1173</v>
      </c>
      <c r="B450" s="449" t="s">
        <v>997</v>
      </c>
      <c r="C450" s="449" t="s">
        <v>998</v>
      </c>
      <c r="D450" s="449" t="s">
        <v>1059</v>
      </c>
      <c r="E450" s="449" t="s">
        <v>1060</v>
      </c>
      <c r="F450" s="453">
        <v>1</v>
      </c>
      <c r="G450" s="453">
        <v>105</v>
      </c>
      <c r="H450" s="453">
        <v>0.94594594594594594</v>
      </c>
      <c r="I450" s="453">
        <v>105</v>
      </c>
      <c r="J450" s="453">
        <v>1</v>
      </c>
      <c r="K450" s="453">
        <v>111</v>
      </c>
      <c r="L450" s="453">
        <v>1</v>
      </c>
      <c r="M450" s="453">
        <v>111</v>
      </c>
      <c r="N450" s="453">
        <v>5</v>
      </c>
      <c r="O450" s="453">
        <v>555</v>
      </c>
      <c r="P450" s="523">
        <v>5</v>
      </c>
      <c r="Q450" s="454">
        <v>111</v>
      </c>
    </row>
    <row r="451" spans="1:17" ht="14.4" customHeight="1" x14ac:dyDescent="0.3">
      <c r="A451" s="448" t="s">
        <v>1173</v>
      </c>
      <c r="B451" s="449" t="s">
        <v>997</v>
      </c>
      <c r="C451" s="449" t="s">
        <v>998</v>
      </c>
      <c r="D451" s="449" t="s">
        <v>1061</v>
      </c>
      <c r="E451" s="449" t="s">
        <v>1062</v>
      </c>
      <c r="F451" s="453">
        <v>6</v>
      </c>
      <c r="G451" s="453">
        <v>702</v>
      </c>
      <c r="H451" s="453">
        <v>1.4039999999999999</v>
      </c>
      <c r="I451" s="453">
        <v>117</v>
      </c>
      <c r="J451" s="453">
        <v>4</v>
      </c>
      <c r="K451" s="453">
        <v>500</v>
      </c>
      <c r="L451" s="453">
        <v>1</v>
      </c>
      <c r="M451" s="453">
        <v>125</v>
      </c>
      <c r="N451" s="453"/>
      <c r="O451" s="453"/>
      <c r="P451" s="523"/>
      <c r="Q451" s="454"/>
    </row>
    <row r="452" spans="1:17" ht="14.4" customHeight="1" x14ac:dyDescent="0.3">
      <c r="A452" s="448" t="s">
        <v>1173</v>
      </c>
      <c r="B452" s="449" t="s">
        <v>997</v>
      </c>
      <c r="C452" s="449" t="s">
        <v>998</v>
      </c>
      <c r="D452" s="449" t="s">
        <v>1063</v>
      </c>
      <c r="E452" s="449" t="s">
        <v>1064</v>
      </c>
      <c r="F452" s="453">
        <v>3</v>
      </c>
      <c r="G452" s="453">
        <v>1389</v>
      </c>
      <c r="H452" s="453">
        <v>0.93535353535353538</v>
      </c>
      <c r="I452" s="453">
        <v>463</v>
      </c>
      <c r="J452" s="453">
        <v>3</v>
      </c>
      <c r="K452" s="453">
        <v>1485</v>
      </c>
      <c r="L452" s="453">
        <v>1</v>
      </c>
      <c r="M452" s="453">
        <v>495</v>
      </c>
      <c r="N452" s="453">
        <v>3</v>
      </c>
      <c r="O452" s="453">
        <v>1485</v>
      </c>
      <c r="P452" s="523">
        <v>1</v>
      </c>
      <c r="Q452" s="454">
        <v>495</v>
      </c>
    </row>
    <row r="453" spans="1:17" ht="14.4" customHeight="1" x14ac:dyDescent="0.3">
      <c r="A453" s="448" t="s">
        <v>1173</v>
      </c>
      <c r="B453" s="449" t="s">
        <v>997</v>
      </c>
      <c r="C453" s="449" t="s">
        <v>998</v>
      </c>
      <c r="D453" s="449" t="s">
        <v>1065</v>
      </c>
      <c r="E453" s="449" t="s">
        <v>1066</v>
      </c>
      <c r="F453" s="453">
        <v>1</v>
      </c>
      <c r="G453" s="453">
        <v>1268</v>
      </c>
      <c r="H453" s="453"/>
      <c r="I453" s="453">
        <v>1268</v>
      </c>
      <c r="J453" s="453"/>
      <c r="K453" s="453"/>
      <c r="L453" s="453"/>
      <c r="M453" s="453"/>
      <c r="N453" s="453"/>
      <c r="O453" s="453"/>
      <c r="P453" s="523"/>
      <c r="Q453" s="454"/>
    </row>
    <row r="454" spans="1:17" ht="14.4" customHeight="1" x14ac:dyDescent="0.3">
      <c r="A454" s="448" t="s">
        <v>1173</v>
      </c>
      <c r="B454" s="449" t="s">
        <v>997</v>
      </c>
      <c r="C454" s="449" t="s">
        <v>998</v>
      </c>
      <c r="D454" s="449" t="s">
        <v>1067</v>
      </c>
      <c r="E454" s="449" t="s">
        <v>1068</v>
      </c>
      <c r="F454" s="453">
        <v>29</v>
      </c>
      <c r="G454" s="453">
        <v>12673</v>
      </c>
      <c r="H454" s="453">
        <v>0.64631782945736438</v>
      </c>
      <c r="I454" s="453">
        <v>437</v>
      </c>
      <c r="J454" s="453">
        <v>43</v>
      </c>
      <c r="K454" s="453">
        <v>19608</v>
      </c>
      <c r="L454" s="453">
        <v>1</v>
      </c>
      <c r="M454" s="453">
        <v>456</v>
      </c>
      <c r="N454" s="453">
        <v>20</v>
      </c>
      <c r="O454" s="453">
        <v>9120</v>
      </c>
      <c r="P454" s="523">
        <v>0.46511627906976744</v>
      </c>
      <c r="Q454" s="454">
        <v>456</v>
      </c>
    </row>
    <row r="455" spans="1:17" ht="14.4" customHeight="1" x14ac:dyDescent="0.3">
      <c r="A455" s="448" t="s">
        <v>1173</v>
      </c>
      <c r="B455" s="449" t="s">
        <v>997</v>
      </c>
      <c r="C455" s="449" t="s">
        <v>998</v>
      </c>
      <c r="D455" s="449" t="s">
        <v>1069</v>
      </c>
      <c r="E455" s="449" t="s">
        <v>1070</v>
      </c>
      <c r="F455" s="453">
        <v>138</v>
      </c>
      <c r="G455" s="453">
        <v>7452</v>
      </c>
      <c r="H455" s="453">
        <v>1.2596348884381339</v>
      </c>
      <c r="I455" s="453">
        <v>54</v>
      </c>
      <c r="J455" s="453">
        <v>102</v>
      </c>
      <c r="K455" s="453">
        <v>5916</v>
      </c>
      <c r="L455" s="453">
        <v>1</v>
      </c>
      <c r="M455" s="453">
        <v>58</v>
      </c>
      <c r="N455" s="453">
        <v>59</v>
      </c>
      <c r="O455" s="453">
        <v>3422</v>
      </c>
      <c r="P455" s="523">
        <v>0.57843137254901966</v>
      </c>
      <c r="Q455" s="454">
        <v>58</v>
      </c>
    </row>
    <row r="456" spans="1:17" ht="14.4" customHeight="1" x14ac:dyDescent="0.3">
      <c r="A456" s="448" t="s">
        <v>1173</v>
      </c>
      <c r="B456" s="449" t="s">
        <v>997</v>
      </c>
      <c r="C456" s="449" t="s">
        <v>998</v>
      </c>
      <c r="D456" s="449" t="s">
        <v>1071</v>
      </c>
      <c r="E456" s="449" t="s">
        <v>1072</v>
      </c>
      <c r="F456" s="453"/>
      <c r="G456" s="453"/>
      <c r="H456" s="453"/>
      <c r="I456" s="453"/>
      <c r="J456" s="453">
        <v>4</v>
      </c>
      <c r="K456" s="453">
        <v>8692</v>
      </c>
      <c r="L456" s="453">
        <v>1</v>
      </c>
      <c r="M456" s="453">
        <v>2173</v>
      </c>
      <c r="N456" s="453">
        <v>1</v>
      </c>
      <c r="O456" s="453">
        <v>2173</v>
      </c>
      <c r="P456" s="523">
        <v>0.25</v>
      </c>
      <c r="Q456" s="454">
        <v>2173</v>
      </c>
    </row>
    <row r="457" spans="1:17" ht="14.4" customHeight="1" x14ac:dyDescent="0.3">
      <c r="A457" s="448" t="s">
        <v>1173</v>
      </c>
      <c r="B457" s="449" t="s">
        <v>997</v>
      </c>
      <c r="C457" s="449" t="s">
        <v>998</v>
      </c>
      <c r="D457" s="449" t="s">
        <v>1077</v>
      </c>
      <c r="E457" s="449" t="s">
        <v>1078</v>
      </c>
      <c r="F457" s="453">
        <v>402</v>
      </c>
      <c r="G457" s="453">
        <v>67938</v>
      </c>
      <c r="H457" s="453">
        <v>1.1658172458172458</v>
      </c>
      <c r="I457" s="453">
        <v>169</v>
      </c>
      <c r="J457" s="453">
        <v>333</v>
      </c>
      <c r="K457" s="453">
        <v>58275</v>
      </c>
      <c r="L457" s="453">
        <v>1</v>
      </c>
      <c r="M457" s="453">
        <v>175</v>
      </c>
      <c r="N457" s="453">
        <v>489</v>
      </c>
      <c r="O457" s="453">
        <v>86064</v>
      </c>
      <c r="P457" s="523">
        <v>1.4768597168597168</v>
      </c>
      <c r="Q457" s="454">
        <v>176</v>
      </c>
    </row>
    <row r="458" spans="1:17" ht="14.4" customHeight="1" x14ac:dyDescent="0.3">
      <c r="A458" s="448" t="s">
        <v>1173</v>
      </c>
      <c r="B458" s="449" t="s">
        <v>997</v>
      </c>
      <c r="C458" s="449" t="s">
        <v>998</v>
      </c>
      <c r="D458" s="449" t="s">
        <v>1079</v>
      </c>
      <c r="E458" s="449" t="s">
        <v>1080</v>
      </c>
      <c r="F458" s="453">
        <v>12</v>
      </c>
      <c r="G458" s="453">
        <v>972</v>
      </c>
      <c r="H458" s="453">
        <v>11.435294117647059</v>
      </c>
      <c r="I458" s="453">
        <v>81</v>
      </c>
      <c r="J458" s="453">
        <v>1</v>
      </c>
      <c r="K458" s="453">
        <v>85</v>
      </c>
      <c r="L458" s="453">
        <v>1</v>
      </c>
      <c r="M458" s="453">
        <v>85</v>
      </c>
      <c r="N458" s="453">
        <v>6</v>
      </c>
      <c r="O458" s="453">
        <v>510</v>
      </c>
      <c r="P458" s="523">
        <v>6</v>
      </c>
      <c r="Q458" s="454">
        <v>85</v>
      </c>
    </row>
    <row r="459" spans="1:17" ht="14.4" customHeight="1" x14ac:dyDescent="0.3">
      <c r="A459" s="448" t="s">
        <v>1173</v>
      </c>
      <c r="B459" s="449" t="s">
        <v>997</v>
      </c>
      <c r="C459" s="449" t="s">
        <v>998</v>
      </c>
      <c r="D459" s="449" t="s">
        <v>1083</v>
      </c>
      <c r="E459" s="449" t="s">
        <v>1084</v>
      </c>
      <c r="F459" s="453">
        <v>47</v>
      </c>
      <c r="G459" s="453">
        <v>7661</v>
      </c>
      <c r="H459" s="453">
        <v>0.71954541185310417</v>
      </c>
      <c r="I459" s="453">
        <v>163</v>
      </c>
      <c r="J459" s="453">
        <v>63</v>
      </c>
      <c r="K459" s="453">
        <v>10647</v>
      </c>
      <c r="L459" s="453">
        <v>1</v>
      </c>
      <c r="M459" s="453">
        <v>169</v>
      </c>
      <c r="N459" s="453">
        <v>60</v>
      </c>
      <c r="O459" s="453">
        <v>10200</v>
      </c>
      <c r="P459" s="523">
        <v>0.9580163426317273</v>
      </c>
      <c r="Q459" s="454">
        <v>170</v>
      </c>
    </row>
    <row r="460" spans="1:17" ht="14.4" customHeight="1" x14ac:dyDescent="0.3">
      <c r="A460" s="448" t="s">
        <v>1173</v>
      </c>
      <c r="B460" s="449" t="s">
        <v>997</v>
      </c>
      <c r="C460" s="449" t="s">
        <v>998</v>
      </c>
      <c r="D460" s="449" t="s">
        <v>1087</v>
      </c>
      <c r="E460" s="449" t="s">
        <v>1088</v>
      </c>
      <c r="F460" s="453">
        <v>4</v>
      </c>
      <c r="G460" s="453">
        <v>4032</v>
      </c>
      <c r="H460" s="453"/>
      <c r="I460" s="453">
        <v>1008</v>
      </c>
      <c r="J460" s="453"/>
      <c r="K460" s="453"/>
      <c r="L460" s="453"/>
      <c r="M460" s="453"/>
      <c r="N460" s="453">
        <v>4</v>
      </c>
      <c r="O460" s="453">
        <v>4048</v>
      </c>
      <c r="P460" s="523"/>
      <c r="Q460" s="454">
        <v>1012</v>
      </c>
    </row>
    <row r="461" spans="1:17" ht="14.4" customHeight="1" x14ac:dyDescent="0.3">
      <c r="A461" s="448" t="s">
        <v>1173</v>
      </c>
      <c r="B461" s="449" t="s">
        <v>997</v>
      </c>
      <c r="C461" s="449" t="s">
        <v>998</v>
      </c>
      <c r="D461" s="449" t="s">
        <v>1091</v>
      </c>
      <c r="E461" s="449" t="s">
        <v>1092</v>
      </c>
      <c r="F461" s="453">
        <v>4</v>
      </c>
      <c r="G461" s="453">
        <v>9056</v>
      </c>
      <c r="H461" s="453"/>
      <c r="I461" s="453">
        <v>2264</v>
      </c>
      <c r="J461" s="453"/>
      <c r="K461" s="453"/>
      <c r="L461" s="453"/>
      <c r="M461" s="453"/>
      <c r="N461" s="453"/>
      <c r="O461" s="453"/>
      <c r="P461" s="523"/>
      <c r="Q461" s="454"/>
    </row>
    <row r="462" spans="1:17" ht="14.4" customHeight="1" x14ac:dyDescent="0.3">
      <c r="A462" s="448" t="s">
        <v>1173</v>
      </c>
      <c r="B462" s="449" t="s">
        <v>997</v>
      </c>
      <c r="C462" s="449" t="s">
        <v>998</v>
      </c>
      <c r="D462" s="449" t="s">
        <v>1093</v>
      </c>
      <c r="E462" s="449" t="s">
        <v>1094</v>
      </c>
      <c r="F462" s="453">
        <v>4</v>
      </c>
      <c r="G462" s="453">
        <v>988</v>
      </c>
      <c r="H462" s="453">
        <v>3.7566539923954374</v>
      </c>
      <c r="I462" s="453">
        <v>247</v>
      </c>
      <c r="J462" s="453">
        <v>1</v>
      </c>
      <c r="K462" s="453">
        <v>263</v>
      </c>
      <c r="L462" s="453">
        <v>1</v>
      </c>
      <c r="M462" s="453">
        <v>263</v>
      </c>
      <c r="N462" s="453">
        <v>3</v>
      </c>
      <c r="O462" s="453">
        <v>792</v>
      </c>
      <c r="P462" s="523">
        <v>3.0114068441064639</v>
      </c>
      <c r="Q462" s="454">
        <v>264</v>
      </c>
    </row>
    <row r="463" spans="1:17" ht="14.4" customHeight="1" x14ac:dyDescent="0.3">
      <c r="A463" s="448" t="s">
        <v>1173</v>
      </c>
      <c r="B463" s="449" t="s">
        <v>997</v>
      </c>
      <c r="C463" s="449" t="s">
        <v>998</v>
      </c>
      <c r="D463" s="449" t="s">
        <v>1095</v>
      </c>
      <c r="E463" s="449" t="s">
        <v>1096</v>
      </c>
      <c r="F463" s="453">
        <v>4</v>
      </c>
      <c r="G463" s="453">
        <v>8048</v>
      </c>
      <c r="H463" s="453">
        <v>0.62973395931142406</v>
      </c>
      <c r="I463" s="453">
        <v>2012</v>
      </c>
      <c r="J463" s="453">
        <v>6</v>
      </c>
      <c r="K463" s="453">
        <v>12780</v>
      </c>
      <c r="L463" s="453">
        <v>1</v>
      </c>
      <c r="M463" s="453">
        <v>2130</v>
      </c>
      <c r="N463" s="453">
        <v>10</v>
      </c>
      <c r="O463" s="453">
        <v>21310</v>
      </c>
      <c r="P463" s="523">
        <v>1.6674491392801252</v>
      </c>
      <c r="Q463" s="454">
        <v>2131</v>
      </c>
    </row>
    <row r="464" spans="1:17" ht="14.4" customHeight="1" x14ac:dyDescent="0.3">
      <c r="A464" s="448" t="s">
        <v>1173</v>
      </c>
      <c r="B464" s="449" t="s">
        <v>997</v>
      </c>
      <c r="C464" s="449" t="s">
        <v>998</v>
      </c>
      <c r="D464" s="449" t="s">
        <v>1097</v>
      </c>
      <c r="E464" s="449" t="s">
        <v>1098</v>
      </c>
      <c r="F464" s="453"/>
      <c r="G464" s="453"/>
      <c r="H464" s="453"/>
      <c r="I464" s="453"/>
      <c r="J464" s="453">
        <v>4</v>
      </c>
      <c r="K464" s="453">
        <v>968</v>
      </c>
      <c r="L464" s="453">
        <v>1</v>
      </c>
      <c r="M464" s="453">
        <v>242</v>
      </c>
      <c r="N464" s="453">
        <v>6</v>
      </c>
      <c r="O464" s="453">
        <v>1452</v>
      </c>
      <c r="P464" s="523">
        <v>1.5</v>
      </c>
      <c r="Q464" s="454">
        <v>242</v>
      </c>
    </row>
    <row r="465" spans="1:17" ht="14.4" customHeight="1" x14ac:dyDescent="0.3">
      <c r="A465" s="448" t="s">
        <v>1173</v>
      </c>
      <c r="B465" s="449" t="s">
        <v>997</v>
      </c>
      <c r="C465" s="449" t="s">
        <v>998</v>
      </c>
      <c r="D465" s="449" t="s">
        <v>1099</v>
      </c>
      <c r="E465" s="449" t="s">
        <v>1100</v>
      </c>
      <c r="F465" s="453"/>
      <c r="G465" s="453"/>
      <c r="H465" s="453"/>
      <c r="I465" s="453"/>
      <c r="J465" s="453">
        <v>1</v>
      </c>
      <c r="K465" s="453">
        <v>423</v>
      </c>
      <c r="L465" s="453">
        <v>1</v>
      </c>
      <c r="M465" s="453">
        <v>423</v>
      </c>
      <c r="N465" s="453">
        <v>1</v>
      </c>
      <c r="O465" s="453">
        <v>424</v>
      </c>
      <c r="P465" s="523">
        <v>1.0023640661938533</v>
      </c>
      <c r="Q465" s="454">
        <v>424</v>
      </c>
    </row>
    <row r="466" spans="1:17" ht="14.4" customHeight="1" x14ac:dyDescent="0.3">
      <c r="A466" s="448" t="s">
        <v>1173</v>
      </c>
      <c r="B466" s="449" t="s">
        <v>997</v>
      </c>
      <c r="C466" s="449" t="s">
        <v>998</v>
      </c>
      <c r="D466" s="449" t="s">
        <v>1104</v>
      </c>
      <c r="E466" s="449" t="s">
        <v>1105</v>
      </c>
      <c r="F466" s="453">
        <v>18</v>
      </c>
      <c r="G466" s="453">
        <v>91602</v>
      </c>
      <c r="H466" s="453">
        <v>4.3904332822085887</v>
      </c>
      <c r="I466" s="453">
        <v>5089</v>
      </c>
      <c r="J466" s="453">
        <v>4</v>
      </c>
      <c r="K466" s="453">
        <v>20864</v>
      </c>
      <c r="L466" s="453">
        <v>1</v>
      </c>
      <c r="M466" s="453">
        <v>5216</v>
      </c>
      <c r="N466" s="453">
        <v>2</v>
      </c>
      <c r="O466" s="453">
        <v>10440</v>
      </c>
      <c r="P466" s="523">
        <v>0.50038343558282206</v>
      </c>
      <c r="Q466" s="454">
        <v>5220</v>
      </c>
    </row>
    <row r="467" spans="1:17" ht="14.4" customHeight="1" x14ac:dyDescent="0.3">
      <c r="A467" s="448" t="s">
        <v>1173</v>
      </c>
      <c r="B467" s="449" t="s">
        <v>997</v>
      </c>
      <c r="C467" s="449" t="s">
        <v>998</v>
      </c>
      <c r="D467" s="449" t="s">
        <v>1106</v>
      </c>
      <c r="E467" s="449" t="s">
        <v>1107</v>
      </c>
      <c r="F467" s="453"/>
      <c r="G467" s="453"/>
      <c r="H467" s="453"/>
      <c r="I467" s="453"/>
      <c r="J467" s="453"/>
      <c r="K467" s="453"/>
      <c r="L467" s="453"/>
      <c r="M467" s="453"/>
      <c r="N467" s="453">
        <v>4</v>
      </c>
      <c r="O467" s="453">
        <v>4228</v>
      </c>
      <c r="P467" s="523"/>
      <c r="Q467" s="454">
        <v>1057</v>
      </c>
    </row>
    <row r="468" spans="1:17" ht="14.4" customHeight="1" x14ac:dyDescent="0.3">
      <c r="A468" s="448" t="s">
        <v>1173</v>
      </c>
      <c r="B468" s="449" t="s">
        <v>997</v>
      </c>
      <c r="C468" s="449" t="s">
        <v>998</v>
      </c>
      <c r="D468" s="449" t="s">
        <v>1108</v>
      </c>
      <c r="E468" s="449" t="s">
        <v>1109</v>
      </c>
      <c r="F468" s="453"/>
      <c r="G468" s="453"/>
      <c r="H468" s="453"/>
      <c r="I468" s="453"/>
      <c r="J468" s="453">
        <v>2</v>
      </c>
      <c r="K468" s="453">
        <v>576</v>
      </c>
      <c r="L468" s="453">
        <v>1</v>
      </c>
      <c r="M468" s="453">
        <v>288</v>
      </c>
      <c r="N468" s="453">
        <v>2</v>
      </c>
      <c r="O468" s="453">
        <v>578</v>
      </c>
      <c r="P468" s="523">
        <v>1.0034722222222223</v>
      </c>
      <c r="Q468" s="454">
        <v>289</v>
      </c>
    </row>
    <row r="469" spans="1:17" ht="14.4" customHeight="1" x14ac:dyDescent="0.3">
      <c r="A469" s="448" t="s">
        <v>1173</v>
      </c>
      <c r="B469" s="449" t="s">
        <v>997</v>
      </c>
      <c r="C469" s="449" t="s">
        <v>998</v>
      </c>
      <c r="D469" s="449" t="s">
        <v>1110</v>
      </c>
      <c r="E469" s="449" t="s">
        <v>1111</v>
      </c>
      <c r="F469" s="453"/>
      <c r="G469" s="453"/>
      <c r="H469" s="453"/>
      <c r="I469" s="453"/>
      <c r="J469" s="453"/>
      <c r="K469" s="453"/>
      <c r="L469" s="453"/>
      <c r="M469" s="453"/>
      <c r="N469" s="453">
        <v>1</v>
      </c>
      <c r="O469" s="453">
        <v>1098</v>
      </c>
      <c r="P469" s="523"/>
      <c r="Q469" s="454">
        <v>1098</v>
      </c>
    </row>
    <row r="470" spans="1:17" ht="14.4" customHeight="1" x14ac:dyDescent="0.3">
      <c r="A470" s="448" t="s">
        <v>1173</v>
      </c>
      <c r="B470" s="449" t="s">
        <v>997</v>
      </c>
      <c r="C470" s="449" t="s">
        <v>998</v>
      </c>
      <c r="D470" s="449" t="s">
        <v>1116</v>
      </c>
      <c r="E470" s="449" t="s">
        <v>1117</v>
      </c>
      <c r="F470" s="453"/>
      <c r="G470" s="453"/>
      <c r="H470" s="453"/>
      <c r="I470" s="453"/>
      <c r="J470" s="453"/>
      <c r="K470" s="453"/>
      <c r="L470" s="453"/>
      <c r="M470" s="453"/>
      <c r="N470" s="453">
        <v>1</v>
      </c>
      <c r="O470" s="453">
        <v>0</v>
      </c>
      <c r="P470" s="523"/>
      <c r="Q470" s="454">
        <v>0</v>
      </c>
    </row>
    <row r="471" spans="1:17" ht="14.4" customHeight="1" x14ac:dyDescent="0.3">
      <c r="A471" s="448" t="s">
        <v>1173</v>
      </c>
      <c r="B471" s="449" t="s">
        <v>997</v>
      </c>
      <c r="C471" s="449" t="s">
        <v>998</v>
      </c>
      <c r="D471" s="449" t="s">
        <v>1118</v>
      </c>
      <c r="E471" s="449" t="s">
        <v>1119</v>
      </c>
      <c r="F471" s="453"/>
      <c r="G471" s="453"/>
      <c r="H471" s="453"/>
      <c r="I471" s="453"/>
      <c r="J471" s="453">
        <v>2</v>
      </c>
      <c r="K471" s="453">
        <v>0</v>
      </c>
      <c r="L471" s="453"/>
      <c r="M471" s="453">
        <v>0</v>
      </c>
      <c r="N471" s="453"/>
      <c r="O471" s="453"/>
      <c r="P471" s="523"/>
      <c r="Q471" s="454"/>
    </row>
    <row r="472" spans="1:17" ht="14.4" customHeight="1" x14ac:dyDescent="0.3">
      <c r="A472" s="448" t="s">
        <v>1174</v>
      </c>
      <c r="B472" s="449" t="s">
        <v>997</v>
      </c>
      <c r="C472" s="449" t="s">
        <v>998</v>
      </c>
      <c r="D472" s="449" t="s">
        <v>999</v>
      </c>
      <c r="E472" s="449" t="s">
        <v>1000</v>
      </c>
      <c r="F472" s="453"/>
      <c r="G472" s="453"/>
      <c r="H472" s="453"/>
      <c r="I472" s="453"/>
      <c r="J472" s="453">
        <v>1</v>
      </c>
      <c r="K472" s="453">
        <v>2226</v>
      </c>
      <c r="L472" s="453">
        <v>1</v>
      </c>
      <c r="M472" s="453">
        <v>2226</v>
      </c>
      <c r="N472" s="453"/>
      <c r="O472" s="453"/>
      <c r="P472" s="523"/>
      <c r="Q472" s="454"/>
    </row>
    <row r="473" spans="1:17" ht="14.4" customHeight="1" x14ac:dyDescent="0.3">
      <c r="A473" s="448" t="s">
        <v>1174</v>
      </c>
      <c r="B473" s="449" t="s">
        <v>997</v>
      </c>
      <c r="C473" s="449" t="s">
        <v>998</v>
      </c>
      <c r="D473" s="449" t="s">
        <v>1003</v>
      </c>
      <c r="E473" s="449" t="s">
        <v>1004</v>
      </c>
      <c r="F473" s="453">
        <v>8739</v>
      </c>
      <c r="G473" s="453">
        <v>471906</v>
      </c>
      <c r="H473" s="453">
        <v>0.99102440253685586</v>
      </c>
      <c r="I473" s="453">
        <v>54</v>
      </c>
      <c r="J473" s="453">
        <v>8210</v>
      </c>
      <c r="K473" s="453">
        <v>476180</v>
      </c>
      <c r="L473" s="453">
        <v>1</v>
      </c>
      <c r="M473" s="453">
        <v>58</v>
      </c>
      <c r="N473" s="453">
        <v>1228</v>
      </c>
      <c r="O473" s="453">
        <v>71224</v>
      </c>
      <c r="P473" s="523">
        <v>0.14957369062119366</v>
      </c>
      <c r="Q473" s="454">
        <v>58</v>
      </c>
    </row>
    <row r="474" spans="1:17" ht="14.4" customHeight="1" x14ac:dyDescent="0.3">
      <c r="A474" s="448" t="s">
        <v>1174</v>
      </c>
      <c r="B474" s="449" t="s">
        <v>997</v>
      </c>
      <c r="C474" s="449" t="s">
        <v>998</v>
      </c>
      <c r="D474" s="449" t="s">
        <v>1005</v>
      </c>
      <c r="E474" s="449" t="s">
        <v>1006</v>
      </c>
      <c r="F474" s="453">
        <v>1545</v>
      </c>
      <c r="G474" s="453">
        <v>190035</v>
      </c>
      <c r="H474" s="453">
        <v>0.90722254844392247</v>
      </c>
      <c r="I474" s="453">
        <v>123</v>
      </c>
      <c r="J474" s="453">
        <v>1599</v>
      </c>
      <c r="K474" s="453">
        <v>209469</v>
      </c>
      <c r="L474" s="453">
        <v>1</v>
      </c>
      <c r="M474" s="453">
        <v>131</v>
      </c>
      <c r="N474" s="453">
        <v>1046</v>
      </c>
      <c r="O474" s="453">
        <v>137026</v>
      </c>
      <c r="P474" s="523">
        <v>0.65415884928080048</v>
      </c>
      <c r="Q474" s="454">
        <v>131</v>
      </c>
    </row>
    <row r="475" spans="1:17" ht="14.4" customHeight="1" x14ac:dyDescent="0.3">
      <c r="A475" s="448" t="s">
        <v>1174</v>
      </c>
      <c r="B475" s="449" t="s">
        <v>997</v>
      </c>
      <c r="C475" s="449" t="s">
        <v>998</v>
      </c>
      <c r="D475" s="449" t="s">
        <v>1007</v>
      </c>
      <c r="E475" s="449" t="s">
        <v>1008</v>
      </c>
      <c r="F475" s="453">
        <v>251</v>
      </c>
      <c r="G475" s="453">
        <v>44427</v>
      </c>
      <c r="H475" s="453">
        <v>0.81336848464876144</v>
      </c>
      <c r="I475" s="453">
        <v>177</v>
      </c>
      <c r="J475" s="453">
        <v>289</v>
      </c>
      <c r="K475" s="453">
        <v>54621</v>
      </c>
      <c r="L475" s="453">
        <v>1</v>
      </c>
      <c r="M475" s="453">
        <v>189</v>
      </c>
      <c r="N475" s="453">
        <v>352</v>
      </c>
      <c r="O475" s="453">
        <v>66528</v>
      </c>
      <c r="P475" s="523">
        <v>1.2179930795847751</v>
      </c>
      <c r="Q475" s="454">
        <v>189</v>
      </c>
    </row>
    <row r="476" spans="1:17" ht="14.4" customHeight="1" x14ac:dyDescent="0.3">
      <c r="A476" s="448" t="s">
        <v>1174</v>
      </c>
      <c r="B476" s="449" t="s">
        <v>997</v>
      </c>
      <c r="C476" s="449" t="s">
        <v>998</v>
      </c>
      <c r="D476" s="449" t="s">
        <v>1011</v>
      </c>
      <c r="E476" s="449" t="s">
        <v>1012</v>
      </c>
      <c r="F476" s="453">
        <v>28</v>
      </c>
      <c r="G476" s="453">
        <v>10752</v>
      </c>
      <c r="H476" s="453">
        <v>1.257985257985258</v>
      </c>
      <c r="I476" s="453">
        <v>384</v>
      </c>
      <c r="J476" s="453">
        <v>21</v>
      </c>
      <c r="K476" s="453">
        <v>8547</v>
      </c>
      <c r="L476" s="453">
        <v>1</v>
      </c>
      <c r="M476" s="453">
        <v>407</v>
      </c>
      <c r="N476" s="453">
        <v>35</v>
      </c>
      <c r="O476" s="453">
        <v>14280</v>
      </c>
      <c r="P476" s="523">
        <v>1.6707616707616708</v>
      </c>
      <c r="Q476" s="454">
        <v>408</v>
      </c>
    </row>
    <row r="477" spans="1:17" ht="14.4" customHeight="1" x14ac:dyDescent="0.3">
      <c r="A477" s="448" t="s">
        <v>1174</v>
      </c>
      <c r="B477" s="449" t="s">
        <v>997</v>
      </c>
      <c r="C477" s="449" t="s">
        <v>998</v>
      </c>
      <c r="D477" s="449" t="s">
        <v>1013</v>
      </c>
      <c r="E477" s="449" t="s">
        <v>1014</v>
      </c>
      <c r="F477" s="453">
        <v>336</v>
      </c>
      <c r="G477" s="453">
        <v>57792</v>
      </c>
      <c r="H477" s="453">
        <v>1.6992649220817406</v>
      </c>
      <c r="I477" s="453">
        <v>172</v>
      </c>
      <c r="J477" s="453">
        <v>190</v>
      </c>
      <c r="K477" s="453">
        <v>34010</v>
      </c>
      <c r="L477" s="453">
        <v>1</v>
      </c>
      <c r="M477" s="453">
        <v>179</v>
      </c>
      <c r="N477" s="453">
        <v>186</v>
      </c>
      <c r="O477" s="453">
        <v>33480</v>
      </c>
      <c r="P477" s="523">
        <v>0.98441634813290213</v>
      </c>
      <c r="Q477" s="454">
        <v>180</v>
      </c>
    </row>
    <row r="478" spans="1:17" ht="14.4" customHeight="1" x14ac:dyDescent="0.3">
      <c r="A478" s="448" t="s">
        <v>1174</v>
      </c>
      <c r="B478" s="449" t="s">
        <v>997</v>
      </c>
      <c r="C478" s="449" t="s">
        <v>998</v>
      </c>
      <c r="D478" s="449" t="s">
        <v>1017</v>
      </c>
      <c r="E478" s="449" t="s">
        <v>1018</v>
      </c>
      <c r="F478" s="453">
        <v>83</v>
      </c>
      <c r="G478" s="453">
        <v>26726</v>
      </c>
      <c r="H478" s="453">
        <v>0.68775090066906841</v>
      </c>
      <c r="I478" s="453">
        <v>322</v>
      </c>
      <c r="J478" s="453">
        <v>116</v>
      </c>
      <c r="K478" s="453">
        <v>38860</v>
      </c>
      <c r="L478" s="453">
        <v>1</v>
      </c>
      <c r="M478" s="453">
        <v>335</v>
      </c>
      <c r="N478" s="453">
        <v>90</v>
      </c>
      <c r="O478" s="453">
        <v>30240</v>
      </c>
      <c r="P478" s="523">
        <v>0.7781780751415337</v>
      </c>
      <c r="Q478" s="454">
        <v>336</v>
      </c>
    </row>
    <row r="479" spans="1:17" ht="14.4" customHeight="1" x14ac:dyDescent="0.3">
      <c r="A479" s="448" t="s">
        <v>1174</v>
      </c>
      <c r="B479" s="449" t="s">
        <v>997</v>
      </c>
      <c r="C479" s="449" t="s">
        <v>998</v>
      </c>
      <c r="D479" s="449" t="s">
        <v>1019</v>
      </c>
      <c r="E479" s="449" t="s">
        <v>1020</v>
      </c>
      <c r="F479" s="453">
        <v>1</v>
      </c>
      <c r="G479" s="453">
        <v>439</v>
      </c>
      <c r="H479" s="453"/>
      <c r="I479" s="453">
        <v>439</v>
      </c>
      <c r="J479" s="453"/>
      <c r="K479" s="453"/>
      <c r="L479" s="453"/>
      <c r="M479" s="453"/>
      <c r="N479" s="453">
        <v>1</v>
      </c>
      <c r="O479" s="453">
        <v>459</v>
      </c>
      <c r="P479" s="523"/>
      <c r="Q479" s="454">
        <v>459</v>
      </c>
    </row>
    <row r="480" spans="1:17" ht="14.4" customHeight="1" x14ac:dyDescent="0.3">
      <c r="A480" s="448" t="s">
        <v>1174</v>
      </c>
      <c r="B480" s="449" t="s">
        <v>997</v>
      </c>
      <c r="C480" s="449" t="s">
        <v>998</v>
      </c>
      <c r="D480" s="449" t="s">
        <v>1021</v>
      </c>
      <c r="E480" s="449" t="s">
        <v>1022</v>
      </c>
      <c r="F480" s="453">
        <v>1214</v>
      </c>
      <c r="G480" s="453">
        <v>413974</v>
      </c>
      <c r="H480" s="453">
        <v>0.96202102171190074</v>
      </c>
      <c r="I480" s="453">
        <v>341</v>
      </c>
      <c r="J480" s="453">
        <v>1233</v>
      </c>
      <c r="K480" s="453">
        <v>430317</v>
      </c>
      <c r="L480" s="453">
        <v>1</v>
      </c>
      <c r="M480" s="453">
        <v>349</v>
      </c>
      <c r="N480" s="453">
        <v>1355</v>
      </c>
      <c r="O480" s="453">
        <v>472895</v>
      </c>
      <c r="P480" s="523">
        <v>1.0989456609894566</v>
      </c>
      <c r="Q480" s="454">
        <v>349</v>
      </c>
    </row>
    <row r="481" spans="1:17" ht="14.4" customHeight="1" x14ac:dyDescent="0.3">
      <c r="A481" s="448" t="s">
        <v>1174</v>
      </c>
      <c r="B481" s="449" t="s">
        <v>997</v>
      </c>
      <c r="C481" s="449" t="s">
        <v>998</v>
      </c>
      <c r="D481" s="449" t="s">
        <v>1023</v>
      </c>
      <c r="E481" s="449" t="s">
        <v>1024</v>
      </c>
      <c r="F481" s="453"/>
      <c r="G481" s="453"/>
      <c r="H481" s="453"/>
      <c r="I481" s="453"/>
      <c r="J481" s="453">
        <v>1</v>
      </c>
      <c r="K481" s="453">
        <v>1653</v>
      </c>
      <c r="L481" s="453">
        <v>1</v>
      </c>
      <c r="M481" s="453">
        <v>1653</v>
      </c>
      <c r="N481" s="453"/>
      <c r="O481" s="453"/>
      <c r="P481" s="523"/>
      <c r="Q481" s="454"/>
    </row>
    <row r="482" spans="1:17" ht="14.4" customHeight="1" x14ac:dyDescent="0.3">
      <c r="A482" s="448" t="s">
        <v>1174</v>
      </c>
      <c r="B482" s="449" t="s">
        <v>997</v>
      </c>
      <c r="C482" s="449" t="s">
        <v>998</v>
      </c>
      <c r="D482" s="449" t="s">
        <v>1027</v>
      </c>
      <c r="E482" s="449" t="s">
        <v>1028</v>
      </c>
      <c r="F482" s="453"/>
      <c r="G482" s="453"/>
      <c r="H482" s="453"/>
      <c r="I482" s="453"/>
      <c r="J482" s="453">
        <v>1</v>
      </c>
      <c r="K482" s="453">
        <v>6226</v>
      </c>
      <c r="L482" s="453">
        <v>1</v>
      </c>
      <c r="M482" s="453">
        <v>6226</v>
      </c>
      <c r="N482" s="453"/>
      <c r="O482" s="453"/>
      <c r="P482" s="523"/>
      <c r="Q482" s="454"/>
    </row>
    <row r="483" spans="1:17" ht="14.4" customHeight="1" x14ac:dyDescent="0.3">
      <c r="A483" s="448" t="s">
        <v>1174</v>
      </c>
      <c r="B483" s="449" t="s">
        <v>997</v>
      </c>
      <c r="C483" s="449" t="s">
        <v>998</v>
      </c>
      <c r="D483" s="449" t="s">
        <v>1029</v>
      </c>
      <c r="E483" s="449" t="s">
        <v>1030</v>
      </c>
      <c r="F483" s="453">
        <v>28</v>
      </c>
      <c r="G483" s="453">
        <v>3052</v>
      </c>
      <c r="H483" s="453">
        <v>1.1341508732813081</v>
      </c>
      <c r="I483" s="453">
        <v>109</v>
      </c>
      <c r="J483" s="453">
        <v>23</v>
      </c>
      <c r="K483" s="453">
        <v>2691</v>
      </c>
      <c r="L483" s="453">
        <v>1</v>
      </c>
      <c r="M483" s="453">
        <v>117</v>
      </c>
      <c r="N483" s="453">
        <v>32</v>
      </c>
      <c r="O483" s="453">
        <v>3744</v>
      </c>
      <c r="P483" s="523">
        <v>1.3913043478260869</v>
      </c>
      <c r="Q483" s="454">
        <v>117</v>
      </c>
    </row>
    <row r="484" spans="1:17" ht="14.4" customHeight="1" x14ac:dyDescent="0.3">
      <c r="A484" s="448" t="s">
        <v>1174</v>
      </c>
      <c r="B484" s="449" t="s">
        <v>997</v>
      </c>
      <c r="C484" s="449" t="s">
        <v>998</v>
      </c>
      <c r="D484" s="449" t="s">
        <v>1035</v>
      </c>
      <c r="E484" s="449" t="s">
        <v>1036</v>
      </c>
      <c r="F484" s="453">
        <v>7</v>
      </c>
      <c r="G484" s="453">
        <v>2632</v>
      </c>
      <c r="H484" s="453">
        <v>1.7002583979328165</v>
      </c>
      <c r="I484" s="453">
        <v>376</v>
      </c>
      <c r="J484" s="453">
        <v>4</v>
      </c>
      <c r="K484" s="453">
        <v>1548</v>
      </c>
      <c r="L484" s="453">
        <v>1</v>
      </c>
      <c r="M484" s="453">
        <v>387</v>
      </c>
      <c r="N484" s="453">
        <v>5</v>
      </c>
      <c r="O484" s="453">
        <v>1955</v>
      </c>
      <c r="P484" s="523">
        <v>1.2629198966408268</v>
      </c>
      <c r="Q484" s="454">
        <v>391</v>
      </c>
    </row>
    <row r="485" spans="1:17" ht="14.4" customHeight="1" x14ac:dyDescent="0.3">
      <c r="A485" s="448" t="s">
        <v>1174</v>
      </c>
      <c r="B485" s="449" t="s">
        <v>997</v>
      </c>
      <c r="C485" s="449" t="s">
        <v>998</v>
      </c>
      <c r="D485" s="449" t="s">
        <v>1037</v>
      </c>
      <c r="E485" s="449" t="s">
        <v>1038</v>
      </c>
      <c r="F485" s="453">
        <v>22</v>
      </c>
      <c r="G485" s="453">
        <v>814</v>
      </c>
      <c r="H485" s="453">
        <v>1.1900584795321638</v>
      </c>
      <c r="I485" s="453">
        <v>37</v>
      </c>
      <c r="J485" s="453">
        <v>18</v>
      </c>
      <c r="K485" s="453">
        <v>684</v>
      </c>
      <c r="L485" s="453">
        <v>1</v>
      </c>
      <c r="M485" s="453">
        <v>38</v>
      </c>
      <c r="N485" s="453">
        <v>27</v>
      </c>
      <c r="O485" s="453">
        <v>1026</v>
      </c>
      <c r="P485" s="523">
        <v>1.5</v>
      </c>
      <c r="Q485" s="454">
        <v>38</v>
      </c>
    </row>
    <row r="486" spans="1:17" ht="14.4" customHeight="1" x14ac:dyDescent="0.3">
      <c r="A486" s="448" t="s">
        <v>1174</v>
      </c>
      <c r="B486" s="449" t="s">
        <v>997</v>
      </c>
      <c r="C486" s="449" t="s">
        <v>998</v>
      </c>
      <c r="D486" s="449" t="s">
        <v>1041</v>
      </c>
      <c r="E486" s="449" t="s">
        <v>1042</v>
      </c>
      <c r="F486" s="453">
        <v>219</v>
      </c>
      <c r="G486" s="453">
        <v>148044</v>
      </c>
      <c r="H486" s="453">
        <v>0.95153743315508021</v>
      </c>
      <c r="I486" s="453">
        <v>676</v>
      </c>
      <c r="J486" s="453">
        <v>221</v>
      </c>
      <c r="K486" s="453">
        <v>155584</v>
      </c>
      <c r="L486" s="453">
        <v>1</v>
      </c>
      <c r="M486" s="453">
        <v>704</v>
      </c>
      <c r="N486" s="453">
        <v>133</v>
      </c>
      <c r="O486" s="453">
        <v>93765</v>
      </c>
      <c r="P486" s="523">
        <v>0.60266479843685727</v>
      </c>
      <c r="Q486" s="454">
        <v>705</v>
      </c>
    </row>
    <row r="487" spans="1:17" ht="14.4" customHeight="1" x14ac:dyDescent="0.3">
      <c r="A487" s="448" t="s">
        <v>1174</v>
      </c>
      <c r="B487" s="449" t="s">
        <v>997</v>
      </c>
      <c r="C487" s="449" t="s">
        <v>998</v>
      </c>
      <c r="D487" s="449" t="s">
        <v>1043</v>
      </c>
      <c r="E487" s="449" t="s">
        <v>1044</v>
      </c>
      <c r="F487" s="453">
        <v>18</v>
      </c>
      <c r="G487" s="453">
        <v>2484</v>
      </c>
      <c r="H487" s="453">
        <v>8.4489795918367339</v>
      </c>
      <c r="I487" s="453">
        <v>138</v>
      </c>
      <c r="J487" s="453">
        <v>2</v>
      </c>
      <c r="K487" s="453">
        <v>294</v>
      </c>
      <c r="L487" s="453">
        <v>1</v>
      </c>
      <c r="M487" s="453">
        <v>147</v>
      </c>
      <c r="N487" s="453">
        <v>1</v>
      </c>
      <c r="O487" s="453">
        <v>147</v>
      </c>
      <c r="P487" s="523">
        <v>0.5</v>
      </c>
      <c r="Q487" s="454">
        <v>147</v>
      </c>
    </row>
    <row r="488" spans="1:17" ht="14.4" customHeight="1" x14ac:dyDescent="0.3">
      <c r="A488" s="448" t="s">
        <v>1174</v>
      </c>
      <c r="B488" s="449" t="s">
        <v>997</v>
      </c>
      <c r="C488" s="449" t="s">
        <v>998</v>
      </c>
      <c r="D488" s="449" t="s">
        <v>1045</v>
      </c>
      <c r="E488" s="449" t="s">
        <v>1046</v>
      </c>
      <c r="F488" s="453">
        <v>778</v>
      </c>
      <c r="G488" s="453">
        <v>221730</v>
      </c>
      <c r="H488" s="453">
        <v>0.83836206896551724</v>
      </c>
      <c r="I488" s="453">
        <v>285</v>
      </c>
      <c r="J488" s="453">
        <v>870</v>
      </c>
      <c r="K488" s="453">
        <v>264480</v>
      </c>
      <c r="L488" s="453">
        <v>1</v>
      </c>
      <c r="M488" s="453">
        <v>304</v>
      </c>
      <c r="N488" s="453">
        <v>1043</v>
      </c>
      <c r="O488" s="453">
        <v>318115</v>
      </c>
      <c r="P488" s="523">
        <v>1.2027941621294616</v>
      </c>
      <c r="Q488" s="454">
        <v>305</v>
      </c>
    </row>
    <row r="489" spans="1:17" ht="14.4" customHeight="1" x14ac:dyDescent="0.3">
      <c r="A489" s="448" t="s">
        <v>1174</v>
      </c>
      <c r="B489" s="449" t="s">
        <v>997</v>
      </c>
      <c r="C489" s="449" t="s">
        <v>998</v>
      </c>
      <c r="D489" s="449" t="s">
        <v>1047</v>
      </c>
      <c r="E489" s="449" t="s">
        <v>1048</v>
      </c>
      <c r="F489" s="453"/>
      <c r="G489" s="453"/>
      <c r="H489" s="453"/>
      <c r="I489" s="453"/>
      <c r="J489" s="453">
        <v>2</v>
      </c>
      <c r="K489" s="453">
        <v>7414</v>
      </c>
      <c r="L489" s="453">
        <v>1</v>
      </c>
      <c r="M489" s="453">
        <v>3707</v>
      </c>
      <c r="N489" s="453"/>
      <c r="O489" s="453"/>
      <c r="P489" s="523"/>
      <c r="Q489" s="454"/>
    </row>
    <row r="490" spans="1:17" ht="14.4" customHeight="1" x14ac:dyDescent="0.3">
      <c r="A490" s="448" t="s">
        <v>1174</v>
      </c>
      <c r="B490" s="449" t="s">
        <v>997</v>
      </c>
      <c r="C490" s="449" t="s">
        <v>998</v>
      </c>
      <c r="D490" s="449" t="s">
        <v>1049</v>
      </c>
      <c r="E490" s="449" t="s">
        <v>1050</v>
      </c>
      <c r="F490" s="453">
        <v>1521</v>
      </c>
      <c r="G490" s="453">
        <v>702702</v>
      </c>
      <c r="H490" s="453">
        <v>0.88297559541311377</v>
      </c>
      <c r="I490" s="453">
        <v>462</v>
      </c>
      <c r="J490" s="453">
        <v>1611</v>
      </c>
      <c r="K490" s="453">
        <v>795834</v>
      </c>
      <c r="L490" s="453">
        <v>1</v>
      </c>
      <c r="M490" s="453">
        <v>494</v>
      </c>
      <c r="N490" s="453">
        <v>1276</v>
      </c>
      <c r="O490" s="453">
        <v>630344</v>
      </c>
      <c r="P490" s="523">
        <v>0.79205462445685915</v>
      </c>
      <c r="Q490" s="454">
        <v>494</v>
      </c>
    </row>
    <row r="491" spans="1:17" ht="14.4" customHeight="1" x14ac:dyDescent="0.3">
      <c r="A491" s="448" t="s">
        <v>1174</v>
      </c>
      <c r="B491" s="449" t="s">
        <v>997</v>
      </c>
      <c r="C491" s="449" t="s">
        <v>998</v>
      </c>
      <c r="D491" s="449" t="s">
        <v>1053</v>
      </c>
      <c r="E491" s="449" t="s">
        <v>1054</v>
      </c>
      <c r="F491" s="453">
        <v>2121</v>
      </c>
      <c r="G491" s="453">
        <v>755076</v>
      </c>
      <c r="H491" s="453">
        <v>0.94962584734571709</v>
      </c>
      <c r="I491" s="453">
        <v>356</v>
      </c>
      <c r="J491" s="453">
        <v>2149</v>
      </c>
      <c r="K491" s="453">
        <v>795130</v>
      </c>
      <c r="L491" s="453">
        <v>1</v>
      </c>
      <c r="M491" s="453">
        <v>370</v>
      </c>
      <c r="N491" s="453">
        <v>1875</v>
      </c>
      <c r="O491" s="453">
        <v>693750</v>
      </c>
      <c r="P491" s="523">
        <v>0.87249883666821781</v>
      </c>
      <c r="Q491" s="454">
        <v>370</v>
      </c>
    </row>
    <row r="492" spans="1:17" ht="14.4" customHeight="1" x14ac:dyDescent="0.3">
      <c r="A492" s="448" t="s">
        <v>1174</v>
      </c>
      <c r="B492" s="449" t="s">
        <v>997</v>
      </c>
      <c r="C492" s="449" t="s">
        <v>998</v>
      </c>
      <c r="D492" s="449" t="s">
        <v>1055</v>
      </c>
      <c r="E492" s="449" t="s">
        <v>1056</v>
      </c>
      <c r="F492" s="453">
        <v>1</v>
      </c>
      <c r="G492" s="453">
        <v>2917</v>
      </c>
      <c r="H492" s="453"/>
      <c r="I492" s="453">
        <v>2917</v>
      </c>
      <c r="J492" s="453"/>
      <c r="K492" s="453"/>
      <c r="L492" s="453"/>
      <c r="M492" s="453"/>
      <c r="N492" s="453"/>
      <c r="O492" s="453"/>
      <c r="P492" s="523"/>
      <c r="Q492" s="454"/>
    </row>
    <row r="493" spans="1:17" ht="14.4" customHeight="1" x14ac:dyDescent="0.3">
      <c r="A493" s="448" t="s">
        <v>1174</v>
      </c>
      <c r="B493" s="449" t="s">
        <v>997</v>
      </c>
      <c r="C493" s="449" t="s">
        <v>998</v>
      </c>
      <c r="D493" s="449" t="s">
        <v>1059</v>
      </c>
      <c r="E493" s="449" t="s">
        <v>1060</v>
      </c>
      <c r="F493" s="453">
        <v>6</v>
      </c>
      <c r="G493" s="453">
        <v>630</v>
      </c>
      <c r="H493" s="453">
        <v>1.4189189189189189</v>
      </c>
      <c r="I493" s="453">
        <v>105</v>
      </c>
      <c r="J493" s="453">
        <v>4</v>
      </c>
      <c r="K493" s="453">
        <v>444</v>
      </c>
      <c r="L493" s="453">
        <v>1</v>
      </c>
      <c r="M493" s="453">
        <v>111</v>
      </c>
      <c r="N493" s="453">
        <v>13</v>
      </c>
      <c r="O493" s="453">
        <v>1443</v>
      </c>
      <c r="P493" s="523">
        <v>3.25</v>
      </c>
      <c r="Q493" s="454">
        <v>111</v>
      </c>
    </row>
    <row r="494" spans="1:17" ht="14.4" customHeight="1" x14ac:dyDescent="0.3">
      <c r="A494" s="448" t="s">
        <v>1174</v>
      </c>
      <c r="B494" s="449" t="s">
        <v>997</v>
      </c>
      <c r="C494" s="449" t="s">
        <v>998</v>
      </c>
      <c r="D494" s="449" t="s">
        <v>1061</v>
      </c>
      <c r="E494" s="449" t="s">
        <v>1062</v>
      </c>
      <c r="F494" s="453">
        <v>47</v>
      </c>
      <c r="G494" s="453">
        <v>5499</v>
      </c>
      <c r="H494" s="453">
        <v>0.77178947368421058</v>
      </c>
      <c r="I494" s="453">
        <v>117</v>
      </c>
      <c r="J494" s="453">
        <v>57</v>
      </c>
      <c r="K494" s="453">
        <v>7125</v>
      </c>
      <c r="L494" s="453">
        <v>1</v>
      </c>
      <c r="M494" s="453">
        <v>125</v>
      </c>
      <c r="N494" s="453">
        <v>17</v>
      </c>
      <c r="O494" s="453">
        <v>2125</v>
      </c>
      <c r="P494" s="523">
        <v>0.2982456140350877</v>
      </c>
      <c r="Q494" s="454">
        <v>125</v>
      </c>
    </row>
    <row r="495" spans="1:17" ht="14.4" customHeight="1" x14ac:dyDescent="0.3">
      <c r="A495" s="448" t="s">
        <v>1174</v>
      </c>
      <c r="B495" s="449" t="s">
        <v>997</v>
      </c>
      <c r="C495" s="449" t="s">
        <v>998</v>
      </c>
      <c r="D495" s="449" t="s">
        <v>1063</v>
      </c>
      <c r="E495" s="449" t="s">
        <v>1064</v>
      </c>
      <c r="F495" s="453">
        <v>63</v>
      </c>
      <c r="G495" s="453">
        <v>29169</v>
      </c>
      <c r="H495" s="453">
        <v>1.0912457912457914</v>
      </c>
      <c r="I495" s="453">
        <v>463</v>
      </c>
      <c r="J495" s="453">
        <v>54</v>
      </c>
      <c r="K495" s="453">
        <v>26730</v>
      </c>
      <c r="L495" s="453">
        <v>1</v>
      </c>
      <c r="M495" s="453">
        <v>495</v>
      </c>
      <c r="N495" s="453">
        <v>84</v>
      </c>
      <c r="O495" s="453">
        <v>41580</v>
      </c>
      <c r="P495" s="523">
        <v>1.5555555555555556</v>
      </c>
      <c r="Q495" s="454">
        <v>495</v>
      </c>
    </row>
    <row r="496" spans="1:17" ht="14.4" customHeight="1" x14ac:dyDescent="0.3">
      <c r="A496" s="448" t="s">
        <v>1174</v>
      </c>
      <c r="B496" s="449" t="s">
        <v>997</v>
      </c>
      <c r="C496" s="449" t="s">
        <v>998</v>
      </c>
      <c r="D496" s="449" t="s">
        <v>1065</v>
      </c>
      <c r="E496" s="449" t="s">
        <v>1066</v>
      </c>
      <c r="F496" s="453">
        <v>2</v>
      </c>
      <c r="G496" s="453">
        <v>2536</v>
      </c>
      <c r="H496" s="453">
        <v>0.24707716289945442</v>
      </c>
      <c r="I496" s="453">
        <v>1268</v>
      </c>
      <c r="J496" s="453">
        <v>8</v>
      </c>
      <c r="K496" s="453">
        <v>10264</v>
      </c>
      <c r="L496" s="453">
        <v>1</v>
      </c>
      <c r="M496" s="453">
        <v>1283</v>
      </c>
      <c r="N496" s="453">
        <v>4</v>
      </c>
      <c r="O496" s="453">
        <v>5140</v>
      </c>
      <c r="P496" s="523">
        <v>0.50077942322681213</v>
      </c>
      <c r="Q496" s="454">
        <v>1285</v>
      </c>
    </row>
    <row r="497" spans="1:17" ht="14.4" customHeight="1" x14ac:dyDescent="0.3">
      <c r="A497" s="448" t="s">
        <v>1174</v>
      </c>
      <c r="B497" s="449" t="s">
        <v>997</v>
      </c>
      <c r="C497" s="449" t="s">
        <v>998</v>
      </c>
      <c r="D497" s="449" t="s">
        <v>1065</v>
      </c>
      <c r="E497" s="449"/>
      <c r="F497" s="453"/>
      <c r="G497" s="453"/>
      <c r="H497" s="453"/>
      <c r="I497" s="453"/>
      <c r="J497" s="453">
        <v>3</v>
      </c>
      <c r="K497" s="453">
        <v>3849</v>
      </c>
      <c r="L497" s="453">
        <v>1</v>
      </c>
      <c r="M497" s="453">
        <v>1283</v>
      </c>
      <c r="N497" s="453"/>
      <c r="O497" s="453"/>
      <c r="P497" s="523"/>
      <c r="Q497" s="454"/>
    </row>
    <row r="498" spans="1:17" ht="14.4" customHeight="1" x14ac:dyDescent="0.3">
      <c r="A498" s="448" t="s">
        <v>1174</v>
      </c>
      <c r="B498" s="449" t="s">
        <v>997</v>
      </c>
      <c r="C498" s="449" t="s">
        <v>998</v>
      </c>
      <c r="D498" s="449" t="s">
        <v>1067</v>
      </c>
      <c r="E498" s="449" t="s">
        <v>1068</v>
      </c>
      <c r="F498" s="453">
        <v>32</v>
      </c>
      <c r="G498" s="453">
        <v>13984</v>
      </c>
      <c r="H498" s="453">
        <v>0.74796747967479671</v>
      </c>
      <c r="I498" s="453">
        <v>437</v>
      </c>
      <c r="J498" s="453">
        <v>41</v>
      </c>
      <c r="K498" s="453">
        <v>18696</v>
      </c>
      <c r="L498" s="453">
        <v>1</v>
      </c>
      <c r="M498" s="453">
        <v>456</v>
      </c>
      <c r="N498" s="453">
        <v>31</v>
      </c>
      <c r="O498" s="453">
        <v>14136</v>
      </c>
      <c r="P498" s="523">
        <v>0.75609756097560976</v>
      </c>
      <c r="Q498" s="454">
        <v>456</v>
      </c>
    </row>
    <row r="499" spans="1:17" ht="14.4" customHeight="1" x14ac:dyDescent="0.3">
      <c r="A499" s="448" t="s">
        <v>1174</v>
      </c>
      <c r="B499" s="449" t="s">
        <v>997</v>
      </c>
      <c r="C499" s="449" t="s">
        <v>998</v>
      </c>
      <c r="D499" s="449" t="s">
        <v>1069</v>
      </c>
      <c r="E499" s="449" t="s">
        <v>1070</v>
      </c>
      <c r="F499" s="453">
        <v>3014</v>
      </c>
      <c r="G499" s="453">
        <v>162756</v>
      </c>
      <c r="H499" s="453">
        <v>0.88021892441483152</v>
      </c>
      <c r="I499" s="453">
        <v>54</v>
      </c>
      <c r="J499" s="453">
        <v>3188</v>
      </c>
      <c r="K499" s="453">
        <v>184904</v>
      </c>
      <c r="L499" s="453">
        <v>1</v>
      </c>
      <c r="M499" s="453">
        <v>58</v>
      </c>
      <c r="N499" s="453">
        <v>2241</v>
      </c>
      <c r="O499" s="453">
        <v>129978</v>
      </c>
      <c r="P499" s="523">
        <v>0.7029485570890841</v>
      </c>
      <c r="Q499" s="454">
        <v>58</v>
      </c>
    </row>
    <row r="500" spans="1:17" ht="14.4" customHeight="1" x14ac:dyDescent="0.3">
      <c r="A500" s="448" t="s">
        <v>1174</v>
      </c>
      <c r="B500" s="449" t="s">
        <v>997</v>
      </c>
      <c r="C500" s="449" t="s">
        <v>998</v>
      </c>
      <c r="D500" s="449" t="s">
        <v>1077</v>
      </c>
      <c r="E500" s="449" t="s">
        <v>1078</v>
      </c>
      <c r="F500" s="453">
        <v>11572</v>
      </c>
      <c r="G500" s="453">
        <v>1955668</v>
      </c>
      <c r="H500" s="453">
        <v>0.96271930688195329</v>
      </c>
      <c r="I500" s="453">
        <v>169</v>
      </c>
      <c r="J500" s="453">
        <v>11608</v>
      </c>
      <c r="K500" s="453">
        <v>2031400</v>
      </c>
      <c r="L500" s="453">
        <v>1</v>
      </c>
      <c r="M500" s="453">
        <v>175</v>
      </c>
      <c r="N500" s="453">
        <v>13951</v>
      </c>
      <c r="O500" s="453">
        <v>2455376</v>
      </c>
      <c r="P500" s="523">
        <v>1.2087112336319779</v>
      </c>
      <c r="Q500" s="454">
        <v>176</v>
      </c>
    </row>
    <row r="501" spans="1:17" ht="14.4" customHeight="1" x14ac:dyDescent="0.3">
      <c r="A501" s="448" t="s">
        <v>1174</v>
      </c>
      <c r="B501" s="449" t="s">
        <v>997</v>
      </c>
      <c r="C501" s="449" t="s">
        <v>998</v>
      </c>
      <c r="D501" s="449" t="s">
        <v>1079</v>
      </c>
      <c r="E501" s="449" t="s">
        <v>1080</v>
      </c>
      <c r="F501" s="453">
        <v>444</v>
      </c>
      <c r="G501" s="453">
        <v>35964</v>
      </c>
      <c r="H501" s="453">
        <v>0.94023529411764706</v>
      </c>
      <c r="I501" s="453">
        <v>81</v>
      </c>
      <c r="J501" s="453">
        <v>450</v>
      </c>
      <c r="K501" s="453">
        <v>38250</v>
      </c>
      <c r="L501" s="453">
        <v>1</v>
      </c>
      <c r="M501" s="453">
        <v>85</v>
      </c>
      <c r="N501" s="453">
        <v>306</v>
      </c>
      <c r="O501" s="453">
        <v>26010</v>
      </c>
      <c r="P501" s="523">
        <v>0.68</v>
      </c>
      <c r="Q501" s="454">
        <v>85</v>
      </c>
    </row>
    <row r="502" spans="1:17" ht="14.4" customHeight="1" x14ac:dyDescent="0.3">
      <c r="A502" s="448" t="s">
        <v>1174</v>
      </c>
      <c r="B502" s="449" t="s">
        <v>997</v>
      </c>
      <c r="C502" s="449" t="s">
        <v>998</v>
      </c>
      <c r="D502" s="449" t="s">
        <v>1083</v>
      </c>
      <c r="E502" s="449" t="s">
        <v>1084</v>
      </c>
      <c r="F502" s="453">
        <v>12</v>
      </c>
      <c r="G502" s="453">
        <v>1956</v>
      </c>
      <c r="H502" s="453">
        <v>0.8267117497886729</v>
      </c>
      <c r="I502" s="453">
        <v>163</v>
      </c>
      <c r="J502" s="453">
        <v>14</v>
      </c>
      <c r="K502" s="453">
        <v>2366</v>
      </c>
      <c r="L502" s="453">
        <v>1</v>
      </c>
      <c r="M502" s="453">
        <v>169</v>
      </c>
      <c r="N502" s="453">
        <v>7</v>
      </c>
      <c r="O502" s="453">
        <v>1190</v>
      </c>
      <c r="P502" s="523">
        <v>0.50295857988165682</v>
      </c>
      <c r="Q502" s="454">
        <v>170</v>
      </c>
    </row>
    <row r="503" spans="1:17" ht="14.4" customHeight="1" x14ac:dyDescent="0.3">
      <c r="A503" s="448" t="s">
        <v>1174</v>
      </c>
      <c r="B503" s="449" t="s">
        <v>997</v>
      </c>
      <c r="C503" s="449" t="s">
        <v>998</v>
      </c>
      <c r="D503" s="449" t="s">
        <v>1087</v>
      </c>
      <c r="E503" s="449" t="s">
        <v>1088</v>
      </c>
      <c r="F503" s="453">
        <v>5</v>
      </c>
      <c r="G503" s="453">
        <v>5040</v>
      </c>
      <c r="H503" s="453">
        <v>0.18463567424991759</v>
      </c>
      <c r="I503" s="453">
        <v>1008</v>
      </c>
      <c r="J503" s="453">
        <v>27</v>
      </c>
      <c r="K503" s="453">
        <v>27297</v>
      </c>
      <c r="L503" s="453">
        <v>1</v>
      </c>
      <c r="M503" s="453">
        <v>1011</v>
      </c>
      <c r="N503" s="453">
        <v>12</v>
      </c>
      <c r="O503" s="453">
        <v>12144</v>
      </c>
      <c r="P503" s="523">
        <v>0.44488405319265856</v>
      </c>
      <c r="Q503" s="454">
        <v>1012</v>
      </c>
    </row>
    <row r="504" spans="1:17" ht="14.4" customHeight="1" x14ac:dyDescent="0.3">
      <c r="A504" s="448" t="s">
        <v>1174</v>
      </c>
      <c r="B504" s="449" t="s">
        <v>997</v>
      </c>
      <c r="C504" s="449" t="s">
        <v>998</v>
      </c>
      <c r="D504" s="449" t="s">
        <v>1087</v>
      </c>
      <c r="E504" s="449"/>
      <c r="F504" s="453"/>
      <c r="G504" s="453"/>
      <c r="H504" s="453"/>
      <c r="I504" s="453"/>
      <c r="J504" s="453">
        <v>3</v>
      </c>
      <c r="K504" s="453">
        <v>3033</v>
      </c>
      <c r="L504" s="453">
        <v>1</v>
      </c>
      <c r="M504" s="453">
        <v>1011</v>
      </c>
      <c r="N504" s="453"/>
      <c r="O504" s="453"/>
      <c r="P504" s="523"/>
      <c r="Q504" s="454"/>
    </row>
    <row r="505" spans="1:17" ht="14.4" customHeight="1" x14ac:dyDescent="0.3">
      <c r="A505" s="448" t="s">
        <v>1174</v>
      </c>
      <c r="B505" s="449" t="s">
        <v>997</v>
      </c>
      <c r="C505" s="449" t="s">
        <v>998</v>
      </c>
      <c r="D505" s="449" t="s">
        <v>1089</v>
      </c>
      <c r="E505" s="449" t="s">
        <v>1090</v>
      </c>
      <c r="F505" s="453"/>
      <c r="G505" s="453"/>
      <c r="H505" s="453"/>
      <c r="I505" s="453"/>
      <c r="J505" s="453">
        <v>1</v>
      </c>
      <c r="K505" s="453">
        <v>176</v>
      </c>
      <c r="L505" s="453">
        <v>1</v>
      </c>
      <c r="M505" s="453">
        <v>176</v>
      </c>
      <c r="N505" s="453">
        <v>2</v>
      </c>
      <c r="O505" s="453">
        <v>352</v>
      </c>
      <c r="P505" s="523">
        <v>2</v>
      </c>
      <c r="Q505" s="454">
        <v>176</v>
      </c>
    </row>
    <row r="506" spans="1:17" ht="14.4" customHeight="1" x14ac:dyDescent="0.3">
      <c r="A506" s="448" t="s">
        <v>1174</v>
      </c>
      <c r="B506" s="449" t="s">
        <v>997</v>
      </c>
      <c r="C506" s="449" t="s">
        <v>998</v>
      </c>
      <c r="D506" s="449" t="s">
        <v>1091</v>
      </c>
      <c r="E506" s="449" t="s">
        <v>1092</v>
      </c>
      <c r="F506" s="453">
        <v>9</v>
      </c>
      <c r="G506" s="453">
        <v>20376</v>
      </c>
      <c r="H506" s="453">
        <v>0.21664150381695621</v>
      </c>
      <c r="I506" s="453">
        <v>2264</v>
      </c>
      <c r="J506" s="453">
        <v>41</v>
      </c>
      <c r="K506" s="453">
        <v>94054</v>
      </c>
      <c r="L506" s="453">
        <v>1</v>
      </c>
      <c r="M506" s="453">
        <v>2294</v>
      </c>
      <c r="N506" s="453">
        <v>19</v>
      </c>
      <c r="O506" s="453">
        <v>43643</v>
      </c>
      <c r="P506" s="523">
        <v>0.46402066897739597</v>
      </c>
      <c r="Q506" s="454">
        <v>2297</v>
      </c>
    </row>
    <row r="507" spans="1:17" ht="14.4" customHeight="1" x14ac:dyDescent="0.3">
      <c r="A507" s="448" t="s">
        <v>1174</v>
      </c>
      <c r="B507" s="449" t="s">
        <v>997</v>
      </c>
      <c r="C507" s="449" t="s">
        <v>998</v>
      </c>
      <c r="D507" s="449" t="s">
        <v>1091</v>
      </c>
      <c r="E507" s="449"/>
      <c r="F507" s="453"/>
      <c r="G507" s="453"/>
      <c r="H507" s="453"/>
      <c r="I507" s="453"/>
      <c r="J507" s="453">
        <v>15</v>
      </c>
      <c r="K507" s="453">
        <v>34410</v>
      </c>
      <c r="L507" s="453">
        <v>1</v>
      </c>
      <c r="M507" s="453">
        <v>2294</v>
      </c>
      <c r="N507" s="453"/>
      <c r="O507" s="453"/>
      <c r="P507" s="523"/>
      <c r="Q507" s="454"/>
    </row>
    <row r="508" spans="1:17" ht="14.4" customHeight="1" x14ac:dyDescent="0.3">
      <c r="A508" s="448" t="s">
        <v>1174</v>
      </c>
      <c r="B508" s="449" t="s">
        <v>997</v>
      </c>
      <c r="C508" s="449" t="s">
        <v>998</v>
      </c>
      <c r="D508" s="449" t="s">
        <v>1093</v>
      </c>
      <c r="E508" s="449" t="s">
        <v>1094</v>
      </c>
      <c r="F508" s="453">
        <v>168</v>
      </c>
      <c r="G508" s="453">
        <v>41496</v>
      </c>
      <c r="H508" s="453">
        <v>0.80091100345486477</v>
      </c>
      <c r="I508" s="453">
        <v>247</v>
      </c>
      <c r="J508" s="453">
        <v>197</v>
      </c>
      <c r="K508" s="453">
        <v>51811</v>
      </c>
      <c r="L508" s="453">
        <v>1</v>
      </c>
      <c r="M508" s="453">
        <v>263</v>
      </c>
      <c r="N508" s="453">
        <v>101</v>
      </c>
      <c r="O508" s="453">
        <v>26664</v>
      </c>
      <c r="P508" s="523">
        <v>0.51463974831599468</v>
      </c>
      <c r="Q508" s="454">
        <v>264</v>
      </c>
    </row>
    <row r="509" spans="1:17" ht="14.4" customHeight="1" x14ac:dyDescent="0.3">
      <c r="A509" s="448" t="s">
        <v>1174</v>
      </c>
      <c r="B509" s="449" t="s">
        <v>997</v>
      </c>
      <c r="C509" s="449" t="s">
        <v>998</v>
      </c>
      <c r="D509" s="449" t="s">
        <v>1095</v>
      </c>
      <c r="E509" s="449" t="s">
        <v>1096</v>
      </c>
      <c r="F509" s="453">
        <v>28</v>
      </c>
      <c r="G509" s="453">
        <v>56336</v>
      </c>
      <c r="H509" s="453">
        <v>0.94460093896713615</v>
      </c>
      <c r="I509" s="453">
        <v>2012</v>
      </c>
      <c r="J509" s="453">
        <v>28</v>
      </c>
      <c r="K509" s="453">
        <v>59640</v>
      </c>
      <c r="L509" s="453">
        <v>1</v>
      </c>
      <c r="M509" s="453">
        <v>2130</v>
      </c>
      <c r="N509" s="453">
        <v>11</v>
      </c>
      <c r="O509" s="453">
        <v>23441</v>
      </c>
      <c r="P509" s="523">
        <v>0.39304158283031521</v>
      </c>
      <c r="Q509" s="454">
        <v>2131</v>
      </c>
    </row>
    <row r="510" spans="1:17" ht="14.4" customHeight="1" x14ac:dyDescent="0.3">
      <c r="A510" s="448" t="s">
        <v>1174</v>
      </c>
      <c r="B510" s="449" t="s">
        <v>997</v>
      </c>
      <c r="C510" s="449" t="s">
        <v>998</v>
      </c>
      <c r="D510" s="449" t="s">
        <v>1097</v>
      </c>
      <c r="E510" s="449" t="s">
        <v>1098</v>
      </c>
      <c r="F510" s="453">
        <v>34</v>
      </c>
      <c r="G510" s="453">
        <v>7684</v>
      </c>
      <c r="H510" s="453">
        <v>0.73842014222563901</v>
      </c>
      <c r="I510" s="453">
        <v>226</v>
      </c>
      <c r="J510" s="453">
        <v>43</v>
      </c>
      <c r="K510" s="453">
        <v>10406</v>
      </c>
      <c r="L510" s="453">
        <v>1</v>
      </c>
      <c r="M510" s="453">
        <v>242</v>
      </c>
      <c r="N510" s="453">
        <v>47</v>
      </c>
      <c r="O510" s="453">
        <v>11374</v>
      </c>
      <c r="P510" s="523">
        <v>1.0930232558139534</v>
      </c>
      <c r="Q510" s="454">
        <v>242</v>
      </c>
    </row>
    <row r="511" spans="1:17" ht="14.4" customHeight="1" x14ac:dyDescent="0.3">
      <c r="A511" s="448" t="s">
        <v>1174</v>
      </c>
      <c r="B511" s="449" t="s">
        <v>997</v>
      </c>
      <c r="C511" s="449" t="s">
        <v>998</v>
      </c>
      <c r="D511" s="449" t="s">
        <v>1099</v>
      </c>
      <c r="E511" s="449" t="s">
        <v>1100</v>
      </c>
      <c r="F511" s="453"/>
      <c r="G511" s="453"/>
      <c r="H511" s="453"/>
      <c r="I511" s="453"/>
      <c r="J511" s="453">
        <v>1</v>
      </c>
      <c r="K511" s="453">
        <v>423</v>
      </c>
      <c r="L511" s="453">
        <v>1</v>
      </c>
      <c r="M511" s="453">
        <v>423</v>
      </c>
      <c r="N511" s="453"/>
      <c r="O511" s="453"/>
      <c r="P511" s="523"/>
      <c r="Q511" s="454"/>
    </row>
    <row r="512" spans="1:17" ht="14.4" customHeight="1" x14ac:dyDescent="0.3">
      <c r="A512" s="448" t="s">
        <v>1174</v>
      </c>
      <c r="B512" s="449" t="s">
        <v>997</v>
      </c>
      <c r="C512" s="449" t="s">
        <v>998</v>
      </c>
      <c r="D512" s="449" t="s">
        <v>1103</v>
      </c>
      <c r="E512" s="449" t="s">
        <v>1004</v>
      </c>
      <c r="F512" s="453"/>
      <c r="G512" s="453"/>
      <c r="H512" s="453"/>
      <c r="I512" s="453"/>
      <c r="J512" s="453">
        <v>2</v>
      </c>
      <c r="K512" s="453">
        <v>74</v>
      </c>
      <c r="L512" s="453">
        <v>1</v>
      </c>
      <c r="M512" s="453">
        <v>37</v>
      </c>
      <c r="N512" s="453">
        <v>1</v>
      </c>
      <c r="O512" s="453">
        <v>37</v>
      </c>
      <c r="P512" s="523">
        <v>0.5</v>
      </c>
      <c r="Q512" s="454">
        <v>37</v>
      </c>
    </row>
    <row r="513" spans="1:17" ht="14.4" customHeight="1" x14ac:dyDescent="0.3">
      <c r="A513" s="448" t="s">
        <v>1174</v>
      </c>
      <c r="B513" s="449" t="s">
        <v>997</v>
      </c>
      <c r="C513" s="449" t="s">
        <v>998</v>
      </c>
      <c r="D513" s="449" t="s">
        <v>1104</v>
      </c>
      <c r="E513" s="449" t="s">
        <v>1105</v>
      </c>
      <c r="F513" s="453"/>
      <c r="G513" s="453"/>
      <c r="H513" s="453"/>
      <c r="I513" s="453"/>
      <c r="J513" s="453">
        <v>2</v>
      </c>
      <c r="K513" s="453">
        <v>10432</v>
      </c>
      <c r="L513" s="453">
        <v>1</v>
      </c>
      <c r="M513" s="453">
        <v>5216</v>
      </c>
      <c r="N513" s="453"/>
      <c r="O513" s="453"/>
      <c r="P513" s="523"/>
      <c r="Q513" s="454"/>
    </row>
    <row r="514" spans="1:17" ht="14.4" customHeight="1" x14ac:dyDescent="0.3">
      <c r="A514" s="448" t="s">
        <v>1174</v>
      </c>
      <c r="B514" s="449" t="s">
        <v>997</v>
      </c>
      <c r="C514" s="449" t="s">
        <v>998</v>
      </c>
      <c r="D514" s="449" t="s">
        <v>1106</v>
      </c>
      <c r="E514" s="449" t="s">
        <v>1107</v>
      </c>
      <c r="F514" s="453">
        <v>1233</v>
      </c>
      <c r="G514" s="453">
        <v>1288485</v>
      </c>
      <c r="H514" s="453">
        <v>0.88887394192760616</v>
      </c>
      <c r="I514" s="453">
        <v>1045</v>
      </c>
      <c r="J514" s="453">
        <v>1374</v>
      </c>
      <c r="K514" s="453">
        <v>1449570</v>
      </c>
      <c r="L514" s="453">
        <v>1</v>
      </c>
      <c r="M514" s="453">
        <v>1055</v>
      </c>
      <c r="N514" s="453">
        <v>1309</v>
      </c>
      <c r="O514" s="453">
        <v>1383613</v>
      </c>
      <c r="P514" s="523">
        <v>0.95449892036948891</v>
      </c>
      <c r="Q514" s="454">
        <v>1057</v>
      </c>
    </row>
    <row r="515" spans="1:17" ht="14.4" customHeight="1" x14ac:dyDescent="0.3">
      <c r="A515" s="448" t="s">
        <v>1174</v>
      </c>
      <c r="B515" s="449" t="s">
        <v>997</v>
      </c>
      <c r="C515" s="449" t="s">
        <v>998</v>
      </c>
      <c r="D515" s="449" t="s">
        <v>1108</v>
      </c>
      <c r="E515" s="449" t="s">
        <v>1109</v>
      </c>
      <c r="F515" s="453">
        <v>4</v>
      </c>
      <c r="G515" s="453">
        <v>1076</v>
      </c>
      <c r="H515" s="453">
        <v>1.2453703703703705</v>
      </c>
      <c r="I515" s="453">
        <v>269</v>
      </c>
      <c r="J515" s="453">
        <v>3</v>
      </c>
      <c r="K515" s="453">
        <v>864</v>
      </c>
      <c r="L515" s="453">
        <v>1</v>
      </c>
      <c r="M515" s="453">
        <v>288</v>
      </c>
      <c r="N515" s="453">
        <v>3</v>
      </c>
      <c r="O515" s="453">
        <v>867</v>
      </c>
      <c r="P515" s="523">
        <v>1.0034722222222223</v>
      </c>
      <c r="Q515" s="454">
        <v>289</v>
      </c>
    </row>
    <row r="516" spans="1:17" ht="14.4" customHeight="1" x14ac:dyDescent="0.3">
      <c r="A516" s="448" t="s">
        <v>1174</v>
      </c>
      <c r="B516" s="449" t="s">
        <v>997</v>
      </c>
      <c r="C516" s="449" t="s">
        <v>998</v>
      </c>
      <c r="D516" s="449" t="s">
        <v>1114</v>
      </c>
      <c r="E516" s="449" t="s">
        <v>1115</v>
      </c>
      <c r="F516" s="453"/>
      <c r="G516" s="453"/>
      <c r="H516" s="453"/>
      <c r="I516" s="453"/>
      <c r="J516" s="453">
        <v>1</v>
      </c>
      <c r="K516" s="453">
        <v>314</v>
      </c>
      <c r="L516" s="453">
        <v>1</v>
      </c>
      <c r="M516" s="453">
        <v>314</v>
      </c>
      <c r="N516" s="453"/>
      <c r="O516" s="453"/>
      <c r="P516" s="523"/>
      <c r="Q516" s="454"/>
    </row>
    <row r="517" spans="1:17" ht="14.4" customHeight="1" x14ac:dyDescent="0.3">
      <c r="A517" s="448" t="s">
        <v>1175</v>
      </c>
      <c r="B517" s="449" t="s">
        <v>997</v>
      </c>
      <c r="C517" s="449" t="s">
        <v>998</v>
      </c>
      <c r="D517" s="449" t="s">
        <v>1003</v>
      </c>
      <c r="E517" s="449" t="s">
        <v>1004</v>
      </c>
      <c r="F517" s="453">
        <v>730</v>
      </c>
      <c r="G517" s="453">
        <v>39420</v>
      </c>
      <c r="H517" s="453">
        <v>0.71997369959088253</v>
      </c>
      <c r="I517" s="453">
        <v>54</v>
      </c>
      <c r="J517" s="453">
        <v>944</v>
      </c>
      <c r="K517" s="453">
        <v>54752</v>
      </c>
      <c r="L517" s="453">
        <v>1</v>
      </c>
      <c r="M517" s="453">
        <v>58</v>
      </c>
      <c r="N517" s="453">
        <v>562</v>
      </c>
      <c r="O517" s="453">
        <v>32596</v>
      </c>
      <c r="P517" s="523">
        <v>0.59533898305084743</v>
      </c>
      <c r="Q517" s="454">
        <v>58</v>
      </c>
    </row>
    <row r="518" spans="1:17" ht="14.4" customHeight="1" x14ac:dyDescent="0.3">
      <c r="A518" s="448" t="s">
        <v>1175</v>
      </c>
      <c r="B518" s="449" t="s">
        <v>997</v>
      </c>
      <c r="C518" s="449" t="s">
        <v>998</v>
      </c>
      <c r="D518" s="449" t="s">
        <v>1005</v>
      </c>
      <c r="E518" s="449" t="s">
        <v>1006</v>
      </c>
      <c r="F518" s="453">
        <v>472</v>
      </c>
      <c r="G518" s="453">
        <v>58056</v>
      </c>
      <c r="H518" s="453">
        <v>1.1977718176191459</v>
      </c>
      <c r="I518" s="453">
        <v>123</v>
      </c>
      <c r="J518" s="453">
        <v>370</v>
      </c>
      <c r="K518" s="453">
        <v>48470</v>
      </c>
      <c r="L518" s="453">
        <v>1</v>
      </c>
      <c r="M518" s="453">
        <v>131</v>
      </c>
      <c r="N518" s="453">
        <v>188</v>
      </c>
      <c r="O518" s="453">
        <v>24628</v>
      </c>
      <c r="P518" s="523">
        <v>0.50810810810810814</v>
      </c>
      <c r="Q518" s="454">
        <v>131</v>
      </c>
    </row>
    <row r="519" spans="1:17" ht="14.4" customHeight="1" x14ac:dyDescent="0.3">
      <c r="A519" s="448" t="s">
        <v>1175</v>
      </c>
      <c r="B519" s="449" t="s">
        <v>997</v>
      </c>
      <c r="C519" s="449" t="s">
        <v>998</v>
      </c>
      <c r="D519" s="449" t="s">
        <v>1007</v>
      </c>
      <c r="E519" s="449" t="s">
        <v>1008</v>
      </c>
      <c r="F519" s="453">
        <v>33</v>
      </c>
      <c r="G519" s="453">
        <v>5841</v>
      </c>
      <c r="H519" s="453">
        <v>1.5452380952380953</v>
      </c>
      <c r="I519" s="453">
        <v>177</v>
      </c>
      <c r="J519" s="453">
        <v>20</v>
      </c>
      <c r="K519" s="453">
        <v>3780</v>
      </c>
      <c r="L519" s="453">
        <v>1</v>
      </c>
      <c r="M519" s="453">
        <v>189</v>
      </c>
      <c r="N519" s="453">
        <v>39</v>
      </c>
      <c r="O519" s="453">
        <v>7371</v>
      </c>
      <c r="P519" s="523">
        <v>1.95</v>
      </c>
      <c r="Q519" s="454">
        <v>189</v>
      </c>
    </row>
    <row r="520" spans="1:17" ht="14.4" customHeight="1" x14ac:dyDescent="0.3">
      <c r="A520" s="448" t="s">
        <v>1175</v>
      </c>
      <c r="B520" s="449" t="s">
        <v>997</v>
      </c>
      <c r="C520" s="449" t="s">
        <v>998</v>
      </c>
      <c r="D520" s="449" t="s">
        <v>1011</v>
      </c>
      <c r="E520" s="449" t="s">
        <v>1012</v>
      </c>
      <c r="F520" s="453">
        <v>58</v>
      </c>
      <c r="G520" s="453">
        <v>22272</v>
      </c>
      <c r="H520" s="453">
        <v>0.44489722538503024</v>
      </c>
      <c r="I520" s="453">
        <v>384</v>
      </c>
      <c r="J520" s="453">
        <v>123</v>
      </c>
      <c r="K520" s="453">
        <v>50061</v>
      </c>
      <c r="L520" s="453">
        <v>1</v>
      </c>
      <c r="M520" s="453">
        <v>407</v>
      </c>
      <c r="N520" s="453">
        <v>92</v>
      </c>
      <c r="O520" s="453">
        <v>37536</v>
      </c>
      <c r="P520" s="523">
        <v>0.74980523761011564</v>
      </c>
      <c r="Q520" s="454">
        <v>408</v>
      </c>
    </row>
    <row r="521" spans="1:17" ht="14.4" customHeight="1" x14ac:dyDescent="0.3">
      <c r="A521" s="448" t="s">
        <v>1175</v>
      </c>
      <c r="B521" s="449" t="s">
        <v>997</v>
      </c>
      <c r="C521" s="449" t="s">
        <v>998</v>
      </c>
      <c r="D521" s="449" t="s">
        <v>1013</v>
      </c>
      <c r="E521" s="449" t="s">
        <v>1014</v>
      </c>
      <c r="F521" s="453">
        <v>165</v>
      </c>
      <c r="G521" s="453">
        <v>28380</v>
      </c>
      <c r="H521" s="453">
        <v>1.5099760574620911</v>
      </c>
      <c r="I521" s="453">
        <v>172</v>
      </c>
      <c r="J521" s="453">
        <v>105</v>
      </c>
      <c r="K521" s="453">
        <v>18795</v>
      </c>
      <c r="L521" s="453">
        <v>1</v>
      </c>
      <c r="M521" s="453">
        <v>179</v>
      </c>
      <c r="N521" s="453">
        <v>97</v>
      </c>
      <c r="O521" s="453">
        <v>17460</v>
      </c>
      <c r="P521" s="523">
        <v>0.92897047086991225</v>
      </c>
      <c r="Q521" s="454">
        <v>180</v>
      </c>
    </row>
    <row r="522" spans="1:17" ht="14.4" customHeight="1" x14ac:dyDescent="0.3">
      <c r="A522" s="448" t="s">
        <v>1175</v>
      </c>
      <c r="B522" s="449" t="s">
        <v>997</v>
      </c>
      <c r="C522" s="449" t="s">
        <v>998</v>
      </c>
      <c r="D522" s="449" t="s">
        <v>1017</v>
      </c>
      <c r="E522" s="449" t="s">
        <v>1018</v>
      </c>
      <c r="F522" s="453">
        <v>46</v>
      </c>
      <c r="G522" s="453">
        <v>14812</v>
      </c>
      <c r="H522" s="453">
        <v>0.69085820895522387</v>
      </c>
      <c r="I522" s="453">
        <v>322</v>
      </c>
      <c r="J522" s="453">
        <v>64</v>
      </c>
      <c r="K522" s="453">
        <v>21440</v>
      </c>
      <c r="L522" s="453">
        <v>1</v>
      </c>
      <c r="M522" s="453">
        <v>335</v>
      </c>
      <c r="N522" s="453">
        <v>58</v>
      </c>
      <c r="O522" s="453">
        <v>19488</v>
      </c>
      <c r="P522" s="523">
        <v>0.90895522388059702</v>
      </c>
      <c r="Q522" s="454">
        <v>336</v>
      </c>
    </row>
    <row r="523" spans="1:17" ht="14.4" customHeight="1" x14ac:dyDescent="0.3">
      <c r="A523" s="448" t="s">
        <v>1175</v>
      </c>
      <c r="B523" s="449" t="s">
        <v>997</v>
      </c>
      <c r="C523" s="449" t="s">
        <v>998</v>
      </c>
      <c r="D523" s="449" t="s">
        <v>1021</v>
      </c>
      <c r="E523" s="449" t="s">
        <v>1022</v>
      </c>
      <c r="F523" s="453">
        <v>640</v>
      </c>
      <c r="G523" s="453">
        <v>218240</v>
      </c>
      <c r="H523" s="453">
        <v>0.80273364941461212</v>
      </c>
      <c r="I523" s="453">
        <v>341</v>
      </c>
      <c r="J523" s="453">
        <v>779</v>
      </c>
      <c r="K523" s="453">
        <v>271871</v>
      </c>
      <c r="L523" s="453">
        <v>1</v>
      </c>
      <c r="M523" s="453">
        <v>349</v>
      </c>
      <c r="N523" s="453">
        <v>992</v>
      </c>
      <c r="O523" s="453">
        <v>346208</v>
      </c>
      <c r="P523" s="523">
        <v>1.2734274711168165</v>
      </c>
      <c r="Q523" s="454">
        <v>349</v>
      </c>
    </row>
    <row r="524" spans="1:17" ht="14.4" customHeight="1" x14ac:dyDescent="0.3">
      <c r="A524" s="448" t="s">
        <v>1175</v>
      </c>
      <c r="B524" s="449" t="s">
        <v>997</v>
      </c>
      <c r="C524" s="449" t="s">
        <v>998</v>
      </c>
      <c r="D524" s="449" t="s">
        <v>1029</v>
      </c>
      <c r="E524" s="449" t="s">
        <v>1030</v>
      </c>
      <c r="F524" s="453">
        <v>45</v>
      </c>
      <c r="G524" s="453">
        <v>4905</v>
      </c>
      <c r="H524" s="453">
        <v>0.72281167108753319</v>
      </c>
      <c r="I524" s="453">
        <v>109</v>
      </c>
      <c r="J524" s="453">
        <v>58</v>
      </c>
      <c r="K524" s="453">
        <v>6786</v>
      </c>
      <c r="L524" s="453">
        <v>1</v>
      </c>
      <c r="M524" s="453">
        <v>117</v>
      </c>
      <c r="N524" s="453">
        <v>51</v>
      </c>
      <c r="O524" s="453">
        <v>5967</v>
      </c>
      <c r="P524" s="523">
        <v>0.87931034482758619</v>
      </c>
      <c r="Q524" s="454">
        <v>117</v>
      </c>
    </row>
    <row r="525" spans="1:17" ht="14.4" customHeight="1" x14ac:dyDescent="0.3">
      <c r="A525" s="448" t="s">
        <v>1175</v>
      </c>
      <c r="B525" s="449" t="s">
        <v>997</v>
      </c>
      <c r="C525" s="449" t="s">
        <v>998</v>
      </c>
      <c r="D525" s="449" t="s">
        <v>1033</v>
      </c>
      <c r="E525" s="449" t="s">
        <v>1034</v>
      </c>
      <c r="F525" s="453">
        <v>1</v>
      </c>
      <c r="G525" s="453">
        <v>47</v>
      </c>
      <c r="H525" s="453">
        <v>0.11989795918367346</v>
      </c>
      <c r="I525" s="453">
        <v>47</v>
      </c>
      <c r="J525" s="453">
        <v>8</v>
      </c>
      <c r="K525" s="453">
        <v>392</v>
      </c>
      <c r="L525" s="453">
        <v>1</v>
      </c>
      <c r="M525" s="453">
        <v>49</v>
      </c>
      <c r="N525" s="453">
        <v>5</v>
      </c>
      <c r="O525" s="453">
        <v>245</v>
      </c>
      <c r="P525" s="523">
        <v>0.625</v>
      </c>
      <c r="Q525" s="454">
        <v>49</v>
      </c>
    </row>
    <row r="526" spans="1:17" ht="14.4" customHeight="1" x14ac:dyDescent="0.3">
      <c r="A526" s="448" t="s">
        <v>1175</v>
      </c>
      <c r="B526" s="449" t="s">
        <v>997</v>
      </c>
      <c r="C526" s="449" t="s">
        <v>998</v>
      </c>
      <c r="D526" s="449" t="s">
        <v>1035</v>
      </c>
      <c r="E526" s="449" t="s">
        <v>1036</v>
      </c>
      <c r="F526" s="453">
        <v>2</v>
      </c>
      <c r="G526" s="453">
        <v>752</v>
      </c>
      <c r="H526" s="453">
        <v>0.9715762273901809</v>
      </c>
      <c r="I526" s="453">
        <v>376</v>
      </c>
      <c r="J526" s="453">
        <v>2</v>
      </c>
      <c r="K526" s="453">
        <v>774</v>
      </c>
      <c r="L526" s="453">
        <v>1</v>
      </c>
      <c r="M526" s="453">
        <v>387</v>
      </c>
      <c r="N526" s="453"/>
      <c r="O526" s="453"/>
      <c r="P526" s="523"/>
      <c r="Q526" s="454"/>
    </row>
    <row r="527" spans="1:17" ht="14.4" customHeight="1" x14ac:dyDescent="0.3">
      <c r="A527" s="448" t="s">
        <v>1175</v>
      </c>
      <c r="B527" s="449" t="s">
        <v>997</v>
      </c>
      <c r="C527" s="449" t="s">
        <v>998</v>
      </c>
      <c r="D527" s="449" t="s">
        <v>1037</v>
      </c>
      <c r="E527" s="449" t="s">
        <v>1038</v>
      </c>
      <c r="F527" s="453">
        <v>44</v>
      </c>
      <c r="G527" s="453">
        <v>1628</v>
      </c>
      <c r="H527" s="453">
        <v>0.84004127966976261</v>
      </c>
      <c r="I527" s="453">
        <v>37</v>
      </c>
      <c r="J527" s="453">
        <v>51</v>
      </c>
      <c r="K527" s="453">
        <v>1938</v>
      </c>
      <c r="L527" s="453">
        <v>1</v>
      </c>
      <c r="M527" s="453">
        <v>38</v>
      </c>
      <c r="N527" s="453">
        <v>46</v>
      </c>
      <c r="O527" s="453">
        <v>1748</v>
      </c>
      <c r="P527" s="523">
        <v>0.90196078431372551</v>
      </c>
      <c r="Q527" s="454">
        <v>38</v>
      </c>
    </row>
    <row r="528" spans="1:17" ht="14.4" customHeight="1" x14ac:dyDescent="0.3">
      <c r="A528" s="448" t="s">
        <v>1175</v>
      </c>
      <c r="B528" s="449" t="s">
        <v>997</v>
      </c>
      <c r="C528" s="449" t="s">
        <v>998</v>
      </c>
      <c r="D528" s="449" t="s">
        <v>1039</v>
      </c>
      <c r="E528" s="449" t="s">
        <v>1040</v>
      </c>
      <c r="F528" s="453"/>
      <c r="G528" s="453"/>
      <c r="H528" s="453"/>
      <c r="I528" s="453"/>
      <c r="J528" s="453"/>
      <c r="K528" s="453"/>
      <c r="L528" s="453"/>
      <c r="M528" s="453"/>
      <c r="N528" s="453">
        <v>1</v>
      </c>
      <c r="O528" s="453">
        <v>265</v>
      </c>
      <c r="P528" s="523"/>
      <c r="Q528" s="454">
        <v>265</v>
      </c>
    </row>
    <row r="529" spans="1:17" ht="14.4" customHeight="1" x14ac:dyDescent="0.3">
      <c r="A529" s="448" t="s">
        <v>1175</v>
      </c>
      <c r="B529" s="449" t="s">
        <v>997</v>
      </c>
      <c r="C529" s="449" t="s">
        <v>998</v>
      </c>
      <c r="D529" s="449" t="s">
        <v>1041</v>
      </c>
      <c r="E529" s="449" t="s">
        <v>1042</v>
      </c>
      <c r="F529" s="453">
        <v>4</v>
      </c>
      <c r="G529" s="453">
        <v>2704</v>
      </c>
      <c r="H529" s="453">
        <v>1.9204545454545454</v>
      </c>
      <c r="I529" s="453">
        <v>676</v>
      </c>
      <c r="J529" s="453">
        <v>2</v>
      </c>
      <c r="K529" s="453">
        <v>1408</v>
      </c>
      <c r="L529" s="453">
        <v>1</v>
      </c>
      <c r="M529" s="453">
        <v>704</v>
      </c>
      <c r="N529" s="453">
        <v>1</v>
      </c>
      <c r="O529" s="453">
        <v>705</v>
      </c>
      <c r="P529" s="523">
        <v>0.50071022727272729</v>
      </c>
      <c r="Q529" s="454">
        <v>705</v>
      </c>
    </row>
    <row r="530" spans="1:17" ht="14.4" customHeight="1" x14ac:dyDescent="0.3">
      <c r="A530" s="448" t="s">
        <v>1175</v>
      </c>
      <c r="B530" s="449" t="s">
        <v>997</v>
      </c>
      <c r="C530" s="449" t="s">
        <v>998</v>
      </c>
      <c r="D530" s="449" t="s">
        <v>1043</v>
      </c>
      <c r="E530" s="449" t="s">
        <v>1044</v>
      </c>
      <c r="F530" s="453">
        <v>3</v>
      </c>
      <c r="G530" s="453">
        <v>414</v>
      </c>
      <c r="H530" s="453">
        <v>2.8163265306122449</v>
      </c>
      <c r="I530" s="453">
        <v>138</v>
      </c>
      <c r="J530" s="453">
        <v>1</v>
      </c>
      <c r="K530" s="453">
        <v>147</v>
      </c>
      <c r="L530" s="453">
        <v>1</v>
      </c>
      <c r="M530" s="453">
        <v>147</v>
      </c>
      <c r="N530" s="453"/>
      <c r="O530" s="453"/>
      <c r="P530" s="523"/>
      <c r="Q530" s="454"/>
    </row>
    <row r="531" spans="1:17" ht="14.4" customHeight="1" x14ac:dyDescent="0.3">
      <c r="A531" s="448" t="s">
        <v>1175</v>
      </c>
      <c r="B531" s="449" t="s">
        <v>997</v>
      </c>
      <c r="C531" s="449" t="s">
        <v>998</v>
      </c>
      <c r="D531" s="449" t="s">
        <v>1045</v>
      </c>
      <c r="E531" s="449" t="s">
        <v>1046</v>
      </c>
      <c r="F531" s="453">
        <v>563</v>
      </c>
      <c r="G531" s="453">
        <v>160455</v>
      </c>
      <c r="H531" s="453">
        <v>0.90689432989690721</v>
      </c>
      <c r="I531" s="453">
        <v>285</v>
      </c>
      <c r="J531" s="453">
        <v>582</v>
      </c>
      <c r="K531" s="453">
        <v>176928</v>
      </c>
      <c r="L531" s="453">
        <v>1</v>
      </c>
      <c r="M531" s="453">
        <v>304</v>
      </c>
      <c r="N531" s="453">
        <v>680</v>
      </c>
      <c r="O531" s="453">
        <v>207400</v>
      </c>
      <c r="P531" s="523">
        <v>1.1722282510399711</v>
      </c>
      <c r="Q531" s="454">
        <v>305</v>
      </c>
    </row>
    <row r="532" spans="1:17" ht="14.4" customHeight="1" x14ac:dyDescent="0.3">
      <c r="A532" s="448" t="s">
        <v>1175</v>
      </c>
      <c r="B532" s="449" t="s">
        <v>997</v>
      </c>
      <c r="C532" s="449" t="s">
        <v>998</v>
      </c>
      <c r="D532" s="449" t="s">
        <v>1047</v>
      </c>
      <c r="E532" s="449" t="s">
        <v>1048</v>
      </c>
      <c r="F532" s="453"/>
      <c r="G532" s="453"/>
      <c r="H532" s="453"/>
      <c r="I532" s="453"/>
      <c r="J532" s="453"/>
      <c r="K532" s="453"/>
      <c r="L532" s="453"/>
      <c r="M532" s="453"/>
      <c r="N532" s="453">
        <v>1</v>
      </c>
      <c r="O532" s="453">
        <v>3712</v>
      </c>
      <c r="P532" s="523"/>
      <c r="Q532" s="454">
        <v>3712</v>
      </c>
    </row>
    <row r="533" spans="1:17" ht="14.4" customHeight="1" x14ac:dyDescent="0.3">
      <c r="A533" s="448" t="s">
        <v>1175</v>
      </c>
      <c r="B533" s="449" t="s">
        <v>997</v>
      </c>
      <c r="C533" s="449" t="s">
        <v>998</v>
      </c>
      <c r="D533" s="449" t="s">
        <v>1049</v>
      </c>
      <c r="E533" s="449" t="s">
        <v>1050</v>
      </c>
      <c r="F533" s="453">
        <v>232</v>
      </c>
      <c r="G533" s="453">
        <v>107184</v>
      </c>
      <c r="H533" s="453">
        <v>0.82186234817813764</v>
      </c>
      <c r="I533" s="453">
        <v>462</v>
      </c>
      <c r="J533" s="453">
        <v>264</v>
      </c>
      <c r="K533" s="453">
        <v>130416</v>
      </c>
      <c r="L533" s="453">
        <v>1</v>
      </c>
      <c r="M533" s="453">
        <v>494</v>
      </c>
      <c r="N533" s="453">
        <v>297</v>
      </c>
      <c r="O533" s="453">
        <v>146718</v>
      </c>
      <c r="P533" s="523">
        <v>1.125</v>
      </c>
      <c r="Q533" s="454">
        <v>494</v>
      </c>
    </row>
    <row r="534" spans="1:17" ht="14.4" customHeight="1" x14ac:dyDescent="0.3">
      <c r="A534" s="448" t="s">
        <v>1175</v>
      </c>
      <c r="B534" s="449" t="s">
        <v>997</v>
      </c>
      <c r="C534" s="449" t="s">
        <v>998</v>
      </c>
      <c r="D534" s="449" t="s">
        <v>1053</v>
      </c>
      <c r="E534" s="449" t="s">
        <v>1054</v>
      </c>
      <c r="F534" s="453">
        <v>718</v>
      </c>
      <c r="G534" s="453">
        <v>255608</v>
      </c>
      <c r="H534" s="453">
        <v>0.97163492606530577</v>
      </c>
      <c r="I534" s="453">
        <v>356</v>
      </c>
      <c r="J534" s="453">
        <v>711</v>
      </c>
      <c r="K534" s="453">
        <v>263070</v>
      </c>
      <c r="L534" s="453">
        <v>1</v>
      </c>
      <c r="M534" s="453">
        <v>370</v>
      </c>
      <c r="N534" s="453">
        <v>779</v>
      </c>
      <c r="O534" s="453">
        <v>288230</v>
      </c>
      <c r="P534" s="523">
        <v>1.0956399437412097</v>
      </c>
      <c r="Q534" s="454">
        <v>370</v>
      </c>
    </row>
    <row r="535" spans="1:17" ht="14.4" customHeight="1" x14ac:dyDescent="0.3">
      <c r="A535" s="448" t="s">
        <v>1175</v>
      </c>
      <c r="B535" s="449" t="s">
        <v>997</v>
      </c>
      <c r="C535" s="449" t="s">
        <v>998</v>
      </c>
      <c r="D535" s="449" t="s">
        <v>1059</v>
      </c>
      <c r="E535" s="449" t="s">
        <v>1060</v>
      </c>
      <c r="F535" s="453">
        <v>11</v>
      </c>
      <c r="G535" s="453">
        <v>1155</v>
      </c>
      <c r="H535" s="453">
        <v>0.57807807807807809</v>
      </c>
      <c r="I535" s="453">
        <v>105</v>
      </c>
      <c r="J535" s="453">
        <v>18</v>
      </c>
      <c r="K535" s="453">
        <v>1998</v>
      </c>
      <c r="L535" s="453">
        <v>1</v>
      </c>
      <c r="M535" s="453">
        <v>111</v>
      </c>
      <c r="N535" s="453">
        <v>26</v>
      </c>
      <c r="O535" s="453">
        <v>2886</v>
      </c>
      <c r="P535" s="523">
        <v>1.4444444444444444</v>
      </c>
      <c r="Q535" s="454">
        <v>111</v>
      </c>
    </row>
    <row r="536" spans="1:17" ht="14.4" customHeight="1" x14ac:dyDescent="0.3">
      <c r="A536" s="448" t="s">
        <v>1175</v>
      </c>
      <c r="B536" s="449" t="s">
        <v>997</v>
      </c>
      <c r="C536" s="449" t="s">
        <v>998</v>
      </c>
      <c r="D536" s="449" t="s">
        <v>1061</v>
      </c>
      <c r="E536" s="449" t="s">
        <v>1062</v>
      </c>
      <c r="F536" s="453">
        <v>9</v>
      </c>
      <c r="G536" s="453">
        <v>1053</v>
      </c>
      <c r="H536" s="453">
        <v>0.38290909090909092</v>
      </c>
      <c r="I536" s="453">
        <v>117</v>
      </c>
      <c r="J536" s="453">
        <v>22</v>
      </c>
      <c r="K536" s="453">
        <v>2750</v>
      </c>
      <c r="L536" s="453">
        <v>1</v>
      </c>
      <c r="M536" s="453">
        <v>125</v>
      </c>
      <c r="N536" s="453">
        <v>11</v>
      </c>
      <c r="O536" s="453">
        <v>1375</v>
      </c>
      <c r="P536" s="523">
        <v>0.5</v>
      </c>
      <c r="Q536" s="454">
        <v>125</v>
      </c>
    </row>
    <row r="537" spans="1:17" ht="14.4" customHeight="1" x14ac:dyDescent="0.3">
      <c r="A537" s="448" t="s">
        <v>1175</v>
      </c>
      <c r="B537" s="449" t="s">
        <v>997</v>
      </c>
      <c r="C537" s="449" t="s">
        <v>998</v>
      </c>
      <c r="D537" s="449" t="s">
        <v>1063</v>
      </c>
      <c r="E537" s="449" t="s">
        <v>1064</v>
      </c>
      <c r="F537" s="453">
        <v>59</v>
      </c>
      <c r="G537" s="453">
        <v>27317</v>
      </c>
      <c r="H537" s="453">
        <v>0.61317620650953986</v>
      </c>
      <c r="I537" s="453">
        <v>463</v>
      </c>
      <c r="J537" s="453">
        <v>90</v>
      </c>
      <c r="K537" s="453">
        <v>44550</v>
      </c>
      <c r="L537" s="453">
        <v>1</v>
      </c>
      <c r="M537" s="453">
        <v>495</v>
      </c>
      <c r="N537" s="453">
        <v>72</v>
      </c>
      <c r="O537" s="453">
        <v>35640</v>
      </c>
      <c r="P537" s="523">
        <v>0.8</v>
      </c>
      <c r="Q537" s="454">
        <v>495</v>
      </c>
    </row>
    <row r="538" spans="1:17" ht="14.4" customHeight="1" x14ac:dyDescent="0.3">
      <c r="A538" s="448" t="s">
        <v>1175</v>
      </c>
      <c r="B538" s="449" t="s">
        <v>997</v>
      </c>
      <c r="C538" s="449" t="s">
        <v>998</v>
      </c>
      <c r="D538" s="449" t="s">
        <v>1065</v>
      </c>
      <c r="E538" s="449" t="s">
        <v>1066</v>
      </c>
      <c r="F538" s="453">
        <v>4</v>
      </c>
      <c r="G538" s="453">
        <v>5072</v>
      </c>
      <c r="H538" s="453">
        <v>0.79064692127825409</v>
      </c>
      <c r="I538" s="453">
        <v>1268</v>
      </c>
      <c r="J538" s="453">
        <v>5</v>
      </c>
      <c r="K538" s="453">
        <v>6415</v>
      </c>
      <c r="L538" s="453">
        <v>1</v>
      </c>
      <c r="M538" s="453">
        <v>1283</v>
      </c>
      <c r="N538" s="453">
        <v>10</v>
      </c>
      <c r="O538" s="453">
        <v>12850</v>
      </c>
      <c r="P538" s="523">
        <v>2.0031176929072485</v>
      </c>
      <c r="Q538" s="454">
        <v>1285</v>
      </c>
    </row>
    <row r="539" spans="1:17" ht="14.4" customHeight="1" x14ac:dyDescent="0.3">
      <c r="A539" s="448" t="s">
        <v>1175</v>
      </c>
      <c r="B539" s="449" t="s">
        <v>997</v>
      </c>
      <c r="C539" s="449" t="s">
        <v>998</v>
      </c>
      <c r="D539" s="449" t="s">
        <v>1065</v>
      </c>
      <c r="E539" s="449"/>
      <c r="F539" s="453">
        <v>1</v>
      </c>
      <c r="G539" s="453">
        <v>1268</v>
      </c>
      <c r="H539" s="453"/>
      <c r="I539" s="453">
        <v>1268</v>
      </c>
      <c r="J539" s="453"/>
      <c r="K539" s="453"/>
      <c r="L539" s="453"/>
      <c r="M539" s="453"/>
      <c r="N539" s="453">
        <v>1</v>
      </c>
      <c r="O539" s="453">
        <v>1285</v>
      </c>
      <c r="P539" s="523"/>
      <c r="Q539" s="454">
        <v>1285</v>
      </c>
    </row>
    <row r="540" spans="1:17" ht="14.4" customHeight="1" x14ac:dyDescent="0.3">
      <c r="A540" s="448" t="s">
        <v>1175</v>
      </c>
      <c r="B540" s="449" t="s">
        <v>997</v>
      </c>
      <c r="C540" s="449" t="s">
        <v>998</v>
      </c>
      <c r="D540" s="449" t="s">
        <v>1067</v>
      </c>
      <c r="E540" s="449" t="s">
        <v>1068</v>
      </c>
      <c r="F540" s="453">
        <v>38</v>
      </c>
      <c r="G540" s="453">
        <v>16606</v>
      </c>
      <c r="H540" s="453">
        <v>0.74319727891156462</v>
      </c>
      <c r="I540" s="453">
        <v>437</v>
      </c>
      <c r="J540" s="453">
        <v>49</v>
      </c>
      <c r="K540" s="453">
        <v>22344</v>
      </c>
      <c r="L540" s="453">
        <v>1</v>
      </c>
      <c r="M540" s="453">
        <v>456</v>
      </c>
      <c r="N540" s="453">
        <v>61</v>
      </c>
      <c r="O540" s="453">
        <v>27816</v>
      </c>
      <c r="P540" s="523">
        <v>1.2448979591836735</v>
      </c>
      <c r="Q540" s="454">
        <v>456</v>
      </c>
    </row>
    <row r="541" spans="1:17" ht="14.4" customHeight="1" x14ac:dyDescent="0.3">
      <c r="A541" s="448" t="s">
        <v>1175</v>
      </c>
      <c r="B541" s="449" t="s">
        <v>997</v>
      </c>
      <c r="C541" s="449" t="s">
        <v>998</v>
      </c>
      <c r="D541" s="449" t="s">
        <v>1069</v>
      </c>
      <c r="E541" s="449" t="s">
        <v>1070</v>
      </c>
      <c r="F541" s="453">
        <v>558</v>
      </c>
      <c r="G541" s="453">
        <v>30132</v>
      </c>
      <c r="H541" s="453">
        <v>0.8246305418719212</v>
      </c>
      <c r="I541" s="453">
        <v>54</v>
      </c>
      <c r="J541" s="453">
        <v>630</v>
      </c>
      <c r="K541" s="453">
        <v>36540</v>
      </c>
      <c r="L541" s="453">
        <v>1</v>
      </c>
      <c r="M541" s="453">
        <v>58</v>
      </c>
      <c r="N541" s="453">
        <v>382</v>
      </c>
      <c r="O541" s="453">
        <v>22156</v>
      </c>
      <c r="P541" s="523">
        <v>0.6063492063492063</v>
      </c>
      <c r="Q541" s="454">
        <v>58</v>
      </c>
    </row>
    <row r="542" spans="1:17" ht="14.4" customHeight="1" x14ac:dyDescent="0.3">
      <c r="A542" s="448" t="s">
        <v>1175</v>
      </c>
      <c r="B542" s="449" t="s">
        <v>997</v>
      </c>
      <c r="C542" s="449" t="s">
        <v>998</v>
      </c>
      <c r="D542" s="449" t="s">
        <v>1071</v>
      </c>
      <c r="E542" s="449" t="s">
        <v>1072</v>
      </c>
      <c r="F542" s="453"/>
      <c r="G542" s="453"/>
      <c r="H542" s="453"/>
      <c r="I542" s="453"/>
      <c r="J542" s="453">
        <v>2</v>
      </c>
      <c r="K542" s="453">
        <v>4346</v>
      </c>
      <c r="L542" s="453">
        <v>1</v>
      </c>
      <c r="M542" s="453">
        <v>2173</v>
      </c>
      <c r="N542" s="453">
        <v>6</v>
      </c>
      <c r="O542" s="453">
        <v>13038</v>
      </c>
      <c r="P542" s="523">
        <v>3</v>
      </c>
      <c r="Q542" s="454">
        <v>2173</v>
      </c>
    </row>
    <row r="543" spans="1:17" ht="14.4" customHeight="1" x14ac:dyDescent="0.3">
      <c r="A543" s="448" t="s">
        <v>1175</v>
      </c>
      <c r="B543" s="449" t="s">
        <v>997</v>
      </c>
      <c r="C543" s="449" t="s">
        <v>998</v>
      </c>
      <c r="D543" s="449" t="s">
        <v>1073</v>
      </c>
      <c r="E543" s="449" t="s">
        <v>1074</v>
      </c>
      <c r="F543" s="453"/>
      <c r="G543" s="453"/>
      <c r="H543" s="453"/>
      <c r="I543" s="453"/>
      <c r="J543" s="453"/>
      <c r="K543" s="453"/>
      <c r="L543" s="453"/>
      <c r="M543" s="453"/>
      <c r="N543" s="453">
        <v>16</v>
      </c>
      <c r="O543" s="453">
        <v>156192</v>
      </c>
      <c r="P543" s="523"/>
      <c r="Q543" s="454">
        <v>9762</v>
      </c>
    </row>
    <row r="544" spans="1:17" ht="14.4" customHeight="1" x14ac:dyDescent="0.3">
      <c r="A544" s="448" t="s">
        <v>1175</v>
      </c>
      <c r="B544" s="449" t="s">
        <v>997</v>
      </c>
      <c r="C544" s="449" t="s">
        <v>998</v>
      </c>
      <c r="D544" s="449" t="s">
        <v>1077</v>
      </c>
      <c r="E544" s="449" t="s">
        <v>1078</v>
      </c>
      <c r="F544" s="453">
        <v>1880</v>
      </c>
      <c r="G544" s="453">
        <v>317720</v>
      </c>
      <c r="H544" s="453">
        <v>1.2275475707524388</v>
      </c>
      <c r="I544" s="453">
        <v>169</v>
      </c>
      <c r="J544" s="453">
        <v>1479</v>
      </c>
      <c r="K544" s="453">
        <v>258825</v>
      </c>
      <c r="L544" s="453">
        <v>1</v>
      </c>
      <c r="M544" s="453">
        <v>175</v>
      </c>
      <c r="N544" s="453">
        <v>1970</v>
      </c>
      <c r="O544" s="453">
        <v>346720</v>
      </c>
      <c r="P544" s="523">
        <v>1.3395923886796097</v>
      </c>
      <c r="Q544" s="454">
        <v>176</v>
      </c>
    </row>
    <row r="545" spans="1:17" ht="14.4" customHeight="1" x14ac:dyDescent="0.3">
      <c r="A545" s="448" t="s">
        <v>1175</v>
      </c>
      <c r="B545" s="449" t="s">
        <v>997</v>
      </c>
      <c r="C545" s="449" t="s">
        <v>998</v>
      </c>
      <c r="D545" s="449" t="s">
        <v>1079</v>
      </c>
      <c r="E545" s="449" t="s">
        <v>1080</v>
      </c>
      <c r="F545" s="453">
        <v>44</v>
      </c>
      <c r="G545" s="453">
        <v>3564</v>
      </c>
      <c r="H545" s="453">
        <v>0.83858823529411763</v>
      </c>
      <c r="I545" s="453">
        <v>81</v>
      </c>
      <c r="J545" s="453">
        <v>50</v>
      </c>
      <c r="K545" s="453">
        <v>4250</v>
      </c>
      <c r="L545" s="453">
        <v>1</v>
      </c>
      <c r="M545" s="453">
        <v>85</v>
      </c>
      <c r="N545" s="453">
        <v>45</v>
      </c>
      <c r="O545" s="453">
        <v>3825</v>
      </c>
      <c r="P545" s="523">
        <v>0.9</v>
      </c>
      <c r="Q545" s="454">
        <v>85</v>
      </c>
    </row>
    <row r="546" spans="1:17" ht="14.4" customHeight="1" x14ac:dyDescent="0.3">
      <c r="A546" s="448" t="s">
        <v>1175</v>
      </c>
      <c r="B546" s="449" t="s">
        <v>997</v>
      </c>
      <c r="C546" s="449" t="s">
        <v>998</v>
      </c>
      <c r="D546" s="449" t="s">
        <v>1081</v>
      </c>
      <c r="E546" s="449" t="s">
        <v>1082</v>
      </c>
      <c r="F546" s="453">
        <v>1</v>
      </c>
      <c r="G546" s="453">
        <v>166</v>
      </c>
      <c r="H546" s="453">
        <v>0.1332263242375602</v>
      </c>
      <c r="I546" s="453">
        <v>166</v>
      </c>
      <c r="J546" s="453">
        <v>7</v>
      </c>
      <c r="K546" s="453">
        <v>1246</v>
      </c>
      <c r="L546" s="453">
        <v>1</v>
      </c>
      <c r="M546" s="453">
        <v>178</v>
      </c>
      <c r="N546" s="453">
        <v>2</v>
      </c>
      <c r="O546" s="453">
        <v>356</v>
      </c>
      <c r="P546" s="523">
        <v>0.2857142857142857</v>
      </c>
      <c r="Q546" s="454">
        <v>178</v>
      </c>
    </row>
    <row r="547" spans="1:17" ht="14.4" customHeight="1" x14ac:dyDescent="0.3">
      <c r="A547" s="448" t="s">
        <v>1175</v>
      </c>
      <c r="B547" s="449" t="s">
        <v>997</v>
      </c>
      <c r="C547" s="449" t="s">
        <v>998</v>
      </c>
      <c r="D547" s="449" t="s">
        <v>1083</v>
      </c>
      <c r="E547" s="449" t="s">
        <v>1084</v>
      </c>
      <c r="F547" s="453">
        <v>24</v>
      </c>
      <c r="G547" s="453">
        <v>3912</v>
      </c>
      <c r="H547" s="453">
        <v>0.74670738690589811</v>
      </c>
      <c r="I547" s="453">
        <v>163</v>
      </c>
      <c r="J547" s="453">
        <v>31</v>
      </c>
      <c r="K547" s="453">
        <v>5239</v>
      </c>
      <c r="L547" s="453">
        <v>1</v>
      </c>
      <c r="M547" s="453">
        <v>169</v>
      </c>
      <c r="N547" s="453">
        <v>32</v>
      </c>
      <c r="O547" s="453">
        <v>5440</v>
      </c>
      <c r="P547" s="523">
        <v>1.0383661004008398</v>
      </c>
      <c r="Q547" s="454">
        <v>170</v>
      </c>
    </row>
    <row r="548" spans="1:17" ht="14.4" customHeight="1" x14ac:dyDescent="0.3">
      <c r="A548" s="448" t="s">
        <v>1175</v>
      </c>
      <c r="B548" s="449" t="s">
        <v>997</v>
      </c>
      <c r="C548" s="449" t="s">
        <v>998</v>
      </c>
      <c r="D548" s="449" t="s">
        <v>1085</v>
      </c>
      <c r="E548" s="449" t="s">
        <v>1086</v>
      </c>
      <c r="F548" s="453">
        <v>1</v>
      </c>
      <c r="G548" s="453">
        <v>28</v>
      </c>
      <c r="H548" s="453">
        <v>0.16091954022988506</v>
      </c>
      <c r="I548" s="453">
        <v>28</v>
      </c>
      <c r="J548" s="453">
        <v>6</v>
      </c>
      <c r="K548" s="453">
        <v>174</v>
      </c>
      <c r="L548" s="453">
        <v>1</v>
      </c>
      <c r="M548" s="453">
        <v>29</v>
      </c>
      <c r="N548" s="453">
        <v>6</v>
      </c>
      <c r="O548" s="453">
        <v>174</v>
      </c>
      <c r="P548" s="523">
        <v>1</v>
      </c>
      <c r="Q548" s="454">
        <v>29</v>
      </c>
    </row>
    <row r="549" spans="1:17" ht="14.4" customHeight="1" x14ac:dyDescent="0.3">
      <c r="A549" s="448" t="s">
        <v>1175</v>
      </c>
      <c r="B549" s="449" t="s">
        <v>997</v>
      </c>
      <c r="C549" s="449" t="s">
        <v>998</v>
      </c>
      <c r="D549" s="449" t="s">
        <v>1087</v>
      </c>
      <c r="E549" s="449" t="s">
        <v>1088</v>
      </c>
      <c r="F549" s="453">
        <v>25</v>
      </c>
      <c r="G549" s="453">
        <v>25200</v>
      </c>
      <c r="H549" s="453">
        <v>1.2462908011869436</v>
      </c>
      <c r="I549" s="453">
        <v>1008</v>
      </c>
      <c r="J549" s="453">
        <v>20</v>
      </c>
      <c r="K549" s="453">
        <v>20220</v>
      </c>
      <c r="L549" s="453">
        <v>1</v>
      </c>
      <c r="M549" s="453">
        <v>1011</v>
      </c>
      <c r="N549" s="453">
        <v>33</v>
      </c>
      <c r="O549" s="453">
        <v>33396</v>
      </c>
      <c r="P549" s="523">
        <v>1.6516320474777448</v>
      </c>
      <c r="Q549" s="454">
        <v>1012</v>
      </c>
    </row>
    <row r="550" spans="1:17" ht="14.4" customHeight="1" x14ac:dyDescent="0.3">
      <c r="A550" s="448" t="s">
        <v>1175</v>
      </c>
      <c r="B550" s="449" t="s">
        <v>997</v>
      </c>
      <c r="C550" s="449" t="s">
        <v>998</v>
      </c>
      <c r="D550" s="449" t="s">
        <v>1087</v>
      </c>
      <c r="E550" s="449"/>
      <c r="F550" s="453">
        <v>4</v>
      </c>
      <c r="G550" s="453">
        <v>4032</v>
      </c>
      <c r="H550" s="453"/>
      <c r="I550" s="453">
        <v>1008</v>
      </c>
      <c r="J550" s="453"/>
      <c r="K550" s="453"/>
      <c r="L550" s="453"/>
      <c r="M550" s="453"/>
      <c r="N550" s="453">
        <v>1</v>
      </c>
      <c r="O550" s="453">
        <v>1012</v>
      </c>
      <c r="P550" s="523"/>
      <c r="Q550" s="454">
        <v>1012</v>
      </c>
    </row>
    <row r="551" spans="1:17" ht="14.4" customHeight="1" x14ac:dyDescent="0.3">
      <c r="A551" s="448" t="s">
        <v>1175</v>
      </c>
      <c r="B551" s="449" t="s">
        <v>997</v>
      </c>
      <c r="C551" s="449" t="s">
        <v>998</v>
      </c>
      <c r="D551" s="449" t="s">
        <v>1089</v>
      </c>
      <c r="E551" s="449" t="s">
        <v>1090</v>
      </c>
      <c r="F551" s="453">
        <v>5</v>
      </c>
      <c r="G551" s="453">
        <v>850</v>
      </c>
      <c r="H551" s="453">
        <v>0.34496753246753248</v>
      </c>
      <c r="I551" s="453">
        <v>170</v>
      </c>
      <c r="J551" s="453">
        <v>14</v>
      </c>
      <c r="K551" s="453">
        <v>2464</v>
      </c>
      <c r="L551" s="453">
        <v>1</v>
      </c>
      <c r="M551" s="453">
        <v>176</v>
      </c>
      <c r="N551" s="453">
        <v>8</v>
      </c>
      <c r="O551" s="453">
        <v>1408</v>
      </c>
      <c r="P551" s="523">
        <v>0.5714285714285714</v>
      </c>
      <c r="Q551" s="454">
        <v>176</v>
      </c>
    </row>
    <row r="552" spans="1:17" ht="14.4" customHeight="1" x14ac:dyDescent="0.3">
      <c r="A552" s="448" t="s">
        <v>1175</v>
      </c>
      <c r="B552" s="449" t="s">
        <v>997</v>
      </c>
      <c r="C552" s="449" t="s">
        <v>998</v>
      </c>
      <c r="D552" s="449" t="s">
        <v>1091</v>
      </c>
      <c r="E552" s="449" t="s">
        <v>1092</v>
      </c>
      <c r="F552" s="453">
        <v>19</v>
      </c>
      <c r="G552" s="453">
        <v>43016</v>
      </c>
      <c r="H552" s="453">
        <v>0.78131357163615223</v>
      </c>
      <c r="I552" s="453">
        <v>2264</v>
      </c>
      <c r="J552" s="453">
        <v>24</v>
      </c>
      <c r="K552" s="453">
        <v>55056</v>
      </c>
      <c r="L552" s="453">
        <v>1</v>
      </c>
      <c r="M552" s="453">
        <v>2294</v>
      </c>
      <c r="N552" s="453">
        <v>43</v>
      </c>
      <c r="O552" s="453">
        <v>98771</v>
      </c>
      <c r="P552" s="523">
        <v>1.7940097355419935</v>
      </c>
      <c r="Q552" s="454">
        <v>2297</v>
      </c>
    </row>
    <row r="553" spans="1:17" ht="14.4" customHeight="1" x14ac:dyDescent="0.3">
      <c r="A553" s="448" t="s">
        <v>1175</v>
      </c>
      <c r="B553" s="449" t="s">
        <v>997</v>
      </c>
      <c r="C553" s="449" t="s">
        <v>998</v>
      </c>
      <c r="D553" s="449" t="s">
        <v>1091</v>
      </c>
      <c r="E553" s="449"/>
      <c r="F553" s="453">
        <v>4</v>
      </c>
      <c r="G553" s="453">
        <v>9056</v>
      </c>
      <c r="H553" s="453"/>
      <c r="I553" s="453">
        <v>2264</v>
      </c>
      <c r="J553" s="453"/>
      <c r="K553" s="453"/>
      <c r="L553" s="453"/>
      <c r="M553" s="453"/>
      <c r="N553" s="453">
        <v>7</v>
      </c>
      <c r="O553" s="453">
        <v>16079</v>
      </c>
      <c r="P553" s="523"/>
      <c r="Q553" s="454">
        <v>2297</v>
      </c>
    </row>
    <row r="554" spans="1:17" ht="14.4" customHeight="1" x14ac:dyDescent="0.3">
      <c r="A554" s="448" t="s">
        <v>1175</v>
      </c>
      <c r="B554" s="449" t="s">
        <v>997</v>
      </c>
      <c r="C554" s="449" t="s">
        <v>998</v>
      </c>
      <c r="D554" s="449" t="s">
        <v>1093</v>
      </c>
      <c r="E554" s="449" t="s">
        <v>1094</v>
      </c>
      <c r="F554" s="453">
        <v>12</v>
      </c>
      <c r="G554" s="453">
        <v>2964</v>
      </c>
      <c r="H554" s="453">
        <v>0.93916349809885935</v>
      </c>
      <c r="I554" s="453">
        <v>247</v>
      </c>
      <c r="J554" s="453">
        <v>12</v>
      </c>
      <c r="K554" s="453">
        <v>3156</v>
      </c>
      <c r="L554" s="453">
        <v>1</v>
      </c>
      <c r="M554" s="453">
        <v>263</v>
      </c>
      <c r="N554" s="453">
        <v>10</v>
      </c>
      <c r="O554" s="453">
        <v>2640</v>
      </c>
      <c r="P554" s="523">
        <v>0.83650190114068446</v>
      </c>
      <c r="Q554" s="454">
        <v>264</v>
      </c>
    </row>
    <row r="555" spans="1:17" ht="14.4" customHeight="1" x14ac:dyDescent="0.3">
      <c r="A555" s="448" t="s">
        <v>1175</v>
      </c>
      <c r="B555" s="449" t="s">
        <v>997</v>
      </c>
      <c r="C555" s="449" t="s">
        <v>998</v>
      </c>
      <c r="D555" s="449" t="s">
        <v>1095</v>
      </c>
      <c r="E555" s="449" t="s">
        <v>1096</v>
      </c>
      <c r="F555" s="453">
        <v>12</v>
      </c>
      <c r="G555" s="453">
        <v>24144</v>
      </c>
      <c r="H555" s="453">
        <v>1.2594679186228481</v>
      </c>
      <c r="I555" s="453">
        <v>2012</v>
      </c>
      <c r="J555" s="453">
        <v>9</v>
      </c>
      <c r="K555" s="453">
        <v>19170</v>
      </c>
      <c r="L555" s="453">
        <v>1</v>
      </c>
      <c r="M555" s="453">
        <v>2130</v>
      </c>
      <c r="N555" s="453">
        <v>13</v>
      </c>
      <c r="O555" s="453">
        <v>27703</v>
      </c>
      <c r="P555" s="523">
        <v>1.4451225873761084</v>
      </c>
      <c r="Q555" s="454">
        <v>2131</v>
      </c>
    </row>
    <row r="556" spans="1:17" ht="14.4" customHeight="1" x14ac:dyDescent="0.3">
      <c r="A556" s="448" t="s">
        <v>1175</v>
      </c>
      <c r="B556" s="449" t="s">
        <v>997</v>
      </c>
      <c r="C556" s="449" t="s">
        <v>998</v>
      </c>
      <c r="D556" s="449" t="s">
        <v>1097</v>
      </c>
      <c r="E556" s="449" t="s">
        <v>1098</v>
      </c>
      <c r="F556" s="453">
        <v>56</v>
      </c>
      <c r="G556" s="453">
        <v>12656</v>
      </c>
      <c r="H556" s="453">
        <v>0.5684513115343155</v>
      </c>
      <c r="I556" s="453">
        <v>226</v>
      </c>
      <c r="J556" s="453">
        <v>92</v>
      </c>
      <c r="K556" s="453">
        <v>22264</v>
      </c>
      <c r="L556" s="453">
        <v>1</v>
      </c>
      <c r="M556" s="453">
        <v>242</v>
      </c>
      <c r="N556" s="453">
        <v>83</v>
      </c>
      <c r="O556" s="453">
        <v>20086</v>
      </c>
      <c r="P556" s="523">
        <v>0.90217391304347827</v>
      </c>
      <c r="Q556" s="454">
        <v>242</v>
      </c>
    </row>
    <row r="557" spans="1:17" ht="14.4" customHeight="1" x14ac:dyDescent="0.3">
      <c r="A557" s="448" t="s">
        <v>1175</v>
      </c>
      <c r="B557" s="449" t="s">
        <v>997</v>
      </c>
      <c r="C557" s="449" t="s">
        <v>998</v>
      </c>
      <c r="D557" s="449" t="s">
        <v>1099</v>
      </c>
      <c r="E557" s="449" t="s">
        <v>1100</v>
      </c>
      <c r="F557" s="453"/>
      <c r="G557" s="453"/>
      <c r="H557" s="453"/>
      <c r="I557" s="453"/>
      <c r="J557" s="453">
        <v>0</v>
      </c>
      <c r="K557" s="453">
        <v>0</v>
      </c>
      <c r="L557" s="453"/>
      <c r="M557" s="453"/>
      <c r="N557" s="453">
        <v>1</v>
      </c>
      <c r="O557" s="453">
        <v>424</v>
      </c>
      <c r="P557" s="523"/>
      <c r="Q557" s="454">
        <v>424</v>
      </c>
    </row>
    <row r="558" spans="1:17" ht="14.4" customHeight="1" x14ac:dyDescent="0.3">
      <c r="A558" s="448" t="s">
        <v>1175</v>
      </c>
      <c r="B558" s="449" t="s">
        <v>997</v>
      </c>
      <c r="C558" s="449" t="s">
        <v>998</v>
      </c>
      <c r="D558" s="449" t="s">
        <v>1103</v>
      </c>
      <c r="E558" s="449" t="s">
        <v>1004</v>
      </c>
      <c r="F558" s="453"/>
      <c r="G558" s="453"/>
      <c r="H558" s="453"/>
      <c r="I558" s="453"/>
      <c r="J558" s="453"/>
      <c r="K558" s="453"/>
      <c r="L558" s="453"/>
      <c r="M558" s="453"/>
      <c r="N558" s="453">
        <v>1</v>
      </c>
      <c r="O558" s="453">
        <v>37</v>
      </c>
      <c r="P558" s="523"/>
      <c r="Q558" s="454">
        <v>37</v>
      </c>
    </row>
    <row r="559" spans="1:17" ht="14.4" customHeight="1" x14ac:dyDescent="0.3">
      <c r="A559" s="448" t="s">
        <v>1175</v>
      </c>
      <c r="B559" s="449" t="s">
        <v>997</v>
      </c>
      <c r="C559" s="449" t="s">
        <v>998</v>
      </c>
      <c r="D559" s="449" t="s">
        <v>1106</v>
      </c>
      <c r="E559" s="449" t="s">
        <v>1107</v>
      </c>
      <c r="F559" s="453"/>
      <c r="G559" s="453"/>
      <c r="H559" s="453"/>
      <c r="I559" s="453"/>
      <c r="J559" s="453">
        <v>1</v>
      </c>
      <c r="K559" s="453">
        <v>1055</v>
      </c>
      <c r="L559" s="453">
        <v>1</v>
      </c>
      <c r="M559" s="453">
        <v>1055</v>
      </c>
      <c r="N559" s="453"/>
      <c r="O559" s="453"/>
      <c r="P559" s="523"/>
      <c r="Q559" s="454"/>
    </row>
    <row r="560" spans="1:17" ht="14.4" customHeight="1" x14ac:dyDescent="0.3">
      <c r="A560" s="448" t="s">
        <v>1175</v>
      </c>
      <c r="B560" s="449" t="s">
        <v>997</v>
      </c>
      <c r="C560" s="449" t="s">
        <v>998</v>
      </c>
      <c r="D560" s="449" t="s">
        <v>1108</v>
      </c>
      <c r="E560" s="449" t="s">
        <v>1109</v>
      </c>
      <c r="F560" s="453"/>
      <c r="G560" s="453"/>
      <c r="H560" s="453"/>
      <c r="I560" s="453"/>
      <c r="J560" s="453">
        <v>1</v>
      </c>
      <c r="K560" s="453">
        <v>288</v>
      </c>
      <c r="L560" s="453">
        <v>1</v>
      </c>
      <c r="M560" s="453">
        <v>288</v>
      </c>
      <c r="N560" s="453">
        <v>3</v>
      </c>
      <c r="O560" s="453">
        <v>867</v>
      </c>
      <c r="P560" s="523">
        <v>3.0104166666666665</v>
      </c>
      <c r="Q560" s="454">
        <v>289</v>
      </c>
    </row>
    <row r="561" spans="1:17" ht="14.4" customHeight="1" x14ac:dyDescent="0.3">
      <c r="A561" s="448" t="s">
        <v>1175</v>
      </c>
      <c r="B561" s="449" t="s">
        <v>997</v>
      </c>
      <c r="C561" s="449" t="s">
        <v>998</v>
      </c>
      <c r="D561" s="449" t="s">
        <v>1110</v>
      </c>
      <c r="E561" s="449" t="s">
        <v>1111</v>
      </c>
      <c r="F561" s="453"/>
      <c r="G561" s="453"/>
      <c r="H561" s="453"/>
      <c r="I561" s="453"/>
      <c r="J561" s="453"/>
      <c r="K561" s="453"/>
      <c r="L561" s="453"/>
      <c r="M561" s="453"/>
      <c r="N561" s="453">
        <v>1</v>
      </c>
      <c r="O561" s="453">
        <v>1098</v>
      </c>
      <c r="P561" s="523"/>
      <c r="Q561" s="454">
        <v>1098</v>
      </c>
    </row>
    <row r="562" spans="1:17" ht="14.4" customHeight="1" x14ac:dyDescent="0.3">
      <c r="A562" s="448" t="s">
        <v>1175</v>
      </c>
      <c r="B562" s="449" t="s">
        <v>997</v>
      </c>
      <c r="C562" s="449" t="s">
        <v>998</v>
      </c>
      <c r="D562" s="449" t="s">
        <v>1112</v>
      </c>
      <c r="E562" s="449" t="s">
        <v>1113</v>
      </c>
      <c r="F562" s="453"/>
      <c r="G562" s="453"/>
      <c r="H562" s="453"/>
      <c r="I562" s="453"/>
      <c r="J562" s="453"/>
      <c r="K562" s="453"/>
      <c r="L562" s="453"/>
      <c r="M562" s="453"/>
      <c r="N562" s="453">
        <v>1</v>
      </c>
      <c r="O562" s="453">
        <v>107</v>
      </c>
      <c r="P562" s="523"/>
      <c r="Q562" s="454">
        <v>107</v>
      </c>
    </row>
    <row r="563" spans="1:17" ht="14.4" customHeight="1" x14ac:dyDescent="0.3">
      <c r="A563" s="448" t="s">
        <v>1175</v>
      </c>
      <c r="B563" s="449" t="s">
        <v>997</v>
      </c>
      <c r="C563" s="449" t="s">
        <v>998</v>
      </c>
      <c r="D563" s="449" t="s">
        <v>1114</v>
      </c>
      <c r="E563" s="449" t="s">
        <v>1115</v>
      </c>
      <c r="F563" s="453">
        <v>2</v>
      </c>
      <c r="G563" s="453">
        <v>612</v>
      </c>
      <c r="H563" s="453"/>
      <c r="I563" s="453">
        <v>306</v>
      </c>
      <c r="J563" s="453"/>
      <c r="K563" s="453"/>
      <c r="L563" s="453"/>
      <c r="M563" s="453"/>
      <c r="N563" s="453"/>
      <c r="O563" s="453"/>
      <c r="P563" s="523"/>
      <c r="Q563" s="454"/>
    </row>
    <row r="564" spans="1:17" ht="14.4" customHeight="1" x14ac:dyDescent="0.3">
      <c r="A564" s="448" t="s">
        <v>1175</v>
      </c>
      <c r="B564" s="449" t="s">
        <v>997</v>
      </c>
      <c r="C564" s="449" t="s">
        <v>998</v>
      </c>
      <c r="D564" s="449" t="s">
        <v>1118</v>
      </c>
      <c r="E564" s="449" t="s">
        <v>1119</v>
      </c>
      <c r="F564" s="453"/>
      <c r="G564" s="453"/>
      <c r="H564" s="453"/>
      <c r="I564" s="453"/>
      <c r="J564" s="453"/>
      <c r="K564" s="453"/>
      <c r="L564" s="453"/>
      <c r="M564" s="453"/>
      <c r="N564" s="453">
        <v>3</v>
      </c>
      <c r="O564" s="453">
        <v>0</v>
      </c>
      <c r="P564" s="523"/>
      <c r="Q564" s="454">
        <v>0</v>
      </c>
    </row>
    <row r="565" spans="1:17" ht="14.4" customHeight="1" x14ac:dyDescent="0.3">
      <c r="A565" s="448" t="s">
        <v>1176</v>
      </c>
      <c r="B565" s="449" t="s">
        <v>997</v>
      </c>
      <c r="C565" s="449" t="s">
        <v>998</v>
      </c>
      <c r="D565" s="449" t="s">
        <v>1003</v>
      </c>
      <c r="E565" s="449" t="s">
        <v>1004</v>
      </c>
      <c r="F565" s="453">
        <v>50</v>
      </c>
      <c r="G565" s="453">
        <v>2700</v>
      </c>
      <c r="H565" s="453">
        <v>1.0119940029985008</v>
      </c>
      <c r="I565" s="453">
        <v>54</v>
      </c>
      <c r="J565" s="453">
        <v>46</v>
      </c>
      <c r="K565" s="453">
        <v>2668</v>
      </c>
      <c r="L565" s="453">
        <v>1</v>
      </c>
      <c r="M565" s="453">
        <v>58</v>
      </c>
      <c r="N565" s="453">
        <v>36</v>
      </c>
      <c r="O565" s="453">
        <v>2088</v>
      </c>
      <c r="P565" s="523">
        <v>0.78260869565217395</v>
      </c>
      <c r="Q565" s="454">
        <v>58</v>
      </c>
    </row>
    <row r="566" spans="1:17" ht="14.4" customHeight="1" x14ac:dyDescent="0.3">
      <c r="A566" s="448" t="s">
        <v>1176</v>
      </c>
      <c r="B566" s="449" t="s">
        <v>997</v>
      </c>
      <c r="C566" s="449" t="s">
        <v>998</v>
      </c>
      <c r="D566" s="449" t="s">
        <v>1005</v>
      </c>
      <c r="E566" s="449" t="s">
        <v>1006</v>
      </c>
      <c r="F566" s="453">
        <v>16</v>
      </c>
      <c r="G566" s="453">
        <v>1968</v>
      </c>
      <c r="H566" s="453">
        <v>1.502290076335878</v>
      </c>
      <c r="I566" s="453">
        <v>123</v>
      </c>
      <c r="J566" s="453">
        <v>10</v>
      </c>
      <c r="K566" s="453">
        <v>1310</v>
      </c>
      <c r="L566" s="453">
        <v>1</v>
      </c>
      <c r="M566" s="453">
        <v>131</v>
      </c>
      <c r="N566" s="453">
        <v>4</v>
      </c>
      <c r="O566" s="453">
        <v>524</v>
      </c>
      <c r="P566" s="523">
        <v>0.4</v>
      </c>
      <c r="Q566" s="454">
        <v>131</v>
      </c>
    </row>
    <row r="567" spans="1:17" ht="14.4" customHeight="1" x14ac:dyDescent="0.3">
      <c r="A567" s="448" t="s">
        <v>1176</v>
      </c>
      <c r="B567" s="449" t="s">
        <v>997</v>
      </c>
      <c r="C567" s="449" t="s">
        <v>998</v>
      </c>
      <c r="D567" s="449" t="s">
        <v>1007</v>
      </c>
      <c r="E567" s="449" t="s">
        <v>1008</v>
      </c>
      <c r="F567" s="453">
        <v>1</v>
      </c>
      <c r="G567" s="453">
        <v>177</v>
      </c>
      <c r="H567" s="453">
        <v>0.46825396825396826</v>
      </c>
      <c r="I567" s="453">
        <v>177</v>
      </c>
      <c r="J567" s="453">
        <v>2</v>
      </c>
      <c r="K567" s="453">
        <v>378</v>
      </c>
      <c r="L567" s="453">
        <v>1</v>
      </c>
      <c r="M567" s="453">
        <v>189</v>
      </c>
      <c r="N567" s="453">
        <v>4</v>
      </c>
      <c r="O567" s="453">
        <v>756</v>
      </c>
      <c r="P567" s="523">
        <v>2</v>
      </c>
      <c r="Q567" s="454">
        <v>189</v>
      </c>
    </row>
    <row r="568" spans="1:17" ht="14.4" customHeight="1" x14ac:dyDescent="0.3">
      <c r="A568" s="448" t="s">
        <v>1176</v>
      </c>
      <c r="B568" s="449" t="s">
        <v>997</v>
      </c>
      <c r="C568" s="449" t="s">
        <v>998</v>
      </c>
      <c r="D568" s="449" t="s">
        <v>1013</v>
      </c>
      <c r="E568" s="449" t="s">
        <v>1014</v>
      </c>
      <c r="F568" s="453">
        <v>9</v>
      </c>
      <c r="G568" s="453">
        <v>1548</v>
      </c>
      <c r="H568" s="453">
        <v>0.41181165203511572</v>
      </c>
      <c r="I568" s="453">
        <v>172</v>
      </c>
      <c r="J568" s="453">
        <v>21</v>
      </c>
      <c r="K568" s="453">
        <v>3759</v>
      </c>
      <c r="L568" s="453">
        <v>1</v>
      </c>
      <c r="M568" s="453">
        <v>179</v>
      </c>
      <c r="N568" s="453">
        <v>5</v>
      </c>
      <c r="O568" s="453">
        <v>900</v>
      </c>
      <c r="P568" s="523">
        <v>0.23942537909018355</v>
      </c>
      <c r="Q568" s="454">
        <v>180</v>
      </c>
    </row>
    <row r="569" spans="1:17" ht="14.4" customHeight="1" x14ac:dyDescent="0.3">
      <c r="A569" s="448" t="s">
        <v>1176</v>
      </c>
      <c r="B569" s="449" t="s">
        <v>997</v>
      </c>
      <c r="C569" s="449" t="s">
        <v>998</v>
      </c>
      <c r="D569" s="449" t="s">
        <v>1017</v>
      </c>
      <c r="E569" s="449" t="s">
        <v>1018</v>
      </c>
      <c r="F569" s="453">
        <v>2</v>
      </c>
      <c r="G569" s="453">
        <v>644</v>
      </c>
      <c r="H569" s="453">
        <v>0.48059701492537316</v>
      </c>
      <c r="I569" s="453">
        <v>322</v>
      </c>
      <c r="J569" s="453">
        <v>4</v>
      </c>
      <c r="K569" s="453">
        <v>1340</v>
      </c>
      <c r="L569" s="453">
        <v>1</v>
      </c>
      <c r="M569" s="453">
        <v>335</v>
      </c>
      <c r="N569" s="453"/>
      <c r="O569" s="453"/>
      <c r="P569" s="523"/>
      <c r="Q569" s="454"/>
    </row>
    <row r="570" spans="1:17" ht="14.4" customHeight="1" x14ac:dyDescent="0.3">
      <c r="A570" s="448" t="s">
        <v>1176</v>
      </c>
      <c r="B570" s="449" t="s">
        <v>997</v>
      </c>
      <c r="C570" s="449" t="s">
        <v>998</v>
      </c>
      <c r="D570" s="449" t="s">
        <v>1021</v>
      </c>
      <c r="E570" s="449" t="s">
        <v>1022</v>
      </c>
      <c r="F570" s="453">
        <v>69</v>
      </c>
      <c r="G570" s="453">
        <v>23529</v>
      </c>
      <c r="H570" s="453">
        <v>1.4344327257209046</v>
      </c>
      <c r="I570" s="453">
        <v>341</v>
      </c>
      <c r="J570" s="453">
        <v>47</v>
      </c>
      <c r="K570" s="453">
        <v>16403</v>
      </c>
      <c r="L570" s="453">
        <v>1</v>
      </c>
      <c r="M570" s="453">
        <v>349</v>
      </c>
      <c r="N570" s="453">
        <v>41</v>
      </c>
      <c r="O570" s="453">
        <v>14309</v>
      </c>
      <c r="P570" s="523">
        <v>0.87234042553191493</v>
      </c>
      <c r="Q570" s="454">
        <v>349</v>
      </c>
    </row>
    <row r="571" spans="1:17" ht="14.4" customHeight="1" x14ac:dyDescent="0.3">
      <c r="A571" s="448" t="s">
        <v>1176</v>
      </c>
      <c r="B571" s="449" t="s">
        <v>997</v>
      </c>
      <c r="C571" s="449" t="s">
        <v>998</v>
      </c>
      <c r="D571" s="449" t="s">
        <v>1037</v>
      </c>
      <c r="E571" s="449" t="s">
        <v>1038</v>
      </c>
      <c r="F571" s="453"/>
      <c r="G571" s="453"/>
      <c r="H571" s="453"/>
      <c r="I571" s="453"/>
      <c r="J571" s="453">
        <v>1</v>
      </c>
      <c r="K571" s="453">
        <v>38</v>
      </c>
      <c r="L571" s="453">
        <v>1</v>
      </c>
      <c r="M571" s="453">
        <v>38</v>
      </c>
      <c r="N571" s="453"/>
      <c r="O571" s="453"/>
      <c r="P571" s="523"/>
      <c r="Q571" s="454"/>
    </row>
    <row r="572" spans="1:17" ht="14.4" customHeight="1" x14ac:dyDescent="0.3">
      <c r="A572" s="448" t="s">
        <v>1176</v>
      </c>
      <c r="B572" s="449" t="s">
        <v>997</v>
      </c>
      <c r="C572" s="449" t="s">
        <v>998</v>
      </c>
      <c r="D572" s="449" t="s">
        <v>1041</v>
      </c>
      <c r="E572" s="449" t="s">
        <v>1042</v>
      </c>
      <c r="F572" s="453">
        <v>1</v>
      </c>
      <c r="G572" s="453">
        <v>676</v>
      </c>
      <c r="H572" s="453"/>
      <c r="I572" s="453">
        <v>676</v>
      </c>
      <c r="J572" s="453"/>
      <c r="K572" s="453"/>
      <c r="L572" s="453"/>
      <c r="M572" s="453"/>
      <c r="N572" s="453"/>
      <c r="O572" s="453"/>
      <c r="P572" s="523"/>
      <c r="Q572" s="454"/>
    </row>
    <row r="573" spans="1:17" ht="14.4" customHeight="1" x14ac:dyDescent="0.3">
      <c r="A573" s="448" t="s">
        <v>1176</v>
      </c>
      <c r="B573" s="449" t="s">
        <v>997</v>
      </c>
      <c r="C573" s="449" t="s">
        <v>998</v>
      </c>
      <c r="D573" s="449" t="s">
        <v>1045</v>
      </c>
      <c r="E573" s="449" t="s">
        <v>1046</v>
      </c>
      <c r="F573" s="453">
        <v>23</v>
      </c>
      <c r="G573" s="453">
        <v>6555</v>
      </c>
      <c r="H573" s="453">
        <v>1.0267857142857142</v>
      </c>
      <c r="I573" s="453">
        <v>285</v>
      </c>
      <c r="J573" s="453">
        <v>21</v>
      </c>
      <c r="K573" s="453">
        <v>6384</v>
      </c>
      <c r="L573" s="453">
        <v>1</v>
      </c>
      <c r="M573" s="453">
        <v>304</v>
      </c>
      <c r="N573" s="453">
        <v>24</v>
      </c>
      <c r="O573" s="453">
        <v>7320</v>
      </c>
      <c r="P573" s="523">
        <v>1.1466165413533835</v>
      </c>
      <c r="Q573" s="454">
        <v>305</v>
      </c>
    </row>
    <row r="574" spans="1:17" ht="14.4" customHeight="1" x14ac:dyDescent="0.3">
      <c r="A574" s="448" t="s">
        <v>1176</v>
      </c>
      <c r="B574" s="449" t="s">
        <v>997</v>
      </c>
      <c r="C574" s="449" t="s">
        <v>998</v>
      </c>
      <c r="D574" s="449" t="s">
        <v>1049</v>
      </c>
      <c r="E574" s="449" t="s">
        <v>1050</v>
      </c>
      <c r="F574" s="453">
        <v>23</v>
      </c>
      <c r="G574" s="453">
        <v>10626</v>
      </c>
      <c r="H574" s="453">
        <v>1.9554655870445343</v>
      </c>
      <c r="I574" s="453">
        <v>462</v>
      </c>
      <c r="J574" s="453">
        <v>11</v>
      </c>
      <c r="K574" s="453">
        <v>5434</v>
      </c>
      <c r="L574" s="453">
        <v>1</v>
      </c>
      <c r="M574" s="453">
        <v>494</v>
      </c>
      <c r="N574" s="453">
        <v>20</v>
      </c>
      <c r="O574" s="453">
        <v>9880</v>
      </c>
      <c r="P574" s="523">
        <v>1.8181818181818181</v>
      </c>
      <c r="Q574" s="454">
        <v>494</v>
      </c>
    </row>
    <row r="575" spans="1:17" ht="14.4" customHeight="1" x14ac:dyDescent="0.3">
      <c r="A575" s="448" t="s">
        <v>1176</v>
      </c>
      <c r="B575" s="449" t="s">
        <v>997</v>
      </c>
      <c r="C575" s="449" t="s">
        <v>998</v>
      </c>
      <c r="D575" s="449" t="s">
        <v>1053</v>
      </c>
      <c r="E575" s="449" t="s">
        <v>1054</v>
      </c>
      <c r="F575" s="453">
        <v>43</v>
      </c>
      <c r="G575" s="453">
        <v>15308</v>
      </c>
      <c r="H575" s="453">
        <v>1.2537264537264536</v>
      </c>
      <c r="I575" s="453">
        <v>356</v>
      </c>
      <c r="J575" s="453">
        <v>33</v>
      </c>
      <c r="K575" s="453">
        <v>12210</v>
      </c>
      <c r="L575" s="453">
        <v>1</v>
      </c>
      <c r="M575" s="453">
        <v>370</v>
      </c>
      <c r="N575" s="453">
        <v>42</v>
      </c>
      <c r="O575" s="453">
        <v>15540</v>
      </c>
      <c r="P575" s="523">
        <v>1.2727272727272727</v>
      </c>
      <c r="Q575" s="454">
        <v>370</v>
      </c>
    </row>
    <row r="576" spans="1:17" ht="14.4" customHeight="1" x14ac:dyDescent="0.3">
      <c r="A576" s="448" t="s">
        <v>1176</v>
      </c>
      <c r="B576" s="449" t="s">
        <v>997</v>
      </c>
      <c r="C576" s="449" t="s">
        <v>998</v>
      </c>
      <c r="D576" s="449" t="s">
        <v>1065</v>
      </c>
      <c r="E576" s="449" t="s">
        <v>1066</v>
      </c>
      <c r="F576" s="453">
        <v>1</v>
      </c>
      <c r="G576" s="453">
        <v>1268</v>
      </c>
      <c r="H576" s="453"/>
      <c r="I576" s="453">
        <v>1268</v>
      </c>
      <c r="J576" s="453"/>
      <c r="K576" s="453"/>
      <c r="L576" s="453"/>
      <c r="M576" s="453"/>
      <c r="N576" s="453"/>
      <c r="O576" s="453"/>
      <c r="P576" s="523"/>
      <c r="Q576" s="454"/>
    </row>
    <row r="577" spans="1:17" ht="14.4" customHeight="1" x14ac:dyDescent="0.3">
      <c r="A577" s="448" t="s">
        <v>1176</v>
      </c>
      <c r="B577" s="449" t="s">
        <v>997</v>
      </c>
      <c r="C577" s="449" t="s">
        <v>998</v>
      </c>
      <c r="D577" s="449" t="s">
        <v>1067</v>
      </c>
      <c r="E577" s="449" t="s">
        <v>1068</v>
      </c>
      <c r="F577" s="453">
        <v>6</v>
      </c>
      <c r="G577" s="453">
        <v>2622</v>
      </c>
      <c r="H577" s="453">
        <v>2.875</v>
      </c>
      <c r="I577" s="453">
        <v>437</v>
      </c>
      <c r="J577" s="453">
        <v>2</v>
      </c>
      <c r="K577" s="453">
        <v>912</v>
      </c>
      <c r="L577" s="453">
        <v>1</v>
      </c>
      <c r="M577" s="453">
        <v>456</v>
      </c>
      <c r="N577" s="453"/>
      <c r="O577" s="453"/>
      <c r="P577" s="523"/>
      <c r="Q577" s="454"/>
    </row>
    <row r="578" spans="1:17" ht="14.4" customHeight="1" x14ac:dyDescent="0.3">
      <c r="A578" s="448" t="s">
        <v>1176</v>
      </c>
      <c r="B578" s="449" t="s">
        <v>997</v>
      </c>
      <c r="C578" s="449" t="s">
        <v>998</v>
      </c>
      <c r="D578" s="449" t="s">
        <v>1069</v>
      </c>
      <c r="E578" s="449" t="s">
        <v>1070</v>
      </c>
      <c r="F578" s="453">
        <v>18</v>
      </c>
      <c r="G578" s="453">
        <v>972</v>
      </c>
      <c r="H578" s="453">
        <v>1.6758620689655173</v>
      </c>
      <c r="I578" s="453">
        <v>54</v>
      </c>
      <c r="J578" s="453">
        <v>10</v>
      </c>
      <c r="K578" s="453">
        <v>580</v>
      </c>
      <c r="L578" s="453">
        <v>1</v>
      </c>
      <c r="M578" s="453">
        <v>58</v>
      </c>
      <c r="N578" s="453">
        <v>4</v>
      </c>
      <c r="O578" s="453">
        <v>232</v>
      </c>
      <c r="P578" s="523">
        <v>0.4</v>
      </c>
      <c r="Q578" s="454">
        <v>58</v>
      </c>
    </row>
    <row r="579" spans="1:17" ht="14.4" customHeight="1" x14ac:dyDescent="0.3">
      <c r="A579" s="448" t="s">
        <v>1176</v>
      </c>
      <c r="B579" s="449" t="s">
        <v>997</v>
      </c>
      <c r="C579" s="449" t="s">
        <v>998</v>
      </c>
      <c r="D579" s="449" t="s">
        <v>1077</v>
      </c>
      <c r="E579" s="449" t="s">
        <v>1078</v>
      </c>
      <c r="F579" s="453">
        <v>39</v>
      </c>
      <c r="G579" s="453">
        <v>6591</v>
      </c>
      <c r="H579" s="453">
        <v>1.017915057915058</v>
      </c>
      <c r="I579" s="453">
        <v>169</v>
      </c>
      <c r="J579" s="453">
        <v>37</v>
      </c>
      <c r="K579" s="453">
        <v>6475</v>
      </c>
      <c r="L579" s="453">
        <v>1</v>
      </c>
      <c r="M579" s="453">
        <v>175</v>
      </c>
      <c r="N579" s="453">
        <v>31</v>
      </c>
      <c r="O579" s="453">
        <v>5456</v>
      </c>
      <c r="P579" s="523">
        <v>0.84262548262548265</v>
      </c>
      <c r="Q579" s="454">
        <v>176</v>
      </c>
    </row>
    <row r="580" spans="1:17" ht="14.4" customHeight="1" x14ac:dyDescent="0.3">
      <c r="A580" s="448" t="s">
        <v>1176</v>
      </c>
      <c r="B580" s="449" t="s">
        <v>997</v>
      </c>
      <c r="C580" s="449" t="s">
        <v>998</v>
      </c>
      <c r="D580" s="449" t="s">
        <v>1079</v>
      </c>
      <c r="E580" s="449" t="s">
        <v>1080</v>
      </c>
      <c r="F580" s="453">
        <v>2</v>
      </c>
      <c r="G580" s="453">
        <v>162</v>
      </c>
      <c r="H580" s="453">
        <v>0.63529411764705879</v>
      </c>
      <c r="I580" s="453">
        <v>81</v>
      </c>
      <c r="J580" s="453">
        <v>3</v>
      </c>
      <c r="K580" s="453">
        <v>255</v>
      </c>
      <c r="L580" s="453">
        <v>1</v>
      </c>
      <c r="M580" s="453">
        <v>85</v>
      </c>
      <c r="N580" s="453"/>
      <c r="O580" s="453"/>
      <c r="P580" s="523"/>
      <c r="Q580" s="454"/>
    </row>
    <row r="581" spans="1:17" ht="14.4" customHeight="1" x14ac:dyDescent="0.3">
      <c r="A581" s="448" t="s">
        <v>1176</v>
      </c>
      <c r="B581" s="449" t="s">
        <v>997</v>
      </c>
      <c r="C581" s="449" t="s">
        <v>998</v>
      </c>
      <c r="D581" s="449" t="s">
        <v>1083</v>
      </c>
      <c r="E581" s="449" t="s">
        <v>1084</v>
      </c>
      <c r="F581" s="453"/>
      <c r="G581" s="453"/>
      <c r="H581" s="453"/>
      <c r="I581" s="453"/>
      <c r="J581" s="453">
        <v>1</v>
      </c>
      <c r="K581" s="453">
        <v>169</v>
      </c>
      <c r="L581" s="453">
        <v>1</v>
      </c>
      <c r="M581" s="453">
        <v>169</v>
      </c>
      <c r="N581" s="453"/>
      <c r="O581" s="453"/>
      <c r="P581" s="523"/>
      <c r="Q581" s="454"/>
    </row>
    <row r="582" spans="1:17" ht="14.4" customHeight="1" x14ac:dyDescent="0.3">
      <c r="A582" s="448" t="s">
        <v>1176</v>
      </c>
      <c r="B582" s="449" t="s">
        <v>997</v>
      </c>
      <c r="C582" s="449" t="s">
        <v>998</v>
      </c>
      <c r="D582" s="449" t="s">
        <v>1085</v>
      </c>
      <c r="E582" s="449" t="s">
        <v>1086</v>
      </c>
      <c r="F582" s="453"/>
      <c r="G582" s="453"/>
      <c r="H582" s="453"/>
      <c r="I582" s="453"/>
      <c r="J582" s="453">
        <v>1</v>
      </c>
      <c r="K582" s="453">
        <v>29</v>
      </c>
      <c r="L582" s="453">
        <v>1</v>
      </c>
      <c r="M582" s="453">
        <v>29</v>
      </c>
      <c r="N582" s="453"/>
      <c r="O582" s="453"/>
      <c r="P582" s="523"/>
      <c r="Q582" s="454"/>
    </row>
    <row r="583" spans="1:17" ht="14.4" customHeight="1" x14ac:dyDescent="0.3">
      <c r="A583" s="448" t="s">
        <v>1176</v>
      </c>
      <c r="B583" s="449" t="s">
        <v>997</v>
      </c>
      <c r="C583" s="449" t="s">
        <v>998</v>
      </c>
      <c r="D583" s="449" t="s">
        <v>1087</v>
      </c>
      <c r="E583" s="449" t="s">
        <v>1088</v>
      </c>
      <c r="F583" s="453">
        <v>4</v>
      </c>
      <c r="G583" s="453">
        <v>4032</v>
      </c>
      <c r="H583" s="453"/>
      <c r="I583" s="453">
        <v>1008</v>
      </c>
      <c r="J583" s="453"/>
      <c r="K583" s="453"/>
      <c r="L583" s="453"/>
      <c r="M583" s="453"/>
      <c r="N583" s="453"/>
      <c r="O583" s="453"/>
      <c r="P583" s="523"/>
      <c r="Q583" s="454"/>
    </row>
    <row r="584" spans="1:17" ht="14.4" customHeight="1" x14ac:dyDescent="0.3">
      <c r="A584" s="448" t="s">
        <v>1176</v>
      </c>
      <c r="B584" s="449" t="s">
        <v>997</v>
      </c>
      <c r="C584" s="449" t="s">
        <v>998</v>
      </c>
      <c r="D584" s="449" t="s">
        <v>1091</v>
      </c>
      <c r="E584" s="449" t="s">
        <v>1092</v>
      </c>
      <c r="F584" s="453">
        <v>4</v>
      </c>
      <c r="G584" s="453">
        <v>9056</v>
      </c>
      <c r="H584" s="453"/>
      <c r="I584" s="453">
        <v>2264</v>
      </c>
      <c r="J584" s="453"/>
      <c r="K584" s="453"/>
      <c r="L584" s="453"/>
      <c r="M584" s="453"/>
      <c r="N584" s="453"/>
      <c r="O584" s="453"/>
      <c r="P584" s="523"/>
      <c r="Q584" s="454"/>
    </row>
    <row r="585" spans="1:17" ht="14.4" customHeight="1" x14ac:dyDescent="0.3">
      <c r="A585" s="448" t="s">
        <v>1176</v>
      </c>
      <c r="B585" s="449" t="s">
        <v>997</v>
      </c>
      <c r="C585" s="449" t="s">
        <v>998</v>
      </c>
      <c r="D585" s="449" t="s">
        <v>1093</v>
      </c>
      <c r="E585" s="449" t="s">
        <v>1094</v>
      </c>
      <c r="F585" s="453">
        <v>1</v>
      </c>
      <c r="G585" s="453">
        <v>247</v>
      </c>
      <c r="H585" s="453">
        <v>0.93916349809885935</v>
      </c>
      <c r="I585" s="453">
        <v>247</v>
      </c>
      <c r="J585" s="453">
        <v>1</v>
      </c>
      <c r="K585" s="453">
        <v>263</v>
      </c>
      <c r="L585" s="453">
        <v>1</v>
      </c>
      <c r="M585" s="453">
        <v>263</v>
      </c>
      <c r="N585" s="453"/>
      <c r="O585" s="453"/>
      <c r="P585" s="523"/>
      <c r="Q585" s="454"/>
    </row>
    <row r="586" spans="1:17" ht="14.4" customHeight="1" x14ac:dyDescent="0.3">
      <c r="A586" s="448" t="s">
        <v>1176</v>
      </c>
      <c r="B586" s="449" t="s">
        <v>997</v>
      </c>
      <c r="C586" s="449" t="s">
        <v>998</v>
      </c>
      <c r="D586" s="449" t="s">
        <v>1095</v>
      </c>
      <c r="E586" s="449" t="s">
        <v>1096</v>
      </c>
      <c r="F586" s="453">
        <v>1</v>
      </c>
      <c r="G586" s="453">
        <v>2012</v>
      </c>
      <c r="H586" s="453"/>
      <c r="I586" s="453">
        <v>2012</v>
      </c>
      <c r="J586" s="453"/>
      <c r="K586" s="453"/>
      <c r="L586" s="453"/>
      <c r="M586" s="453"/>
      <c r="N586" s="453"/>
      <c r="O586" s="453"/>
      <c r="P586" s="523"/>
      <c r="Q586" s="454"/>
    </row>
    <row r="587" spans="1:17" ht="14.4" customHeight="1" x14ac:dyDescent="0.3">
      <c r="A587" s="448" t="s">
        <v>1177</v>
      </c>
      <c r="B587" s="449" t="s">
        <v>997</v>
      </c>
      <c r="C587" s="449" t="s">
        <v>998</v>
      </c>
      <c r="D587" s="449" t="s">
        <v>999</v>
      </c>
      <c r="E587" s="449" t="s">
        <v>1000</v>
      </c>
      <c r="F587" s="453"/>
      <c r="G587" s="453"/>
      <c r="H587" s="453"/>
      <c r="I587" s="453"/>
      <c r="J587" s="453">
        <v>7</v>
      </c>
      <c r="K587" s="453">
        <v>15582</v>
      </c>
      <c r="L587" s="453">
        <v>1</v>
      </c>
      <c r="M587" s="453">
        <v>2226</v>
      </c>
      <c r="N587" s="453"/>
      <c r="O587" s="453"/>
      <c r="P587" s="523"/>
      <c r="Q587" s="454"/>
    </row>
    <row r="588" spans="1:17" ht="14.4" customHeight="1" x14ac:dyDescent="0.3">
      <c r="A588" s="448" t="s">
        <v>1177</v>
      </c>
      <c r="B588" s="449" t="s">
        <v>997</v>
      </c>
      <c r="C588" s="449" t="s">
        <v>998</v>
      </c>
      <c r="D588" s="449" t="s">
        <v>1003</v>
      </c>
      <c r="E588" s="449" t="s">
        <v>1004</v>
      </c>
      <c r="F588" s="453">
        <v>92</v>
      </c>
      <c r="G588" s="453">
        <v>4968</v>
      </c>
      <c r="H588" s="453">
        <v>0.9517241379310345</v>
      </c>
      <c r="I588" s="453">
        <v>54</v>
      </c>
      <c r="J588" s="453">
        <v>90</v>
      </c>
      <c r="K588" s="453">
        <v>5220</v>
      </c>
      <c r="L588" s="453">
        <v>1</v>
      </c>
      <c r="M588" s="453">
        <v>58</v>
      </c>
      <c r="N588" s="453">
        <v>43</v>
      </c>
      <c r="O588" s="453">
        <v>2494</v>
      </c>
      <c r="P588" s="523">
        <v>0.4777777777777778</v>
      </c>
      <c r="Q588" s="454">
        <v>58</v>
      </c>
    </row>
    <row r="589" spans="1:17" ht="14.4" customHeight="1" x14ac:dyDescent="0.3">
      <c r="A589" s="448" t="s">
        <v>1177</v>
      </c>
      <c r="B589" s="449" t="s">
        <v>997</v>
      </c>
      <c r="C589" s="449" t="s">
        <v>998</v>
      </c>
      <c r="D589" s="449" t="s">
        <v>1011</v>
      </c>
      <c r="E589" s="449" t="s">
        <v>1012</v>
      </c>
      <c r="F589" s="453"/>
      <c r="G589" s="453"/>
      <c r="H589" s="453"/>
      <c r="I589" s="453"/>
      <c r="J589" s="453">
        <v>1</v>
      </c>
      <c r="K589" s="453">
        <v>407</v>
      </c>
      <c r="L589" s="453">
        <v>1</v>
      </c>
      <c r="M589" s="453">
        <v>407</v>
      </c>
      <c r="N589" s="453"/>
      <c r="O589" s="453"/>
      <c r="P589" s="523"/>
      <c r="Q589" s="454"/>
    </row>
    <row r="590" spans="1:17" ht="14.4" customHeight="1" x14ac:dyDescent="0.3">
      <c r="A590" s="448" t="s">
        <v>1177</v>
      </c>
      <c r="B590" s="449" t="s">
        <v>997</v>
      </c>
      <c r="C590" s="449" t="s">
        <v>998</v>
      </c>
      <c r="D590" s="449" t="s">
        <v>1013</v>
      </c>
      <c r="E590" s="449" t="s">
        <v>1014</v>
      </c>
      <c r="F590" s="453">
        <v>391</v>
      </c>
      <c r="G590" s="453">
        <v>67252</v>
      </c>
      <c r="H590" s="453">
        <v>0.71974999464885803</v>
      </c>
      <c r="I590" s="453">
        <v>172</v>
      </c>
      <c r="J590" s="453">
        <v>522</v>
      </c>
      <c r="K590" s="453">
        <v>93438</v>
      </c>
      <c r="L590" s="453">
        <v>1</v>
      </c>
      <c r="M590" s="453">
        <v>179</v>
      </c>
      <c r="N590" s="453">
        <v>457</v>
      </c>
      <c r="O590" s="453">
        <v>82260</v>
      </c>
      <c r="P590" s="523">
        <v>0.8803698709304566</v>
      </c>
      <c r="Q590" s="454">
        <v>180</v>
      </c>
    </row>
    <row r="591" spans="1:17" ht="14.4" customHeight="1" x14ac:dyDescent="0.3">
      <c r="A591" s="448" t="s">
        <v>1177</v>
      </c>
      <c r="B591" s="449" t="s">
        <v>997</v>
      </c>
      <c r="C591" s="449" t="s">
        <v>998</v>
      </c>
      <c r="D591" s="449" t="s">
        <v>1017</v>
      </c>
      <c r="E591" s="449" t="s">
        <v>1018</v>
      </c>
      <c r="F591" s="453">
        <v>531</v>
      </c>
      <c r="G591" s="453">
        <v>170982</v>
      </c>
      <c r="H591" s="453">
        <v>1.3222643260382028</v>
      </c>
      <c r="I591" s="453">
        <v>322</v>
      </c>
      <c r="J591" s="453">
        <v>386</v>
      </c>
      <c r="K591" s="453">
        <v>129310</v>
      </c>
      <c r="L591" s="453">
        <v>1</v>
      </c>
      <c r="M591" s="453">
        <v>335</v>
      </c>
      <c r="N591" s="453">
        <v>494</v>
      </c>
      <c r="O591" s="453">
        <v>165984</v>
      </c>
      <c r="P591" s="523">
        <v>1.2836130229680613</v>
      </c>
      <c r="Q591" s="454">
        <v>336</v>
      </c>
    </row>
    <row r="592" spans="1:17" ht="14.4" customHeight="1" x14ac:dyDescent="0.3">
      <c r="A592" s="448" t="s">
        <v>1177</v>
      </c>
      <c r="B592" s="449" t="s">
        <v>997</v>
      </c>
      <c r="C592" s="449" t="s">
        <v>998</v>
      </c>
      <c r="D592" s="449" t="s">
        <v>1019</v>
      </c>
      <c r="E592" s="449" t="s">
        <v>1020</v>
      </c>
      <c r="F592" s="453"/>
      <c r="G592" s="453"/>
      <c r="H592" s="453"/>
      <c r="I592" s="453"/>
      <c r="J592" s="453">
        <v>5</v>
      </c>
      <c r="K592" s="453">
        <v>2290</v>
      </c>
      <c r="L592" s="453">
        <v>1</v>
      </c>
      <c r="M592" s="453">
        <v>458</v>
      </c>
      <c r="N592" s="453"/>
      <c r="O592" s="453"/>
      <c r="P592" s="523"/>
      <c r="Q592" s="454"/>
    </row>
    <row r="593" spans="1:17" ht="14.4" customHeight="1" x14ac:dyDescent="0.3">
      <c r="A593" s="448" t="s">
        <v>1177</v>
      </c>
      <c r="B593" s="449" t="s">
        <v>997</v>
      </c>
      <c r="C593" s="449" t="s">
        <v>998</v>
      </c>
      <c r="D593" s="449" t="s">
        <v>1021</v>
      </c>
      <c r="E593" s="449" t="s">
        <v>1022</v>
      </c>
      <c r="F593" s="453">
        <v>1003</v>
      </c>
      <c r="G593" s="453">
        <v>342023</v>
      </c>
      <c r="H593" s="453">
        <v>0.98098958557411275</v>
      </c>
      <c r="I593" s="453">
        <v>341</v>
      </c>
      <c r="J593" s="453">
        <v>999</v>
      </c>
      <c r="K593" s="453">
        <v>348651</v>
      </c>
      <c r="L593" s="453">
        <v>1</v>
      </c>
      <c r="M593" s="453">
        <v>349</v>
      </c>
      <c r="N593" s="453">
        <v>1176</v>
      </c>
      <c r="O593" s="453">
        <v>410424</v>
      </c>
      <c r="P593" s="523">
        <v>1.1771771771771771</v>
      </c>
      <c r="Q593" s="454">
        <v>349</v>
      </c>
    </row>
    <row r="594" spans="1:17" ht="14.4" customHeight="1" x14ac:dyDescent="0.3">
      <c r="A594" s="448" t="s">
        <v>1177</v>
      </c>
      <c r="B594" s="449" t="s">
        <v>997</v>
      </c>
      <c r="C594" s="449" t="s">
        <v>998</v>
      </c>
      <c r="D594" s="449" t="s">
        <v>1027</v>
      </c>
      <c r="E594" s="449" t="s">
        <v>1028</v>
      </c>
      <c r="F594" s="453"/>
      <c r="G594" s="453"/>
      <c r="H594" s="453"/>
      <c r="I594" s="453"/>
      <c r="J594" s="453"/>
      <c r="K594" s="453"/>
      <c r="L594" s="453"/>
      <c r="M594" s="453"/>
      <c r="N594" s="453">
        <v>1</v>
      </c>
      <c r="O594" s="453">
        <v>6231</v>
      </c>
      <c r="P594" s="523"/>
      <c r="Q594" s="454">
        <v>6231</v>
      </c>
    </row>
    <row r="595" spans="1:17" ht="14.4" customHeight="1" x14ac:dyDescent="0.3">
      <c r="A595" s="448" t="s">
        <v>1177</v>
      </c>
      <c r="B595" s="449" t="s">
        <v>997</v>
      </c>
      <c r="C595" s="449" t="s">
        <v>998</v>
      </c>
      <c r="D595" s="449" t="s">
        <v>1029</v>
      </c>
      <c r="E595" s="449" t="s">
        <v>1030</v>
      </c>
      <c r="F595" s="453"/>
      <c r="G595" s="453"/>
      <c r="H595" s="453"/>
      <c r="I595" s="453"/>
      <c r="J595" s="453">
        <v>1</v>
      </c>
      <c r="K595" s="453">
        <v>117</v>
      </c>
      <c r="L595" s="453">
        <v>1</v>
      </c>
      <c r="M595" s="453">
        <v>117</v>
      </c>
      <c r="N595" s="453">
        <v>2</v>
      </c>
      <c r="O595" s="453">
        <v>234</v>
      </c>
      <c r="P595" s="523">
        <v>2</v>
      </c>
      <c r="Q595" s="454">
        <v>117</v>
      </c>
    </row>
    <row r="596" spans="1:17" ht="14.4" customHeight="1" x14ac:dyDescent="0.3">
      <c r="A596" s="448" t="s">
        <v>1177</v>
      </c>
      <c r="B596" s="449" t="s">
        <v>997</v>
      </c>
      <c r="C596" s="449" t="s">
        <v>998</v>
      </c>
      <c r="D596" s="449" t="s">
        <v>1033</v>
      </c>
      <c r="E596" s="449" t="s">
        <v>1034</v>
      </c>
      <c r="F596" s="453"/>
      <c r="G596" s="453"/>
      <c r="H596" s="453"/>
      <c r="I596" s="453"/>
      <c r="J596" s="453">
        <v>4</v>
      </c>
      <c r="K596" s="453">
        <v>196</v>
      </c>
      <c r="L596" s="453">
        <v>1</v>
      </c>
      <c r="M596" s="453">
        <v>49</v>
      </c>
      <c r="N596" s="453">
        <v>1</v>
      </c>
      <c r="O596" s="453">
        <v>49</v>
      </c>
      <c r="P596" s="523">
        <v>0.25</v>
      </c>
      <c r="Q596" s="454">
        <v>49</v>
      </c>
    </row>
    <row r="597" spans="1:17" ht="14.4" customHeight="1" x14ac:dyDescent="0.3">
      <c r="A597" s="448" t="s">
        <v>1177</v>
      </c>
      <c r="B597" s="449" t="s">
        <v>997</v>
      </c>
      <c r="C597" s="449" t="s">
        <v>998</v>
      </c>
      <c r="D597" s="449" t="s">
        <v>1035</v>
      </c>
      <c r="E597" s="449" t="s">
        <v>1036</v>
      </c>
      <c r="F597" s="453">
        <v>48</v>
      </c>
      <c r="G597" s="453">
        <v>18048</v>
      </c>
      <c r="H597" s="453">
        <v>0.43181165661785814</v>
      </c>
      <c r="I597" s="453">
        <v>376</v>
      </c>
      <c r="J597" s="453">
        <v>108</v>
      </c>
      <c r="K597" s="453">
        <v>41796</v>
      </c>
      <c r="L597" s="453">
        <v>1</v>
      </c>
      <c r="M597" s="453">
        <v>387</v>
      </c>
      <c r="N597" s="453">
        <v>123</v>
      </c>
      <c r="O597" s="453">
        <v>48093</v>
      </c>
      <c r="P597" s="523">
        <v>1.1506603502727533</v>
      </c>
      <c r="Q597" s="454">
        <v>391</v>
      </c>
    </row>
    <row r="598" spans="1:17" ht="14.4" customHeight="1" x14ac:dyDescent="0.3">
      <c r="A598" s="448" t="s">
        <v>1177</v>
      </c>
      <c r="B598" s="449" t="s">
        <v>997</v>
      </c>
      <c r="C598" s="449" t="s">
        <v>998</v>
      </c>
      <c r="D598" s="449" t="s">
        <v>1037</v>
      </c>
      <c r="E598" s="449" t="s">
        <v>1038</v>
      </c>
      <c r="F598" s="453">
        <v>1</v>
      </c>
      <c r="G598" s="453">
        <v>37</v>
      </c>
      <c r="H598" s="453">
        <v>0.24342105263157895</v>
      </c>
      <c r="I598" s="453">
        <v>37</v>
      </c>
      <c r="J598" s="453">
        <v>4</v>
      </c>
      <c r="K598" s="453">
        <v>152</v>
      </c>
      <c r="L598" s="453">
        <v>1</v>
      </c>
      <c r="M598" s="453">
        <v>38</v>
      </c>
      <c r="N598" s="453">
        <v>2</v>
      </c>
      <c r="O598" s="453">
        <v>76</v>
      </c>
      <c r="P598" s="523">
        <v>0.5</v>
      </c>
      <c r="Q598" s="454">
        <v>38</v>
      </c>
    </row>
    <row r="599" spans="1:17" ht="14.4" customHeight="1" x14ac:dyDescent="0.3">
      <c r="A599" s="448" t="s">
        <v>1177</v>
      </c>
      <c r="B599" s="449" t="s">
        <v>997</v>
      </c>
      <c r="C599" s="449" t="s">
        <v>998</v>
      </c>
      <c r="D599" s="449" t="s">
        <v>1039</v>
      </c>
      <c r="E599" s="449" t="s">
        <v>1040</v>
      </c>
      <c r="F599" s="453"/>
      <c r="G599" s="453"/>
      <c r="H599" s="453"/>
      <c r="I599" s="453"/>
      <c r="J599" s="453">
        <v>1</v>
      </c>
      <c r="K599" s="453">
        <v>264</v>
      </c>
      <c r="L599" s="453">
        <v>1</v>
      </c>
      <c r="M599" s="453">
        <v>264</v>
      </c>
      <c r="N599" s="453"/>
      <c r="O599" s="453"/>
      <c r="P599" s="523"/>
      <c r="Q599" s="454"/>
    </row>
    <row r="600" spans="1:17" ht="14.4" customHeight="1" x14ac:dyDescent="0.3">
      <c r="A600" s="448" t="s">
        <v>1177</v>
      </c>
      <c r="B600" s="449" t="s">
        <v>997</v>
      </c>
      <c r="C600" s="449" t="s">
        <v>998</v>
      </c>
      <c r="D600" s="449" t="s">
        <v>1041</v>
      </c>
      <c r="E600" s="449" t="s">
        <v>1042</v>
      </c>
      <c r="F600" s="453">
        <v>52</v>
      </c>
      <c r="G600" s="453">
        <v>35152</v>
      </c>
      <c r="H600" s="453">
        <v>0.97905525846702313</v>
      </c>
      <c r="I600" s="453">
        <v>676</v>
      </c>
      <c r="J600" s="453">
        <v>51</v>
      </c>
      <c r="K600" s="453">
        <v>35904</v>
      </c>
      <c r="L600" s="453">
        <v>1</v>
      </c>
      <c r="M600" s="453">
        <v>704</v>
      </c>
      <c r="N600" s="453">
        <v>27</v>
      </c>
      <c r="O600" s="453">
        <v>19035</v>
      </c>
      <c r="P600" s="523">
        <v>0.53016377005347592</v>
      </c>
      <c r="Q600" s="454">
        <v>705</v>
      </c>
    </row>
    <row r="601" spans="1:17" ht="14.4" customHeight="1" x14ac:dyDescent="0.3">
      <c r="A601" s="448" t="s">
        <v>1177</v>
      </c>
      <c r="B601" s="449" t="s">
        <v>997</v>
      </c>
      <c r="C601" s="449" t="s">
        <v>998</v>
      </c>
      <c r="D601" s="449" t="s">
        <v>1043</v>
      </c>
      <c r="E601" s="449" t="s">
        <v>1044</v>
      </c>
      <c r="F601" s="453">
        <v>2</v>
      </c>
      <c r="G601" s="453">
        <v>276</v>
      </c>
      <c r="H601" s="453">
        <v>0.93877551020408168</v>
      </c>
      <c r="I601" s="453">
        <v>138</v>
      </c>
      <c r="J601" s="453">
        <v>2</v>
      </c>
      <c r="K601" s="453">
        <v>294</v>
      </c>
      <c r="L601" s="453">
        <v>1</v>
      </c>
      <c r="M601" s="453">
        <v>147</v>
      </c>
      <c r="N601" s="453">
        <v>3</v>
      </c>
      <c r="O601" s="453">
        <v>441</v>
      </c>
      <c r="P601" s="523">
        <v>1.5</v>
      </c>
      <c r="Q601" s="454">
        <v>147</v>
      </c>
    </row>
    <row r="602" spans="1:17" ht="14.4" customHeight="1" x14ac:dyDescent="0.3">
      <c r="A602" s="448" t="s">
        <v>1177</v>
      </c>
      <c r="B602" s="449" t="s">
        <v>997</v>
      </c>
      <c r="C602" s="449" t="s">
        <v>998</v>
      </c>
      <c r="D602" s="449" t="s">
        <v>1045</v>
      </c>
      <c r="E602" s="449" t="s">
        <v>1046</v>
      </c>
      <c r="F602" s="453">
        <v>16</v>
      </c>
      <c r="G602" s="453">
        <v>4560</v>
      </c>
      <c r="H602" s="453">
        <v>0.88235294117647056</v>
      </c>
      <c r="I602" s="453">
        <v>285</v>
      </c>
      <c r="J602" s="453">
        <v>17</v>
      </c>
      <c r="K602" s="453">
        <v>5168</v>
      </c>
      <c r="L602" s="453">
        <v>1</v>
      </c>
      <c r="M602" s="453">
        <v>304</v>
      </c>
      <c r="N602" s="453">
        <v>18</v>
      </c>
      <c r="O602" s="453">
        <v>5490</v>
      </c>
      <c r="P602" s="523">
        <v>1.0623065015479876</v>
      </c>
      <c r="Q602" s="454">
        <v>305</v>
      </c>
    </row>
    <row r="603" spans="1:17" ht="14.4" customHeight="1" x14ac:dyDescent="0.3">
      <c r="A603" s="448" t="s">
        <v>1177</v>
      </c>
      <c r="B603" s="449" t="s">
        <v>997</v>
      </c>
      <c r="C603" s="449" t="s">
        <v>998</v>
      </c>
      <c r="D603" s="449" t="s">
        <v>1047</v>
      </c>
      <c r="E603" s="449" t="s">
        <v>1048</v>
      </c>
      <c r="F603" s="453"/>
      <c r="G603" s="453"/>
      <c r="H603" s="453"/>
      <c r="I603" s="453"/>
      <c r="J603" s="453">
        <v>7</v>
      </c>
      <c r="K603" s="453">
        <v>25949</v>
      </c>
      <c r="L603" s="453">
        <v>1</v>
      </c>
      <c r="M603" s="453">
        <v>3707</v>
      </c>
      <c r="N603" s="453">
        <v>2</v>
      </c>
      <c r="O603" s="453">
        <v>7424</v>
      </c>
      <c r="P603" s="523">
        <v>0.28609965701953832</v>
      </c>
      <c r="Q603" s="454">
        <v>3712</v>
      </c>
    </row>
    <row r="604" spans="1:17" ht="14.4" customHeight="1" x14ac:dyDescent="0.3">
      <c r="A604" s="448" t="s">
        <v>1177</v>
      </c>
      <c r="B604" s="449" t="s">
        <v>997</v>
      </c>
      <c r="C604" s="449" t="s">
        <v>998</v>
      </c>
      <c r="D604" s="449" t="s">
        <v>1049</v>
      </c>
      <c r="E604" s="449" t="s">
        <v>1050</v>
      </c>
      <c r="F604" s="453">
        <v>447</v>
      </c>
      <c r="G604" s="453">
        <v>206514</v>
      </c>
      <c r="H604" s="453">
        <v>1.0583405934505201</v>
      </c>
      <c r="I604" s="453">
        <v>462</v>
      </c>
      <c r="J604" s="453">
        <v>395</v>
      </c>
      <c r="K604" s="453">
        <v>195130</v>
      </c>
      <c r="L604" s="453">
        <v>1</v>
      </c>
      <c r="M604" s="453">
        <v>494</v>
      </c>
      <c r="N604" s="453">
        <v>396</v>
      </c>
      <c r="O604" s="453">
        <v>195624</v>
      </c>
      <c r="P604" s="523">
        <v>1.0025316455696203</v>
      </c>
      <c r="Q604" s="454">
        <v>494</v>
      </c>
    </row>
    <row r="605" spans="1:17" ht="14.4" customHeight="1" x14ac:dyDescent="0.3">
      <c r="A605" s="448" t="s">
        <v>1177</v>
      </c>
      <c r="B605" s="449" t="s">
        <v>997</v>
      </c>
      <c r="C605" s="449" t="s">
        <v>998</v>
      </c>
      <c r="D605" s="449" t="s">
        <v>1051</v>
      </c>
      <c r="E605" s="449" t="s">
        <v>1052</v>
      </c>
      <c r="F605" s="453"/>
      <c r="G605" s="453"/>
      <c r="H605" s="453"/>
      <c r="I605" s="453"/>
      <c r="J605" s="453">
        <v>3</v>
      </c>
      <c r="K605" s="453">
        <v>19713</v>
      </c>
      <c r="L605" s="453">
        <v>1</v>
      </c>
      <c r="M605" s="453">
        <v>6571</v>
      </c>
      <c r="N605" s="453">
        <v>1</v>
      </c>
      <c r="O605" s="453">
        <v>6580</v>
      </c>
      <c r="P605" s="523">
        <v>0.3337898848475625</v>
      </c>
      <c r="Q605" s="454">
        <v>6580</v>
      </c>
    </row>
    <row r="606" spans="1:17" ht="14.4" customHeight="1" x14ac:dyDescent="0.3">
      <c r="A606" s="448" t="s">
        <v>1177</v>
      </c>
      <c r="B606" s="449" t="s">
        <v>997</v>
      </c>
      <c r="C606" s="449" t="s">
        <v>998</v>
      </c>
      <c r="D606" s="449" t="s">
        <v>1053</v>
      </c>
      <c r="E606" s="449" t="s">
        <v>1054</v>
      </c>
      <c r="F606" s="453">
        <v>448</v>
      </c>
      <c r="G606" s="453">
        <v>159488</v>
      </c>
      <c r="H606" s="453">
        <v>1.0749342859068545</v>
      </c>
      <c r="I606" s="453">
        <v>356</v>
      </c>
      <c r="J606" s="453">
        <v>401</v>
      </c>
      <c r="K606" s="453">
        <v>148370</v>
      </c>
      <c r="L606" s="453">
        <v>1</v>
      </c>
      <c r="M606" s="453">
        <v>370</v>
      </c>
      <c r="N606" s="453">
        <v>416</v>
      </c>
      <c r="O606" s="453">
        <v>153920</v>
      </c>
      <c r="P606" s="523">
        <v>1.0374064837905237</v>
      </c>
      <c r="Q606" s="454">
        <v>370</v>
      </c>
    </row>
    <row r="607" spans="1:17" ht="14.4" customHeight="1" x14ac:dyDescent="0.3">
      <c r="A607" s="448" t="s">
        <v>1177</v>
      </c>
      <c r="B607" s="449" t="s">
        <v>997</v>
      </c>
      <c r="C607" s="449" t="s">
        <v>998</v>
      </c>
      <c r="D607" s="449" t="s">
        <v>1055</v>
      </c>
      <c r="E607" s="449" t="s">
        <v>1056</v>
      </c>
      <c r="F607" s="453">
        <v>1</v>
      </c>
      <c r="G607" s="453">
        <v>2917</v>
      </c>
      <c r="H607" s="453">
        <v>0.93945249597423508</v>
      </c>
      <c r="I607" s="453">
        <v>2917</v>
      </c>
      <c r="J607" s="453">
        <v>1</v>
      </c>
      <c r="K607" s="453">
        <v>3105</v>
      </c>
      <c r="L607" s="453">
        <v>1</v>
      </c>
      <c r="M607" s="453">
        <v>3105</v>
      </c>
      <c r="N607" s="453">
        <v>2</v>
      </c>
      <c r="O607" s="453">
        <v>6216</v>
      </c>
      <c r="P607" s="523">
        <v>2.0019323671497586</v>
      </c>
      <c r="Q607" s="454">
        <v>3108</v>
      </c>
    </row>
    <row r="608" spans="1:17" ht="14.4" customHeight="1" x14ac:dyDescent="0.3">
      <c r="A608" s="448" t="s">
        <v>1177</v>
      </c>
      <c r="B608" s="449" t="s">
        <v>997</v>
      </c>
      <c r="C608" s="449" t="s">
        <v>998</v>
      </c>
      <c r="D608" s="449" t="s">
        <v>1057</v>
      </c>
      <c r="E608" s="449" t="s">
        <v>1058</v>
      </c>
      <c r="F608" s="453"/>
      <c r="G608" s="453"/>
      <c r="H608" s="453"/>
      <c r="I608" s="453"/>
      <c r="J608" s="453"/>
      <c r="K608" s="453"/>
      <c r="L608" s="453"/>
      <c r="M608" s="453"/>
      <c r="N608" s="453">
        <v>1</v>
      </c>
      <c r="O608" s="453">
        <v>12794</v>
      </c>
      <c r="P608" s="523"/>
      <c r="Q608" s="454">
        <v>12794</v>
      </c>
    </row>
    <row r="609" spans="1:17" ht="14.4" customHeight="1" x14ac:dyDescent="0.3">
      <c r="A609" s="448" t="s">
        <v>1177</v>
      </c>
      <c r="B609" s="449" t="s">
        <v>997</v>
      </c>
      <c r="C609" s="449" t="s">
        <v>998</v>
      </c>
      <c r="D609" s="449" t="s">
        <v>1059</v>
      </c>
      <c r="E609" s="449" t="s">
        <v>1060</v>
      </c>
      <c r="F609" s="453">
        <v>38</v>
      </c>
      <c r="G609" s="453">
        <v>3990</v>
      </c>
      <c r="H609" s="453">
        <v>1.027027027027027</v>
      </c>
      <c r="I609" s="453">
        <v>105</v>
      </c>
      <c r="J609" s="453">
        <v>35</v>
      </c>
      <c r="K609" s="453">
        <v>3885</v>
      </c>
      <c r="L609" s="453">
        <v>1</v>
      </c>
      <c r="M609" s="453">
        <v>111</v>
      </c>
      <c r="N609" s="453">
        <v>52</v>
      </c>
      <c r="O609" s="453">
        <v>5772</v>
      </c>
      <c r="P609" s="523">
        <v>1.4857142857142858</v>
      </c>
      <c r="Q609" s="454">
        <v>111</v>
      </c>
    </row>
    <row r="610" spans="1:17" ht="14.4" customHeight="1" x14ac:dyDescent="0.3">
      <c r="A610" s="448" t="s">
        <v>1177</v>
      </c>
      <c r="B610" s="449" t="s">
        <v>997</v>
      </c>
      <c r="C610" s="449" t="s">
        <v>998</v>
      </c>
      <c r="D610" s="449" t="s">
        <v>1061</v>
      </c>
      <c r="E610" s="449" t="s">
        <v>1062</v>
      </c>
      <c r="F610" s="453">
        <v>4</v>
      </c>
      <c r="G610" s="453">
        <v>468</v>
      </c>
      <c r="H610" s="453">
        <v>0.74880000000000002</v>
      </c>
      <c r="I610" s="453">
        <v>117</v>
      </c>
      <c r="J610" s="453">
        <v>5</v>
      </c>
      <c r="K610" s="453">
        <v>625</v>
      </c>
      <c r="L610" s="453">
        <v>1</v>
      </c>
      <c r="M610" s="453">
        <v>125</v>
      </c>
      <c r="N610" s="453"/>
      <c r="O610" s="453"/>
      <c r="P610" s="523"/>
      <c r="Q610" s="454"/>
    </row>
    <row r="611" spans="1:17" ht="14.4" customHeight="1" x14ac:dyDescent="0.3">
      <c r="A611" s="448" t="s">
        <v>1177</v>
      </c>
      <c r="B611" s="449" t="s">
        <v>997</v>
      </c>
      <c r="C611" s="449" t="s">
        <v>998</v>
      </c>
      <c r="D611" s="449" t="s">
        <v>1063</v>
      </c>
      <c r="E611" s="449" t="s">
        <v>1064</v>
      </c>
      <c r="F611" s="453">
        <v>38</v>
      </c>
      <c r="G611" s="453">
        <v>17594</v>
      </c>
      <c r="H611" s="453">
        <v>0.56418149751483082</v>
      </c>
      <c r="I611" s="453">
        <v>463</v>
      </c>
      <c r="J611" s="453">
        <v>63</v>
      </c>
      <c r="K611" s="453">
        <v>31185</v>
      </c>
      <c r="L611" s="453">
        <v>1</v>
      </c>
      <c r="M611" s="453">
        <v>495</v>
      </c>
      <c r="N611" s="453">
        <v>74</v>
      </c>
      <c r="O611" s="453">
        <v>36630</v>
      </c>
      <c r="P611" s="523">
        <v>1.1746031746031746</v>
      </c>
      <c r="Q611" s="454">
        <v>495</v>
      </c>
    </row>
    <row r="612" spans="1:17" ht="14.4" customHeight="1" x14ac:dyDescent="0.3">
      <c r="A612" s="448" t="s">
        <v>1177</v>
      </c>
      <c r="B612" s="449" t="s">
        <v>997</v>
      </c>
      <c r="C612" s="449" t="s">
        <v>998</v>
      </c>
      <c r="D612" s="449" t="s">
        <v>1065</v>
      </c>
      <c r="E612" s="449" t="s">
        <v>1066</v>
      </c>
      <c r="F612" s="453">
        <v>3</v>
      </c>
      <c r="G612" s="453">
        <v>3804</v>
      </c>
      <c r="H612" s="453">
        <v>0.74123148869836319</v>
      </c>
      <c r="I612" s="453">
        <v>1268</v>
      </c>
      <c r="J612" s="453">
        <v>4</v>
      </c>
      <c r="K612" s="453">
        <v>5132</v>
      </c>
      <c r="L612" s="453">
        <v>1</v>
      </c>
      <c r="M612" s="453">
        <v>1283</v>
      </c>
      <c r="N612" s="453">
        <v>4</v>
      </c>
      <c r="O612" s="453">
        <v>5140</v>
      </c>
      <c r="P612" s="523">
        <v>1.0015588464536243</v>
      </c>
      <c r="Q612" s="454">
        <v>1285</v>
      </c>
    </row>
    <row r="613" spans="1:17" ht="14.4" customHeight="1" x14ac:dyDescent="0.3">
      <c r="A613" s="448" t="s">
        <v>1177</v>
      </c>
      <c r="B613" s="449" t="s">
        <v>997</v>
      </c>
      <c r="C613" s="449" t="s">
        <v>998</v>
      </c>
      <c r="D613" s="449" t="s">
        <v>1067</v>
      </c>
      <c r="E613" s="449" t="s">
        <v>1068</v>
      </c>
      <c r="F613" s="453">
        <v>170</v>
      </c>
      <c r="G613" s="453">
        <v>74290</v>
      </c>
      <c r="H613" s="453">
        <v>0.99948875255623726</v>
      </c>
      <c r="I613" s="453">
        <v>437</v>
      </c>
      <c r="J613" s="453">
        <v>163</v>
      </c>
      <c r="K613" s="453">
        <v>74328</v>
      </c>
      <c r="L613" s="453">
        <v>1</v>
      </c>
      <c r="M613" s="453">
        <v>456</v>
      </c>
      <c r="N613" s="453">
        <v>179</v>
      </c>
      <c r="O613" s="453">
        <v>81624</v>
      </c>
      <c r="P613" s="523">
        <v>1.0981595092024541</v>
      </c>
      <c r="Q613" s="454">
        <v>456</v>
      </c>
    </row>
    <row r="614" spans="1:17" ht="14.4" customHeight="1" x14ac:dyDescent="0.3">
      <c r="A614" s="448" t="s">
        <v>1177</v>
      </c>
      <c r="B614" s="449" t="s">
        <v>997</v>
      </c>
      <c r="C614" s="449" t="s">
        <v>998</v>
      </c>
      <c r="D614" s="449" t="s">
        <v>1069</v>
      </c>
      <c r="E614" s="449" t="s">
        <v>1070</v>
      </c>
      <c r="F614" s="453">
        <v>936</v>
      </c>
      <c r="G614" s="453">
        <v>50544</v>
      </c>
      <c r="H614" s="453">
        <v>0.9431258396775638</v>
      </c>
      <c r="I614" s="453">
        <v>54</v>
      </c>
      <c r="J614" s="453">
        <v>924</v>
      </c>
      <c r="K614" s="453">
        <v>53592</v>
      </c>
      <c r="L614" s="453">
        <v>1</v>
      </c>
      <c r="M614" s="453">
        <v>58</v>
      </c>
      <c r="N614" s="453">
        <v>482</v>
      </c>
      <c r="O614" s="453">
        <v>27956</v>
      </c>
      <c r="P614" s="523">
        <v>0.52164502164502169</v>
      </c>
      <c r="Q614" s="454">
        <v>58</v>
      </c>
    </row>
    <row r="615" spans="1:17" ht="14.4" customHeight="1" x14ac:dyDescent="0.3">
      <c r="A615" s="448" t="s">
        <v>1177</v>
      </c>
      <c r="B615" s="449" t="s">
        <v>997</v>
      </c>
      <c r="C615" s="449" t="s">
        <v>998</v>
      </c>
      <c r="D615" s="449" t="s">
        <v>1071</v>
      </c>
      <c r="E615" s="449" t="s">
        <v>1072</v>
      </c>
      <c r="F615" s="453"/>
      <c r="G615" s="453"/>
      <c r="H615" s="453"/>
      <c r="I615" s="453"/>
      <c r="J615" s="453">
        <v>97</v>
      </c>
      <c r="K615" s="453">
        <v>210781</v>
      </c>
      <c r="L615" s="453">
        <v>1</v>
      </c>
      <c r="M615" s="453">
        <v>2173</v>
      </c>
      <c r="N615" s="453">
        <v>83</v>
      </c>
      <c r="O615" s="453">
        <v>180359</v>
      </c>
      <c r="P615" s="523">
        <v>0.85567010309278346</v>
      </c>
      <c r="Q615" s="454">
        <v>2173</v>
      </c>
    </row>
    <row r="616" spans="1:17" ht="14.4" customHeight="1" x14ac:dyDescent="0.3">
      <c r="A616" s="448" t="s">
        <v>1177</v>
      </c>
      <c r="B616" s="449" t="s">
        <v>997</v>
      </c>
      <c r="C616" s="449" t="s">
        <v>998</v>
      </c>
      <c r="D616" s="449" t="s">
        <v>1075</v>
      </c>
      <c r="E616" s="449" t="s">
        <v>1076</v>
      </c>
      <c r="F616" s="453"/>
      <c r="G616" s="453"/>
      <c r="H616" s="453"/>
      <c r="I616" s="453"/>
      <c r="J616" s="453"/>
      <c r="K616" s="453"/>
      <c r="L616" s="453"/>
      <c r="M616" s="453"/>
      <c r="N616" s="453">
        <v>1</v>
      </c>
      <c r="O616" s="453">
        <v>253</v>
      </c>
      <c r="P616" s="523"/>
      <c r="Q616" s="454">
        <v>253</v>
      </c>
    </row>
    <row r="617" spans="1:17" ht="14.4" customHeight="1" x14ac:dyDescent="0.3">
      <c r="A617" s="448" t="s">
        <v>1177</v>
      </c>
      <c r="B617" s="449" t="s">
        <v>997</v>
      </c>
      <c r="C617" s="449" t="s">
        <v>998</v>
      </c>
      <c r="D617" s="449" t="s">
        <v>1077</v>
      </c>
      <c r="E617" s="449" t="s">
        <v>1078</v>
      </c>
      <c r="F617" s="453">
        <v>28</v>
      </c>
      <c r="G617" s="453">
        <v>4732</v>
      </c>
      <c r="H617" s="453">
        <v>0.11911894273127753</v>
      </c>
      <c r="I617" s="453">
        <v>169</v>
      </c>
      <c r="J617" s="453">
        <v>227</v>
      </c>
      <c r="K617" s="453">
        <v>39725</v>
      </c>
      <c r="L617" s="453">
        <v>1</v>
      </c>
      <c r="M617" s="453">
        <v>175</v>
      </c>
      <c r="N617" s="453">
        <v>116</v>
      </c>
      <c r="O617" s="453">
        <v>20416</v>
      </c>
      <c r="P617" s="523">
        <v>0.5139332913782253</v>
      </c>
      <c r="Q617" s="454">
        <v>176</v>
      </c>
    </row>
    <row r="618" spans="1:17" ht="14.4" customHeight="1" x14ac:dyDescent="0.3">
      <c r="A618" s="448" t="s">
        <v>1177</v>
      </c>
      <c r="B618" s="449" t="s">
        <v>997</v>
      </c>
      <c r="C618" s="449" t="s">
        <v>998</v>
      </c>
      <c r="D618" s="449" t="s">
        <v>1079</v>
      </c>
      <c r="E618" s="449" t="s">
        <v>1080</v>
      </c>
      <c r="F618" s="453">
        <v>111</v>
      </c>
      <c r="G618" s="453">
        <v>8991</v>
      </c>
      <c r="H618" s="453">
        <v>0.81997264021887828</v>
      </c>
      <c r="I618" s="453">
        <v>81</v>
      </c>
      <c r="J618" s="453">
        <v>129</v>
      </c>
      <c r="K618" s="453">
        <v>10965</v>
      </c>
      <c r="L618" s="453">
        <v>1</v>
      </c>
      <c r="M618" s="453">
        <v>85</v>
      </c>
      <c r="N618" s="453">
        <v>69</v>
      </c>
      <c r="O618" s="453">
        <v>5865</v>
      </c>
      <c r="P618" s="523">
        <v>0.53488372093023251</v>
      </c>
      <c r="Q618" s="454">
        <v>85</v>
      </c>
    </row>
    <row r="619" spans="1:17" ht="14.4" customHeight="1" x14ac:dyDescent="0.3">
      <c r="A619" s="448" t="s">
        <v>1177</v>
      </c>
      <c r="B619" s="449" t="s">
        <v>997</v>
      </c>
      <c r="C619" s="449" t="s">
        <v>998</v>
      </c>
      <c r="D619" s="449" t="s">
        <v>1081</v>
      </c>
      <c r="E619" s="449" t="s">
        <v>1082</v>
      </c>
      <c r="F619" s="453"/>
      <c r="G619" s="453"/>
      <c r="H619" s="453"/>
      <c r="I619" s="453"/>
      <c r="J619" s="453">
        <v>1</v>
      </c>
      <c r="K619" s="453">
        <v>178</v>
      </c>
      <c r="L619" s="453">
        <v>1</v>
      </c>
      <c r="M619" s="453">
        <v>178</v>
      </c>
      <c r="N619" s="453"/>
      <c r="O619" s="453"/>
      <c r="P619" s="523"/>
      <c r="Q619" s="454"/>
    </row>
    <row r="620" spans="1:17" ht="14.4" customHeight="1" x14ac:dyDescent="0.3">
      <c r="A620" s="448" t="s">
        <v>1177</v>
      </c>
      <c r="B620" s="449" t="s">
        <v>997</v>
      </c>
      <c r="C620" s="449" t="s">
        <v>998</v>
      </c>
      <c r="D620" s="449" t="s">
        <v>1083</v>
      </c>
      <c r="E620" s="449" t="s">
        <v>1084</v>
      </c>
      <c r="F620" s="453">
        <v>2</v>
      </c>
      <c r="G620" s="453">
        <v>326</v>
      </c>
      <c r="H620" s="453">
        <v>0.13778529163144548</v>
      </c>
      <c r="I620" s="453">
        <v>163</v>
      </c>
      <c r="J620" s="453">
        <v>14</v>
      </c>
      <c r="K620" s="453">
        <v>2366</v>
      </c>
      <c r="L620" s="453">
        <v>1</v>
      </c>
      <c r="M620" s="453">
        <v>169</v>
      </c>
      <c r="N620" s="453">
        <v>2</v>
      </c>
      <c r="O620" s="453">
        <v>340</v>
      </c>
      <c r="P620" s="523">
        <v>0.1437024513947591</v>
      </c>
      <c r="Q620" s="454">
        <v>170</v>
      </c>
    </row>
    <row r="621" spans="1:17" ht="14.4" customHeight="1" x14ac:dyDescent="0.3">
      <c r="A621" s="448" t="s">
        <v>1177</v>
      </c>
      <c r="B621" s="449" t="s">
        <v>997</v>
      </c>
      <c r="C621" s="449" t="s">
        <v>998</v>
      </c>
      <c r="D621" s="449" t="s">
        <v>1085</v>
      </c>
      <c r="E621" s="449" t="s">
        <v>1086</v>
      </c>
      <c r="F621" s="453"/>
      <c r="G621" s="453"/>
      <c r="H621" s="453"/>
      <c r="I621" s="453"/>
      <c r="J621" s="453">
        <v>2</v>
      </c>
      <c r="K621" s="453">
        <v>58</v>
      </c>
      <c r="L621" s="453">
        <v>1</v>
      </c>
      <c r="M621" s="453">
        <v>29</v>
      </c>
      <c r="N621" s="453">
        <v>1</v>
      </c>
      <c r="O621" s="453">
        <v>29</v>
      </c>
      <c r="P621" s="523">
        <v>0.5</v>
      </c>
      <c r="Q621" s="454">
        <v>29</v>
      </c>
    </row>
    <row r="622" spans="1:17" ht="14.4" customHeight="1" x14ac:dyDescent="0.3">
      <c r="A622" s="448" t="s">
        <v>1177</v>
      </c>
      <c r="B622" s="449" t="s">
        <v>997</v>
      </c>
      <c r="C622" s="449" t="s">
        <v>998</v>
      </c>
      <c r="D622" s="449" t="s">
        <v>1087</v>
      </c>
      <c r="E622" s="449" t="s">
        <v>1088</v>
      </c>
      <c r="F622" s="453">
        <v>7</v>
      </c>
      <c r="G622" s="453">
        <v>7056</v>
      </c>
      <c r="H622" s="453">
        <v>0.87240356083086057</v>
      </c>
      <c r="I622" s="453">
        <v>1008</v>
      </c>
      <c r="J622" s="453">
        <v>8</v>
      </c>
      <c r="K622" s="453">
        <v>8088</v>
      </c>
      <c r="L622" s="453">
        <v>1</v>
      </c>
      <c r="M622" s="453">
        <v>1011</v>
      </c>
      <c r="N622" s="453">
        <v>10</v>
      </c>
      <c r="O622" s="453">
        <v>10120</v>
      </c>
      <c r="P622" s="523">
        <v>1.2512363996043521</v>
      </c>
      <c r="Q622" s="454">
        <v>1012</v>
      </c>
    </row>
    <row r="623" spans="1:17" ht="14.4" customHeight="1" x14ac:dyDescent="0.3">
      <c r="A623" s="448" t="s">
        <v>1177</v>
      </c>
      <c r="B623" s="449" t="s">
        <v>997</v>
      </c>
      <c r="C623" s="449" t="s">
        <v>998</v>
      </c>
      <c r="D623" s="449" t="s">
        <v>1089</v>
      </c>
      <c r="E623" s="449" t="s">
        <v>1090</v>
      </c>
      <c r="F623" s="453">
        <v>4</v>
      </c>
      <c r="G623" s="453">
        <v>680</v>
      </c>
      <c r="H623" s="453">
        <v>0.96590909090909094</v>
      </c>
      <c r="I623" s="453">
        <v>170</v>
      </c>
      <c r="J623" s="453">
        <v>4</v>
      </c>
      <c r="K623" s="453">
        <v>704</v>
      </c>
      <c r="L623" s="453">
        <v>1</v>
      </c>
      <c r="M623" s="453">
        <v>176</v>
      </c>
      <c r="N623" s="453"/>
      <c r="O623" s="453"/>
      <c r="P623" s="523"/>
      <c r="Q623" s="454"/>
    </row>
    <row r="624" spans="1:17" ht="14.4" customHeight="1" x14ac:dyDescent="0.3">
      <c r="A624" s="448" t="s">
        <v>1177</v>
      </c>
      <c r="B624" s="449" t="s">
        <v>997</v>
      </c>
      <c r="C624" s="449" t="s">
        <v>998</v>
      </c>
      <c r="D624" s="449" t="s">
        <v>1091</v>
      </c>
      <c r="E624" s="449" t="s">
        <v>1092</v>
      </c>
      <c r="F624" s="453">
        <v>11</v>
      </c>
      <c r="G624" s="453">
        <v>24904</v>
      </c>
      <c r="H624" s="453">
        <v>1.3570183086312118</v>
      </c>
      <c r="I624" s="453">
        <v>2264</v>
      </c>
      <c r="J624" s="453">
        <v>8</v>
      </c>
      <c r="K624" s="453">
        <v>18352</v>
      </c>
      <c r="L624" s="453">
        <v>1</v>
      </c>
      <c r="M624" s="453">
        <v>2294</v>
      </c>
      <c r="N624" s="453">
        <v>8</v>
      </c>
      <c r="O624" s="453">
        <v>18376</v>
      </c>
      <c r="P624" s="523">
        <v>1.0013077593722755</v>
      </c>
      <c r="Q624" s="454">
        <v>2297</v>
      </c>
    </row>
    <row r="625" spans="1:17" ht="14.4" customHeight="1" x14ac:dyDescent="0.3">
      <c r="A625" s="448" t="s">
        <v>1177</v>
      </c>
      <c r="B625" s="449" t="s">
        <v>997</v>
      </c>
      <c r="C625" s="449" t="s">
        <v>998</v>
      </c>
      <c r="D625" s="449" t="s">
        <v>1093</v>
      </c>
      <c r="E625" s="449" t="s">
        <v>1094</v>
      </c>
      <c r="F625" s="453">
        <v>24</v>
      </c>
      <c r="G625" s="453">
        <v>5928</v>
      </c>
      <c r="H625" s="453">
        <v>0.46958174904942968</v>
      </c>
      <c r="I625" s="453">
        <v>247</v>
      </c>
      <c r="J625" s="453">
        <v>48</v>
      </c>
      <c r="K625" s="453">
        <v>12624</v>
      </c>
      <c r="L625" s="453">
        <v>1</v>
      </c>
      <c r="M625" s="453">
        <v>263</v>
      </c>
      <c r="N625" s="453">
        <v>64</v>
      </c>
      <c r="O625" s="453">
        <v>16896</v>
      </c>
      <c r="P625" s="523">
        <v>1.338403041825095</v>
      </c>
      <c r="Q625" s="454">
        <v>264</v>
      </c>
    </row>
    <row r="626" spans="1:17" ht="14.4" customHeight="1" x14ac:dyDescent="0.3">
      <c r="A626" s="448" t="s">
        <v>1177</v>
      </c>
      <c r="B626" s="449" t="s">
        <v>997</v>
      </c>
      <c r="C626" s="449" t="s">
        <v>998</v>
      </c>
      <c r="D626" s="449" t="s">
        <v>1095</v>
      </c>
      <c r="E626" s="449" t="s">
        <v>1096</v>
      </c>
      <c r="F626" s="453">
        <v>19</v>
      </c>
      <c r="G626" s="453">
        <v>38228</v>
      </c>
      <c r="H626" s="453">
        <v>0.17769720634035235</v>
      </c>
      <c r="I626" s="453">
        <v>2012</v>
      </c>
      <c r="J626" s="453">
        <v>101</v>
      </c>
      <c r="K626" s="453">
        <v>215130</v>
      </c>
      <c r="L626" s="453">
        <v>1</v>
      </c>
      <c r="M626" s="453">
        <v>2130</v>
      </c>
      <c r="N626" s="453">
        <v>134</v>
      </c>
      <c r="O626" s="453">
        <v>285554</v>
      </c>
      <c r="P626" s="523">
        <v>1.327355552456654</v>
      </c>
      <c r="Q626" s="454">
        <v>2131</v>
      </c>
    </row>
    <row r="627" spans="1:17" ht="14.4" customHeight="1" x14ac:dyDescent="0.3">
      <c r="A627" s="448" t="s">
        <v>1177</v>
      </c>
      <c r="B627" s="449" t="s">
        <v>997</v>
      </c>
      <c r="C627" s="449" t="s">
        <v>998</v>
      </c>
      <c r="D627" s="449" t="s">
        <v>1097</v>
      </c>
      <c r="E627" s="449" t="s">
        <v>1098</v>
      </c>
      <c r="F627" s="453"/>
      <c r="G627" s="453"/>
      <c r="H627" s="453"/>
      <c r="I627" s="453"/>
      <c r="J627" s="453">
        <v>5</v>
      </c>
      <c r="K627" s="453">
        <v>1210</v>
      </c>
      <c r="L627" s="453">
        <v>1</v>
      </c>
      <c r="M627" s="453">
        <v>242</v>
      </c>
      <c r="N627" s="453"/>
      <c r="O627" s="453"/>
      <c r="P627" s="523"/>
      <c r="Q627" s="454"/>
    </row>
    <row r="628" spans="1:17" ht="14.4" customHeight="1" x14ac:dyDescent="0.3">
      <c r="A628" s="448" t="s">
        <v>1177</v>
      </c>
      <c r="B628" s="449" t="s">
        <v>997</v>
      </c>
      <c r="C628" s="449" t="s">
        <v>998</v>
      </c>
      <c r="D628" s="449" t="s">
        <v>1099</v>
      </c>
      <c r="E628" s="449" t="s">
        <v>1100</v>
      </c>
      <c r="F628" s="453"/>
      <c r="G628" s="453"/>
      <c r="H628" s="453"/>
      <c r="I628" s="453"/>
      <c r="J628" s="453">
        <v>10</v>
      </c>
      <c r="K628" s="453">
        <v>4230</v>
      </c>
      <c r="L628" s="453">
        <v>1</v>
      </c>
      <c r="M628" s="453">
        <v>423</v>
      </c>
      <c r="N628" s="453">
        <v>3</v>
      </c>
      <c r="O628" s="453">
        <v>1272</v>
      </c>
      <c r="P628" s="523">
        <v>0.30070921985815602</v>
      </c>
      <c r="Q628" s="454">
        <v>424</v>
      </c>
    </row>
    <row r="629" spans="1:17" ht="14.4" customHeight="1" x14ac:dyDescent="0.3">
      <c r="A629" s="448" t="s">
        <v>1177</v>
      </c>
      <c r="B629" s="449" t="s">
        <v>997</v>
      </c>
      <c r="C629" s="449" t="s">
        <v>998</v>
      </c>
      <c r="D629" s="449" t="s">
        <v>1101</v>
      </c>
      <c r="E629" s="449" t="s">
        <v>1102</v>
      </c>
      <c r="F629" s="453"/>
      <c r="G629" s="453"/>
      <c r="H629" s="453"/>
      <c r="I629" s="453"/>
      <c r="J629" s="453">
        <v>1</v>
      </c>
      <c r="K629" s="453">
        <v>847</v>
      </c>
      <c r="L629" s="453">
        <v>1</v>
      </c>
      <c r="M629" s="453">
        <v>847</v>
      </c>
      <c r="N629" s="453"/>
      <c r="O629" s="453"/>
      <c r="P629" s="523"/>
      <c r="Q629" s="454"/>
    </row>
    <row r="630" spans="1:17" ht="14.4" customHeight="1" x14ac:dyDescent="0.3">
      <c r="A630" s="448" t="s">
        <v>1177</v>
      </c>
      <c r="B630" s="449" t="s">
        <v>997</v>
      </c>
      <c r="C630" s="449" t="s">
        <v>998</v>
      </c>
      <c r="D630" s="449" t="s">
        <v>1104</v>
      </c>
      <c r="E630" s="449" t="s">
        <v>1105</v>
      </c>
      <c r="F630" s="453"/>
      <c r="G630" s="453"/>
      <c r="H630" s="453"/>
      <c r="I630" s="453"/>
      <c r="J630" s="453"/>
      <c r="K630" s="453"/>
      <c r="L630" s="453"/>
      <c r="M630" s="453"/>
      <c r="N630" s="453">
        <v>1</v>
      </c>
      <c r="O630" s="453">
        <v>5220</v>
      </c>
      <c r="P630" s="523"/>
      <c r="Q630" s="454">
        <v>5220</v>
      </c>
    </row>
    <row r="631" spans="1:17" ht="14.4" customHeight="1" x14ac:dyDescent="0.3">
      <c r="A631" s="448" t="s">
        <v>1177</v>
      </c>
      <c r="B631" s="449" t="s">
        <v>997</v>
      </c>
      <c r="C631" s="449" t="s">
        <v>998</v>
      </c>
      <c r="D631" s="449" t="s">
        <v>1106</v>
      </c>
      <c r="E631" s="449" t="s">
        <v>1107</v>
      </c>
      <c r="F631" s="453"/>
      <c r="G631" s="453"/>
      <c r="H631" s="453"/>
      <c r="I631" s="453"/>
      <c r="J631" s="453">
        <v>1</v>
      </c>
      <c r="K631" s="453">
        <v>1055</v>
      </c>
      <c r="L631" s="453">
        <v>1</v>
      </c>
      <c r="M631" s="453">
        <v>1055</v>
      </c>
      <c r="N631" s="453"/>
      <c r="O631" s="453"/>
      <c r="P631" s="523"/>
      <c r="Q631" s="454"/>
    </row>
    <row r="632" spans="1:17" ht="14.4" customHeight="1" x14ac:dyDescent="0.3">
      <c r="A632" s="448" t="s">
        <v>1177</v>
      </c>
      <c r="B632" s="449" t="s">
        <v>997</v>
      </c>
      <c r="C632" s="449" t="s">
        <v>998</v>
      </c>
      <c r="D632" s="449" t="s">
        <v>1108</v>
      </c>
      <c r="E632" s="449" t="s">
        <v>1109</v>
      </c>
      <c r="F632" s="453">
        <v>5</v>
      </c>
      <c r="G632" s="453">
        <v>1345</v>
      </c>
      <c r="H632" s="453">
        <v>0.14594184027777779</v>
      </c>
      <c r="I632" s="453">
        <v>269</v>
      </c>
      <c r="J632" s="453">
        <v>32</v>
      </c>
      <c r="K632" s="453">
        <v>9216</v>
      </c>
      <c r="L632" s="453">
        <v>1</v>
      </c>
      <c r="M632" s="453">
        <v>288</v>
      </c>
      <c r="N632" s="453">
        <v>45</v>
      </c>
      <c r="O632" s="453">
        <v>13005</v>
      </c>
      <c r="P632" s="523">
        <v>1.4111328125</v>
      </c>
      <c r="Q632" s="454">
        <v>289</v>
      </c>
    </row>
    <row r="633" spans="1:17" ht="14.4" customHeight="1" x14ac:dyDescent="0.3">
      <c r="A633" s="448" t="s">
        <v>1177</v>
      </c>
      <c r="B633" s="449" t="s">
        <v>997</v>
      </c>
      <c r="C633" s="449" t="s">
        <v>998</v>
      </c>
      <c r="D633" s="449" t="s">
        <v>1110</v>
      </c>
      <c r="E633" s="449" t="s">
        <v>1111</v>
      </c>
      <c r="F633" s="453"/>
      <c r="G633" s="453"/>
      <c r="H633" s="453"/>
      <c r="I633" s="453"/>
      <c r="J633" s="453">
        <v>5</v>
      </c>
      <c r="K633" s="453">
        <v>5480</v>
      </c>
      <c r="L633" s="453">
        <v>1</v>
      </c>
      <c r="M633" s="453">
        <v>1096</v>
      </c>
      <c r="N633" s="453">
        <v>3</v>
      </c>
      <c r="O633" s="453">
        <v>3294</v>
      </c>
      <c r="P633" s="523">
        <v>0.60109489051094889</v>
      </c>
      <c r="Q633" s="454">
        <v>1098</v>
      </c>
    </row>
    <row r="634" spans="1:17" ht="14.4" customHeight="1" x14ac:dyDescent="0.3">
      <c r="A634" s="448" t="s">
        <v>1177</v>
      </c>
      <c r="B634" s="449" t="s">
        <v>997</v>
      </c>
      <c r="C634" s="449" t="s">
        <v>998</v>
      </c>
      <c r="D634" s="449" t="s">
        <v>1112</v>
      </c>
      <c r="E634" s="449" t="s">
        <v>1113</v>
      </c>
      <c r="F634" s="453"/>
      <c r="G634" s="453"/>
      <c r="H634" s="453"/>
      <c r="I634" s="453"/>
      <c r="J634" s="453">
        <v>1</v>
      </c>
      <c r="K634" s="453">
        <v>107</v>
      </c>
      <c r="L634" s="453">
        <v>1</v>
      </c>
      <c r="M634" s="453">
        <v>107</v>
      </c>
      <c r="N634" s="453"/>
      <c r="O634" s="453"/>
      <c r="P634" s="523"/>
      <c r="Q634" s="454"/>
    </row>
    <row r="635" spans="1:17" ht="14.4" customHeight="1" x14ac:dyDescent="0.3">
      <c r="A635" s="448" t="s">
        <v>1177</v>
      </c>
      <c r="B635" s="449" t="s">
        <v>997</v>
      </c>
      <c r="C635" s="449" t="s">
        <v>998</v>
      </c>
      <c r="D635" s="449" t="s">
        <v>1114</v>
      </c>
      <c r="E635" s="449" t="s">
        <v>1115</v>
      </c>
      <c r="F635" s="453">
        <v>4</v>
      </c>
      <c r="G635" s="453">
        <v>1224</v>
      </c>
      <c r="H635" s="453"/>
      <c r="I635" s="453">
        <v>306</v>
      </c>
      <c r="J635" s="453"/>
      <c r="K635" s="453"/>
      <c r="L635" s="453"/>
      <c r="M635" s="453"/>
      <c r="N635" s="453"/>
      <c r="O635" s="453"/>
      <c r="P635" s="523"/>
      <c r="Q635" s="454"/>
    </row>
    <row r="636" spans="1:17" ht="14.4" customHeight="1" x14ac:dyDescent="0.3">
      <c r="A636" s="448" t="s">
        <v>1177</v>
      </c>
      <c r="B636" s="449" t="s">
        <v>997</v>
      </c>
      <c r="C636" s="449" t="s">
        <v>998</v>
      </c>
      <c r="D636" s="449" t="s">
        <v>1169</v>
      </c>
      <c r="E636" s="449" t="s">
        <v>1170</v>
      </c>
      <c r="F636" s="453"/>
      <c r="G636" s="453"/>
      <c r="H636" s="453"/>
      <c r="I636" s="453"/>
      <c r="J636" s="453">
        <v>2</v>
      </c>
      <c r="K636" s="453">
        <v>1350</v>
      </c>
      <c r="L636" s="453">
        <v>1</v>
      </c>
      <c r="M636" s="453">
        <v>675</v>
      </c>
      <c r="N636" s="453"/>
      <c r="O636" s="453"/>
      <c r="P636" s="523"/>
      <c r="Q636" s="454"/>
    </row>
    <row r="637" spans="1:17" ht="14.4" customHeight="1" x14ac:dyDescent="0.3">
      <c r="A637" s="448" t="s">
        <v>1177</v>
      </c>
      <c r="B637" s="449" t="s">
        <v>997</v>
      </c>
      <c r="C637" s="449" t="s">
        <v>998</v>
      </c>
      <c r="D637" s="449" t="s">
        <v>1116</v>
      </c>
      <c r="E637" s="449" t="s">
        <v>1117</v>
      </c>
      <c r="F637" s="453"/>
      <c r="G637" s="453"/>
      <c r="H637" s="453"/>
      <c r="I637" s="453"/>
      <c r="J637" s="453">
        <v>1</v>
      </c>
      <c r="K637" s="453">
        <v>0</v>
      </c>
      <c r="L637" s="453"/>
      <c r="M637" s="453">
        <v>0</v>
      </c>
      <c r="N637" s="453"/>
      <c r="O637" s="453"/>
      <c r="P637" s="523"/>
      <c r="Q637" s="454"/>
    </row>
    <row r="638" spans="1:17" ht="14.4" customHeight="1" x14ac:dyDescent="0.3">
      <c r="A638" s="448" t="s">
        <v>1177</v>
      </c>
      <c r="B638" s="449" t="s">
        <v>997</v>
      </c>
      <c r="C638" s="449" t="s">
        <v>998</v>
      </c>
      <c r="D638" s="449" t="s">
        <v>1118</v>
      </c>
      <c r="E638" s="449" t="s">
        <v>1119</v>
      </c>
      <c r="F638" s="453"/>
      <c r="G638" s="453"/>
      <c r="H638" s="453"/>
      <c r="I638" s="453"/>
      <c r="J638" s="453">
        <v>4</v>
      </c>
      <c r="K638" s="453">
        <v>0</v>
      </c>
      <c r="L638" s="453"/>
      <c r="M638" s="453">
        <v>0</v>
      </c>
      <c r="N638" s="453">
        <v>39</v>
      </c>
      <c r="O638" s="453">
        <v>0</v>
      </c>
      <c r="P638" s="523"/>
      <c r="Q638" s="454">
        <v>0</v>
      </c>
    </row>
    <row r="639" spans="1:17" ht="14.4" customHeight="1" x14ac:dyDescent="0.3">
      <c r="A639" s="448" t="s">
        <v>1178</v>
      </c>
      <c r="B639" s="449" t="s">
        <v>997</v>
      </c>
      <c r="C639" s="449" t="s">
        <v>998</v>
      </c>
      <c r="D639" s="449" t="s">
        <v>999</v>
      </c>
      <c r="E639" s="449" t="s">
        <v>1000</v>
      </c>
      <c r="F639" s="453"/>
      <c r="G639" s="453"/>
      <c r="H639" s="453"/>
      <c r="I639" s="453"/>
      <c r="J639" s="453">
        <v>1</v>
      </c>
      <c r="K639" s="453">
        <v>2226</v>
      </c>
      <c r="L639" s="453">
        <v>1</v>
      </c>
      <c r="M639" s="453">
        <v>2226</v>
      </c>
      <c r="N639" s="453"/>
      <c r="O639" s="453"/>
      <c r="P639" s="523"/>
      <c r="Q639" s="454"/>
    </row>
    <row r="640" spans="1:17" ht="14.4" customHeight="1" x14ac:dyDescent="0.3">
      <c r="A640" s="448" t="s">
        <v>1178</v>
      </c>
      <c r="B640" s="449" t="s">
        <v>997</v>
      </c>
      <c r="C640" s="449" t="s">
        <v>998</v>
      </c>
      <c r="D640" s="449" t="s">
        <v>1158</v>
      </c>
      <c r="E640" s="449" t="s">
        <v>1159</v>
      </c>
      <c r="F640" s="453"/>
      <c r="G640" s="453"/>
      <c r="H640" s="453"/>
      <c r="I640" s="453"/>
      <c r="J640" s="453">
        <v>1</v>
      </c>
      <c r="K640" s="453">
        <v>443</v>
      </c>
      <c r="L640" s="453">
        <v>1</v>
      </c>
      <c r="M640" s="453">
        <v>443</v>
      </c>
      <c r="N640" s="453"/>
      <c r="O640" s="453"/>
      <c r="P640" s="523"/>
      <c r="Q640" s="454"/>
    </row>
    <row r="641" spans="1:17" ht="14.4" customHeight="1" x14ac:dyDescent="0.3">
      <c r="A641" s="448" t="s">
        <v>1178</v>
      </c>
      <c r="B641" s="449" t="s">
        <v>997</v>
      </c>
      <c r="C641" s="449" t="s">
        <v>998</v>
      </c>
      <c r="D641" s="449" t="s">
        <v>1003</v>
      </c>
      <c r="E641" s="449" t="s">
        <v>1004</v>
      </c>
      <c r="F641" s="453">
        <v>30</v>
      </c>
      <c r="G641" s="453">
        <v>1620</v>
      </c>
      <c r="H641" s="453">
        <v>0.99753694581280783</v>
      </c>
      <c r="I641" s="453">
        <v>54</v>
      </c>
      <c r="J641" s="453">
        <v>28</v>
      </c>
      <c r="K641" s="453">
        <v>1624</v>
      </c>
      <c r="L641" s="453">
        <v>1</v>
      </c>
      <c r="M641" s="453">
        <v>58</v>
      </c>
      <c r="N641" s="453">
        <v>4</v>
      </c>
      <c r="O641" s="453">
        <v>232</v>
      </c>
      <c r="P641" s="523">
        <v>0.14285714285714285</v>
      </c>
      <c r="Q641" s="454">
        <v>58</v>
      </c>
    </row>
    <row r="642" spans="1:17" ht="14.4" customHeight="1" x14ac:dyDescent="0.3">
      <c r="A642" s="448" t="s">
        <v>1178</v>
      </c>
      <c r="B642" s="449" t="s">
        <v>997</v>
      </c>
      <c r="C642" s="449" t="s">
        <v>998</v>
      </c>
      <c r="D642" s="449" t="s">
        <v>1005</v>
      </c>
      <c r="E642" s="449" t="s">
        <v>1006</v>
      </c>
      <c r="F642" s="453"/>
      <c r="G642" s="453"/>
      <c r="H642" s="453"/>
      <c r="I642" s="453"/>
      <c r="J642" s="453">
        <v>2</v>
      </c>
      <c r="K642" s="453">
        <v>262</v>
      </c>
      <c r="L642" s="453">
        <v>1</v>
      </c>
      <c r="M642" s="453">
        <v>131</v>
      </c>
      <c r="N642" s="453"/>
      <c r="O642" s="453"/>
      <c r="P642" s="523"/>
      <c r="Q642" s="454"/>
    </row>
    <row r="643" spans="1:17" ht="14.4" customHeight="1" x14ac:dyDescent="0.3">
      <c r="A643" s="448" t="s">
        <v>1178</v>
      </c>
      <c r="B643" s="449" t="s">
        <v>997</v>
      </c>
      <c r="C643" s="449" t="s">
        <v>998</v>
      </c>
      <c r="D643" s="449" t="s">
        <v>1013</v>
      </c>
      <c r="E643" s="449" t="s">
        <v>1014</v>
      </c>
      <c r="F643" s="453">
        <v>5</v>
      </c>
      <c r="G643" s="453">
        <v>860</v>
      </c>
      <c r="H643" s="453">
        <v>0.36957455951869361</v>
      </c>
      <c r="I643" s="453">
        <v>172</v>
      </c>
      <c r="J643" s="453">
        <v>13</v>
      </c>
      <c r="K643" s="453">
        <v>2327</v>
      </c>
      <c r="L643" s="453">
        <v>1</v>
      </c>
      <c r="M643" s="453">
        <v>179</v>
      </c>
      <c r="N643" s="453">
        <v>4</v>
      </c>
      <c r="O643" s="453">
        <v>720</v>
      </c>
      <c r="P643" s="523">
        <v>0.30941125913192952</v>
      </c>
      <c r="Q643" s="454">
        <v>180</v>
      </c>
    </row>
    <row r="644" spans="1:17" ht="14.4" customHeight="1" x14ac:dyDescent="0.3">
      <c r="A644" s="448" t="s">
        <v>1178</v>
      </c>
      <c r="B644" s="449" t="s">
        <v>997</v>
      </c>
      <c r="C644" s="449" t="s">
        <v>998</v>
      </c>
      <c r="D644" s="449" t="s">
        <v>1017</v>
      </c>
      <c r="E644" s="449" t="s">
        <v>1018</v>
      </c>
      <c r="F644" s="453">
        <v>2</v>
      </c>
      <c r="G644" s="453">
        <v>644</v>
      </c>
      <c r="H644" s="453">
        <v>0.14787600459242251</v>
      </c>
      <c r="I644" s="453">
        <v>322</v>
      </c>
      <c r="J644" s="453">
        <v>13</v>
      </c>
      <c r="K644" s="453">
        <v>4355</v>
      </c>
      <c r="L644" s="453">
        <v>1</v>
      </c>
      <c r="M644" s="453">
        <v>335</v>
      </c>
      <c r="N644" s="453">
        <v>4</v>
      </c>
      <c r="O644" s="453">
        <v>1344</v>
      </c>
      <c r="P644" s="523">
        <v>0.30861079219288173</v>
      </c>
      <c r="Q644" s="454">
        <v>336</v>
      </c>
    </row>
    <row r="645" spans="1:17" ht="14.4" customHeight="1" x14ac:dyDescent="0.3">
      <c r="A645" s="448" t="s">
        <v>1178</v>
      </c>
      <c r="B645" s="449" t="s">
        <v>997</v>
      </c>
      <c r="C645" s="449" t="s">
        <v>998</v>
      </c>
      <c r="D645" s="449" t="s">
        <v>1019</v>
      </c>
      <c r="E645" s="449" t="s">
        <v>1020</v>
      </c>
      <c r="F645" s="453">
        <v>1</v>
      </c>
      <c r="G645" s="453">
        <v>439</v>
      </c>
      <c r="H645" s="453">
        <v>0.95851528384279472</v>
      </c>
      <c r="I645" s="453">
        <v>439</v>
      </c>
      <c r="J645" s="453">
        <v>1</v>
      </c>
      <c r="K645" s="453">
        <v>458</v>
      </c>
      <c r="L645" s="453">
        <v>1</v>
      </c>
      <c r="M645" s="453">
        <v>458</v>
      </c>
      <c r="N645" s="453">
        <v>1</v>
      </c>
      <c r="O645" s="453">
        <v>459</v>
      </c>
      <c r="P645" s="523">
        <v>1.0021834061135371</v>
      </c>
      <c r="Q645" s="454">
        <v>459</v>
      </c>
    </row>
    <row r="646" spans="1:17" ht="14.4" customHeight="1" x14ac:dyDescent="0.3">
      <c r="A646" s="448" t="s">
        <v>1178</v>
      </c>
      <c r="B646" s="449" t="s">
        <v>997</v>
      </c>
      <c r="C646" s="449" t="s">
        <v>998</v>
      </c>
      <c r="D646" s="449" t="s">
        <v>1021</v>
      </c>
      <c r="E646" s="449" t="s">
        <v>1022</v>
      </c>
      <c r="F646" s="453">
        <v>37</v>
      </c>
      <c r="G646" s="453">
        <v>12617</v>
      </c>
      <c r="H646" s="453">
        <v>0.38054592067561455</v>
      </c>
      <c r="I646" s="453">
        <v>341</v>
      </c>
      <c r="J646" s="453">
        <v>95</v>
      </c>
      <c r="K646" s="453">
        <v>33155</v>
      </c>
      <c r="L646" s="453">
        <v>1</v>
      </c>
      <c r="M646" s="453">
        <v>349</v>
      </c>
      <c r="N646" s="453">
        <v>25</v>
      </c>
      <c r="O646" s="453">
        <v>8725</v>
      </c>
      <c r="P646" s="523">
        <v>0.26315789473684209</v>
      </c>
      <c r="Q646" s="454">
        <v>349</v>
      </c>
    </row>
    <row r="647" spans="1:17" ht="14.4" customHeight="1" x14ac:dyDescent="0.3">
      <c r="A647" s="448" t="s">
        <v>1178</v>
      </c>
      <c r="B647" s="449" t="s">
        <v>997</v>
      </c>
      <c r="C647" s="449" t="s">
        <v>998</v>
      </c>
      <c r="D647" s="449" t="s">
        <v>1033</v>
      </c>
      <c r="E647" s="449" t="s">
        <v>1034</v>
      </c>
      <c r="F647" s="453"/>
      <c r="G647" s="453"/>
      <c r="H647" s="453"/>
      <c r="I647" s="453"/>
      <c r="J647" s="453"/>
      <c r="K647" s="453"/>
      <c r="L647" s="453"/>
      <c r="M647" s="453"/>
      <c r="N647" s="453">
        <v>1</v>
      </c>
      <c r="O647" s="453">
        <v>49</v>
      </c>
      <c r="P647" s="523"/>
      <c r="Q647" s="454">
        <v>49</v>
      </c>
    </row>
    <row r="648" spans="1:17" ht="14.4" customHeight="1" x14ac:dyDescent="0.3">
      <c r="A648" s="448" t="s">
        <v>1178</v>
      </c>
      <c r="B648" s="449" t="s">
        <v>997</v>
      </c>
      <c r="C648" s="449" t="s">
        <v>998</v>
      </c>
      <c r="D648" s="449" t="s">
        <v>1035</v>
      </c>
      <c r="E648" s="449" t="s">
        <v>1036</v>
      </c>
      <c r="F648" s="453"/>
      <c r="G648" s="453"/>
      <c r="H648" s="453"/>
      <c r="I648" s="453"/>
      <c r="J648" s="453">
        <v>1</v>
      </c>
      <c r="K648" s="453">
        <v>387</v>
      </c>
      <c r="L648" s="453">
        <v>1</v>
      </c>
      <c r="M648" s="453">
        <v>387</v>
      </c>
      <c r="N648" s="453"/>
      <c r="O648" s="453"/>
      <c r="P648" s="523"/>
      <c r="Q648" s="454"/>
    </row>
    <row r="649" spans="1:17" ht="14.4" customHeight="1" x14ac:dyDescent="0.3">
      <c r="A649" s="448" t="s">
        <v>1178</v>
      </c>
      <c r="B649" s="449" t="s">
        <v>997</v>
      </c>
      <c r="C649" s="449" t="s">
        <v>998</v>
      </c>
      <c r="D649" s="449" t="s">
        <v>1037</v>
      </c>
      <c r="E649" s="449" t="s">
        <v>1038</v>
      </c>
      <c r="F649" s="453"/>
      <c r="G649" s="453"/>
      <c r="H649" s="453"/>
      <c r="I649" s="453"/>
      <c r="J649" s="453"/>
      <c r="K649" s="453"/>
      <c r="L649" s="453"/>
      <c r="M649" s="453"/>
      <c r="N649" s="453">
        <v>1</v>
      </c>
      <c r="O649" s="453">
        <v>38</v>
      </c>
      <c r="P649" s="523"/>
      <c r="Q649" s="454">
        <v>38</v>
      </c>
    </row>
    <row r="650" spans="1:17" ht="14.4" customHeight="1" x14ac:dyDescent="0.3">
      <c r="A650" s="448" t="s">
        <v>1178</v>
      </c>
      <c r="B650" s="449" t="s">
        <v>997</v>
      </c>
      <c r="C650" s="449" t="s">
        <v>998</v>
      </c>
      <c r="D650" s="449" t="s">
        <v>1041</v>
      </c>
      <c r="E650" s="449" t="s">
        <v>1042</v>
      </c>
      <c r="F650" s="453"/>
      <c r="G650" s="453"/>
      <c r="H650" s="453"/>
      <c r="I650" s="453"/>
      <c r="J650" s="453">
        <v>2</v>
      </c>
      <c r="K650" s="453">
        <v>1408</v>
      </c>
      <c r="L650" s="453">
        <v>1</v>
      </c>
      <c r="M650" s="453">
        <v>704</v>
      </c>
      <c r="N650" s="453"/>
      <c r="O650" s="453"/>
      <c r="P650" s="523"/>
      <c r="Q650" s="454"/>
    </row>
    <row r="651" spans="1:17" ht="14.4" customHeight="1" x14ac:dyDescent="0.3">
      <c r="A651" s="448" t="s">
        <v>1178</v>
      </c>
      <c r="B651" s="449" t="s">
        <v>997</v>
      </c>
      <c r="C651" s="449" t="s">
        <v>998</v>
      </c>
      <c r="D651" s="449" t="s">
        <v>1045</v>
      </c>
      <c r="E651" s="449" t="s">
        <v>1046</v>
      </c>
      <c r="F651" s="453">
        <v>1</v>
      </c>
      <c r="G651" s="453">
        <v>285</v>
      </c>
      <c r="H651" s="453">
        <v>0.13392857142857142</v>
      </c>
      <c r="I651" s="453">
        <v>285</v>
      </c>
      <c r="J651" s="453">
        <v>7</v>
      </c>
      <c r="K651" s="453">
        <v>2128</v>
      </c>
      <c r="L651" s="453">
        <v>1</v>
      </c>
      <c r="M651" s="453">
        <v>304</v>
      </c>
      <c r="N651" s="453">
        <v>1</v>
      </c>
      <c r="O651" s="453">
        <v>305</v>
      </c>
      <c r="P651" s="523">
        <v>0.14332706766917294</v>
      </c>
      <c r="Q651" s="454">
        <v>305</v>
      </c>
    </row>
    <row r="652" spans="1:17" ht="14.4" customHeight="1" x14ac:dyDescent="0.3">
      <c r="A652" s="448" t="s">
        <v>1178</v>
      </c>
      <c r="B652" s="449" t="s">
        <v>997</v>
      </c>
      <c r="C652" s="449" t="s">
        <v>998</v>
      </c>
      <c r="D652" s="449" t="s">
        <v>1047</v>
      </c>
      <c r="E652" s="449" t="s">
        <v>1048</v>
      </c>
      <c r="F652" s="453"/>
      <c r="G652" s="453"/>
      <c r="H652" s="453"/>
      <c r="I652" s="453"/>
      <c r="J652" s="453">
        <v>3</v>
      </c>
      <c r="K652" s="453">
        <v>11121</v>
      </c>
      <c r="L652" s="453">
        <v>1</v>
      </c>
      <c r="M652" s="453">
        <v>3707</v>
      </c>
      <c r="N652" s="453"/>
      <c r="O652" s="453"/>
      <c r="P652" s="523"/>
      <c r="Q652" s="454"/>
    </row>
    <row r="653" spans="1:17" ht="14.4" customHeight="1" x14ac:dyDescent="0.3">
      <c r="A653" s="448" t="s">
        <v>1178</v>
      </c>
      <c r="B653" s="449" t="s">
        <v>997</v>
      </c>
      <c r="C653" s="449" t="s">
        <v>998</v>
      </c>
      <c r="D653" s="449" t="s">
        <v>1049</v>
      </c>
      <c r="E653" s="449" t="s">
        <v>1050</v>
      </c>
      <c r="F653" s="453">
        <v>13</v>
      </c>
      <c r="G653" s="453">
        <v>6006</v>
      </c>
      <c r="H653" s="453">
        <v>0.4863157894736842</v>
      </c>
      <c r="I653" s="453">
        <v>462</v>
      </c>
      <c r="J653" s="453">
        <v>25</v>
      </c>
      <c r="K653" s="453">
        <v>12350</v>
      </c>
      <c r="L653" s="453">
        <v>1</v>
      </c>
      <c r="M653" s="453">
        <v>494</v>
      </c>
      <c r="N653" s="453">
        <v>10</v>
      </c>
      <c r="O653" s="453">
        <v>4940</v>
      </c>
      <c r="P653" s="523">
        <v>0.4</v>
      </c>
      <c r="Q653" s="454">
        <v>494</v>
      </c>
    </row>
    <row r="654" spans="1:17" ht="14.4" customHeight="1" x14ac:dyDescent="0.3">
      <c r="A654" s="448" t="s">
        <v>1178</v>
      </c>
      <c r="B654" s="449" t="s">
        <v>997</v>
      </c>
      <c r="C654" s="449" t="s">
        <v>998</v>
      </c>
      <c r="D654" s="449" t="s">
        <v>1053</v>
      </c>
      <c r="E654" s="449" t="s">
        <v>1054</v>
      </c>
      <c r="F654" s="453">
        <v>14</v>
      </c>
      <c r="G654" s="453">
        <v>4984</v>
      </c>
      <c r="H654" s="453">
        <v>0.49889889889889888</v>
      </c>
      <c r="I654" s="453">
        <v>356</v>
      </c>
      <c r="J654" s="453">
        <v>27</v>
      </c>
      <c r="K654" s="453">
        <v>9990</v>
      </c>
      <c r="L654" s="453">
        <v>1</v>
      </c>
      <c r="M654" s="453">
        <v>370</v>
      </c>
      <c r="N654" s="453">
        <v>10</v>
      </c>
      <c r="O654" s="453">
        <v>3700</v>
      </c>
      <c r="P654" s="523">
        <v>0.37037037037037035</v>
      </c>
      <c r="Q654" s="454">
        <v>370</v>
      </c>
    </row>
    <row r="655" spans="1:17" ht="14.4" customHeight="1" x14ac:dyDescent="0.3">
      <c r="A655" s="448" t="s">
        <v>1178</v>
      </c>
      <c r="B655" s="449" t="s">
        <v>997</v>
      </c>
      <c r="C655" s="449" t="s">
        <v>998</v>
      </c>
      <c r="D655" s="449" t="s">
        <v>1059</v>
      </c>
      <c r="E655" s="449" t="s">
        <v>1060</v>
      </c>
      <c r="F655" s="453"/>
      <c r="G655" s="453"/>
      <c r="H655" s="453"/>
      <c r="I655" s="453"/>
      <c r="J655" s="453">
        <v>6</v>
      </c>
      <c r="K655" s="453">
        <v>666</v>
      </c>
      <c r="L655" s="453">
        <v>1</v>
      </c>
      <c r="M655" s="453">
        <v>111</v>
      </c>
      <c r="N655" s="453">
        <v>2</v>
      </c>
      <c r="O655" s="453">
        <v>222</v>
      </c>
      <c r="P655" s="523">
        <v>0.33333333333333331</v>
      </c>
      <c r="Q655" s="454">
        <v>111</v>
      </c>
    </row>
    <row r="656" spans="1:17" ht="14.4" customHeight="1" x14ac:dyDescent="0.3">
      <c r="A656" s="448" t="s">
        <v>1178</v>
      </c>
      <c r="B656" s="449" t="s">
        <v>997</v>
      </c>
      <c r="C656" s="449" t="s">
        <v>998</v>
      </c>
      <c r="D656" s="449" t="s">
        <v>1063</v>
      </c>
      <c r="E656" s="449" t="s">
        <v>1064</v>
      </c>
      <c r="F656" s="453"/>
      <c r="G656" s="453"/>
      <c r="H656" s="453"/>
      <c r="I656" s="453"/>
      <c r="J656" s="453">
        <v>1</v>
      </c>
      <c r="K656" s="453">
        <v>495</v>
      </c>
      <c r="L656" s="453">
        <v>1</v>
      </c>
      <c r="M656" s="453">
        <v>495</v>
      </c>
      <c r="N656" s="453"/>
      <c r="O656" s="453"/>
      <c r="P656" s="523"/>
      <c r="Q656" s="454"/>
    </row>
    <row r="657" spans="1:17" ht="14.4" customHeight="1" x14ac:dyDescent="0.3">
      <c r="A657" s="448" t="s">
        <v>1178</v>
      </c>
      <c r="B657" s="449" t="s">
        <v>997</v>
      </c>
      <c r="C657" s="449" t="s">
        <v>998</v>
      </c>
      <c r="D657" s="449" t="s">
        <v>1065</v>
      </c>
      <c r="E657" s="449" t="s">
        <v>1066</v>
      </c>
      <c r="F657" s="453">
        <v>1</v>
      </c>
      <c r="G657" s="453">
        <v>1268</v>
      </c>
      <c r="H657" s="453">
        <v>0.98830865159781767</v>
      </c>
      <c r="I657" s="453">
        <v>1268</v>
      </c>
      <c r="J657" s="453">
        <v>1</v>
      </c>
      <c r="K657" s="453">
        <v>1283</v>
      </c>
      <c r="L657" s="453">
        <v>1</v>
      </c>
      <c r="M657" s="453">
        <v>1283</v>
      </c>
      <c r="N657" s="453"/>
      <c r="O657" s="453"/>
      <c r="P657" s="523"/>
      <c r="Q657" s="454"/>
    </row>
    <row r="658" spans="1:17" ht="14.4" customHeight="1" x14ac:dyDescent="0.3">
      <c r="A658" s="448" t="s">
        <v>1178</v>
      </c>
      <c r="B658" s="449" t="s">
        <v>997</v>
      </c>
      <c r="C658" s="449" t="s">
        <v>998</v>
      </c>
      <c r="D658" s="449" t="s">
        <v>1067</v>
      </c>
      <c r="E658" s="449" t="s">
        <v>1068</v>
      </c>
      <c r="F658" s="453">
        <v>2</v>
      </c>
      <c r="G658" s="453">
        <v>874</v>
      </c>
      <c r="H658" s="453">
        <v>0.17424242424242425</v>
      </c>
      <c r="I658" s="453">
        <v>437</v>
      </c>
      <c r="J658" s="453">
        <v>11</v>
      </c>
      <c r="K658" s="453">
        <v>5016</v>
      </c>
      <c r="L658" s="453">
        <v>1</v>
      </c>
      <c r="M658" s="453">
        <v>456</v>
      </c>
      <c r="N658" s="453">
        <v>3</v>
      </c>
      <c r="O658" s="453">
        <v>1368</v>
      </c>
      <c r="P658" s="523">
        <v>0.27272727272727271</v>
      </c>
      <c r="Q658" s="454">
        <v>456</v>
      </c>
    </row>
    <row r="659" spans="1:17" ht="14.4" customHeight="1" x14ac:dyDescent="0.3">
      <c r="A659" s="448" t="s">
        <v>1178</v>
      </c>
      <c r="B659" s="449" t="s">
        <v>997</v>
      </c>
      <c r="C659" s="449" t="s">
        <v>998</v>
      </c>
      <c r="D659" s="449" t="s">
        <v>1069</v>
      </c>
      <c r="E659" s="449" t="s">
        <v>1070</v>
      </c>
      <c r="F659" s="453">
        <v>22</v>
      </c>
      <c r="G659" s="453">
        <v>1188</v>
      </c>
      <c r="H659" s="453">
        <v>0.28448275862068967</v>
      </c>
      <c r="I659" s="453">
        <v>54</v>
      </c>
      <c r="J659" s="453">
        <v>72</v>
      </c>
      <c r="K659" s="453">
        <v>4176</v>
      </c>
      <c r="L659" s="453">
        <v>1</v>
      </c>
      <c r="M659" s="453">
        <v>58</v>
      </c>
      <c r="N659" s="453">
        <v>13</v>
      </c>
      <c r="O659" s="453">
        <v>754</v>
      </c>
      <c r="P659" s="523">
        <v>0.18055555555555555</v>
      </c>
      <c r="Q659" s="454">
        <v>58</v>
      </c>
    </row>
    <row r="660" spans="1:17" ht="14.4" customHeight="1" x14ac:dyDescent="0.3">
      <c r="A660" s="448" t="s">
        <v>1178</v>
      </c>
      <c r="B660" s="449" t="s">
        <v>997</v>
      </c>
      <c r="C660" s="449" t="s">
        <v>998</v>
      </c>
      <c r="D660" s="449" t="s">
        <v>1071</v>
      </c>
      <c r="E660" s="449" t="s">
        <v>1072</v>
      </c>
      <c r="F660" s="453"/>
      <c r="G660" s="453"/>
      <c r="H660" s="453"/>
      <c r="I660" s="453"/>
      <c r="J660" s="453">
        <v>1</v>
      </c>
      <c r="K660" s="453">
        <v>2173</v>
      </c>
      <c r="L660" s="453">
        <v>1</v>
      </c>
      <c r="M660" s="453">
        <v>2173</v>
      </c>
      <c r="N660" s="453">
        <v>1</v>
      </c>
      <c r="O660" s="453">
        <v>2173</v>
      </c>
      <c r="P660" s="523">
        <v>1</v>
      </c>
      <c r="Q660" s="454">
        <v>2173</v>
      </c>
    </row>
    <row r="661" spans="1:17" ht="14.4" customHeight="1" x14ac:dyDescent="0.3">
      <c r="A661" s="448" t="s">
        <v>1178</v>
      </c>
      <c r="B661" s="449" t="s">
        <v>997</v>
      </c>
      <c r="C661" s="449" t="s">
        <v>998</v>
      </c>
      <c r="D661" s="449" t="s">
        <v>1077</v>
      </c>
      <c r="E661" s="449" t="s">
        <v>1078</v>
      </c>
      <c r="F661" s="453">
        <v>10</v>
      </c>
      <c r="G661" s="453">
        <v>1690</v>
      </c>
      <c r="H661" s="453">
        <v>8.2539682539682538E-2</v>
      </c>
      <c r="I661" s="453">
        <v>169</v>
      </c>
      <c r="J661" s="453">
        <v>117</v>
      </c>
      <c r="K661" s="453">
        <v>20475</v>
      </c>
      <c r="L661" s="453">
        <v>1</v>
      </c>
      <c r="M661" s="453">
        <v>175</v>
      </c>
      <c r="N661" s="453">
        <v>24</v>
      </c>
      <c r="O661" s="453">
        <v>4224</v>
      </c>
      <c r="P661" s="523">
        <v>0.2063003663003663</v>
      </c>
      <c r="Q661" s="454">
        <v>176</v>
      </c>
    </row>
    <row r="662" spans="1:17" ht="14.4" customHeight="1" x14ac:dyDescent="0.3">
      <c r="A662" s="448" t="s">
        <v>1178</v>
      </c>
      <c r="B662" s="449" t="s">
        <v>997</v>
      </c>
      <c r="C662" s="449" t="s">
        <v>998</v>
      </c>
      <c r="D662" s="449" t="s">
        <v>1079</v>
      </c>
      <c r="E662" s="449" t="s">
        <v>1080</v>
      </c>
      <c r="F662" s="453"/>
      <c r="G662" s="453"/>
      <c r="H662" s="453"/>
      <c r="I662" s="453"/>
      <c r="J662" s="453">
        <v>1</v>
      </c>
      <c r="K662" s="453">
        <v>85</v>
      </c>
      <c r="L662" s="453">
        <v>1</v>
      </c>
      <c r="M662" s="453">
        <v>85</v>
      </c>
      <c r="N662" s="453">
        <v>2</v>
      </c>
      <c r="O662" s="453">
        <v>170</v>
      </c>
      <c r="P662" s="523">
        <v>2</v>
      </c>
      <c r="Q662" s="454">
        <v>85</v>
      </c>
    </row>
    <row r="663" spans="1:17" ht="14.4" customHeight="1" x14ac:dyDescent="0.3">
      <c r="A663" s="448" t="s">
        <v>1178</v>
      </c>
      <c r="B663" s="449" t="s">
        <v>997</v>
      </c>
      <c r="C663" s="449" t="s">
        <v>998</v>
      </c>
      <c r="D663" s="449" t="s">
        <v>1083</v>
      </c>
      <c r="E663" s="449" t="s">
        <v>1084</v>
      </c>
      <c r="F663" s="453">
        <v>1</v>
      </c>
      <c r="G663" s="453">
        <v>163</v>
      </c>
      <c r="H663" s="453">
        <v>0.1205621301775148</v>
      </c>
      <c r="I663" s="453">
        <v>163</v>
      </c>
      <c r="J663" s="453">
        <v>8</v>
      </c>
      <c r="K663" s="453">
        <v>1352</v>
      </c>
      <c r="L663" s="453">
        <v>1</v>
      </c>
      <c r="M663" s="453">
        <v>169</v>
      </c>
      <c r="N663" s="453">
        <v>2</v>
      </c>
      <c r="O663" s="453">
        <v>340</v>
      </c>
      <c r="P663" s="523">
        <v>0.25147928994082841</v>
      </c>
      <c r="Q663" s="454">
        <v>170</v>
      </c>
    </row>
    <row r="664" spans="1:17" ht="14.4" customHeight="1" x14ac:dyDescent="0.3">
      <c r="A664" s="448" t="s">
        <v>1178</v>
      </c>
      <c r="B664" s="449" t="s">
        <v>997</v>
      </c>
      <c r="C664" s="449" t="s">
        <v>998</v>
      </c>
      <c r="D664" s="449" t="s">
        <v>1085</v>
      </c>
      <c r="E664" s="449" t="s">
        <v>1086</v>
      </c>
      <c r="F664" s="453"/>
      <c r="G664" s="453"/>
      <c r="H664" s="453"/>
      <c r="I664" s="453"/>
      <c r="J664" s="453"/>
      <c r="K664" s="453"/>
      <c r="L664" s="453"/>
      <c r="M664" s="453"/>
      <c r="N664" s="453">
        <v>1</v>
      </c>
      <c r="O664" s="453">
        <v>29</v>
      </c>
      <c r="P664" s="523"/>
      <c r="Q664" s="454">
        <v>29</v>
      </c>
    </row>
    <row r="665" spans="1:17" ht="14.4" customHeight="1" x14ac:dyDescent="0.3">
      <c r="A665" s="448" t="s">
        <v>1178</v>
      </c>
      <c r="B665" s="449" t="s">
        <v>997</v>
      </c>
      <c r="C665" s="449" t="s">
        <v>998</v>
      </c>
      <c r="D665" s="449" t="s">
        <v>1087</v>
      </c>
      <c r="E665" s="449" t="s">
        <v>1088</v>
      </c>
      <c r="F665" s="453">
        <v>1</v>
      </c>
      <c r="G665" s="453">
        <v>1008</v>
      </c>
      <c r="H665" s="453">
        <v>0.9970326409495549</v>
      </c>
      <c r="I665" s="453">
        <v>1008</v>
      </c>
      <c r="J665" s="453">
        <v>1</v>
      </c>
      <c r="K665" s="453">
        <v>1011</v>
      </c>
      <c r="L665" s="453">
        <v>1</v>
      </c>
      <c r="M665" s="453">
        <v>1011</v>
      </c>
      <c r="N665" s="453"/>
      <c r="O665" s="453"/>
      <c r="P665" s="523"/>
      <c r="Q665" s="454"/>
    </row>
    <row r="666" spans="1:17" ht="14.4" customHeight="1" x14ac:dyDescent="0.3">
      <c r="A666" s="448" t="s">
        <v>1178</v>
      </c>
      <c r="B666" s="449" t="s">
        <v>997</v>
      </c>
      <c r="C666" s="449" t="s">
        <v>998</v>
      </c>
      <c r="D666" s="449" t="s">
        <v>1089</v>
      </c>
      <c r="E666" s="449" t="s">
        <v>1090</v>
      </c>
      <c r="F666" s="453"/>
      <c r="G666" s="453"/>
      <c r="H666" s="453"/>
      <c r="I666" s="453"/>
      <c r="J666" s="453"/>
      <c r="K666" s="453"/>
      <c r="L666" s="453"/>
      <c r="M666" s="453"/>
      <c r="N666" s="453">
        <v>1</v>
      </c>
      <c r="O666" s="453">
        <v>176</v>
      </c>
      <c r="P666" s="523"/>
      <c r="Q666" s="454">
        <v>176</v>
      </c>
    </row>
    <row r="667" spans="1:17" ht="14.4" customHeight="1" x14ac:dyDescent="0.3">
      <c r="A667" s="448" t="s">
        <v>1178</v>
      </c>
      <c r="B667" s="449" t="s">
        <v>997</v>
      </c>
      <c r="C667" s="449" t="s">
        <v>998</v>
      </c>
      <c r="D667" s="449" t="s">
        <v>1091</v>
      </c>
      <c r="E667" s="449" t="s">
        <v>1092</v>
      </c>
      <c r="F667" s="453">
        <v>4</v>
      </c>
      <c r="G667" s="453">
        <v>9056</v>
      </c>
      <c r="H667" s="453">
        <v>0.56395566072985426</v>
      </c>
      <c r="I667" s="453">
        <v>2264</v>
      </c>
      <c r="J667" s="453">
        <v>7</v>
      </c>
      <c r="K667" s="453">
        <v>16058</v>
      </c>
      <c r="L667" s="453">
        <v>1</v>
      </c>
      <c r="M667" s="453">
        <v>2294</v>
      </c>
      <c r="N667" s="453"/>
      <c r="O667" s="453"/>
      <c r="P667" s="523"/>
      <c r="Q667" s="454"/>
    </row>
    <row r="668" spans="1:17" ht="14.4" customHeight="1" x14ac:dyDescent="0.3">
      <c r="A668" s="448" t="s">
        <v>1178</v>
      </c>
      <c r="B668" s="449" t="s">
        <v>997</v>
      </c>
      <c r="C668" s="449" t="s">
        <v>998</v>
      </c>
      <c r="D668" s="449" t="s">
        <v>1093</v>
      </c>
      <c r="E668" s="449" t="s">
        <v>1094</v>
      </c>
      <c r="F668" s="453"/>
      <c r="G668" s="453"/>
      <c r="H668" s="453"/>
      <c r="I668" s="453"/>
      <c r="J668" s="453"/>
      <c r="K668" s="453"/>
      <c r="L668" s="453"/>
      <c r="M668" s="453"/>
      <c r="N668" s="453">
        <v>2</v>
      </c>
      <c r="O668" s="453">
        <v>528</v>
      </c>
      <c r="P668" s="523"/>
      <c r="Q668" s="454">
        <v>264</v>
      </c>
    </row>
    <row r="669" spans="1:17" ht="14.4" customHeight="1" x14ac:dyDescent="0.3">
      <c r="A669" s="448" t="s">
        <v>1178</v>
      </c>
      <c r="B669" s="449" t="s">
        <v>997</v>
      </c>
      <c r="C669" s="449" t="s">
        <v>998</v>
      </c>
      <c r="D669" s="449" t="s">
        <v>1095</v>
      </c>
      <c r="E669" s="449" t="s">
        <v>1096</v>
      </c>
      <c r="F669" s="453">
        <v>6</v>
      </c>
      <c r="G669" s="453">
        <v>12072</v>
      </c>
      <c r="H669" s="453">
        <v>0.40482897384305833</v>
      </c>
      <c r="I669" s="453">
        <v>2012</v>
      </c>
      <c r="J669" s="453">
        <v>14</v>
      </c>
      <c r="K669" s="453">
        <v>29820</v>
      </c>
      <c r="L669" s="453">
        <v>1</v>
      </c>
      <c r="M669" s="453">
        <v>2130</v>
      </c>
      <c r="N669" s="453">
        <v>5</v>
      </c>
      <c r="O669" s="453">
        <v>10655</v>
      </c>
      <c r="P669" s="523">
        <v>0.35731052984574113</v>
      </c>
      <c r="Q669" s="454">
        <v>2131</v>
      </c>
    </row>
    <row r="670" spans="1:17" ht="14.4" customHeight="1" x14ac:dyDescent="0.3">
      <c r="A670" s="448" t="s">
        <v>1178</v>
      </c>
      <c r="B670" s="449" t="s">
        <v>997</v>
      </c>
      <c r="C670" s="449" t="s">
        <v>998</v>
      </c>
      <c r="D670" s="449" t="s">
        <v>1099</v>
      </c>
      <c r="E670" s="449" t="s">
        <v>1100</v>
      </c>
      <c r="F670" s="453"/>
      <c r="G670" s="453"/>
      <c r="H670" s="453"/>
      <c r="I670" s="453"/>
      <c r="J670" s="453">
        <v>4</v>
      </c>
      <c r="K670" s="453">
        <v>1692</v>
      </c>
      <c r="L670" s="453">
        <v>1</v>
      </c>
      <c r="M670" s="453">
        <v>423</v>
      </c>
      <c r="N670" s="453">
        <v>1</v>
      </c>
      <c r="O670" s="453">
        <v>424</v>
      </c>
      <c r="P670" s="523">
        <v>0.25059101654846333</v>
      </c>
      <c r="Q670" s="454">
        <v>424</v>
      </c>
    </row>
    <row r="671" spans="1:17" ht="14.4" customHeight="1" x14ac:dyDescent="0.3">
      <c r="A671" s="448" t="s">
        <v>1178</v>
      </c>
      <c r="B671" s="449" t="s">
        <v>997</v>
      </c>
      <c r="C671" s="449" t="s">
        <v>998</v>
      </c>
      <c r="D671" s="449" t="s">
        <v>1108</v>
      </c>
      <c r="E671" s="449" t="s">
        <v>1109</v>
      </c>
      <c r="F671" s="453"/>
      <c r="G671" s="453"/>
      <c r="H671" s="453"/>
      <c r="I671" s="453"/>
      <c r="J671" s="453">
        <v>1</v>
      </c>
      <c r="K671" s="453">
        <v>288</v>
      </c>
      <c r="L671" s="453">
        <v>1</v>
      </c>
      <c r="M671" s="453">
        <v>288</v>
      </c>
      <c r="N671" s="453">
        <v>1</v>
      </c>
      <c r="O671" s="453">
        <v>289</v>
      </c>
      <c r="P671" s="523">
        <v>1.0034722222222223</v>
      </c>
      <c r="Q671" s="454">
        <v>289</v>
      </c>
    </row>
    <row r="672" spans="1:17" ht="14.4" customHeight="1" x14ac:dyDescent="0.3">
      <c r="A672" s="448" t="s">
        <v>1178</v>
      </c>
      <c r="B672" s="449" t="s">
        <v>997</v>
      </c>
      <c r="C672" s="449" t="s">
        <v>998</v>
      </c>
      <c r="D672" s="449" t="s">
        <v>1110</v>
      </c>
      <c r="E672" s="449" t="s">
        <v>1111</v>
      </c>
      <c r="F672" s="453"/>
      <c r="G672" s="453"/>
      <c r="H672" s="453"/>
      <c r="I672" s="453"/>
      <c r="J672" s="453">
        <v>3</v>
      </c>
      <c r="K672" s="453">
        <v>3288</v>
      </c>
      <c r="L672" s="453">
        <v>1</v>
      </c>
      <c r="M672" s="453">
        <v>1096</v>
      </c>
      <c r="N672" s="453">
        <v>1</v>
      </c>
      <c r="O672" s="453">
        <v>1098</v>
      </c>
      <c r="P672" s="523">
        <v>0.33394160583941607</v>
      </c>
      <c r="Q672" s="454">
        <v>1098</v>
      </c>
    </row>
    <row r="673" spans="1:17" ht="14.4" customHeight="1" x14ac:dyDescent="0.3">
      <c r="A673" s="448" t="s">
        <v>1178</v>
      </c>
      <c r="B673" s="449" t="s">
        <v>997</v>
      </c>
      <c r="C673" s="449" t="s">
        <v>998</v>
      </c>
      <c r="D673" s="449" t="s">
        <v>1116</v>
      </c>
      <c r="E673" s="449" t="s">
        <v>1117</v>
      </c>
      <c r="F673" s="453"/>
      <c r="G673" s="453"/>
      <c r="H673" s="453"/>
      <c r="I673" s="453"/>
      <c r="J673" s="453">
        <v>1</v>
      </c>
      <c r="K673" s="453">
        <v>0</v>
      </c>
      <c r="L673" s="453"/>
      <c r="M673" s="453">
        <v>0</v>
      </c>
      <c r="N673" s="453">
        <v>1</v>
      </c>
      <c r="O673" s="453">
        <v>0</v>
      </c>
      <c r="P673" s="523"/>
      <c r="Q673" s="454">
        <v>0</v>
      </c>
    </row>
    <row r="674" spans="1:17" ht="14.4" customHeight="1" x14ac:dyDescent="0.3">
      <c r="A674" s="448" t="s">
        <v>1178</v>
      </c>
      <c r="B674" s="449" t="s">
        <v>997</v>
      </c>
      <c r="C674" s="449" t="s">
        <v>998</v>
      </c>
      <c r="D674" s="449" t="s">
        <v>1171</v>
      </c>
      <c r="E674" s="449" t="s">
        <v>1172</v>
      </c>
      <c r="F674" s="453"/>
      <c r="G674" s="453"/>
      <c r="H674" s="453"/>
      <c r="I674" s="453"/>
      <c r="J674" s="453">
        <v>1</v>
      </c>
      <c r="K674" s="453">
        <v>515</v>
      </c>
      <c r="L674" s="453">
        <v>1</v>
      </c>
      <c r="M674" s="453">
        <v>515</v>
      </c>
      <c r="N674" s="453"/>
      <c r="O674" s="453"/>
      <c r="P674" s="523"/>
      <c r="Q674" s="454"/>
    </row>
    <row r="675" spans="1:17" ht="14.4" customHeight="1" x14ac:dyDescent="0.3">
      <c r="A675" s="448" t="s">
        <v>1179</v>
      </c>
      <c r="B675" s="449" t="s">
        <v>997</v>
      </c>
      <c r="C675" s="449" t="s">
        <v>998</v>
      </c>
      <c r="D675" s="449" t="s">
        <v>1003</v>
      </c>
      <c r="E675" s="449" t="s">
        <v>1004</v>
      </c>
      <c r="F675" s="453">
        <v>6</v>
      </c>
      <c r="G675" s="453">
        <v>324</v>
      </c>
      <c r="H675" s="453"/>
      <c r="I675" s="453">
        <v>54</v>
      </c>
      <c r="J675" s="453"/>
      <c r="K675" s="453"/>
      <c r="L675" s="453"/>
      <c r="M675" s="453"/>
      <c r="N675" s="453">
        <v>2</v>
      </c>
      <c r="O675" s="453">
        <v>116</v>
      </c>
      <c r="P675" s="523"/>
      <c r="Q675" s="454">
        <v>58</v>
      </c>
    </row>
    <row r="676" spans="1:17" ht="14.4" customHeight="1" x14ac:dyDescent="0.3">
      <c r="A676" s="448" t="s">
        <v>1179</v>
      </c>
      <c r="B676" s="449" t="s">
        <v>997</v>
      </c>
      <c r="C676" s="449" t="s">
        <v>998</v>
      </c>
      <c r="D676" s="449" t="s">
        <v>1005</v>
      </c>
      <c r="E676" s="449" t="s">
        <v>1006</v>
      </c>
      <c r="F676" s="453">
        <v>8</v>
      </c>
      <c r="G676" s="453">
        <v>984</v>
      </c>
      <c r="H676" s="453"/>
      <c r="I676" s="453">
        <v>123</v>
      </c>
      <c r="J676" s="453"/>
      <c r="K676" s="453"/>
      <c r="L676" s="453"/>
      <c r="M676" s="453"/>
      <c r="N676" s="453">
        <v>6</v>
      </c>
      <c r="O676" s="453">
        <v>786</v>
      </c>
      <c r="P676" s="523"/>
      <c r="Q676" s="454">
        <v>131</v>
      </c>
    </row>
    <row r="677" spans="1:17" ht="14.4" customHeight="1" x14ac:dyDescent="0.3">
      <c r="A677" s="448" t="s">
        <v>1179</v>
      </c>
      <c r="B677" s="449" t="s">
        <v>997</v>
      </c>
      <c r="C677" s="449" t="s">
        <v>998</v>
      </c>
      <c r="D677" s="449" t="s">
        <v>1007</v>
      </c>
      <c r="E677" s="449" t="s">
        <v>1008</v>
      </c>
      <c r="F677" s="453">
        <v>2</v>
      </c>
      <c r="G677" s="453">
        <v>354</v>
      </c>
      <c r="H677" s="453"/>
      <c r="I677" s="453">
        <v>177</v>
      </c>
      <c r="J677" s="453"/>
      <c r="K677" s="453"/>
      <c r="L677" s="453"/>
      <c r="M677" s="453"/>
      <c r="N677" s="453"/>
      <c r="O677" s="453"/>
      <c r="P677" s="523"/>
      <c r="Q677" s="454"/>
    </row>
    <row r="678" spans="1:17" ht="14.4" customHeight="1" x14ac:dyDescent="0.3">
      <c r="A678" s="448" t="s">
        <v>1179</v>
      </c>
      <c r="B678" s="449" t="s">
        <v>997</v>
      </c>
      <c r="C678" s="449" t="s">
        <v>998</v>
      </c>
      <c r="D678" s="449" t="s">
        <v>1013</v>
      </c>
      <c r="E678" s="449" t="s">
        <v>1014</v>
      </c>
      <c r="F678" s="453">
        <v>1</v>
      </c>
      <c r="G678" s="453">
        <v>172</v>
      </c>
      <c r="H678" s="453"/>
      <c r="I678" s="453">
        <v>172</v>
      </c>
      <c r="J678" s="453"/>
      <c r="K678" s="453"/>
      <c r="L678" s="453"/>
      <c r="M678" s="453"/>
      <c r="N678" s="453">
        <v>2</v>
      </c>
      <c r="O678" s="453">
        <v>360</v>
      </c>
      <c r="P678" s="523"/>
      <c r="Q678" s="454">
        <v>180</v>
      </c>
    </row>
    <row r="679" spans="1:17" ht="14.4" customHeight="1" x14ac:dyDescent="0.3">
      <c r="A679" s="448" t="s">
        <v>1179</v>
      </c>
      <c r="B679" s="449" t="s">
        <v>997</v>
      </c>
      <c r="C679" s="449" t="s">
        <v>998</v>
      </c>
      <c r="D679" s="449" t="s">
        <v>1021</v>
      </c>
      <c r="E679" s="449" t="s">
        <v>1022</v>
      </c>
      <c r="F679" s="453">
        <v>5</v>
      </c>
      <c r="G679" s="453">
        <v>1705</v>
      </c>
      <c r="H679" s="453"/>
      <c r="I679" s="453">
        <v>341</v>
      </c>
      <c r="J679" s="453"/>
      <c r="K679" s="453"/>
      <c r="L679" s="453"/>
      <c r="M679" s="453"/>
      <c r="N679" s="453">
        <v>38</v>
      </c>
      <c r="O679" s="453">
        <v>13262</v>
      </c>
      <c r="P679" s="523"/>
      <c r="Q679" s="454">
        <v>349</v>
      </c>
    </row>
    <row r="680" spans="1:17" ht="14.4" customHeight="1" x14ac:dyDescent="0.3">
      <c r="A680" s="448" t="s">
        <v>1179</v>
      </c>
      <c r="B680" s="449" t="s">
        <v>997</v>
      </c>
      <c r="C680" s="449" t="s">
        <v>998</v>
      </c>
      <c r="D680" s="449" t="s">
        <v>1029</v>
      </c>
      <c r="E680" s="449" t="s">
        <v>1030</v>
      </c>
      <c r="F680" s="453"/>
      <c r="G680" s="453"/>
      <c r="H680" s="453"/>
      <c r="I680" s="453"/>
      <c r="J680" s="453"/>
      <c r="K680" s="453"/>
      <c r="L680" s="453"/>
      <c r="M680" s="453"/>
      <c r="N680" s="453">
        <v>1</v>
      </c>
      <c r="O680" s="453">
        <v>117</v>
      </c>
      <c r="P680" s="523"/>
      <c r="Q680" s="454">
        <v>117</v>
      </c>
    </row>
    <row r="681" spans="1:17" ht="14.4" customHeight="1" x14ac:dyDescent="0.3">
      <c r="A681" s="448" t="s">
        <v>1179</v>
      </c>
      <c r="B681" s="449" t="s">
        <v>997</v>
      </c>
      <c r="C681" s="449" t="s">
        <v>998</v>
      </c>
      <c r="D681" s="449" t="s">
        <v>1035</v>
      </c>
      <c r="E681" s="449" t="s">
        <v>1036</v>
      </c>
      <c r="F681" s="453"/>
      <c r="G681" s="453"/>
      <c r="H681" s="453"/>
      <c r="I681" s="453"/>
      <c r="J681" s="453"/>
      <c r="K681" s="453"/>
      <c r="L681" s="453"/>
      <c r="M681" s="453"/>
      <c r="N681" s="453">
        <v>1</v>
      </c>
      <c r="O681" s="453">
        <v>391</v>
      </c>
      <c r="P681" s="523"/>
      <c r="Q681" s="454">
        <v>391</v>
      </c>
    </row>
    <row r="682" spans="1:17" ht="14.4" customHeight="1" x14ac:dyDescent="0.3">
      <c r="A682" s="448" t="s">
        <v>1179</v>
      </c>
      <c r="B682" s="449" t="s">
        <v>997</v>
      </c>
      <c r="C682" s="449" t="s">
        <v>998</v>
      </c>
      <c r="D682" s="449" t="s">
        <v>1037</v>
      </c>
      <c r="E682" s="449" t="s">
        <v>1038</v>
      </c>
      <c r="F682" s="453"/>
      <c r="G682" s="453"/>
      <c r="H682" s="453"/>
      <c r="I682" s="453"/>
      <c r="J682" s="453"/>
      <c r="K682" s="453"/>
      <c r="L682" s="453"/>
      <c r="M682" s="453"/>
      <c r="N682" s="453">
        <v>1</v>
      </c>
      <c r="O682" s="453">
        <v>38</v>
      </c>
      <c r="P682" s="523"/>
      <c r="Q682" s="454">
        <v>38</v>
      </c>
    </row>
    <row r="683" spans="1:17" ht="14.4" customHeight="1" x14ac:dyDescent="0.3">
      <c r="A683" s="448" t="s">
        <v>1179</v>
      </c>
      <c r="B683" s="449" t="s">
        <v>997</v>
      </c>
      <c r="C683" s="449" t="s">
        <v>998</v>
      </c>
      <c r="D683" s="449" t="s">
        <v>1041</v>
      </c>
      <c r="E683" s="449" t="s">
        <v>1042</v>
      </c>
      <c r="F683" s="453"/>
      <c r="G683" s="453"/>
      <c r="H683" s="453"/>
      <c r="I683" s="453"/>
      <c r="J683" s="453"/>
      <c r="K683" s="453"/>
      <c r="L683" s="453"/>
      <c r="M683" s="453"/>
      <c r="N683" s="453">
        <v>1</v>
      </c>
      <c r="O683" s="453">
        <v>705</v>
      </c>
      <c r="P683" s="523"/>
      <c r="Q683" s="454">
        <v>705</v>
      </c>
    </row>
    <row r="684" spans="1:17" ht="14.4" customHeight="1" x14ac:dyDescent="0.3">
      <c r="A684" s="448" t="s">
        <v>1179</v>
      </c>
      <c r="B684" s="449" t="s">
        <v>997</v>
      </c>
      <c r="C684" s="449" t="s">
        <v>998</v>
      </c>
      <c r="D684" s="449" t="s">
        <v>1045</v>
      </c>
      <c r="E684" s="449" t="s">
        <v>1046</v>
      </c>
      <c r="F684" s="453">
        <v>7</v>
      </c>
      <c r="G684" s="453">
        <v>1995</v>
      </c>
      <c r="H684" s="453"/>
      <c r="I684" s="453">
        <v>285</v>
      </c>
      <c r="J684" s="453"/>
      <c r="K684" s="453"/>
      <c r="L684" s="453"/>
      <c r="M684" s="453"/>
      <c r="N684" s="453">
        <v>2</v>
      </c>
      <c r="O684" s="453">
        <v>610</v>
      </c>
      <c r="P684" s="523"/>
      <c r="Q684" s="454">
        <v>305</v>
      </c>
    </row>
    <row r="685" spans="1:17" ht="14.4" customHeight="1" x14ac:dyDescent="0.3">
      <c r="A685" s="448" t="s">
        <v>1179</v>
      </c>
      <c r="B685" s="449" t="s">
        <v>997</v>
      </c>
      <c r="C685" s="449" t="s">
        <v>998</v>
      </c>
      <c r="D685" s="449" t="s">
        <v>1049</v>
      </c>
      <c r="E685" s="449" t="s">
        <v>1050</v>
      </c>
      <c r="F685" s="453">
        <v>3</v>
      </c>
      <c r="G685" s="453">
        <v>1386</v>
      </c>
      <c r="H685" s="453"/>
      <c r="I685" s="453">
        <v>462</v>
      </c>
      <c r="J685" s="453"/>
      <c r="K685" s="453"/>
      <c r="L685" s="453"/>
      <c r="M685" s="453"/>
      <c r="N685" s="453">
        <v>6</v>
      </c>
      <c r="O685" s="453">
        <v>2964</v>
      </c>
      <c r="P685" s="523"/>
      <c r="Q685" s="454">
        <v>494</v>
      </c>
    </row>
    <row r="686" spans="1:17" ht="14.4" customHeight="1" x14ac:dyDescent="0.3">
      <c r="A686" s="448" t="s">
        <v>1179</v>
      </c>
      <c r="B686" s="449" t="s">
        <v>997</v>
      </c>
      <c r="C686" s="449" t="s">
        <v>998</v>
      </c>
      <c r="D686" s="449" t="s">
        <v>1053</v>
      </c>
      <c r="E686" s="449" t="s">
        <v>1054</v>
      </c>
      <c r="F686" s="453">
        <v>10</v>
      </c>
      <c r="G686" s="453">
        <v>3560</v>
      </c>
      <c r="H686" s="453"/>
      <c r="I686" s="453">
        <v>356</v>
      </c>
      <c r="J686" s="453"/>
      <c r="K686" s="453"/>
      <c r="L686" s="453"/>
      <c r="M686" s="453"/>
      <c r="N686" s="453">
        <v>8</v>
      </c>
      <c r="O686" s="453">
        <v>2960</v>
      </c>
      <c r="P686" s="523"/>
      <c r="Q686" s="454">
        <v>370</v>
      </c>
    </row>
    <row r="687" spans="1:17" ht="14.4" customHeight="1" x14ac:dyDescent="0.3">
      <c r="A687" s="448" t="s">
        <v>1179</v>
      </c>
      <c r="B687" s="449" t="s">
        <v>997</v>
      </c>
      <c r="C687" s="449" t="s">
        <v>998</v>
      </c>
      <c r="D687" s="449" t="s">
        <v>1059</v>
      </c>
      <c r="E687" s="449" t="s">
        <v>1060</v>
      </c>
      <c r="F687" s="453">
        <v>1</v>
      </c>
      <c r="G687" s="453">
        <v>105</v>
      </c>
      <c r="H687" s="453"/>
      <c r="I687" s="453">
        <v>105</v>
      </c>
      <c r="J687" s="453"/>
      <c r="K687" s="453"/>
      <c r="L687" s="453"/>
      <c r="M687" s="453"/>
      <c r="N687" s="453"/>
      <c r="O687" s="453"/>
      <c r="P687" s="523"/>
      <c r="Q687" s="454"/>
    </row>
    <row r="688" spans="1:17" ht="14.4" customHeight="1" x14ac:dyDescent="0.3">
      <c r="A688" s="448" t="s">
        <v>1179</v>
      </c>
      <c r="B688" s="449" t="s">
        <v>997</v>
      </c>
      <c r="C688" s="449" t="s">
        <v>998</v>
      </c>
      <c r="D688" s="449" t="s">
        <v>1063</v>
      </c>
      <c r="E688" s="449" t="s">
        <v>1064</v>
      </c>
      <c r="F688" s="453"/>
      <c r="G688" s="453"/>
      <c r="H688" s="453"/>
      <c r="I688" s="453"/>
      <c r="J688" s="453"/>
      <c r="K688" s="453"/>
      <c r="L688" s="453"/>
      <c r="M688" s="453"/>
      <c r="N688" s="453">
        <v>1</v>
      </c>
      <c r="O688" s="453">
        <v>495</v>
      </c>
      <c r="P688" s="523"/>
      <c r="Q688" s="454">
        <v>495</v>
      </c>
    </row>
    <row r="689" spans="1:17" ht="14.4" customHeight="1" x14ac:dyDescent="0.3">
      <c r="A689" s="448" t="s">
        <v>1179</v>
      </c>
      <c r="B689" s="449" t="s">
        <v>997</v>
      </c>
      <c r="C689" s="449" t="s">
        <v>998</v>
      </c>
      <c r="D689" s="449" t="s">
        <v>1067</v>
      </c>
      <c r="E689" s="449" t="s">
        <v>1068</v>
      </c>
      <c r="F689" s="453">
        <v>1</v>
      </c>
      <c r="G689" s="453">
        <v>437</v>
      </c>
      <c r="H689" s="453"/>
      <c r="I689" s="453">
        <v>437</v>
      </c>
      <c r="J689" s="453"/>
      <c r="K689" s="453"/>
      <c r="L689" s="453"/>
      <c r="M689" s="453"/>
      <c r="N689" s="453">
        <v>2</v>
      </c>
      <c r="O689" s="453">
        <v>912</v>
      </c>
      <c r="P689" s="523"/>
      <c r="Q689" s="454">
        <v>456</v>
      </c>
    </row>
    <row r="690" spans="1:17" ht="14.4" customHeight="1" x14ac:dyDescent="0.3">
      <c r="A690" s="448" t="s">
        <v>1179</v>
      </c>
      <c r="B690" s="449" t="s">
        <v>997</v>
      </c>
      <c r="C690" s="449" t="s">
        <v>998</v>
      </c>
      <c r="D690" s="449" t="s">
        <v>1069</v>
      </c>
      <c r="E690" s="449" t="s">
        <v>1070</v>
      </c>
      <c r="F690" s="453">
        <v>4</v>
      </c>
      <c r="G690" s="453">
        <v>216</v>
      </c>
      <c r="H690" s="453"/>
      <c r="I690" s="453">
        <v>54</v>
      </c>
      <c r="J690" s="453"/>
      <c r="K690" s="453"/>
      <c r="L690" s="453"/>
      <c r="M690" s="453"/>
      <c r="N690" s="453">
        <v>3</v>
      </c>
      <c r="O690" s="453">
        <v>174</v>
      </c>
      <c r="P690" s="523"/>
      <c r="Q690" s="454">
        <v>58</v>
      </c>
    </row>
    <row r="691" spans="1:17" ht="14.4" customHeight="1" x14ac:dyDescent="0.3">
      <c r="A691" s="448" t="s">
        <v>1179</v>
      </c>
      <c r="B691" s="449" t="s">
        <v>997</v>
      </c>
      <c r="C691" s="449" t="s">
        <v>998</v>
      </c>
      <c r="D691" s="449" t="s">
        <v>1077</v>
      </c>
      <c r="E691" s="449" t="s">
        <v>1078</v>
      </c>
      <c r="F691" s="453">
        <v>8</v>
      </c>
      <c r="G691" s="453">
        <v>1352</v>
      </c>
      <c r="H691" s="453"/>
      <c r="I691" s="453">
        <v>169</v>
      </c>
      <c r="J691" s="453"/>
      <c r="K691" s="453"/>
      <c r="L691" s="453"/>
      <c r="M691" s="453"/>
      <c r="N691" s="453">
        <v>14</v>
      </c>
      <c r="O691" s="453">
        <v>2464</v>
      </c>
      <c r="P691" s="523"/>
      <c r="Q691" s="454">
        <v>176</v>
      </c>
    </row>
    <row r="692" spans="1:17" ht="14.4" customHeight="1" x14ac:dyDescent="0.3">
      <c r="A692" s="448" t="s">
        <v>1179</v>
      </c>
      <c r="B692" s="449" t="s">
        <v>997</v>
      </c>
      <c r="C692" s="449" t="s">
        <v>998</v>
      </c>
      <c r="D692" s="449" t="s">
        <v>1079</v>
      </c>
      <c r="E692" s="449" t="s">
        <v>1080</v>
      </c>
      <c r="F692" s="453"/>
      <c r="G692" s="453"/>
      <c r="H692" s="453"/>
      <c r="I692" s="453"/>
      <c r="J692" s="453"/>
      <c r="K692" s="453"/>
      <c r="L692" s="453"/>
      <c r="M692" s="453"/>
      <c r="N692" s="453">
        <v>2</v>
      </c>
      <c r="O692" s="453">
        <v>170</v>
      </c>
      <c r="P692" s="523"/>
      <c r="Q692" s="454">
        <v>85</v>
      </c>
    </row>
    <row r="693" spans="1:17" ht="14.4" customHeight="1" x14ac:dyDescent="0.3">
      <c r="A693" s="448" t="s">
        <v>1179</v>
      </c>
      <c r="B693" s="449" t="s">
        <v>997</v>
      </c>
      <c r="C693" s="449" t="s">
        <v>998</v>
      </c>
      <c r="D693" s="449" t="s">
        <v>1093</v>
      </c>
      <c r="E693" s="449" t="s">
        <v>1094</v>
      </c>
      <c r="F693" s="453"/>
      <c r="G693" s="453"/>
      <c r="H693" s="453"/>
      <c r="I693" s="453"/>
      <c r="J693" s="453"/>
      <c r="K693" s="453"/>
      <c r="L693" s="453"/>
      <c r="M693" s="453"/>
      <c r="N693" s="453">
        <v>1</v>
      </c>
      <c r="O693" s="453">
        <v>264</v>
      </c>
      <c r="P693" s="523"/>
      <c r="Q693" s="454">
        <v>264</v>
      </c>
    </row>
    <row r="694" spans="1:17" ht="14.4" customHeight="1" x14ac:dyDescent="0.3">
      <c r="A694" s="448" t="s">
        <v>1179</v>
      </c>
      <c r="B694" s="449" t="s">
        <v>997</v>
      </c>
      <c r="C694" s="449" t="s">
        <v>998</v>
      </c>
      <c r="D694" s="449" t="s">
        <v>1097</v>
      </c>
      <c r="E694" s="449" t="s">
        <v>1098</v>
      </c>
      <c r="F694" s="453"/>
      <c r="G694" s="453"/>
      <c r="H694" s="453"/>
      <c r="I694" s="453"/>
      <c r="J694" s="453"/>
      <c r="K694" s="453"/>
      <c r="L694" s="453"/>
      <c r="M694" s="453"/>
      <c r="N694" s="453">
        <v>1</v>
      </c>
      <c r="O694" s="453">
        <v>242</v>
      </c>
      <c r="P694" s="523"/>
      <c r="Q694" s="454">
        <v>242</v>
      </c>
    </row>
    <row r="695" spans="1:17" ht="14.4" customHeight="1" x14ac:dyDescent="0.3">
      <c r="A695" s="448" t="s">
        <v>1180</v>
      </c>
      <c r="B695" s="449" t="s">
        <v>997</v>
      </c>
      <c r="C695" s="449" t="s">
        <v>998</v>
      </c>
      <c r="D695" s="449" t="s">
        <v>1003</v>
      </c>
      <c r="E695" s="449" t="s">
        <v>1004</v>
      </c>
      <c r="F695" s="453">
        <v>302</v>
      </c>
      <c r="G695" s="453">
        <v>16308</v>
      </c>
      <c r="H695" s="453">
        <v>1.0337221095334685</v>
      </c>
      <c r="I695" s="453">
        <v>54</v>
      </c>
      <c r="J695" s="453">
        <v>272</v>
      </c>
      <c r="K695" s="453">
        <v>15776</v>
      </c>
      <c r="L695" s="453">
        <v>1</v>
      </c>
      <c r="M695" s="453">
        <v>58</v>
      </c>
      <c r="N695" s="453">
        <v>147</v>
      </c>
      <c r="O695" s="453">
        <v>8526</v>
      </c>
      <c r="P695" s="523">
        <v>0.5404411764705882</v>
      </c>
      <c r="Q695" s="454">
        <v>58</v>
      </c>
    </row>
    <row r="696" spans="1:17" ht="14.4" customHeight="1" x14ac:dyDescent="0.3">
      <c r="A696" s="448" t="s">
        <v>1180</v>
      </c>
      <c r="B696" s="449" t="s">
        <v>997</v>
      </c>
      <c r="C696" s="449" t="s">
        <v>998</v>
      </c>
      <c r="D696" s="449" t="s">
        <v>1005</v>
      </c>
      <c r="E696" s="449" t="s">
        <v>1006</v>
      </c>
      <c r="F696" s="453">
        <v>4</v>
      </c>
      <c r="G696" s="453">
        <v>492</v>
      </c>
      <c r="H696" s="453">
        <v>0.93893129770992367</v>
      </c>
      <c r="I696" s="453">
        <v>123</v>
      </c>
      <c r="J696" s="453">
        <v>4</v>
      </c>
      <c r="K696" s="453">
        <v>524</v>
      </c>
      <c r="L696" s="453">
        <v>1</v>
      </c>
      <c r="M696" s="453">
        <v>131</v>
      </c>
      <c r="N696" s="453">
        <v>1</v>
      </c>
      <c r="O696" s="453">
        <v>131</v>
      </c>
      <c r="P696" s="523">
        <v>0.25</v>
      </c>
      <c r="Q696" s="454">
        <v>131</v>
      </c>
    </row>
    <row r="697" spans="1:17" ht="14.4" customHeight="1" x14ac:dyDescent="0.3">
      <c r="A697" s="448" t="s">
        <v>1180</v>
      </c>
      <c r="B697" s="449" t="s">
        <v>997</v>
      </c>
      <c r="C697" s="449" t="s">
        <v>998</v>
      </c>
      <c r="D697" s="449" t="s">
        <v>1013</v>
      </c>
      <c r="E697" s="449" t="s">
        <v>1014</v>
      </c>
      <c r="F697" s="453">
        <v>146</v>
      </c>
      <c r="G697" s="453">
        <v>25112</v>
      </c>
      <c r="H697" s="453">
        <v>1.0628068393431522</v>
      </c>
      <c r="I697" s="453">
        <v>172</v>
      </c>
      <c r="J697" s="453">
        <v>132</v>
      </c>
      <c r="K697" s="453">
        <v>23628</v>
      </c>
      <c r="L697" s="453">
        <v>1</v>
      </c>
      <c r="M697" s="453">
        <v>179</v>
      </c>
      <c r="N697" s="453">
        <v>76</v>
      </c>
      <c r="O697" s="453">
        <v>13680</v>
      </c>
      <c r="P697" s="523">
        <v>0.57897409852717119</v>
      </c>
      <c r="Q697" s="454">
        <v>180</v>
      </c>
    </row>
    <row r="698" spans="1:17" ht="14.4" customHeight="1" x14ac:dyDescent="0.3">
      <c r="A698" s="448" t="s">
        <v>1180</v>
      </c>
      <c r="B698" s="449" t="s">
        <v>997</v>
      </c>
      <c r="C698" s="449" t="s">
        <v>998</v>
      </c>
      <c r="D698" s="449" t="s">
        <v>1015</v>
      </c>
      <c r="E698" s="449" t="s">
        <v>1016</v>
      </c>
      <c r="F698" s="453">
        <v>12</v>
      </c>
      <c r="G698" s="453">
        <v>6396</v>
      </c>
      <c r="H698" s="453">
        <v>1.605824755209641</v>
      </c>
      <c r="I698" s="453">
        <v>533</v>
      </c>
      <c r="J698" s="453">
        <v>7</v>
      </c>
      <c r="K698" s="453">
        <v>3983</v>
      </c>
      <c r="L698" s="453">
        <v>1</v>
      </c>
      <c r="M698" s="453">
        <v>569</v>
      </c>
      <c r="N698" s="453">
        <v>2</v>
      </c>
      <c r="O698" s="453">
        <v>1138</v>
      </c>
      <c r="P698" s="523">
        <v>0.2857142857142857</v>
      </c>
      <c r="Q698" s="454">
        <v>569</v>
      </c>
    </row>
    <row r="699" spans="1:17" ht="14.4" customHeight="1" x14ac:dyDescent="0.3">
      <c r="A699" s="448" t="s">
        <v>1180</v>
      </c>
      <c r="B699" s="449" t="s">
        <v>997</v>
      </c>
      <c r="C699" s="449" t="s">
        <v>998</v>
      </c>
      <c r="D699" s="449" t="s">
        <v>1017</v>
      </c>
      <c r="E699" s="449" t="s">
        <v>1018</v>
      </c>
      <c r="F699" s="453">
        <v>179</v>
      </c>
      <c r="G699" s="453">
        <v>57638</v>
      </c>
      <c r="H699" s="453">
        <v>1.0555443640692244</v>
      </c>
      <c r="I699" s="453">
        <v>322</v>
      </c>
      <c r="J699" s="453">
        <v>163</v>
      </c>
      <c r="K699" s="453">
        <v>54605</v>
      </c>
      <c r="L699" s="453">
        <v>1</v>
      </c>
      <c r="M699" s="453">
        <v>335</v>
      </c>
      <c r="N699" s="453">
        <v>177</v>
      </c>
      <c r="O699" s="453">
        <v>59472</v>
      </c>
      <c r="P699" s="523">
        <v>1.0891310319567804</v>
      </c>
      <c r="Q699" s="454">
        <v>336</v>
      </c>
    </row>
    <row r="700" spans="1:17" ht="14.4" customHeight="1" x14ac:dyDescent="0.3">
      <c r="A700" s="448" t="s">
        <v>1180</v>
      </c>
      <c r="B700" s="449" t="s">
        <v>997</v>
      </c>
      <c r="C700" s="449" t="s">
        <v>998</v>
      </c>
      <c r="D700" s="449" t="s">
        <v>1019</v>
      </c>
      <c r="E700" s="449" t="s">
        <v>1020</v>
      </c>
      <c r="F700" s="453"/>
      <c r="G700" s="453"/>
      <c r="H700" s="453"/>
      <c r="I700" s="453"/>
      <c r="J700" s="453"/>
      <c r="K700" s="453"/>
      <c r="L700" s="453"/>
      <c r="M700" s="453"/>
      <c r="N700" s="453">
        <v>1</v>
      </c>
      <c r="O700" s="453">
        <v>459</v>
      </c>
      <c r="P700" s="523"/>
      <c r="Q700" s="454">
        <v>459</v>
      </c>
    </row>
    <row r="701" spans="1:17" ht="14.4" customHeight="1" x14ac:dyDescent="0.3">
      <c r="A701" s="448" t="s">
        <v>1180</v>
      </c>
      <c r="B701" s="449" t="s">
        <v>997</v>
      </c>
      <c r="C701" s="449" t="s">
        <v>998</v>
      </c>
      <c r="D701" s="449" t="s">
        <v>1021</v>
      </c>
      <c r="E701" s="449" t="s">
        <v>1022</v>
      </c>
      <c r="F701" s="453">
        <v>141</v>
      </c>
      <c r="G701" s="453">
        <v>48081</v>
      </c>
      <c r="H701" s="453">
        <v>0.86104942693409747</v>
      </c>
      <c r="I701" s="453">
        <v>341</v>
      </c>
      <c r="J701" s="453">
        <v>160</v>
      </c>
      <c r="K701" s="453">
        <v>55840</v>
      </c>
      <c r="L701" s="453">
        <v>1</v>
      </c>
      <c r="M701" s="453">
        <v>349</v>
      </c>
      <c r="N701" s="453">
        <v>108</v>
      </c>
      <c r="O701" s="453">
        <v>37692</v>
      </c>
      <c r="P701" s="523">
        <v>0.67500000000000004</v>
      </c>
      <c r="Q701" s="454">
        <v>349</v>
      </c>
    </row>
    <row r="702" spans="1:17" ht="14.4" customHeight="1" x14ac:dyDescent="0.3">
      <c r="A702" s="448" t="s">
        <v>1180</v>
      </c>
      <c r="B702" s="449" t="s">
        <v>997</v>
      </c>
      <c r="C702" s="449" t="s">
        <v>998</v>
      </c>
      <c r="D702" s="449" t="s">
        <v>1023</v>
      </c>
      <c r="E702" s="449" t="s">
        <v>1024</v>
      </c>
      <c r="F702" s="453">
        <v>2</v>
      </c>
      <c r="G702" s="453">
        <v>3196</v>
      </c>
      <c r="H702" s="453"/>
      <c r="I702" s="453">
        <v>1598</v>
      </c>
      <c r="J702" s="453"/>
      <c r="K702" s="453"/>
      <c r="L702" s="453"/>
      <c r="M702" s="453"/>
      <c r="N702" s="453"/>
      <c r="O702" s="453"/>
      <c r="P702" s="523"/>
      <c r="Q702" s="454"/>
    </row>
    <row r="703" spans="1:17" ht="14.4" customHeight="1" x14ac:dyDescent="0.3">
      <c r="A703" s="448" t="s">
        <v>1180</v>
      </c>
      <c r="B703" s="449" t="s">
        <v>997</v>
      </c>
      <c r="C703" s="449" t="s">
        <v>998</v>
      </c>
      <c r="D703" s="449" t="s">
        <v>1045</v>
      </c>
      <c r="E703" s="449" t="s">
        <v>1046</v>
      </c>
      <c r="F703" s="453">
        <v>61</v>
      </c>
      <c r="G703" s="453">
        <v>17385</v>
      </c>
      <c r="H703" s="453">
        <v>0.80545774647887325</v>
      </c>
      <c r="I703" s="453">
        <v>285</v>
      </c>
      <c r="J703" s="453">
        <v>71</v>
      </c>
      <c r="K703" s="453">
        <v>21584</v>
      </c>
      <c r="L703" s="453">
        <v>1</v>
      </c>
      <c r="M703" s="453">
        <v>304</v>
      </c>
      <c r="N703" s="453">
        <v>102</v>
      </c>
      <c r="O703" s="453">
        <v>31110</v>
      </c>
      <c r="P703" s="523">
        <v>1.4413454410674573</v>
      </c>
      <c r="Q703" s="454">
        <v>305</v>
      </c>
    </row>
    <row r="704" spans="1:17" ht="14.4" customHeight="1" x14ac:dyDescent="0.3">
      <c r="A704" s="448" t="s">
        <v>1180</v>
      </c>
      <c r="B704" s="449" t="s">
        <v>997</v>
      </c>
      <c r="C704" s="449" t="s">
        <v>998</v>
      </c>
      <c r="D704" s="449" t="s">
        <v>1047</v>
      </c>
      <c r="E704" s="449" t="s">
        <v>1048</v>
      </c>
      <c r="F704" s="453">
        <v>1</v>
      </c>
      <c r="G704" s="453">
        <v>3505</v>
      </c>
      <c r="H704" s="453"/>
      <c r="I704" s="453">
        <v>3505</v>
      </c>
      <c r="J704" s="453"/>
      <c r="K704" s="453"/>
      <c r="L704" s="453"/>
      <c r="M704" s="453"/>
      <c r="N704" s="453"/>
      <c r="O704" s="453"/>
      <c r="P704" s="523"/>
      <c r="Q704" s="454"/>
    </row>
    <row r="705" spans="1:17" ht="14.4" customHeight="1" x14ac:dyDescent="0.3">
      <c r="A705" s="448" t="s">
        <v>1180</v>
      </c>
      <c r="B705" s="449" t="s">
        <v>997</v>
      </c>
      <c r="C705" s="449" t="s">
        <v>998</v>
      </c>
      <c r="D705" s="449" t="s">
        <v>1049</v>
      </c>
      <c r="E705" s="449" t="s">
        <v>1050</v>
      </c>
      <c r="F705" s="453">
        <v>73</v>
      </c>
      <c r="G705" s="453">
        <v>33726</v>
      </c>
      <c r="H705" s="453">
        <v>1.0667383603238867</v>
      </c>
      <c r="I705" s="453">
        <v>462</v>
      </c>
      <c r="J705" s="453">
        <v>64</v>
      </c>
      <c r="K705" s="453">
        <v>31616</v>
      </c>
      <c r="L705" s="453">
        <v>1</v>
      </c>
      <c r="M705" s="453">
        <v>494</v>
      </c>
      <c r="N705" s="453">
        <v>31</v>
      </c>
      <c r="O705" s="453">
        <v>15314</v>
      </c>
      <c r="P705" s="523">
        <v>0.484375</v>
      </c>
      <c r="Q705" s="454">
        <v>494</v>
      </c>
    </row>
    <row r="706" spans="1:17" ht="14.4" customHeight="1" x14ac:dyDescent="0.3">
      <c r="A706" s="448" t="s">
        <v>1180</v>
      </c>
      <c r="B706" s="449" t="s">
        <v>997</v>
      </c>
      <c r="C706" s="449" t="s">
        <v>998</v>
      </c>
      <c r="D706" s="449" t="s">
        <v>1053</v>
      </c>
      <c r="E706" s="449" t="s">
        <v>1054</v>
      </c>
      <c r="F706" s="453">
        <v>121</v>
      </c>
      <c r="G706" s="453">
        <v>43076</v>
      </c>
      <c r="H706" s="453">
        <v>0.96216216216216222</v>
      </c>
      <c r="I706" s="453">
        <v>356</v>
      </c>
      <c r="J706" s="453">
        <v>121</v>
      </c>
      <c r="K706" s="453">
        <v>44770</v>
      </c>
      <c r="L706" s="453">
        <v>1</v>
      </c>
      <c r="M706" s="453">
        <v>370</v>
      </c>
      <c r="N706" s="453">
        <v>128</v>
      </c>
      <c r="O706" s="453">
        <v>47360</v>
      </c>
      <c r="P706" s="523">
        <v>1.0578512396694215</v>
      </c>
      <c r="Q706" s="454">
        <v>370</v>
      </c>
    </row>
    <row r="707" spans="1:17" ht="14.4" customHeight="1" x14ac:dyDescent="0.3">
      <c r="A707" s="448" t="s">
        <v>1180</v>
      </c>
      <c r="B707" s="449" t="s">
        <v>997</v>
      </c>
      <c r="C707" s="449" t="s">
        <v>998</v>
      </c>
      <c r="D707" s="449" t="s">
        <v>1059</v>
      </c>
      <c r="E707" s="449" t="s">
        <v>1060</v>
      </c>
      <c r="F707" s="453">
        <v>41</v>
      </c>
      <c r="G707" s="453">
        <v>4305</v>
      </c>
      <c r="H707" s="453">
        <v>1.0773273273273274</v>
      </c>
      <c r="I707" s="453">
        <v>105</v>
      </c>
      <c r="J707" s="453">
        <v>36</v>
      </c>
      <c r="K707" s="453">
        <v>3996</v>
      </c>
      <c r="L707" s="453">
        <v>1</v>
      </c>
      <c r="M707" s="453">
        <v>111</v>
      </c>
      <c r="N707" s="453">
        <v>80</v>
      </c>
      <c r="O707" s="453">
        <v>8880</v>
      </c>
      <c r="P707" s="523">
        <v>2.2222222222222223</v>
      </c>
      <c r="Q707" s="454">
        <v>111</v>
      </c>
    </row>
    <row r="708" spans="1:17" ht="14.4" customHeight="1" x14ac:dyDescent="0.3">
      <c r="A708" s="448" t="s">
        <v>1180</v>
      </c>
      <c r="B708" s="449" t="s">
        <v>997</v>
      </c>
      <c r="C708" s="449" t="s">
        <v>998</v>
      </c>
      <c r="D708" s="449" t="s">
        <v>1061</v>
      </c>
      <c r="E708" s="449" t="s">
        <v>1062</v>
      </c>
      <c r="F708" s="453">
        <v>1</v>
      </c>
      <c r="G708" s="453">
        <v>117</v>
      </c>
      <c r="H708" s="453">
        <v>0.93600000000000005</v>
      </c>
      <c r="I708" s="453">
        <v>117</v>
      </c>
      <c r="J708" s="453">
        <v>1</v>
      </c>
      <c r="K708" s="453">
        <v>125</v>
      </c>
      <c r="L708" s="453">
        <v>1</v>
      </c>
      <c r="M708" s="453">
        <v>125</v>
      </c>
      <c r="N708" s="453"/>
      <c r="O708" s="453"/>
      <c r="P708" s="523"/>
      <c r="Q708" s="454"/>
    </row>
    <row r="709" spans="1:17" ht="14.4" customHeight="1" x14ac:dyDescent="0.3">
      <c r="A709" s="448" t="s">
        <v>1180</v>
      </c>
      <c r="B709" s="449" t="s">
        <v>997</v>
      </c>
      <c r="C709" s="449" t="s">
        <v>998</v>
      </c>
      <c r="D709" s="449" t="s">
        <v>1063</v>
      </c>
      <c r="E709" s="449" t="s">
        <v>1064</v>
      </c>
      <c r="F709" s="453"/>
      <c r="G709" s="453"/>
      <c r="H709" s="453"/>
      <c r="I709" s="453"/>
      <c r="J709" s="453">
        <v>1</v>
      </c>
      <c r="K709" s="453">
        <v>495</v>
      </c>
      <c r="L709" s="453">
        <v>1</v>
      </c>
      <c r="M709" s="453">
        <v>495</v>
      </c>
      <c r="N709" s="453"/>
      <c r="O709" s="453"/>
      <c r="P709" s="523"/>
      <c r="Q709" s="454"/>
    </row>
    <row r="710" spans="1:17" ht="14.4" customHeight="1" x14ac:dyDescent="0.3">
      <c r="A710" s="448" t="s">
        <v>1180</v>
      </c>
      <c r="B710" s="449" t="s">
        <v>997</v>
      </c>
      <c r="C710" s="449" t="s">
        <v>998</v>
      </c>
      <c r="D710" s="449" t="s">
        <v>1065</v>
      </c>
      <c r="E710" s="449" t="s">
        <v>1066</v>
      </c>
      <c r="F710" s="453">
        <v>6</v>
      </c>
      <c r="G710" s="453">
        <v>7608</v>
      </c>
      <c r="H710" s="453">
        <v>5.9298519095869056</v>
      </c>
      <c r="I710" s="453">
        <v>1268</v>
      </c>
      <c r="J710" s="453">
        <v>1</v>
      </c>
      <c r="K710" s="453">
        <v>1283</v>
      </c>
      <c r="L710" s="453">
        <v>1</v>
      </c>
      <c r="M710" s="453">
        <v>1283</v>
      </c>
      <c r="N710" s="453">
        <v>3</v>
      </c>
      <c r="O710" s="453">
        <v>3855</v>
      </c>
      <c r="P710" s="523">
        <v>3.0046765393608728</v>
      </c>
      <c r="Q710" s="454">
        <v>1285</v>
      </c>
    </row>
    <row r="711" spans="1:17" ht="14.4" customHeight="1" x14ac:dyDescent="0.3">
      <c r="A711" s="448" t="s">
        <v>1180</v>
      </c>
      <c r="B711" s="449" t="s">
        <v>997</v>
      </c>
      <c r="C711" s="449" t="s">
        <v>998</v>
      </c>
      <c r="D711" s="449" t="s">
        <v>1067</v>
      </c>
      <c r="E711" s="449" t="s">
        <v>1068</v>
      </c>
      <c r="F711" s="453">
        <v>129</v>
      </c>
      <c r="G711" s="453">
        <v>56373</v>
      </c>
      <c r="H711" s="453">
        <v>1.2744845360824741</v>
      </c>
      <c r="I711" s="453">
        <v>437</v>
      </c>
      <c r="J711" s="453">
        <v>97</v>
      </c>
      <c r="K711" s="453">
        <v>44232</v>
      </c>
      <c r="L711" s="453">
        <v>1</v>
      </c>
      <c r="M711" s="453">
        <v>456</v>
      </c>
      <c r="N711" s="453">
        <v>109</v>
      </c>
      <c r="O711" s="453">
        <v>49704</v>
      </c>
      <c r="P711" s="523">
        <v>1.1237113402061856</v>
      </c>
      <c r="Q711" s="454">
        <v>456</v>
      </c>
    </row>
    <row r="712" spans="1:17" ht="14.4" customHeight="1" x14ac:dyDescent="0.3">
      <c r="A712" s="448" t="s">
        <v>1180</v>
      </c>
      <c r="B712" s="449" t="s">
        <v>997</v>
      </c>
      <c r="C712" s="449" t="s">
        <v>998</v>
      </c>
      <c r="D712" s="449" t="s">
        <v>1069</v>
      </c>
      <c r="E712" s="449" t="s">
        <v>1070</v>
      </c>
      <c r="F712" s="453">
        <v>2</v>
      </c>
      <c r="G712" s="453">
        <v>108</v>
      </c>
      <c r="H712" s="453">
        <v>0.11637931034482758</v>
      </c>
      <c r="I712" s="453">
        <v>54</v>
      </c>
      <c r="J712" s="453">
        <v>16</v>
      </c>
      <c r="K712" s="453">
        <v>928</v>
      </c>
      <c r="L712" s="453">
        <v>1</v>
      </c>
      <c r="M712" s="453">
        <v>58</v>
      </c>
      <c r="N712" s="453">
        <v>2</v>
      </c>
      <c r="O712" s="453">
        <v>116</v>
      </c>
      <c r="P712" s="523">
        <v>0.125</v>
      </c>
      <c r="Q712" s="454">
        <v>58</v>
      </c>
    </row>
    <row r="713" spans="1:17" ht="14.4" customHeight="1" x14ac:dyDescent="0.3">
      <c r="A713" s="448" t="s">
        <v>1180</v>
      </c>
      <c r="B713" s="449" t="s">
        <v>997</v>
      </c>
      <c r="C713" s="449" t="s">
        <v>998</v>
      </c>
      <c r="D713" s="449" t="s">
        <v>1077</v>
      </c>
      <c r="E713" s="449" t="s">
        <v>1078</v>
      </c>
      <c r="F713" s="453">
        <v>22</v>
      </c>
      <c r="G713" s="453">
        <v>3718</v>
      </c>
      <c r="H713" s="453">
        <v>0.66392857142857142</v>
      </c>
      <c r="I713" s="453">
        <v>169</v>
      </c>
      <c r="J713" s="453">
        <v>32</v>
      </c>
      <c r="K713" s="453">
        <v>5600</v>
      </c>
      <c r="L713" s="453">
        <v>1</v>
      </c>
      <c r="M713" s="453">
        <v>175</v>
      </c>
      <c r="N713" s="453">
        <v>5</v>
      </c>
      <c r="O713" s="453">
        <v>880</v>
      </c>
      <c r="P713" s="523">
        <v>0.15714285714285714</v>
      </c>
      <c r="Q713" s="454">
        <v>176</v>
      </c>
    </row>
    <row r="714" spans="1:17" ht="14.4" customHeight="1" x14ac:dyDescent="0.3">
      <c r="A714" s="448" t="s">
        <v>1180</v>
      </c>
      <c r="B714" s="449" t="s">
        <v>997</v>
      </c>
      <c r="C714" s="449" t="s">
        <v>998</v>
      </c>
      <c r="D714" s="449" t="s">
        <v>1083</v>
      </c>
      <c r="E714" s="449" t="s">
        <v>1084</v>
      </c>
      <c r="F714" s="453"/>
      <c r="G714" s="453"/>
      <c r="H714" s="453"/>
      <c r="I714" s="453"/>
      <c r="J714" s="453"/>
      <c r="K714" s="453"/>
      <c r="L714" s="453"/>
      <c r="M714" s="453"/>
      <c r="N714" s="453">
        <v>1</v>
      </c>
      <c r="O714" s="453">
        <v>170</v>
      </c>
      <c r="P714" s="523"/>
      <c r="Q714" s="454">
        <v>170</v>
      </c>
    </row>
    <row r="715" spans="1:17" ht="14.4" customHeight="1" x14ac:dyDescent="0.3">
      <c r="A715" s="448" t="s">
        <v>1180</v>
      </c>
      <c r="B715" s="449" t="s">
        <v>997</v>
      </c>
      <c r="C715" s="449" t="s">
        <v>998</v>
      </c>
      <c r="D715" s="449" t="s">
        <v>1087</v>
      </c>
      <c r="E715" s="449" t="s">
        <v>1088</v>
      </c>
      <c r="F715" s="453">
        <v>24</v>
      </c>
      <c r="G715" s="453">
        <v>24192</v>
      </c>
      <c r="H715" s="453">
        <v>3.4183976261127595</v>
      </c>
      <c r="I715" s="453">
        <v>1008</v>
      </c>
      <c r="J715" s="453">
        <v>7</v>
      </c>
      <c r="K715" s="453">
        <v>7077</v>
      </c>
      <c r="L715" s="453">
        <v>1</v>
      </c>
      <c r="M715" s="453">
        <v>1011</v>
      </c>
      <c r="N715" s="453">
        <v>10</v>
      </c>
      <c r="O715" s="453">
        <v>10120</v>
      </c>
      <c r="P715" s="523">
        <v>1.4299844566906881</v>
      </c>
      <c r="Q715" s="454">
        <v>1012</v>
      </c>
    </row>
    <row r="716" spans="1:17" ht="14.4" customHeight="1" x14ac:dyDescent="0.3">
      <c r="A716" s="448" t="s">
        <v>1180</v>
      </c>
      <c r="B716" s="449" t="s">
        <v>997</v>
      </c>
      <c r="C716" s="449" t="s">
        <v>998</v>
      </c>
      <c r="D716" s="449" t="s">
        <v>1091</v>
      </c>
      <c r="E716" s="449" t="s">
        <v>1092</v>
      </c>
      <c r="F716" s="453">
        <v>24</v>
      </c>
      <c r="G716" s="453">
        <v>54336</v>
      </c>
      <c r="H716" s="453">
        <v>5.9215344376634702</v>
      </c>
      <c r="I716" s="453">
        <v>2264</v>
      </c>
      <c r="J716" s="453">
        <v>4</v>
      </c>
      <c r="K716" s="453">
        <v>9176</v>
      </c>
      <c r="L716" s="453">
        <v>1</v>
      </c>
      <c r="M716" s="453">
        <v>2294</v>
      </c>
      <c r="N716" s="453">
        <v>11</v>
      </c>
      <c r="O716" s="453">
        <v>25267</v>
      </c>
      <c r="P716" s="523">
        <v>2.7535963382737578</v>
      </c>
      <c r="Q716" s="454">
        <v>2297</v>
      </c>
    </row>
    <row r="717" spans="1:17" ht="14.4" customHeight="1" x14ac:dyDescent="0.3">
      <c r="A717" s="448" t="s">
        <v>1180</v>
      </c>
      <c r="B717" s="449" t="s">
        <v>997</v>
      </c>
      <c r="C717" s="449" t="s">
        <v>998</v>
      </c>
      <c r="D717" s="449" t="s">
        <v>1095</v>
      </c>
      <c r="E717" s="449" t="s">
        <v>1096</v>
      </c>
      <c r="F717" s="453"/>
      <c r="G717" s="453"/>
      <c r="H717" s="453"/>
      <c r="I717" s="453"/>
      <c r="J717" s="453"/>
      <c r="K717" s="453"/>
      <c r="L717" s="453"/>
      <c r="M717" s="453"/>
      <c r="N717" s="453">
        <v>1</v>
      </c>
      <c r="O717" s="453">
        <v>2131</v>
      </c>
      <c r="P717" s="523"/>
      <c r="Q717" s="454">
        <v>2131</v>
      </c>
    </row>
    <row r="718" spans="1:17" ht="14.4" customHeight="1" x14ac:dyDescent="0.3">
      <c r="A718" s="448" t="s">
        <v>1180</v>
      </c>
      <c r="B718" s="449" t="s">
        <v>997</v>
      </c>
      <c r="C718" s="449" t="s">
        <v>998</v>
      </c>
      <c r="D718" s="449" t="s">
        <v>1108</v>
      </c>
      <c r="E718" s="449" t="s">
        <v>1109</v>
      </c>
      <c r="F718" s="453">
        <v>4</v>
      </c>
      <c r="G718" s="453">
        <v>1076</v>
      </c>
      <c r="H718" s="453">
        <v>3.7361111111111112</v>
      </c>
      <c r="I718" s="453">
        <v>269</v>
      </c>
      <c r="J718" s="453">
        <v>1</v>
      </c>
      <c r="K718" s="453">
        <v>288</v>
      </c>
      <c r="L718" s="453">
        <v>1</v>
      </c>
      <c r="M718" s="453">
        <v>288</v>
      </c>
      <c r="N718" s="453">
        <v>4</v>
      </c>
      <c r="O718" s="453">
        <v>1156</v>
      </c>
      <c r="P718" s="523">
        <v>4.0138888888888893</v>
      </c>
      <c r="Q718" s="454">
        <v>289</v>
      </c>
    </row>
    <row r="719" spans="1:17" ht="14.4" customHeight="1" x14ac:dyDescent="0.3">
      <c r="A719" s="448" t="s">
        <v>1181</v>
      </c>
      <c r="B719" s="449" t="s">
        <v>997</v>
      </c>
      <c r="C719" s="449" t="s">
        <v>998</v>
      </c>
      <c r="D719" s="449" t="s">
        <v>999</v>
      </c>
      <c r="E719" s="449" t="s">
        <v>1000</v>
      </c>
      <c r="F719" s="453"/>
      <c r="G719" s="453"/>
      <c r="H719" s="453"/>
      <c r="I719" s="453"/>
      <c r="J719" s="453">
        <v>2</v>
      </c>
      <c r="K719" s="453">
        <v>4452</v>
      </c>
      <c r="L719" s="453">
        <v>1</v>
      </c>
      <c r="M719" s="453">
        <v>2226</v>
      </c>
      <c r="N719" s="453">
        <v>3</v>
      </c>
      <c r="O719" s="453">
        <v>6687</v>
      </c>
      <c r="P719" s="523">
        <v>1.502021563342318</v>
      </c>
      <c r="Q719" s="454">
        <v>2229</v>
      </c>
    </row>
    <row r="720" spans="1:17" ht="14.4" customHeight="1" x14ac:dyDescent="0.3">
      <c r="A720" s="448" t="s">
        <v>1181</v>
      </c>
      <c r="B720" s="449" t="s">
        <v>997</v>
      </c>
      <c r="C720" s="449" t="s">
        <v>998</v>
      </c>
      <c r="D720" s="449" t="s">
        <v>1003</v>
      </c>
      <c r="E720" s="449" t="s">
        <v>1004</v>
      </c>
      <c r="F720" s="453">
        <v>86</v>
      </c>
      <c r="G720" s="453">
        <v>4644</v>
      </c>
      <c r="H720" s="453">
        <v>0.93103448275862066</v>
      </c>
      <c r="I720" s="453">
        <v>54</v>
      </c>
      <c r="J720" s="453">
        <v>86</v>
      </c>
      <c r="K720" s="453">
        <v>4988</v>
      </c>
      <c r="L720" s="453">
        <v>1</v>
      </c>
      <c r="M720" s="453">
        <v>58</v>
      </c>
      <c r="N720" s="453">
        <v>25</v>
      </c>
      <c r="O720" s="453">
        <v>1450</v>
      </c>
      <c r="P720" s="523">
        <v>0.29069767441860467</v>
      </c>
      <c r="Q720" s="454">
        <v>58</v>
      </c>
    </row>
    <row r="721" spans="1:17" ht="14.4" customHeight="1" x14ac:dyDescent="0.3">
      <c r="A721" s="448" t="s">
        <v>1181</v>
      </c>
      <c r="B721" s="449" t="s">
        <v>997</v>
      </c>
      <c r="C721" s="449" t="s">
        <v>998</v>
      </c>
      <c r="D721" s="449" t="s">
        <v>1013</v>
      </c>
      <c r="E721" s="449" t="s">
        <v>1014</v>
      </c>
      <c r="F721" s="453">
        <v>24</v>
      </c>
      <c r="G721" s="453">
        <v>4128</v>
      </c>
      <c r="H721" s="453">
        <v>0.79522250048160281</v>
      </c>
      <c r="I721" s="453">
        <v>172</v>
      </c>
      <c r="J721" s="453">
        <v>29</v>
      </c>
      <c r="K721" s="453">
        <v>5191</v>
      </c>
      <c r="L721" s="453">
        <v>1</v>
      </c>
      <c r="M721" s="453">
        <v>179</v>
      </c>
      <c r="N721" s="453">
        <v>22</v>
      </c>
      <c r="O721" s="453">
        <v>3960</v>
      </c>
      <c r="P721" s="523">
        <v>0.7628587940666538</v>
      </c>
      <c r="Q721" s="454">
        <v>180</v>
      </c>
    </row>
    <row r="722" spans="1:17" ht="14.4" customHeight="1" x14ac:dyDescent="0.3">
      <c r="A722" s="448" t="s">
        <v>1181</v>
      </c>
      <c r="B722" s="449" t="s">
        <v>997</v>
      </c>
      <c r="C722" s="449" t="s">
        <v>998</v>
      </c>
      <c r="D722" s="449" t="s">
        <v>1017</v>
      </c>
      <c r="E722" s="449" t="s">
        <v>1018</v>
      </c>
      <c r="F722" s="453">
        <v>23</v>
      </c>
      <c r="G722" s="453">
        <v>7406</v>
      </c>
      <c r="H722" s="453">
        <v>0.92114427860696513</v>
      </c>
      <c r="I722" s="453">
        <v>322</v>
      </c>
      <c r="J722" s="453">
        <v>24</v>
      </c>
      <c r="K722" s="453">
        <v>8040</v>
      </c>
      <c r="L722" s="453">
        <v>1</v>
      </c>
      <c r="M722" s="453">
        <v>335</v>
      </c>
      <c r="N722" s="453">
        <v>34</v>
      </c>
      <c r="O722" s="453">
        <v>11424</v>
      </c>
      <c r="P722" s="523">
        <v>1.4208955223880597</v>
      </c>
      <c r="Q722" s="454">
        <v>336</v>
      </c>
    </row>
    <row r="723" spans="1:17" ht="14.4" customHeight="1" x14ac:dyDescent="0.3">
      <c r="A723" s="448" t="s">
        <v>1181</v>
      </c>
      <c r="B723" s="449" t="s">
        <v>997</v>
      </c>
      <c r="C723" s="449" t="s">
        <v>998</v>
      </c>
      <c r="D723" s="449" t="s">
        <v>1019</v>
      </c>
      <c r="E723" s="449" t="s">
        <v>1020</v>
      </c>
      <c r="F723" s="453">
        <v>1</v>
      </c>
      <c r="G723" s="453">
        <v>439</v>
      </c>
      <c r="H723" s="453">
        <v>0.31950509461426491</v>
      </c>
      <c r="I723" s="453">
        <v>439</v>
      </c>
      <c r="J723" s="453">
        <v>3</v>
      </c>
      <c r="K723" s="453">
        <v>1374</v>
      </c>
      <c r="L723" s="453">
        <v>1</v>
      </c>
      <c r="M723" s="453">
        <v>458</v>
      </c>
      <c r="N723" s="453">
        <v>3</v>
      </c>
      <c r="O723" s="453">
        <v>1377</v>
      </c>
      <c r="P723" s="523">
        <v>1.0021834061135371</v>
      </c>
      <c r="Q723" s="454">
        <v>459</v>
      </c>
    </row>
    <row r="724" spans="1:17" ht="14.4" customHeight="1" x14ac:dyDescent="0.3">
      <c r="A724" s="448" t="s">
        <v>1181</v>
      </c>
      <c r="B724" s="449" t="s">
        <v>997</v>
      </c>
      <c r="C724" s="449" t="s">
        <v>998</v>
      </c>
      <c r="D724" s="449" t="s">
        <v>1021</v>
      </c>
      <c r="E724" s="449" t="s">
        <v>1022</v>
      </c>
      <c r="F724" s="453">
        <v>242</v>
      </c>
      <c r="G724" s="453">
        <v>82522</v>
      </c>
      <c r="H724" s="453">
        <v>1.0236048574157457</v>
      </c>
      <c r="I724" s="453">
        <v>341</v>
      </c>
      <c r="J724" s="453">
        <v>231</v>
      </c>
      <c r="K724" s="453">
        <v>80619</v>
      </c>
      <c r="L724" s="453">
        <v>1</v>
      </c>
      <c r="M724" s="453">
        <v>349</v>
      </c>
      <c r="N724" s="453">
        <v>153</v>
      </c>
      <c r="O724" s="453">
        <v>53397</v>
      </c>
      <c r="P724" s="523">
        <v>0.66233766233766234</v>
      </c>
      <c r="Q724" s="454">
        <v>349</v>
      </c>
    </row>
    <row r="725" spans="1:17" ht="14.4" customHeight="1" x14ac:dyDescent="0.3">
      <c r="A725" s="448" t="s">
        <v>1181</v>
      </c>
      <c r="B725" s="449" t="s">
        <v>997</v>
      </c>
      <c r="C725" s="449" t="s">
        <v>998</v>
      </c>
      <c r="D725" s="449" t="s">
        <v>1029</v>
      </c>
      <c r="E725" s="449" t="s">
        <v>1030</v>
      </c>
      <c r="F725" s="453"/>
      <c r="G725" s="453"/>
      <c r="H725" s="453"/>
      <c r="I725" s="453"/>
      <c r="J725" s="453"/>
      <c r="K725" s="453"/>
      <c r="L725" s="453"/>
      <c r="M725" s="453"/>
      <c r="N725" s="453">
        <v>2</v>
      </c>
      <c r="O725" s="453">
        <v>234</v>
      </c>
      <c r="P725" s="523"/>
      <c r="Q725" s="454">
        <v>117</v>
      </c>
    </row>
    <row r="726" spans="1:17" ht="14.4" customHeight="1" x14ac:dyDescent="0.3">
      <c r="A726" s="448" t="s">
        <v>1181</v>
      </c>
      <c r="B726" s="449" t="s">
        <v>997</v>
      </c>
      <c r="C726" s="449" t="s">
        <v>998</v>
      </c>
      <c r="D726" s="449" t="s">
        <v>1033</v>
      </c>
      <c r="E726" s="449" t="s">
        <v>1034</v>
      </c>
      <c r="F726" s="453"/>
      <c r="G726" s="453"/>
      <c r="H726" s="453"/>
      <c r="I726" s="453"/>
      <c r="J726" s="453">
        <v>1</v>
      </c>
      <c r="K726" s="453">
        <v>49</v>
      </c>
      <c r="L726" s="453">
        <v>1</v>
      </c>
      <c r="M726" s="453">
        <v>49</v>
      </c>
      <c r="N726" s="453"/>
      <c r="O726" s="453"/>
      <c r="P726" s="523"/>
      <c r="Q726" s="454"/>
    </row>
    <row r="727" spans="1:17" ht="14.4" customHeight="1" x14ac:dyDescent="0.3">
      <c r="A727" s="448" t="s">
        <v>1181</v>
      </c>
      <c r="B727" s="449" t="s">
        <v>997</v>
      </c>
      <c r="C727" s="449" t="s">
        <v>998</v>
      </c>
      <c r="D727" s="449" t="s">
        <v>1035</v>
      </c>
      <c r="E727" s="449" t="s">
        <v>1036</v>
      </c>
      <c r="F727" s="453">
        <v>3</v>
      </c>
      <c r="G727" s="453">
        <v>1128</v>
      </c>
      <c r="H727" s="453">
        <v>0.36434108527131781</v>
      </c>
      <c r="I727" s="453">
        <v>376</v>
      </c>
      <c r="J727" s="453">
        <v>8</v>
      </c>
      <c r="K727" s="453">
        <v>3096</v>
      </c>
      <c r="L727" s="453">
        <v>1</v>
      </c>
      <c r="M727" s="453">
        <v>387</v>
      </c>
      <c r="N727" s="453">
        <v>13</v>
      </c>
      <c r="O727" s="453">
        <v>5083</v>
      </c>
      <c r="P727" s="523">
        <v>1.6417958656330749</v>
      </c>
      <c r="Q727" s="454">
        <v>391</v>
      </c>
    </row>
    <row r="728" spans="1:17" ht="14.4" customHeight="1" x14ac:dyDescent="0.3">
      <c r="A728" s="448" t="s">
        <v>1181</v>
      </c>
      <c r="B728" s="449" t="s">
        <v>997</v>
      </c>
      <c r="C728" s="449" t="s">
        <v>998</v>
      </c>
      <c r="D728" s="449" t="s">
        <v>1037</v>
      </c>
      <c r="E728" s="449" t="s">
        <v>1038</v>
      </c>
      <c r="F728" s="453">
        <v>8</v>
      </c>
      <c r="G728" s="453">
        <v>296</v>
      </c>
      <c r="H728" s="453">
        <v>1.5578947368421052</v>
      </c>
      <c r="I728" s="453">
        <v>37</v>
      </c>
      <c r="J728" s="453">
        <v>5</v>
      </c>
      <c r="K728" s="453">
        <v>190</v>
      </c>
      <c r="L728" s="453">
        <v>1</v>
      </c>
      <c r="M728" s="453">
        <v>38</v>
      </c>
      <c r="N728" s="453">
        <v>6</v>
      </c>
      <c r="O728" s="453">
        <v>228</v>
      </c>
      <c r="P728" s="523">
        <v>1.2</v>
      </c>
      <c r="Q728" s="454">
        <v>38</v>
      </c>
    </row>
    <row r="729" spans="1:17" ht="14.4" customHeight="1" x14ac:dyDescent="0.3">
      <c r="A729" s="448" t="s">
        <v>1181</v>
      </c>
      <c r="B729" s="449" t="s">
        <v>997</v>
      </c>
      <c r="C729" s="449" t="s">
        <v>998</v>
      </c>
      <c r="D729" s="449" t="s">
        <v>1041</v>
      </c>
      <c r="E729" s="449" t="s">
        <v>1042</v>
      </c>
      <c r="F729" s="453">
        <v>2</v>
      </c>
      <c r="G729" s="453">
        <v>1352</v>
      </c>
      <c r="H729" s="453">
        <v>0.32007575757575757</v>
      </c>
      <c r="I729" s="453">
        <v>676</v>
      </c>
      <c r="J729" s="453">
        <v>6</v>
      </c>
      <c r="K729" s="453">
        <v>4224</v>
      </c>
      <c r="L729" s="453">
        <v>1</v>
      </c>
      <c r="M729" s="453">
        <v>704</v>
      </c>
      <c r="N729" s="453">
        <v>11</v>
      </c>
      <c r="O729" s="453">
        <v>7755</v>
      </c>
      <c r="P729" s="523">
        <v>1.8359375</v>
      </c>
      <c r="Q729" s="454">
        <v>705</v>
      </c>
    </row>
    <row r="730" spans="1:17" ht="14.4" customHeight="1" x14ac:dyDescent="0.3">
      <c r="A730" s="448" t="s">
        <v>1181</v>
      </c>
      <c r="B730" s="449" t="s">
        <v>997</v>
      </c>
      <c r="C730" s="449" t="s">
        <v>998</v>
      </c>
      <c r="D730" s="449" t="s">
        <v>1043</v>
      </c>
      <c r="E730" s="449" t="s">
        <v>1044</v>
      </c>
      <c r="F730" s="453">
        <v>3</v>
      </c>
      <c r="G730" s="453">
        <v>414</v>
      </c>
      <c r="H730" s="453">
        <v>2.8163265306122449</v>
      </c>
      <c r="I730" s="453">
        <v>138</v>
      </c>
      <c r="J730" s="453">
        <v>1</v>
      </c>
      <c r="K730" s="453">
        <v>147</v>
      </c>
      <c r="L730" s="453">
        <v>1</v>
      </c>
      <c r="M730" s="453">
        <v>147</v>
      </c>
      <c r="N730" s="453"/>
      <c r="O730" s="453"/>
      <c r="P730" s="523"/>
      <c r="Q730" s="454"/>
    </row>
    <row r="731" spans="1:17" ht="14.4" customHeight="1" x14ac:dyDescent="0.3">
      <c r="A731" s="448" t="s">
        <v>1181</v>
      </c>
      <c r="B731" s="449" t="s">
        <v>997</v>
      </c>
      <c r="C731" s="449" t="s">
        <v>998</v>
      </c>
      <c r="D731" s="449" t="s">
        <v>1045</v>
      </c>
      <c r="E731" s="449" t="s">
        <v>1046</v>
      </c>
      <c r="F731" s="453">
        <v>3</v>
      </c>
      <c r="G731" s="453">
        <v>855</v>
      </c>
      <c r="H731" s="453">
        <v>0.9375</v>
      </c>
      <c r="I731" s="453">
        <v>285</v>
      </c>
      <c r="J731" s="453">
        <v>3</v>
      </c>
      <c r="K731" s="453">
        <v>912</v>
      </c>
      <c r="L731" s="453">
        <v>1</v>
      </c>
      <c r="M731" s="453">
        <v>304</v>
      </c>
      <c r="N731" s="453">
        <v>3</v>
      </c>
      <c r="O731" s="453">
        <v>915</v>
      </c>
      <c r="P731" s="523">
        <v>1.0032894736842106</v>
      </c>
      <c r="Q731" s="454">
        <v>305</v>
      </c>
    </row>
    <row r="732" spans="1:17" ht="14.4" customHeight="1" x14ac:dyDescent="0.3">
      <c r="A732" s="448" t="s">
        <v>1181</v>
      </c>
      <c r="B732" s="449" t="s">
        <v>997</v>
      </c>
      <c r="C732" s="449" t="s">
        <v>998</v>
      </c>
      <c r="D732" s="449" t="s">
        <v>1047</v>
      </c>
      <c r="E732" s="449" t="s">
        <v>1048</v>
      </c>
      <c r="F732" s="453">
        <v>2</v>
      </c>
      <c r="G732" s="453">
        <v>7010</v>
      </c>
      <c r="H732" s="453">
        <v>0.31516949914576026</v>
      </c>
      <c r="I732" s="453">
        <v>3505</v>
      </c>
      <c r="J732" s="453">
        <v>6</v>
      </c>
      <c r="K732" s="453">
        <v>22242</v>
      </c>
      <c r="L732" s="453">
        <v>1</v>
      </c>
      <c r="M732" s="453">
        <v>3707</v>
      </c>
      <c r="N732" s="453"/>
      <c r="O732" s="453"/>
      <c r="P732" s="523"/>
      <c r="Q732" s="454"/>
    </row>
    <row r="733" spans="1:17" ht="14.4" customHeight="1" x14ac:dyDescent="0.3">
      <c r="A733" s="448" t="s">
        <v>1181</v>
      </c>
      <c r="B733" s="449" t="s">
        <v>997</v>
      </c>
      <c r="C733" s="449" t="s">
        <v>998</v>
      </c>
      <c r="D733" s="449" t="s">
        <v>1049</v>
      </c>
      <c r="E733" s="449" t="s">
        <v>1050</v>
      </c>
      <c r="F733" s="453">
        <v>57</v>
      </c>
      <c r="G733" s="453">
        <v>26334</v>
      </c>
      <c r="H733" s="453">
        <v>0.95192307692307687</v>
      </c>
      <c r="I733" s="453">
        <v>462</v>
      </c>
      <c r="J733" s="453">
        <v>56</v>
      </c>
      <c r="K733" s="453">
        <v>27664</v>
      </c>
      <c r="L733" s="453">
        <v>1</v>
      </c>
      <c r="M733" s="453">
        <v>494</v>
      </c>
      <c r="N733" s="453">
        <v>32</v>
      </c>
      <c r="O733" s="453">
        <v>15808</v>
      </c>
      <c r="P733" s="523">
        <v>0.5714285714285714</v>
      </c>
      <c r="Q733" s="454">
        <v>494</v>
      </c>
    </row>
    <row r="734" spans="1:17" ht="14.4" customHeight="1" x14ac:dyDescent="0.3">
      <c r="A734" s="448" t="s">
        <v>1181</v>
      </c>
      <c r="B734" s="449" t="s">
        <v>997</v>
      </c>
      <c r="C734" s="449" t="s">
        <v>998</v>
      </c>
      <c r="D734" s="449" t="s">
        <v>1051</v>
      </c>
      <c r="E734" s="449" t="s">
        <v>1052</v>
      </c>
      <c r="F734" s="453"/>
      <c r="G734" s="453"/>
      <c r="H734" s="453"/>
      <c r="I734" s="453"/>
      <c r="J734" s="453">
        <v>1</v>
      </c>
      <c r="K734" s="453">
        <v>6571</v>
      </c>
      <c r="L734" s="453">
        <v>1</v>
      </c>
      <c r="M734" s="453">
        <v>6571</v>
      </c>
      <c r="N734" s="453">
        <v>2</v>
      </c>
      <c r="O734" s="453">
        <v>13160</v>
      </c>
      <c r="P734" s="523">
        <v>2.0027393090853751</v>
      </c>
      <c r="Q734" s="454">
        <v>6580</v>
      </c>
    </row>
    <row r="735" spans="1:17" ht="14.4" customHeight="1" x14ac:dyDescent="0.3">
      <c r="A735" s="448" t="s">
        <v>1181</v>
      </c>
      <c r="B735" s="449" t="s">
        <v>997</v>
      </c>
      <c r="C735" s="449" t="s">
        <v>998</v>
      </c>
      <c r="D735" s="449" t="s">
        <v>1053</v>
      </c>
      <c r="E735" s="449" t="s">
        <v>1054</v>
      </c>
      <c r="F735" s="453">
        <v>53</v>
      </c>
      <c r="G735" s="453">
        <v>18868</v>
      </c>
      <c r="H735" s="453">
        <v>0.87921714818266539</v>
      </c>
      <c r="I735" s="453">
        <v>356</v>
      </c>
      <c r="J735" s="453">
        <v>58</v>
      </c>
      <c r="K735" s="453">
        <v>21460</v>
      </c>
      <c r="L735" s="453">
        <v>1</v>
      </c>
      <c r="M735" s="453">
        <v>370</v>
      </c>
      <c r="N735" s="453">
        <v>34</v>
      </c>
      <c r="O735" s="453">
        <v>12580</v>
      </c>
      <c r="P735" s="523">
        <v>0.58620689655172409</v>
      </c>
      <c r="Q735" s="454">
        <v>370</v>
      </c>
    </row>
    <row r="736" spans="1:17" ht="14.4" customHeight="1" x14ac:dyDescent="0.3">
      <c r="A736" s="448" t="s">
        <v>1181</v>
      </c>
      <c r="B736" s="449" t="s">
        <v>997</v>
      </c>
      <c r="C736" s="449" t="s">
        <v>998</v>
      </c>
      <c r="D736" s="449" t="s">
        <v>1055</v>
      </c>
      <c r="E736" s="449" t="s">
        <v>1056</v>
      </c>
      <c r="F736" s="453">
        <v>0</v>
      </c>
      <c r="G736" s="453">
        <v>0</v>
      </c>
      <c r="H736" s="453">
        <v>0</v>
      </c>
      <c r="I736" s="453"/>
      <c r="J736" s="453">
        <v>2</v>
      </c>
      <c r="K736" s="453">
        <v>6210</v>
      </c>
      <c r="L736" s="453">
        <v>1</v>
      </c>
      <c r="M736" s="453">
        <v>3105</v>
      </c>
      <c r="N736" s="453"/>
      <c r="O736" s="453"/>
      <c r="P736" s="523"/>
      <c r="Q736" s="454"/>
    </row>
    <row r="737" spans="1:17" ht="14.4" customHeight="1" x14ac:dyDescent="0.3">
      <c r="A737" s="448" t="s">
        <v>1181</v>
      </c>
      <c r="B737" s="449" t="s">
        <v>997</v>
      </c>
      <c r="C737" s="449" t="s">
        <v>998</v>
      </c>
      <c r="D737" s="449" t="s">
        <v>1057</v>
      </c>
      <c r="E737" s="449" t="s">
        <v>1058</v>
      </c>
      <c r="F737" s="453"/>
      <c r="G737" s="453"/>
      <c r="H737" s="453"/>
      <c r="I737" s="453"/>
      <c r="J737" s="453">
        <v>2</v>
      </c>
      <c r="K737" s="453">
        <v>25586</v>
      </c>
      <c r="L737" s="453">
        <v>1</v>
      </c>
      <c r="M737" s="453">
        <v>12793</v>
      </c>
      <c r="N737" s="453">
        <v>1</v>
      </c>
      <c r="O737" s="453">
        <v>12794</v>
      </c>
      <c r="P737" s="523">
        <v>0.50003908387399354</v>
      </c>
      <c r="Q737" s="454">
        <v>12794</v>
      </c>
    </row>
    <row r="738" spans="1:17" ht="14.4" customHeight="1" x14ac:dyDescent="0.3">
      <c r="A738" s="448" t="s">
        <v>1181</v>
      </c>
      <c r="B738" s="449" t="s">
        <v>997</v>
      </c>
      <c r="C738" s="449" t="s">
        <v>998</v>
      </c>
      <c r="D738" s="449" t="s">
        <v>1059</v>
      </c>
      <c r="E738" s="449" t="s">
        <v>1060</v>
      </c>
      <c r="F738" s="453">
        <v>3</v>
      </c>
      <c r="G738" s="453">
        <v>315</v>
      </c>
      <c r="H738" s="453">
        <v>0.47297297297297297</v>
      </c>
      <c r="I738" s="453">
        <v>105</v>
      </c>
      <c r="J738" s="453">
        <v>6</v>
      </c>
      <c r="K738" s="453">
        <v>666</v>
      </c>
      <c r="L738" s="453">
        <v>1</v>
      </c>
      <c r="M738" s="453">
        <v>111</v>
      </c>
      <c r="N738" s="453">
        <v>2</v>
      </c>
      <c r="O738" s="453">
        <v>222</v>
      </c>
      <c r="P738" s="523">
        <v>0.33333333333333331</v>
      </c>
      <c r="Q738" s="454">
        <v>111</v>
      </c>
    </row>
    <row r="739" spans="1:17" ht="14.4" customHeight="1" x14ac:dyDescent="0.3">
      <c r="A739" s="448" t="s">
        <v>1181</v>
      </c>
      <c r="B739" s="449" t="s">
        <v>997</v>
      </c>
      <c r="C739" s="449" t="s">
        <v>998</v>
      </c>
      <c r="D739" s="449" t="s">
        <v>1063</v>
      </c>
      <c r="E739" s="449" t="s">
        <v>1064</v>
      </c>
      <c r="F739" s="453">
        <v>3</v>
      </c>
      <c r="G739" s="453">
        <v>1389</v>
      </c>
      <c r="H739" s="453">
        <v>0.46767676767676769</v>
      </c>
      <c r="I739" s="453">
        <v>463</v>
      </c>
      <c r="J739" s="453">
        <v>6</v>
      </c>
      <c r="K739" s="453">
        <v>2970</v>
      </c>
      <c r="L739" s="453">
        <v>1</v>
      </c>
      <c r="M739" s="453">
        <v>495</v>
      </c>
      <c r="N739" s="453">
        <v>5</v>
      </c>
      <c r="O739" s="453">
        <v>2475</v>
      </c>
      <c r="P739" s="523">
        <v>0.83333333333333337</v>
      </c>
      <c r="Q739" s="454">
        <v>495</v>
      </c>
    </row>
    <row r="740" spans="1:17" ht="14.4" customHeight="1" x14ac:dyDescent="0.3">
      <c r="A740" s="448" t="s">
        <v>1181</v>
      </c>
      <c r="B740" s="449" t="s">
        <v>997</v>
      </c>
      <c r="C740" s="449" t="s">
        <v>998</v>
      </c>
      <c r="D740" s="449" t="s">
        <v>1065</v>
      </c>
      <c r="E740" s="449" t="s">
        <v>1066</v>
      </c>
      <c r="F740" s="453">
        <v>1</v>
      </c>
      <c r="G740" s="453">
        <v>1268</v>
      </c>
      <c r="H740" s="453"/>
      <c r="I740" s="453">
        <v>1268</v>
      </c>
      <c r="J740" s="453"/>
      <c r="K740" s="453"/>
      <c r="L740" s="453"/>
      <c r="M740" s="453"/>
      <c r="N740" s="453"/>
      <c r="O740" s="453"/>
      <c r="P740" s="523"/>
      <c r="Q740" s="454"/>
    </row>
    <row r="741" spans="1:17" ht="14.4" customHeight="1" x14ac:dyDescent="0.3">
      <c r="A741" s="448" t="s">
        <v>1181</v>
      </c>
      <c r="B741" s="449" t="s">
        <v>997</v>
      </c>
      <c r="C741" s="449" t="s">
        <v>998</v>
      </c>
      <c r="D741" s="449" t="s">
        <v>1067</v>
      </c>
      <c r="E741" s="449" t="s">
        <v>1068</v>
      </c>
      <c r="F741" s="453">
        <v>9</v>
      </c>
      <c r="G741" s="453">
        <v>3933</v>
      </c>
      <c r="H741" s="453">
        <v>0.375</v>
      </c>
      <c r="I741" s="453">
        <v>437</v>
      </c>
      <c r="J741" s="453">
        <v>23</v>
      </c>
      <c r="K741" s="453">
        <v>10488</v>
      </c>
      <c r="L741" s="453">
        <v>1</v>
      </c>
      <c r="M741" s="453">
        <v>456</v>
      </c>
      <c r="N741" s="453">
        <v>17</v>
      </c>
      <c r="O741" s="453">
        <v>7752</v>
      </c>
      <c r="P741" s="523">
        <v>0.73913043478260865</v>
      </c>
      <c r="Q741" s="454">
        <v>456</v>
      </c>
    </row>
    <row r="742" spans="1:17" ht="14.4" customHeight="1" x14ac:dyDescent="0.3">
      <c r="A742" s="448" t="s">
        <v>1181</v>
      </c>
      <c r="B742" s="449" t="s">
        <v>997</v>
      </c>
      <c r="C742" s="449" t="s">
        <v>998</v>
      </c>
      <c r="D742" s="449" t="s">
        <v>1069</v>
      </c>
      <c r="E742" s="449" t="s">
        <v>1070</v>
      </c>
      <c r="F742" s="453">
        <v>52</v>
      </c>
      <c r="G742" s="453">
        <v>2808</v>
      </c>
      <c r="H742" s="453">
        <v>0.78086763070077869</v>
      </c>
      <c r="I742" s="453">
        <v>54</v>
      </c>
      <c r="J742" s="453">
        <v>62</v>
      </c>
      <c r="K742" s="453">
        <v>3596</v>
      </c>
      <c r="L742" s="453">
        <v>1</v>
      </c>
      <c r="M742" s="453">
        <v>58</v>
      </c>
      <c r="N742" s="453">
        <v>22</v>
      </c>
      <c r="O742" s="453">
        <v>1276</v>
      </c>
      <c r="P742" s="523">
        <v>0.35483870967741937</v>
      </c>
      <c r="Q742" s="454">
        <v>58</v>
      </c>
    </row>
    <row r="743" spans="1:17" ht="14.4" customHeight="1" x14ac:dyDescent="0.3">
      <c r="A743" s="448" t="s">
        <v>1181</v>
      </c>
      <c r="B743" s="449" t="s">
        <v>997</v>
      </c>
      <c r="C743" s="449" t="s">
        <v>998</v>
      </c>
      <c r="D743" s="449" t="s">
        <v>1071</v>
      </c>
      <c r="E743" s="449" t="s">
        <v>1072</v>
      </c>
      <c r="F743" s="453">
        <v>2</v>
      </c>
      <c r="G743" s="453">
        <v>4344</v>
      </c>
      <c r="H743" s="453">
        <v>0.18173451031251309</v>
      </c>
      <c r="I743" s="453">
        <v>2172</v>
      </c>
      <c r="J743" s="453">
        <v>11</v>
      </c>
      <c r="K743" s="453">
        <v>23903</v>
      </c>
      <c r="L743" s="453">
        <v>1</v>
      </c>
      <c r="M743" s="453">
        <v>2173</v>
      </c>
      <c r="N743" s="453">
        <v>1</v>
      </c>
      <c r="O743" s="453">
        <v>2173</v>
      </c>
      <c r="P743" s="523">
        <v>9.0909090909090912E-2</v>
      </c>
      <c r="Q743" s="454">
        <v>2173</v>
      </c>
    </row>
    <row r="744" spans="1:17" ht="14.4" customHeight="1" x14ac:dyDescent="0.3">
      <c r="A744" s="448" t="s">
        <v>1181</v>
      </c>
      <c r="B744" s="449" t="s">
        <v>997</v>
      </c>
      <c r="C744" s="449" t="s">
        <v>998</v>
      </c>
      <c r="D744" s="449" t="s">
        <v>1077</v>
      </c>
      <c r="E744" s="449" t="s">
        <v>1078</v>
      </c>
      <c r="F744" s="453">
        <v>88</v>
      </c>
      <c r="G744" s="453">
        <v>14872</v>
      </c>
      <c r="H744" s="453">
        <v>0.59847082494969817</v>
      </c>
      <c r="I744" s="453">
        <v>169</v>
      </c>
      <c r="J744" s="453">
        <v>142</v>
      </c>
      <c r="K744" s="453">
        <v>24850</v>
      </c>
      <c r="L744" s="453">
        <v>1</v>
      </c>
      <c r="M744" s="453">
        <v>175</v>
      </c>
      <c r="N744" s="453">
        <v>88</v>
      </c>
      <c r="O744" s="453">
        <v>15488</v>
      </c>
      <c r="P744" s="523">
        <v>0.62325955734406435</v>
      </c>
      <c r="Q744" s="454">
        <v>176</v>
      </c>
    </row>
    <row r="745" spans="1:17" ht="14.4" customHeight="1" x14ac:dyDescent="0.3">
      <c r="A745" s="448" t="s">
        <v>1181</v>
      </c>
      <c r="B745" s="449" t="s">
        <v>997</v>
      </c>
      <c r="C745" s="449" t="s">
        <v>998</v>
      </c>
      <c r="D745" s="449" t="s">
        <v>1079</v>
      </c>
      <c r="E745" s="449" t="s">
        <v>1080</v>
      </c>
      <c r="F745" s="453">
        <v>41</v>
      </c>
      <c r="G745" s="453">
        <v>3321</v>
      </c>
      <c r="H745" s="453">
        <v>0.90861833105335155</v>
      </c>
      <c r="I745" s="453">
        <v>81</v>
      </c>
      <c r="J745" s="453">
        <v>43</v>
      </c>
      <c r="K745" s="453">
        <v>3655</v>
      </c>
      <c r="L745" s="453">
        <v>1</v>
      </c>
      <c r="M745" s="453">
        <v>85</v>
      </c>
      <c r="N745" s="453">
        <v>43</v>
      </c>
      <c r="O745" s="453">
        <v>3655</v>
      </c>
      <c r="P745" s="523">
        <v>1</v>
      </c>
      <c r="Q745" s="454">
        <v>85</v>
      </c>
    </row>
    <row r="746" spans="1:17" ht="14.4" customHeight="1" x14ac:dyDescent="0.3">
      <c r="A746" s="448" t="s">
        <v>1181</v>
      </c>
      <c r="B746" s="449" t="s">
        <v>997</v>
      </c>
      <c r="C746" s="449" t="s">
        <v>998</v>
      </c>
      <c r="D746" s="449" t="s">
        <v>1083</v>
      </c>
      <c r="E746" s="449" t="s">
        <v>1084</v>
      </c>
      <c r="F746" s="453">
        <v>4</v>
      </c>
      <c r="G746" s="453">
        <v>652</v>
      </c>
      <c r="H746" s="453">
        <v>0.48224852071005919</v>
      </c>
      <c r="I746" s="453">
        <v>163</v>
      </c>
      <c r="J746" s="453">
        <v>8</v>
      </c>
      <c r="K746" s="453">
        <v>1352</v>
      </c>
      <c r="L746" s="453">
        <v>1</v>
      </c>
      <c r="M746" s="453">
        <v>169</v>
      </c>
      <c r="N746" s="453">
        <v>5</v>
      </c>
      <c r="O746" s="453">
        <v>850</v>
      </c>
      <c r="P746" s="523">
        <v>0.62869822485207105</v>
      </c>
      <c r="Q746" s="454">
        <v>170</v>
      </c>
    </row>
    <row r="747" spans="1:17" ht="14.4" customHeight="1" x14ac:dyDescent="0.3">
      <c r="A747" s="448" t="s">
        <v>1181</v>
      </c>
      <c r="B747" s="449" t="s">
        <v>997</v>
      </c>
      <c r="C747" s="449" t="s">
        <v>998</v>
      </c>
      <c r="D747" s="449" t="s">
        <v>1085</v>
      </c>
      <c r="E747" s="449" t="s">
        <v>1086</v>
      </c>
      <c r="F747" s="453">
        <v>1</v>
      </c>
      <c r="G747" s="453">
        <v>28</v>
      </c>
      <c r="H747" s="453">
        <v>0.2413793103448276</v>
      </c>
      <c r="I747" s="453">
        <v>28</v>
      </c>
      <c r="J747" s="453">
        <v>4</v>
      </c>
      <c r="K747" s="453">
        <v>116</v>
      </c>
      <c r="L747" s="453">
        <v>1</v>
      </c>
      <c r="M747" s="453">
        <v>29</v>
      </c>
      <c r="N747" s="453">
        <v>4</v>
      </c>
      <c r="O747" s="453">
        <v>116</v>
      </c>
      <c r="P747" s="523">
        <v>1</v>
      </c>
      <c r="Q747" s="454">
        <v>29</v>
      </c>
    </row>
    <row r="748" spans="1:17" ht="14.4" customHeight="1" x14ac:dyDescent="0.3">
      <c r="A748" s="448" t="s">
        <v>1181</v>
      </c>
      <c r="B748" s="449" t="s">
        <v>997</v>
      </c>
      <c r="C748" s="449" t="s">
        <v>998</v>
      </c>
      <c r="D748" s="449" t="s">
        <v>1087</v>
      </c>
      <c r="E748" s="449" t="s">
        <v>1088</v>
      </c>
      <c r="F748" s="453">
        <v>9</v>
      </c>
      <c r="G748" s="453">
        <v>9072</v>
      </c>
      <c r="H748" s="453"/>
      <c r="I748" s="453">
        <v>1008</v>
      </c>
      <c r="J748" s="453"/>
      <c r="K748" s="453"/>
      <c r="L748" s="453"/>
      <c r="M748" s="453"/>
      <c r="N748" s="453"/>
      <c r="O748" s="453"/>
      <c r="P748" s="523"/>
      <c r="Q748" s="454"/>
    </row>
    <row r="749" spans="1:17" ht="14.4" customHeight="1" x14ac:dyDescent="0.3">
      <c r="A749" s="448" t="s">
        <v>1181</v>
      </c>
      <c r="B749" s="449" t="s">
        <v>997</v>
      </c>
      <c r="C749" s="449" t="s">
        <v>998</v>
      </c>
      <c r="D749" s="449" t="s">
        <v>1089</v>
      </c>
      <c r="E749" s="449" t="s">
        <v>1090</v>
      </c>
      <c r="F749" s="453">
        <v>4</v>
      </c>
      <c r="G749" s="453">
        <v>680</v>
      </c>
      <c r="H749" s="453">
        <v>1.2878787878787878</v>
      </c>
      <c r="I749" s="453">
        <v>170</v>
      </c>
      <c r="J749" s="453">
        <v>3</v>
      </c>
      <c r="K749" s="453">
        <v>528</v>
      </c>
      <c r="L749" s="453">
        <v>1</v>
      </c>
      <c r="M749" s="453">
        <v>176</v>
      </c>
      <c r="N749" s="453">
        <v>1</v>
      </c>
      <c r="O749" s="453">
        <v>176</v>
      </c>
      <c r="P749" s="523">
        <v>0.33333333333333331</v>
      </c>
      <c r="Q749" s="454">
        <v>176</v>
      </c>
    </row>
    <row r="750" spans="1:17" ht="14.4" customHeight="1" x14ac:dyDescent="0.3">
      <c r="A750" s="448" t="s">
        <v>1181</v>
      </c>
      <c r="B750" s="449" t="s">
        <v>997</v>
      </c>
      <c r="C750" s="449" t="s">
        <v>998</v>
      </c>
      <c r="D750" s="449" t="s">
        <v>1093</v>
      </c>
      <c r="E750" s="449" t="s">
        <v>1094</v>
      </c>
      <c r="F750" s="453">
        <v>9</v>
      </c>
      <c r="G750" s="453">
        <v>2223</v>
      </c>
      <c r="H750" s="453">
        <v>0.76840649844452125</v>
      </c>
      <c r="I750" s="453">
        <v>247</v>
      </c>
      <c r="J750" s="453">
        <v>11</v>
      </c>
      <c r="K750" s="453">
        <v>2893</v>
      </c>
      <c r="L750" s="453">
        <v>1</v>
      </c>
      <c r="M750" s="453">
        <v>263</v>
      </c>
      <c r="N750" s="453">
        <v>18</v>
      </c>
      <c r="O750" s="453">
        <v>4752</v>
      </c>
      <c r="P750" s="523">
        <v>1.6425855513307985</v>
      </c>
      <c r="Q750" s="454">
        <v>264</v>
      </c>
    </row>
    <row r="751" spans="1:17" ht="14.4" customHeight="1" x14ac:dyDescent="0.3">
      <c r="A751" s="448" t="s">
        <v>1181</v>
      </c>
      <c r="B751" s="449" t="s">
        <v>997</v>
      </c>
      <c r="C751" s="449" t="s">
        <v>998</v>
      </c>
      <c r="D751" s="449" t="s">
        <v>1095</v>
      </c>
      <c r="E751" s="449" t="s">
        <v>1096</v>
      </c>
      <c r="F751" s="453">
        <v>58</v>
      </c>
      <c r="G751" s="453">
        <v>116696</v>
      </c>
      <c r="H751" s="453">
        <v>1.2741128944207882</v>
      </c>
      <c r="I751" s="453">
        <v>2012</v>
      </c>
      <c r="J751" s="453">
        <v>43</v>
      </c>
      <c r="K751" s="453">
        <v>91590</v>
      </c>
      <c r="L751" s="453">
        <v>1</v>
      </c>
      <c r="M751" s="453">
        <v>2130</v>
      </c>
      <c r="N751" s="453">
        <v>6</v>
      </c>
      <c r="O751" s="453">
        <v>12786</v>
      </c>
      <c r="P751" s="523">
        <v>0.13960039305601049</v>
      </c>
      <c r="Q751" s="454">
        <v>2131</v>
      </c>
    </row>
    <row r="752" spans="1:17" ht="14.4" customHeight="1" x14ac:dyDescent="0.3">
      <c r="A752" s="448" t="s">
        <v>1181</v>
      </c>
      <c r="B752" s="449" t="s">
        <v>997</v>
      </c>
      <c r="C752" s="449" t="s">
        <v>998</v>
      </c>
      <c r="D752" s="449" t="s">
        <v>1099</v>
      </c>
      <c r="E752" s="449" t="s">
        <v>1100</v>
      </c>
      <c r="F752" s="453">
        <v>2</v>
      </c>
      <c r="G752" s="453">
        <v>836</v>
      </c>
      <c r="H752" s="453">
        <v>0.28233704829449513</v>
      </c>
      <c r="I752" s="453">
        <v>418</v>
      </c>
      <c r="J752" s="453">
        <v>7</v>
      </c>
      <c r="K752" s="453">
        <v>2961</v>
      </c>
      <c r="L752" s="453">
        <v>1</v>
      </c>
      <c r="M752" s="453">
        <v>423</v>
      </c>
      <c r="N752" s="453">
        <v>3</v>
      </c>
      <c r="O752" s="453">
        <v>1272</v>
      </c>
      <c r="P752" s="523">
        <v>0.42958459979736574</v>
      </c>
      <c r="Q752" s="454">
        <v>424</v>
      </c>
    </row>
    <row r="753" spans="1:17" ht="14.4" customHeight="1" x14ac:dyDescent="0.3">
      <c r="A753" s="448" t="s">
        <v>1181</v>
      </c>
      <c r="B753" s="449" t="s">
        <v>997</v>
      </c>
      <c r="C753" s="449" t="s">
        <v>998</v>
      </c>
      <c r="D753" s="449" t="s">
        <v>1103</v>
      </c>
      <c r="E753" s="449" t="s">
        <v>1004</v>
      </c>
      <c r="F753" s="453"/>
      <c r="G753" s="453"/>
      <c r="H753" s="453"/>
      <c r="I753" s="453"/>
      <c r="J753" s="453">
        <v>6</v>
      </c>
      <c r="K753" s="453">
        <v>222</v>
      </c>
      <c r="L753" s="453">
        <v>1</v>
      </c>
      <c r="M753" s="453">
        <v>37</v>
      </c>
      <c r="N753" s="453"/>
      <c r="O753" s="453"/>
      <c r="P753" s="523"/>
      <c r="Q753" s="454"/>
    </row>
    <row r="754" spans="1:17" ht="14.4" customHeight="1" x14ac:dyDescent="0.3">
      <c r="A754" s="448" t="s">
        <v>1181</v>
      </c>
      <c r="B754" s="449" t="s">
        <v>997</v>
      </c>
      <c r="C754" s="449" t="s">
        <v>998</v>
      </c>
      <c r="D754" s="449" t="s">
        <v>1108</v>
      </c>
      <c r="E754" s="449" t="s">
        <v>1109</v>
      </c>
      <c r="F754" s="453">
        <v>13</v>
      </c>
      <c r="G754" s="453">
        <v>3497</v>
      </c>
      <c r="H754" s="453">
        <v>1.1038510101010102</v>
      </c>
      <c r="I754" s="453">
        <v>269</v>
      </c>
      <c r="J754" s="453">
        <v>11</v>
      </c>
      <c r="K754" s="453">
        <v>3168</v>
      </c>
      <c r="L754" s="453">
        <v>1</v>
      </c>
      <c r="M754" s="453">
        <v>288</v>
      </c>
      <c r="N754" s="453">
        <v>2</v>
      </c>
      <c r="O754" s="453">
        <v>578</v>
      </c>
      <c r="P754" s="523">
        <v>0.18244949494949494</v>
      </c>
      <c r="Q754" s="454">
        <v>289</v>
      </c>
    </row>
    <row r="755" spans="1:17" ht="14.4" customHeight="1" x14ac:dyDescent="0.3">
      <c r="A755" s="448" t="s">
        <v>1181</v>
      </c>
      <c r="B755" s="449" t="s">
        <v>997</v>
      </c>
      <c r="C755" s="449" t="s">
        <v>998</v>
      </c>
      <c r="D755" s="449" t="s">
        <v>1110</v>
      </c>
      <c r="E755" s="449" t="s">
        <v>1111</v>
      </c>
      <c r="F755" s="453">
        <v>2</v>
      </c>
      <c r="G755" s="453">
        <v>2100</v>
      </c>
      <c r="H755" s="453">
        <v>0.479014598540146</v>
      </c>
      <c r="I755" s="453">
        <v>1050</v>
      </c>
      <c r="J755" s="453">
        <v>4</v>
      </c>
      <c r="K755" s="453">
        <v>4384</v>
      </c>
      <c r="L755" s="453">
        <v>1</v>
      </c>
      <c r="M755" s="453">
        <v>1096</v>
      </c>
      <c r="N755" s="453"/>
      <c r="O755" s="453"/>
      <c r="P755" s="523"/>
      <c r="Q755" s="454"/>
    </row>
    <row r="756" spans="1:17" ht="14.4" customHeight="1" x14ac:dyDescent="0.3">
      <c r="A756" s="448" t="s">
        <v>1181</v>
      </c>
      <c r="B756" s="449" t="s">
        <v>997</v>
      </c>
      <c r="C756" s="449" t="s">
        <v>998</v>
      </c>
      <c r="D756" s="449" t="s">
        <v>1112</v>
      </c>
      <c r="E756" s="449" t="s">
        <v>1113</v>
      </c>
      <c r="F756" s="453"/>
      <c r="G756" s="453"/>
      <c r="H756" s="453"/>
      <c r="I756" s="453"/>
      <c r="J756" s="453">
        <v>1</v>
      </c>
      <c r="K756" s="453">
        <v>107</v>
      </c>
      <c r="L756" s="453">
        <v>1</v>
      </c>
      <c r="M756" s="453">
        <v>107</v>
      </c>
      <c r="N756" s="453">
        <v>1</v>
      </c>
      <c r="O756" s="453">
        <v>107</v>
      </c>
      <c r="P756" s="523">
        <v>1</v>
      </c>
      <c r="Q756" s="454">
        <v>107</v>
      </c>
    </row>
    <row r="757" spans="1:17" ht="14.4" customHeight="1" x14ac:dyDescent="0.3">
      <c r="A757" s="448" t="s">
        <v>1181</v>
      </c>
      <c r="B757" s="449" t="s">
        <v>997</v>
      </c>
      <c r="C757" s="449" t="s">
        <v>998</v>
      </c>
      <c r="D757" s="449" t="s">
        <v>1116</v>
      </c>
      <c r="E757" s="449" t="s">
        <v>1117</v>
      </c>
      <c r="F757" s="453">
        <v>2</v>
      </c>
      <c r="G757" s="453">
        <v>0</v>
      </c>
      <c r="H757" s="453"/>
      <c r="I757" s="453">
        <v>0</v>
      </c>
      <c r="J757" s="453">
        <v>5</v>
      </c>
      <c r="K757" s="453">
        <v>0</v>
      </c>
      <c r="L757" s="453"/>
      <c r="M757" s="453">
        <v>0</v>
      </c>
      <c r="N757" s="453"/>
      <c r="O757" s="453"/>
      <c r="P757" s="523"/>
      <c r="Q757" s="454"/>
    </row>
    <row r="758" spans="1:17" ht="14.4" customHeight="1" x14ac:dyDescent="0.3">
      <c r="A758" s="448" t="s">
        <v>1182</v>
      </c>
      <c r="B758" s="449" t="s">
        <v>997</v>
      </c>
      <c r="C758" s="449" t="s">
        <v>998</v>
      </c>
      <c r="D758" s="449" t="s">
        <v>1021</v>
      </c>
      <c r="E758" s="449" t="s">
        <v>1022</v>
      </c>
      <c r="F758" s="453"/>
      <c r="G758" s="453"/>
      <c r="H758" s="453"/>
      <c r="I758" s="453"/>
      <c r="J758" s="453">
        <v>4</v>
      </c>
      <c r="K758" s="453">
        <v>1396</v>
      </c>
      <c r="L758" s="453">
        <v>1</v>
      </c>
      <c r="M758" s="453">
        <v>349</v>
      </c>
      <c r="N758" s="453"/>
      <c r="O758" s="453"/>
      <c r="P758" s="523"/>
      <c r="Q758" s="454"/>
    </row>
    <row r="759" spans="1:17" ht="14.4" customHeight="1" x14ac:dyDescent="0.3">
      <c r="A759" s="448" t="s">
        <v>1182</v>
      </c>
      <c r="B759" s="449" t="s">
        <v>997</v>
      </c>
      <c r="C759" s="449" t="s">
        <v>998</v>
      </c>
      <c r="D759" s="449" t="s">
        <v>1033</v>
      </c>
      <c r="E759" s="449" t="s">
        <v>1034</v>
      </c>
      <c r="F759" s="453"/>
      <c r="G759" s="453"/>
      <c r="H759" s="453"/>
      <c r="I759" s="453"/>
      <c r="J759" s="453">
        <v>2</v>
      </c>
      <c r="K759" s="453">
        <v>98</v>
      </c>
      <c r="L759" s="453">
        <v>1</v>
      </c>
      <c r="M759" s="453">
        <v>49</v>
      </c>
      <c r="N759" s="453">
        <v>1</v>
      </c>
      <c r="O759" s="453">
        <v>49</v>
      </c>
      <c r="P759" s="523">
        <v>0.5</v>
      </c>
      <c r="Q759" s="454">
        <v>49</v>
      </c>
    </row>
    <row r="760" spans="1:17" ht="14.4" customHeight="1" x14ac:dyDescent="0.3">
      <c r="A760" s="448" t="s">
        <v>1182</v>
      </c>
      <c r="B760" s="449" t="s">
        <v>997</v>
      </c>
      <c r="C760" s="449" t="s">
        <v>998</v>
      </c>
      <c r="D760" s="449" t="s">
        <v>1039</v>
      </c>
      <c r="E760" s="449" t="s">
        <v>1040</v>
      </c>
      <c r="F760" s="453"/>
      <c r="G760" s="453"/>
      <c r="H760" s="453"/>
      <c r="I760" s="453"/>
      <c r="J760" s="453">
        <v>1</v>
      </c>
      <c r="K760" s="453">
        <v>264</v>
      </c>
      <c r="L760" s="453">
        <v>1</v>
      </c>
      <c r="M760" s="453">
        <v>264</v>
      </c>
      <c r="N760" s="453"/>
      <c r="O760" s="453"/>
      <c r="P760" s="523"/>
      <c r="Q760" s="454"/>
    </row>
    <row r="761" spans="1:17" ht="14.4" customHeight="1" x14ac:dyDescent="0.3">
      <c r="A761" s="448" t="s">
        <v>1182</v>
      </c>
      <c r="B761" s="449" t="s">
        <v>997</v>
      </c>
      <c r="C761" s="449" t="s">
        <v>998</v>
      </c>
      <c r="D761" s="449" t="s">
        <v>1063</v>
      </c>
      <c r="E761" s="449" t="s">
        <v>1064</v>
      </c>
      <c r="F761" s="453"/>
      <c r="G761" s="453"/>
      <c r="H761" s="453"/>
      <c r="I761" s="453"/>
      <c r="J761" s="453">
        <v>1</v>
      </c>
      <c r="K761" s="453">
        <v>495</v>
      </c>
      <c r="L761" s="453">
        <v>1</v>
      </c>
      <c r="M761" s="453">
        <v>495</v>
      </c>
      <c r="N761" s="453"/>
      <c r="O761" s="453"/>
      <c r="P761" s="523"/>
      <c r="Q761" s="454"/>
    </row>
    <row r="762" spans="1:17" ht="14.4" customHeight="1" x14ac:dyDescent="0.3">
      <c r="A762" s="448" t="s">
        <v>1182</v>
      </c>
      <c r="B762" s="449" t="s">
        <v>997</v>
      </c>
      <c r="C762" s="449" t="s">
        <v>998</v>
      </c>
      <c r="D762" s="449" t="s">
        <v>1079</v>
      </c>
      <c r="E762" s="449" t="s">
        <v>1080</v>
      </c>
      <c r="F762" s="453"/>
      <c r="G762" s="453"/>
      <c r="H762" s="453"/>
      <c r="I762" s="453"/>
      <c r="J762" s="453">
        <v>12</v>
      </c>
      <c r="K762" s="453">
        <v>1020</v>
      </c>
      <c r="L762" s="453">
        <v>1</v>
      </c>
      <c r="M762" s="453">
        <v>85</v>
      </c>
      <c r="N762" s="453">
        <v>4</v>
      </c>
      <c r="O762" s="453">
        <v>340</v>
      </c>
      <c r="P762" s="523">
        <v>0.33333333333333331</v>
      </c>
      <c r="Q762" s="454">
        <v>85</v>
      </c>
    </row>
    <row r="763" spans="1:17" ht="14.4" customHeight="1" x14ac:dyDescent="0.3">
      <c r="A763" s="448" t="s">
        <v>1182</v>
      </c>
      <c r="B763" s="449" t="s">
        <v>997</v>
      </c>
      <c r="C763" s="449" t="s">
        <v>998</v>
      </c>
      <c r="D763" s="449" t="s">
        <v>1089</v>
      </c>
      <c r="E763" s="449" t="s">
        <v>1090</v>
      </c>
      <c r="F763" s="453"/>
      <c r="G763" s="453"/>
      <c r="H763" s="453"/>
      <c r="I763" s="453"/>
      <c r="J763" s="453">
        <v>2</v>
      </c>
      <c r="K763" s="453">
        <v>352</v>
      </c>
      <c r="L763" s="453">
        <v>1</v>
      </c>
      <c r="M763" s="453">
        <v>176</v>
      </c>
      <c r="N763" s="453"/>
      <c r="O763" s="453"/>
      <c r="P763" s="523"/>
      <c r="Q763" s="454"/>
    </row>
    <row r="764" spans="1:17" ht="14.4" customHeight="1" x14ac:dyDescent="0.3">
      <c r="A764" s="448" t="s">
        <v>1182</v>
      </c>
      <c r="B764" s="449" t="s">
        <v>997</v>
      </c>
      <c r="C764" s="449" t="s">
        <v>998</v>
      </c>
      <c r="D764" s="449" t="s">
        <v>1093</v>
      </c>
      <c r="E764" s="449" t="s">
        <v>1094</v>
      </c>
      <c r="F764" s="453"/>
      <c r="G764" s="453"/>
      <c r="H764" s="453"/>
      <c r="I764" s="453"/>
      <c r="J764" s="453">
        <v>2</v>
      </c>
      <c r="K764" s="453">
        <v>526</v>
      </c>
      <c r="L764" s="453">
        <v>1</v>
      </c>
      <c r="M764" s="453">
        <v>263</v>
      </c>
      <c r="N764" s="453">
        <v>1</v>
      </c>
      <c r="O764" s="453">
        <v>264</v>
      </c>
      <c r="P764" s="523">
        <v>0.50190114068441061</v>
      </c>
      <c r="Q764" s="454">
        <v>264</v>
      </c>
    </row>
    <row r="765" spans="1:17" ht="14.4" customHeight="1" x14ac:dyDescent="0.3">
      <c r="A765" s="448" t="s">
        <v>1182</v>
      </c>
      <c r="B765" s="449" t="s">
        <v>997</v>
      </c>
      <c r="C765" s="449" t="s">
        <v>998</v>
      </c>
      <c r="D765" s="449" t="s">
        <v>1112</v>
      </c>
      <c r="E765" s="449" t="s">
        <v>1113</v>
      </c>
      <c r="F765" s="453"/>
      <c r="G765" s="453"/>
      <c r="H765" s="453"/>
      <c r="I765" s="453"/>
      <c r="J765" s="453">
        <v>1</v>
      </c>
      <c r="K765" s="453">
        <v>107</v>
      </c>
      <c r="L765" s="453">
        <v>1</v>
      </c>
      <c r="M765" s="453">
        <v>107</v>
      </c>
      <c r="N765" s="453"/>
      <c r="O765" s="453"/>
      <c r="P765" s="523"/>
      <c r="Q765" s="454"/>
    </row>
    <row r="766" spans="1:17" ht="14.4" customHeight="1" x14ac:dyDescent="0.3">
      <c r="A766" s="448" t="s">
        <v>1183</v>
      </c>
      <c r="B766" s="449" t="s">
        <v>997</v>
      </c>
      <c r="C766" s="449" t="s">
        <v>998</v>
      </c>
      <c r="D766" s="449" t="s">
        <v>999</v>
      </c>
      <c r="E766" s="449" t="s">
        <v>1000</v>
      </c>
      <c r="F766" s="453"/>
      <c r="G766" s="453"/>
      <c r="H766" s="453"/>
      <c r="I766" s="453"/>
      <c r="J766" s="453"/>
      <c r="K766" s="453"/>
      <c r="L766" s="453"/>
      <c r="M766" s="453"/>
      <c r="N766" s="453">
        <v>1</v>
      </c>
      <c r="O766" s="453">
        <v>2229</v>
      </c>
      <c r="P766" s="523"/>
      <c r="Q766" s="454">
        <v>2229</v>
      </c>
    </row>
    <row r="767" spans="1:17" ht="14.4" customHeight="1" x14ac:dyDescent="0.3">
      <c r="A767" s="448" t="s">
        <v>1183</v>
      </c>
      <c r="B767" s="449" t="s">
        <v>997</v>
      </c>
      <c r="C767" s="449" t="s">
        <v>998</v>
      </c>
      <c r="D767" s="449" t="s">
        <v>1003</v>
      </c>
      <c r="E767" s="449" t="s">
        <v>1004</v>
      </c>
      <c r="F767" s="453">
        <v>522</v>
      </c>
      <c r="G767" s="453">
        <v>28188</v>
      </c>
      <c r="H767" s="453">
        <v>0.84668989547038331</v>
      </c>
      <c r="I767" s="453">
        <v>54</v>
      </c>
      <c r="J767" s="453">
        <v>574</v>
      </c>
      <c r="K767" s="453">
        <v>33292</v>
      </c>
      <c r="L767" s="453">
        <v>1</v>
      </c>
      <c r="M767" s="453">
        <v>58</v>
      </c>
      <c r="N767" s="453">
        <v>308</v>
      </c>
      <c r="O767" s="453">
        <v>17864</v>
      </c>
      <c r="P767" s="523">
        <v>0.53658536585365857</v>
      </c>
      <c r="Q767" s="454">
        <v>58</v>
      </c>
    </row>
    <row r="768" spans="1:17" ht="14.4" customHeight="1" x14ac:dyDescent="0.3">
      <c r="A768" s="448" t="s">
        <v>1183</v>
      </c>
      <c r="B768" s="449" t="s">
        <v>997</v>
      </c>
      <c r="C768" s="449" t="s">
        <v>998</v>
      </c>
      <c r="D768" s="449" t="s">
        <v>1005</v>
      </c>
      <c r="E768" s="449" t="s">
        <v>1006</v>
      </c>
      <c r="F768" s="453">
        <v>104</v>
      </c>
      <c r="G768" s="453">
        <v>12792</v>
      </c>
      <c r="H768" s="453">
        <v>0.8565689031739655</v>
      </c>
      <c r="I768" s="453">
        <v>123</v>
      </c>
      <c r="J768" s="453">
        <v>114</v>
      </c>
      <c r="K768" s="453">
        <v>14934</v>
      </c>
      <c r="L768" s="453">
        <v>1</v>
      </c>
      <c r="M768" s="453">
        <v>131</v>
      </c>
      <c r="N768" s="453">
        <v>102</v>
      </c>
      <c r="O768" s="453">
        <v>13362</v>
      </c>
      <c r="P768" s="523">
        <v>0.89473684210526316</v>
      </c>
      <c r="Q768" s="454">
        <v>131</v>
      </c>
    </row>
    <row r="769" spans="1:17" ht="14.4" customHeight="1" x14ac:dyDescent="0.3">
      <c r="A769" s="448" t="s">
        <v>1183</v>
      </c>
      <c r="B769" s="449" t="s">
        <v>997</v>
      </c>
      <c r="C769" s="449" t="s">
        <v>998</v>
      </c>
      <c r="D769" s="449" t="s">
        <v>1011</v>
      </c>
      <c r="E769" s="449" t="s">
        <v>1012</v>
      </c>
      <c r="F769" s="453">
        <v>14</v>
      </c>
      <c r="G769" s="453">
        <v>5376</v>
      </c>
      <c r="H769" s="453">
        <v>0.37739557739557739</v>
      </c>
      <c r="I769" s="453">
        <v>384</v>
      </c>
      <c r="J769" s="453">
        <v>35</v>
      </c>
      <c r="K769" s="453">
        <v>14245</v>
      </c>
      <c r="L769" s="453">
        <v>1</v>
      </c>
      <c r="M769" s="453">
        <v>407</v>
      </c>
      <c r="N769" s="453">
        <v>23</v>
      </c>
      <c r="O769" s="453">
        <v>9384</v>
      </c>
      <c r="P769" s="523">
        <v>0.65875745875745872</v>
      </c>
      <c r="Q769" s="454">
        <v>408</v>
      </c>
    </row>
    <row r="770" spans="1:17" ht="14.4" customHeight="1" x14ac:dyDescent="0.3">
      <c r="A770" s="448" t="s">
        <v>1183</v>
      </c>
      <c r="B770" s="449" t="s">
        <v>997</v>
      </c>
      <c r="C770" s="449" t="s">
        <v>998</v>
      </c>
      <c r="D770" s="449" t="s">
        <v>1013</v>
      </c>
      <c r="E770" s="449" t="s">
        <v>1014</v>
      </c>
      <c r="F770" s="453">
        <v>53</v>
      </c>
      <c r="G770" s="453">
        <v>9116</v>
      </c>
      <c r="H770" s="453">
        <v>1.4978639500492934</v>
      </c>
      <c r="I770" s="453">
        <v>172</v>
      </c>
      <c r="J770" s="453">
        <v>34</v>
      </c>
      <c r="K770" s="453">
        <v>6086</v>
      </c>
      <c r="L770" s="453">
        <v>1</v>
      </c>
      <c r="M770" s="453">
        <v>179</v>
      </c>
      <c r="N770" s="453">
        <v>32</v>
      </c>
      <c r="O770" s="453">
        <v>5760</v>
      </c>
      <c r="P770" s="523">
        <v>0.94643443969766683</v>
      </c>
      <c r="Q770" s="454">
        <v>180</v>
      </c>
    </row>
    <row r="771" spans="1:17" ht="14.4" customHeight="1" x14ac:dyDescent="0.3">
      <c r="A771" s="448" t="s">
        <v>1183</v>
      </c>
      <c r="B771" s="449" t="s">
        <v>997</v>
      </c>
      <c r="C771" s="449" t="s">
        <v>998</v>
      </c>
      <c r="D771" s="449" t="s">
        <v>1017</v>
      </c>
      <c r="E771" s="449" t="s">
        <v>1018</v>
      </c>
      <c r="F771" s="453">
        <v>43</v>
      </c>
      <c r="G771" s="453">
        <v>13846</v>
      </c>
      <c r="H771" s="453">
        <v>0.98407960199004973</v>
      </c>
      <c r="I771" s="453">
        <v>322</v>
      </c>
      <c r="J771" s="453">
        <v>42</v>
      </c>
      <c r="K771" s="453">
        <v>14070</v>
      </c>
      <c r="L771" s="453">
        <v>1</v>
      </c>
      <c r="M771" s="453">
        <v>335</v>
      </c>
      <c r="N771" s="453">
        <v>24</v>
      </c>
      <c r="O771" s="453">
        <v>8064</v>
      </c>
      <c r="P771" s="523">
        <v>0.57313432835820899</v>
      </c>
      <c r="Q771" s="454">
        <v>336</v>
      </c>
    </row>
    <row r="772" spans="1:17" ht="14.4" customHeight="1" x14ac:dyDescent="0.3">
      <c r="A772" s="448" t="s">
        <v>1183</v>
      </c>
      <c r="B772" s="449" t="s">
        <v>997</v>
      </c>
      <c r="C772" s="449" t="s">
        <v>998</v>
      </c>
      <c r="D772" s="449" t="s">
        <v>1019</v>
      </c>
      <c r="E772" s="449" t="s">
        <v>1020</v>
      </c>
      <c r="F772" s="453">
        <v>1</v>
      </c>
      <c r="G772" s="453">
        <v>439</v>
      </c>
      <c r="H772" s="453"/>
      <c r="I772" s="453">
        <v>439</v>
      </c>
      <c r="J772" s="453"/>
      <c r="K772" s="453"/>
      <c r="L772" s="453"/>
      <c r="M772" s="453"/>
      <c r="N772" s="453"/>
      <c r="O772" s="453"/>
      <c r="P772" s="523"/>
      <c r="Q772" s="454"/>
    </row>
    <row r="773" spans="1:17" ht="14.4" customHeight="1" x14ac:dyDescent="0.3">
      <c r="A773" s="448" t="s">
        <v>1183</v>
      </c>
      <c r="B773" s="449" t="s">
        <v>997</v>
      </c>
      <c r="C773" s="449" t="s">
        <v>998</v>
      </c>
      <c r="D773" s="449" t="s">
        <v>1021</v>
      </c>
      <c r="E773" s="449" t="s">
        <v>1022</v>
      </c>
      <c r="F773" s="453">
        <v>113</v>
      </c>
      <c r="G773" s="453">
        <v>38533</v>
      </c>
      <c r="H773" s="453">
        <v>0.82395329940555107</v>
      </c>
      <c r="I773" s="453">
        <v>341</v>
      </c>
      <c r="J773" s="453">
        <v>134</v>
      </c>
      <c r="K773" s="453">
        <v>46766</v>
      </c>
      <c r="L773" s="453">
        <v>1</v>
      </c>
      <c r="M773" s="453">
        <v>349</v>
      </c>
      <c r="N773" s="453">
        <v>128</v>
      </c>
      <c r="O773" s="453">
        <v>44672</v>
      </c>
      <c r="P773" s="523">
        <v>0.95522388059701491</v>
      </c>
      <c r="Q773" s="454">
        <v>349</v>
      </c>
    </row>
    <row r="774" spans="1:17" ht="14.4" customHeight="1" x14ac:dyDescent="0.3">
      <c r="A774" s="448" t="s">
        <v>1183</v>
      </c>
      <c r="B774" s="449" t="s">
        <v>997</v>
      </c>
      <c r="C774" s="449" t="s">
        <v>998</v>
      </c>
      <c r="D774" s="449" t="s">
        <v>1027</v>
      </c>
      <c r="E774" s="449" t="s">
        <v>1028</v>
      </c>
      <c r="F774" s="453"/>
      <c r="G774" s="453"/>
      <c r="H774" s="453"/>
      <c r="I774" s="453"/>
      <c r="J774" s="453">
        <v>1</v>
      </c>
      <c r="K774" s="453">
        <v>6226</v>
      </c>
      <c r="L774" s="453">
        <v>1</v>
      </c>
      <c r="M774" s="453">
        <v>6226</v>
      </c>
      <c r="N774" s="453"/>
      <c r="O774" s="453"/>
      <c r="P774" s="523"/>
      <c r="Q774" s="454"/>
    </row>
    <row r="775" spans="1:17" ht="14.4" customHeight="1" x14ac:dyDescent="0.3">
      <c r="A775" s="448" t="s">
        <v>1183</v>
      </c>
      <c r="B775" s="449" t="s">
        <v>997</v>
      </c>
      <c r="C775" s="449" t="s">
        <v>998</v>
      </c>
      <c r="D775" s="449" t="s">
        <v>1029</v>
      </c>
      <c r="E775" s="449" t="s">
        <v>1030</v>
      </c>
      <c r="F775" s="453">
        <v>6</v>
      </c>
      <c r="G775" s="453">
        <v>654</v>
      </c>
      <c r="H775" s="453">
        <v>0.26617826617826618</v>
      </c>
      <c r="I775" s="453">
        <v>109</v>
      </c>
      <c r="J775" s="453">
        <v>21</v>
      </c>
      <c r="K775" s="453">
        <v>2457</v>
      </c>
      <c r="L775" s="453">
        <v>1</v>
      </c>
      <c r="M775" s="453">
        <v>117</v>
      </c>
      <c r="N775" s="453">
        <v>10</v>
      </c>
      <c r="O775" s="453">
        <v>1170</v>
      </c>
      <c r="P775" s="523">
        <v>0.47619047619047616</v>
      </c>
      <c r="Q775" s="454">
        <v>117</v>
      </c>
    </row>
    <row r="776" spans="1:17" ht="14.4" customHeight="1" x14ac:dyDescent="0.3">
      <c r="A776" s="448" t="s">
        <v>1183</v>
      </c>
      <c r="B776" s="449" t="s">
        <v>997</v>
      </c>
      <c r="C776" s="449" t="s">
        <v>998</v>
      </c>
      <c r="D776" s="449" t="s">
        <v>1033</v>
      </c>
      <c r="E776" s="449" t="s">
        <v>1034</v>
      </c>
      <c r="F776" s="453"/>
      <c r="G776" s="453"/>
      <c r="H776" s="453"/>
      <c r="I776" s="453"/>
      <c r="J776" s="453">
        <v>2</v>
      </c>
      <c r="K776" s="453">
        <v>98</v>
      </c>
      <c r="L776" s="453">
        <v>1</v>
      </c>
      <c r="M776" s="453">
        <v>49</v>
      </c>
      <c r="N776" s="453">
        <v>1</v>
      </c>
      <c r="O776" s="453">
        <v>49</v>
      </c>
      <c r="P776" s="523">
        <v>0.5</v>
      </c>
      <c r="Q776" s="454">
        <v>49</v>
      </c>
    </row>
    <row r="777" spans="1:17" ht="14.4" customHeight="1" x14ac:dyDescent="0.3">
      <c r="A777" s="448" t="s">
        <v>1183</v>
      </c>
      <c r="B777" s="449" t="s">
        <v>997</v>
      </c>
      <c r="C777" s="449" t="s">
        <v>998</v>
      </c>
      <c r="D777" s="449" t="s">
        <v>1035</v>
      </c>
      <c r="E777" s="449" t="s">
        <v>1036</v>
      </c>
      <c r="F777" s="453">
        <v>1</v>
      </c>
      <c r="G777" s="453">
        <v>376</v>
      </c>
      <c r="H777" s="453"/>
      <c r="I777" s="453">
        <v>376</v>
      </c>
      <c r="J777" s="453"/>
      <c r="K777" s="453"/>
      <c r="L777" s="453"/>
      <c r="M777" s="453"/>
      <c r="N777" s="453"/>
      <c r="O777" s="453"/>
      <c r="P777" s="523"/>
      <c r="Q777" s="454"/>
    </row>
    <row r="778" spans="1:17" ht="14.4" customHeight="1" x14ac:dyDescent="0.3">
      <c r="A778" s="448" t="s">
        <v>1183</v>
      </c>
      <c r="B778" s="449" t="s">
        <v>997</v>
      </c>
      <c r="C778" s="449" t="s">
        <v>998</v>
      </c>
      <c r="D778" s="449" t="s">
        <v>1037</v>
      </c>
      <c r="E778" s="449" t="s">
        <v>1038</v>
      </c>
      <c r="F778" s="453">
        <v>7</v>
      </c>
      <c r="G778" s="453">
        <v>259</v>
      </c>
      <c r="H778" s="453">
        <v>0.40092879256965946</v>
      </c>
      <c r="I778" s="453">
        <v>37</v>
      </c>
      <c r="J778" s="453">
        <v>17</v>
      </c>
      <c r="K778" s="453">
        <v>646</v>
      </c>
      <c r="L778" s="453">
        <v>1</v>
      </c>
      <c r="M778" s="453">
        <v>38</v>
      </c>
      <c r="N778" s="453">
        <v>9</v>
      </c>
      <c r="O778" s="453">
        <v>342</v>
      </c>
      <c r="P778" s="523">
        <v>0.52941176470588236</v>
      </c>
      <c r="Q778" s="454">
        <v>38</v>
      </c>
    </row>
    <row r="779" spans="1:17" ht="14.4" customHeight="1" x14ac:dyDescent="0.3">
      <c r="A779" s="448" t="s">
        <v>1183</v>
      </c>
      <c r="B779" s="449" t="s">
        <v>997</v>
      </c>
      <c r="C779" s="449" t="s">
        <v>998</v>
      </c>
      <c r="D779" s="449" t="s">
        <v>1039</v>
      </c>
      <c r="E779" s="449" t="s">
        <v>1040</v>
      </c>
      <c r="F779" s="453">
        <v>1</v>
      </c>
      <c r="G779" s="453">
        <v>255</v>
      </c>
      <c r="H779" s="453"/>
      <c r="I779" s="453">
        <v>255</v>
      </c>
      <c r="J779" s="453"/>
      <c r="K779" s="453"/>
      <c r="L779" s="453"/>
      <c r="M779" s="453"/>
      <c r="N779" s="453"/>
      <c r="O779" s="453"/>
      <c r="P779" s="523"/>
      <c r="Q779" s="454"/>
    </row>
    <row r="780" spans="1:17" ht="14.4" customHeight="1" x14ac:dyDescent="0.3">
      <c r="A780" s="448" t="s">
        <v>1183</v>
      </c>
      <c r="B780" s="449" t="s">
        <v>997</v>
      </c>
      <c r="C780" s="449" t="s">
        <v>998</v>
      </c>
      <c r="D780" s="449" t="s">
        <v>1041</v>
      </c>
      <c r="E780" s="449" t="s">
        <v>1042</v>
      </c>
      <c r="F780" s="453"/>
      <c r="G780" s="453"/>
      <c r="H780" s="453"/>
      <c r="I780" s="453"/>
      <c r="J780" s="453">
        <v>1</v>
      </c>
      <c r="K780" s="453">
        <v>704</v>
      </c>
      <c r="L780" s="453">
        <v>1</v>
      </c>
      <c r="M780" s="453">
        <v>704</v>
      </c>
      <c r="N780" s="453">
        <v>1</v>
      </c>
      <c r="O780" s="453">
        <v>705</v>
      </c>
      <c r="P780" s="523">
        <v>1.0014204545454546</v>
      </c>
      <c r="Q780" s="454">
        <v>705</v>
      </c>
    </row>
    <row r="781" spans="1:17" ht="14.4" customHeight="1" x14ac:dyDescent="0.3">
      <c r="A781" s="448" t="s">
        <v>1183</v>
      </c>
      <c r="B781" s="449" t="s">
        <v>997</v>
      </c>
      <c r="C781" s="449" t="s">
        <v>998</v>
      </c>
      <c r="D781" s="449" t="s">
        <v>1045</v>
      </c>
      <c r="E781" s="449" t="s">
        <v>1046</v>
      </c>
      <c r="F781" s="453">
        <v>243</v>
      </c>
      <c r="G781" s="453">
        <v>69255</v>
      </c>
      <c r="H781" s="453">
        <v>0.92984693877551017</v>
      </c>
      <c r="I781" s="453">
        <v>285</v>
      </c>
      <c r="J781" s="453">
        <v>245</v>
      </c>
      <c r="K781" s="453">
        <v>74480</v>
      </c>
      <c r="L781" s="453">
        <v>1</v>
      </c>
      <c r="M781" s="453">
        <v>304</v>
      </c>
      <c r="N781" s="453">
        <v>258</v>
      </c>
      <c r="O781" s="453">
        <v>78690</v>
      </c>
      <c r="P781" s="523">
        <v>1.0565252416756177</v>
      </c>
      <c r="Q781" s="454">
        <v>305</v>
      </c>
    </row>
    <row r="782" spans="1:17" ht="14.4" customHeight="1" x14ac:dyDescent="0.3">
      <c r="A782" s="448" t="s">
        <v>1183</v>
      </c>
      <c r="B782" s="449" t="s">
        <v>997</v>
      </c>
      <c r="C782" s="449" t="s">
        <v>998</v>
      </c>
      <c r="D782" s="449" t="s">
        <v>1049</v>
      </c>
      <c r="E782" s="449" t="s">
        <v>1050</v>
      </c>
      <c r="F782" s="453">
        <v>82</v>
      </c>
      <c r="G782" s="453">
        <v>37884</v>
      </c>
      <c r="H782" s="453">
        <v>0.73036437246963559</v>
      </c>
      <c r="I782" s="453">
        <v>462</v>
      </c>
      <c r="J782" s="453">
        <v>105</v>
      </c>
      <c r="K782" s="453">
        <v>51870</v>
      </c>
      <c r="L782" s="453">
        <v>1</v>
      </c>
      <c r="M782" s="453">
        <v>494</v>
      </c>
      <c r="N782" s="453">
        <v>170</v>
      </c>
      <c r="O782" s="453">
        <v>83980</v>
      </c>
      <c r="P782" s="523">
        <v>1.6190476190476191</v>
      </c>
      <c r="Q782" s="454">
        <v>494</v>
      </c>
    </row>
    <row r="783" spans="1:17" ht="14.4" customHeight="1" x14ac:dyDescent="0.3">
      <c r="A783" s="448" t="s">
        <v>1183</v>
      </c>
      <c r="B783" s="449" t="s">
        <v>997</v>
      </c>
      <c r="C783" s="449" t="s">
        <v>998</v>
      </c>
      <c r="D783" s="449" t="s">
        <v>1053</v>
      </c>
      <c r="E783" s="449" t="s">
        <v>1054</v>
      </c>
      <c r="F783" s="453">
        <v>300</v>
      </c>
      <c r="G783" s="453">
        <v>106800</v>
      </c>
      <c r="H783" s="453">
        <v>0.89921697398332912</v>
      </c>
      <c r="I783" s="453">
        <v>356</v>
      </c>
      <c r="J783" s="453">
        <v>321</v>
      </c>
      <c r="K783" s="453">
        <v>118770</v>
      </c>
      <c r="L783" s="453">
        <v>1</v>
      </c>
      <c r="M783" s="453">
        <v>370</v>
      </c>
      <c r="N783" s="453">
        <v>384</v>
      </c>
      <c r="O783" s="453">
        <v>142080</v>
      </c>
      <c r="P783" s="523">
        <v>1.1962616822429906</v>
      </c>
      <c r="Q783" s="454">
        <v>370</v>
      </c>
    </row>
    <row r="784" spans="1:17" ht="14.4" customHeight="1" x14ac:dyDescent="0.3">
      <c r="A784" s="448" t="s">
        <v>1183</v>
      </c>
      <c r="B784" s="449" t="s">
        <v>997</v>
      </c>
      <c r="C784" s="449" t="s">
        <v>998</v>
      </c>
      <c r="D784" s="449" t="s">
        <v>1059</v>
      </c>
      <c r="E784" s="449" t="s">
        <v>1060</v>
      </c>
      <c r="F784" s="453">
        <v>13</v>
      </c>
      <c r="G784" s="453">
        <v>1365</v>
      </c>
      <c r="H784" s="453">
        <v>12.297297297297296</v>
      </c>
      <c r="I784" s="453">
        <v>105</v>
      </c>
      <c r="J784" s="453">
        <v>1</v>
      </c>
      <c r="K784" s="453">
        <v>111</v>
      </c>
      <c r="L784" s="453">
        <v>1</v>
      </c>
      <c r="M784" s="453">
        <v>111</v>
      </c>
      <c r="N784" s="453">
        <v>21</v>
      </c>
      <c r="O784" s="453">
        <v>2331</v>
      </c>
      <c r="P784" s="523">
        <v>21</v>
      </c>
      <c r="Q784" s="454">
        <v>111</v>
      </c>
    </row>
    <row r="785" spans="1:17" ht="14.4" customHeight="1" x14ac:dyDescent="0.3">
      <c r="A785" s="448" t="s">
        <v>1183</v>
      </c>
      <c r="B785" s="449" t="s">
        <v>997</v>
      </c>
      <c r="C785" s="449" t="s">
        <v>998</v>
      </c>
      <c r="D785" s="449" t="s">
        <v>1061</v>
      </c>
      <c r="E785" s="449" t="s">
        <v>1062</v>
      </c>
      <c r="F785" s="453">
        <v>6</v>
      </c>
      <c r="G785" s="453">
        <v>702</v>
      </c>
      <c r="H785" s="453">
        <v>1.4039999999999999</v>
      </c>
      <c r="I785" s="453">
        <v>117</v>
      </c>
      <c r="J785" s="453">
        <v>4</v>
      </c>
      <c r="K785" s="453">
        <v>500</v>
      </c>
      <c r="L785" s="453">
        <v>1</v>
      </c>
      <c r="M785" s="453">
        <v>125</v>
      </c>
      <c r="N785" s="453"/>
      <c r="O785" s="453"/>
      <c r="P785" s="523"/>
      <c r="Q785" s="454"/>
    </row>
    <row r="786" spans="1:17" ht="14.4" customHeight="1" x14ac:dyDescent="0.3">
      <c r="A786" s="448" t="s">
        <v>1183</v>
      </c>
      <c r="B786" s="449" t="s">
        <v>997</v>
      </c>
      <c r="C786" s="449" t="s">
        <v>998</v>
      </c>
      <c r="D786" s="449" t="s">
        <v>1063</v>
      </c>
      <c r="E786" s="449" t="s">
        <v>1064</v>
      </c>
      <c r="F786" s="453">
        <v>22</v>
      </c>
      <c r="G786" s="453">
        <v>10186</v>
      </c>
      <c r="H786" s="453">
        <v>0.54152046783625729</v>
      </c>
      <c r="I786" s="453">
        <v>463</v>
      </c>
      <c r="J786" s="453">
        <v>38</v>
      </c>
      <c r="K786" s="453">
        <v>18810</v>
      </c>
      <c r="L786" s="453">
        <v>1</v>
      </c>
      <c r="M786" s="453">
        <v>495</v>
      </c>
      <c r="N786" s="453">
        <v>13</v>
      </c>
      <c r="O786" s="453">
        <v>6435</v>
      </c>
      <c r="P786" s="523">
        <v>0.34210526315789475</v>
      </c>
      <c r="Q786" s="454">
        <v>495</v>
      </c>
    </row>
    <row r="787" spans="1:17" ht="14.4" customHeight="1" x14ac:dyDescent="0.3">
      <c r="A787" s="448" t="s">
        <v>1183</v>
      </c>
      <c r="B787" s="449" t="s">
        <v>997</v>
      </c>
      <c r="C787" s="449" t="s">
        <v>998</v>
      </c>
      <c r="D787" s="449" t="s">
        <v>1065</v>
      </c>
      <c r="E787" s="449" t="s">
        <v>1066</v>
      </c>
      <c r="F787" s="453">
        <v>2</v>
      </c>
      <c r="G787" s="453">
        <v>2536</v>
      </c>
      <c r="H787" s="453"/>
      <c r="I787" s="453">
        <v>1268</v>
      </c>
      <c r="J787" s="453"/>
      <c r="K787" s="453"/>
      <c r="L787" s="453"/>
      <c r="M787" s="453"/>
      <c r="N787" s="453"/>
      <c r="O787" s="453"/>
      <c r="P787" s="523"/>
      <c r="Q787" s="454"/>
    </row>
    <row r="788" spans="1:17" ht="14.4" customHeight="1" x14ac:dyDescent="0.3">
      <c r="A788" s="448" t="s">
        <v>1183</v>
      </c>
      <c r="B788" s="449" t="s">
        <v>997</v>
      </c>
      <c r="C788" s="449" t="s">
        <v>998</v>
      </c>
      <c r="D788" s="449" t="s">
        <v>1067</v>
      </c>
      <c r="E788" s="449" t="s">
        <v>1068</v>
      </c>
      <c r="F788" s="453">
        <v>43</v>
      </c>
      <c r="G788" s="453">
        <v>18791</v>
      </c>
      <c r="H788" s="453">
        <v>3.1698717948717947</v>
      </c>
      <c r="I788" s="453">
        <v>437</v>
      </c>
      <c r="J788" s="453">
        <v>13</v>
      </c>
      <c r="K788" s="453">
        <v>5928</v>
      </c>
      <c r="L788" s="453">
        <v>1</v>
      </c>
      <c r="M788" s="453">
        <v>456</v>
      </c>
      <c r="N788" s="453">
        <v>16</v>
      </c>
      <c r="O788" s="453">
        <v>7296</v>
      </c>
      <c r="P788" s="523">
        <v>1.2307692307692308</v>
      </c>
      <c r="Q788" s="454">
        <v>456</v>
      </c>
    </row>
    <row r="789" spans="1:17" ht="14.4" customHeight="1" x14ac:dyDescent="0.3">
      <c r="A789" s="448" t="s">
        <v>1183</v>
      </c>
      <c r="B789" s="449" t="s">
        <v>997</v>
      </c>
      <c r="C789" s="449" t="s">
        <v>998</v>
      </c>
      <c r="D789" s="449" t="s">
        <v>1069</v>
      </c>
      <c r="E789" s="449" t="s">
        <v>1070</v>
      </c>
      <c r="F789" s="453">
        <v>142</v>
      </c>
      <c r="G789" s="453">
        <v>7668</v>
      </c>
      <c r="H789" s="453">
        <v>1.3220689655172413</v>
      </c>
      <c r="I789" s="453">
        <v>54</v>
      </c>
      <c r="J789" s="453">
        <v>100</v>
      </c>
      <c r="K789" s="453">
        <v>5800</v>
      </c>
      <c r="L789" s="453">
        <v>1</v>
      </c>
      <c r="M789" s="453">
        <v>58</v>
      </c>
      <c r="N789" s="453">
        <v>77</v>
      </c>
      <c r="O789" s="453">
        <v>4466</v>
      </c>
      <c r="P789" s="523">
        <v>0.77</v>
      </c>
      <c r="Q789" s="454">
        <v>58</v>
      </c>
    </row>
    <row r="790" spans="1:17" ht="14.4" customHeight="1" x14ac:dyDescent="0.3">
      <c r="A790" s="448" t="s">
        <v>1183</v>
      </c>
      <c r="B790" s="449" t="s">
        <v>997</v>
      </c>
      <c r="C790" s="449" t="s">
        <v>998</v>
      </c>
      <c r="D790" s="449" t="s">
        <v>1073</v>
      </c>
      <c r="E790" s="449" t="s">
        <v>1074</v>
      </c>
      <c r="F790" s="453"/>
      <c r="G790" s="453"/>
      <c r="H790" s="453"/>
      <c r="I790" s="453"/>
      <c r="J790" s="453"/>
      <c r="K790" s="453"/>
      <c r="L790" s="453"/>
      <c r="M790" s="453"/>
      <c r="N790" s="453">
        <v>4</v>
      </c>
      <c r="O790" s="453">
        <v>39048</v>
      </c>
      <c r="P790" s="523"/>
      <c r="Q790" s="454">
        <v>9762</v>
      </c>
    </row>
    <row r="791" spans="1:17" ht="14.4" customHeight="1" x14ac:dyDescent="0.3">
      <c r="A791" s="448" t="s">
        <v>1183</v>
      </c>
      <c r="B791" s="449" t="s">
        <v>997</v>
      </c>
      <c r="C791" s="449" t="s">
        <v>998</v>
      </c>
      <c r="D791" s="449" t="s">
        <v>1077</v>
      </c>
      <c r="E791" s="449" t="s">
        <v>1078</v>
      </c>
      <c r="F791" s="453">
        <v>652</v>
      </c>
      <c r="G791" s="453">
        <v>110188</v>
      </c>
      <c r="H791" s="453">
        <v>1.0106672781472139</v>
      </c>
      <c r="I791" s="453">
        <v>169</v>
      </c>
      <c r="J791" s="453">
        <v>623</v>
      </c>
      <c r="K791" s="453">
        <v>109025</v>
      </c>
      <c r="L791" s="453">
        <v>1</v>
      </c>
      <c r="M791" s="453">
        <v>175</v>
      </c>
      <c r="N791" s="453">
        <v>1276</v>
      </c>
      <c r="O791" s="453">
        <v>224576</v>
      </c>
      <c r="P791" s="523">
        <v>2.0598578307727586</v>
      </c>
      <c r="Q791" s="454">
        <v>176</v>
      </c>
    </row>
    <row r="792" spans="1:17" ht="14.4" customHeight="1" x14ac:dyDescent="0.3">
      <c r="A792" s="448" t="s">
        <v>1183</v>
      </c>
      <c r="B792" s="449" t="s">
        <v>997</v>
      </c>
      <c r="C792" s="449" t="s">
        <v>998</v>
      </c>
      <c r="D792" s="449" t="s">
        <v>1079</v>
      </c>
      <c r="E792" s="449" t="s">
        <v>1080</v>
      </c>
      <c r="F792" s="453">
        <v>7</v>
      </c>
      <c r="G792" s="453">
        <v>567</v>
      </c>
      <c r="H792" s="453">
        <v>0.55588235294117649</v>
      </c>
      <c r="I792" s="453">
        <v>81</v>
      </c>
      <c r="J792" s="453">
        <v>12</v>
      </c>
      <c r="K792" s="453">
        <v>1020</v>
      </c>
      <c r="L792" s="453">
        <v>1</v>
      </c>
      <c r="M792" s="453">
        <v>85</v>
      </c>
      <c r="N792" s="453">
        <v>6</v>
      </c>
      <c r="O792" s="453">
        <v>510</v>
      </c>
      <c r="P792" s="523">
        <v>0.5</v>
      </c>
      <c r="Q792" s="454">
        <v>85</v>
      </c>
    </row>
    <row r="793" spans="1:17" ht="14.4" customHeight="1" x14ac:dyDescent="0.3">
      <c r="A793" s="448" t="s">
        <v>1183</v>
      </c>
      <c r="B793" s="449" t="s">
        <v>997</v>
      </c>
      <c r="C793" s="449" t="s">
        <v>998</v>
      </c>
      <c r="D793" s="449" t="s">
        <v>1081</v>
      </c>
      <c r="E793" s="449" t="s">
        <v>1082</v>
      </c>
      <c r="F793" s="453">
        <v>6</v>
      </c>
      <c r="G793" s="453">
        <v>996</v>
      </c>
      <c r="H793" s="453">
        <v>0.7993579454253612</v>
      </c>
      <c r="I793" s="453">
        <v>166</v>
      </c>
      <c r="J793" s="453">
        <v>7</v>
      </c>
      <c r="K793" s="453">
        <v>1246</v>
      </c>
      <c r="L793" s="453">
        <v>1</v>
      </c>
      <c r="M793" s="453">
        <v>178</v>
      </c>
      <c r="N793" s="453"/>
      <c r="O793" s="453"/>
      <c r="P793" s="523"/>
      <c r="Q793" s="454"/>
    </row>
    <row r="794" spans="1:17" ht="14.4" customHeight="1" x14ac:dyDescent="0.3">
      <c r="A794" s="448" t="s">
        <v>1183</v>
      </c>
      <c r="B794" s="449" t="s">
        <v>997</v>
      </c>
      <c r="C794" s="449" t="s">
        <v>998</v>
      </c>
      <c r="D794" s="449" t="s">
        <v>1083</v>
      </c>
      <c r="E794" s="449" t="s">
        <v>1084</v>
      </c>
      <c r="F794" s="453">
        <v>22</v>
      </c>
      <c r="G794" s="453">
        <v>3586</v>
      </c>
      <c r="H794" s="453">
        <v>1.116786047960137</v>
      </c>
      <c r="I794" s="453">
        <v>163</v>
      </c>
      <c r="J794" s="453">
        <v>19</v>
      </c>
      <c r="K794" s="453">
        <v>3211</v>
      </c>
      <c r="L794" s="453">
        <v>1</v>
      </c>
      <c r="M794" s="453">
        <v>169</v>
      </c>
      <c r="N794" s="453">
        <v>36</v>
      </c>
      <c r="O794" s="453">
        <v>6120</v>
      </c>
      <c r="P794" s="523">
        <v>1.9059483027094364</v>
      </c>
      <c r="Q794" s="454">
        <v>170</v>
      </c>
    </row>
    <row r="795" spans="1:17" ht="14.4" customHeight="1" x14ac:dyDescent="0.3">
      <c r="A795" s="448" t="s">
        <v>1183</v>
      </c>
      <c r="B795" s="449" t="s">
        <v>997</v>
      </c>
      <c r="C795" s="449" t="s">
        <v>998</v>
      </c>
      <c r="D795" s="449" t="s">
        <v>1085</v>
      </c>
      <c r="E795" s="449" t="s">
        <v>1086</v>
      </c>
      <c r="F795" s="453"/>
      <c r="G795" s="453"/>
      <c r="H795" s="453"/>
      <c r="I795" s="453"/>
      <c r="J795" s="453"/>
      <c r="K795" s="453"/>
      <c r="L795" s="453"/>
      <c r="M795" s="453"/>
      <c r="N795" s="453">
        <v>1</v>
      </c>
      <c r="O795" s="453">
        <v>29</v>
      </c>
      <c r="P795" s="523"/>
      <c r="Q795" s="454">
        <v>29</v>
      </c>
    </row>
    <row r="796" spans="1:17" ht="14.4" customHeight="1" x14ac:dyDescent="0.3">
      <c r="A796" s="448" t="s">
        <v>1183</v>
      </c>
      <c r="B796" s="449" t="s">
        <v>997</v>
      </c>
      <c r="C796" s="449" t="s">
        <v>998</v>
      </c>
      <c r="D796" s="449" t="s">
        <v>1087</v>
      </c>
      <c r="E796" s="449" t="s">
        <v>1088</v>
      </c>
      <c r="F796" s="453">
        <v>8</v>
      </c>
      <c r="G796" s="453">
        <v>8064</v>
      </c>
      <c r="H796" s="453"/>
      <c r="I796" s="453">
        <v>1008</v>
      </c>
      <c r="J796" s="453"/>
      <c r="K796" s="453"/>
      <c r="L796" s="453"/>
      <c r="M796" s="453"/>
      <c r="N796" s="453">
        <v>3</v>
      </c>
      <c r="O796" s="453">
        <v>3036</v>
      </c>
      <c r="P796" s="523"/>
      <c r="Q796" s="454">
        <v>1012</v>
      </c>
    </row>
    <row r="797" spans="1:17" ht="14.4" customHeight="1" x14ac:dyDescent="0.3">
      <c r="A797" s="448" t="s">
        <v>1183</v>
      </c>
      <c r="B797" s="449" t="s">
        <v>997</v>
      </c>
      <c r="C797" s="449" t="s">
        <v>998</v>
      </c>
      <c r="D797" s="449" t="s">
        <v>1089</v>
      </c>
      <c r="E797" s="449" t="s">
        <v>1090</v>
      </c>
      <c r="F797" s="453">
        <v>4</v>
      </c>
      <c r="G797" s="453">
        <v>680</v>
      </c>
      <c r="H797" s="453">
        <v>0.77272727272727271</v>
      </c>
      <c r="I797" s="453">
        <v>170</v>
      </c>
      <c r="J797" s="453">
        <v>5</v>
      </c>
      <c r="K797" s="453">
        <v>880</v>
      </c>
      <c r="L797" s="453">
        <v>1</v>
      </c>
      <c r="M797" s="453">
        <v>176</v>
      </c>
      <c r="N797" s="453">
        <v>1</v>
      </c>
      <c r="O797" s="453">
        <v>176</v>
      </c>
      <c r="P797" s="523">
        <v>0.2</v>
      </c>
      <c r="Q797" s="454">
        <v>176</v>
      </c>
    </row>
    <row r="798" spans="1:17" ht="14.4" customHeight="1" x14ac:dyDescent="0.3">
      <c r="A798" s="448" t="s">
        <v>1183</v>
      </c>
      <c r="B798" s="449" t="s">
        <v>997</v>
      </c>
      <c r="C798" s="449" t="s">
        <v>998</v>
      </c>
      <c r="D798" s="449" t="s">
        <v>1091</v>
      </c>
      <c r="E798" s="449" t="s">
        <v>1092</v>
      </c>
      <c r="F798" s="453">
        <v>8</v>
      </c>
      <c r="G798" s="453">
        <v>18112</v>
      </c>
      <c r="H798" s="453"/>
      <c r="I798" s="453">
        <v>2264</v>
      </c>
      <c r="J798" s="453"/>
      <c r="K798" s="453"/>
      <c r="L798" s="453"/>
      <c r="M798" s="453"/>
      <c r="N798" s="453"/>
      <c r="O798" s="453"/>
      <c r="P798" s="523"/>
      <c r="Q798" s="454"/>
    </row>
    <row r="799" spans="1:17" ht="14.4" customHeight="1" x14ac:dyDescent="0.3">
      <c r="A799" s="448" t="s">
        <v>1183</v>
      </c>
      <c r="B799" s="449" t="s">
        <v>997</v>
      </c>
      <c r="C799" s="449" t="s">
        <v>998</v>
      </c>
      <c r="D799" s="449" t="s">
        <v>1093</v>
      </c>
      <c r="E799" s="449" t="s">
        <v>1094</v>
      </c>
      <c r="F799" s="453">
        <v>2</v>
      </c>
      <c r="G799" s="453">
        <v>494</v>
      </c>
      <c r="H799" s="453">
        <v>0.62610899873257286</v>
      </c>
      <c r="I799" s="453">
        <v>247</v>
      </c>
      <c r="J799" s="453">
        <v>3</v>
      </c>
      <c r="K799" s="453">
        <v>789</v>
      </c>
      <c r="L799" s="453">
        <v>1</v>
      </c>
      <c r="M799" s="453">
        <v>263</v>
      </c>
      <c r="N799" s="453">
        <v>1</v>
      </c>
      <c r="O799" s="453">
        <v>264</v>
      </c>
      <c r="P799" s="523">
        <v>0.33460076045627374</v>
      </c>
      <c r="Q799" s="454">
        <v>264</v>
      </c>
    </row>
    <row r="800" spans="1:17" ht="14.4" customHeight="1" x14ac:dyDescent="0.3">
      <c r="A800" s="448" t="s">
        <v>1183</v>
      </c>
      <c r="B800" s="449" t="s">
        <v>997</v>
      </c>
      <c r="C800" s="449" t="s">
        <v>998</v>
      </c>
      <c r="D800" s="449" t="s">
        <v>1095</v>
      </c>
      <c r="E800" s="449" t="s">
        <v>1096</v>
      </c>
      <c r="F800" s="453">
        <v>6</v>
      </c>
      <c r="G800" s="453">
        <v>12072</v>
      </c>
      <c r="H800" s="453">
        <v>1.8892018779342723</v>
      </c>
      <c r="I800" s="453">
        <v>2012</v>
      </c>
      <c r="J800" s="453">
        <v>3</v>
      </c>
      <c r="K800" s="453">
        <v>6390</v>
      </c>
      <c r="L800" s="453">
        <v>1</v>
      </c>
      <c r="M800" s="453">
        <v>2130</v>
      </c>
      <c r="N800" s="453"/>
      <c r="O800" s="453"/>
      <c r="P800" s="523"/>
      <c r="Q800" s="454"/>
    </row>
    <row r="801" spans="1:17" ht="14.4" customHeight="1" x14ac:dyDescent="0.3">
      <c r="A801" s="448" t="s">
        <v>1183</v>
      </c>
      <c r="B801" s="449" t="s">
        <v>997</v>
      </c>
      <c r="C801" s="449" t="s">
        <v>998</v>
      </c>
      <c r="D801" s="449" t="s">
        <v>1097</v>
      </c>
      <c r="E801" s="449" t="s">
        <v>1098</v>
      </c>
      <c r="F801" s="453">
        <v>23</v>
      </c>
      <c r="G801" s="453">
        <v>5198</v>
      </c>
      <c r="H801" s="453">
        <v>0.47731864095500459</v>
      </c>
      <c r="I801" s="453">
        <v>226</v>
      </c>
      <c r="J801" s="453">
        <v>45</v>
      </c>
      <c r="K801" s="453">
        <v>10890</v>
      </c>
      <c r="L801" s="453">
        <v>1</v>
      </c>
      <c r="M801" s="453">
        <v>242</v>
      </c>
      <c r="N801" s="453">
        <v>22</v>
      </c>
      <c r="O801" s="453">
        <v>5324</v>
      </c>
      <c r="P801" s="523">
        <v>0.48888888888888887</v>
      </c>
      <c r="Q801" s="454">
        <v>242</v>
      </c>
    </row>
    <row r="802" spans="1:17" ht="14.4" customHeight="1" x14ac:dyDescent="0.3">
      <c r="A802" s="448" t="s">
        <v>1183</v>
      </c>
      <c r="B802" s="449" t="s">
        <v>997</v>
      </c>
      <c r="C802" s="449" t="s">
        <v>998</v>
      </c>
      <c r="D802" s="449" t="s">
        <v>1099</v>
      </c>
      <c r="E802" s="449" t="s">
        <v>1100</v>
      </c>
      <c r="F802" s="453"/>
      <c r="G802" s="453"/>
      <c r="H802" s="453"/>
      <c r="I802" s="453"/>
      <c r="J802" s="453"/>
      <c r="K802" s="453"/>
      <c r="L802" s="453"/>
      <c r="M802" s="453"/>
      <c r="N802" s="453">
        <v>1</v>
      </c>
      <c r="O802" s="453">
        <v>424</v>
      </c>
      <c r="P802" s="523"/>
      <c r="Q802" s="454">
        <v>424</v>
      </c>
    </row>
    <row r="803" spans="1:17" ht="14.4" customHeight="1" x14ac:dyDescent="0.3">
      <c r="A803" s="448" t="s">
        <v>1183</v>
      </c>
      <c r="B803" s="449" t="s">
        <v>997</v>
      </c>
      <c r="C803" s="449" t="s">
        <v>998</v>
      </c>
      <c r="D803" s="449" t="s">
        <v>1104</v>
      </c>
      <c r="E803" s="449" t="s">
        <v>1105</v>
      </c>
      <c r="F803" s="453"/>
      <c r="G803" s="453"/>
      <c r="H803" s="453"/>
      <c r="I803" s="453"/>
      <c r="J803" s="453">
        <v>2</v>
      </c>
      <c r="K803" s="453">
        <v>10432</v>
      </c>
      <c r="L803" s="453">
        <v>1</v>
      </c>
      <c r="M803" s="453">
        <v>5216</v>
      </c>
      <c r="N803" s="453"/>
      <c r="O803" s="453"/>
      <c r="P803" s="523"/>
      <c r="Q803" s="454"/>
    </row>
    <row r="804" spans="1:17" ht="14.4" customHeight="1" x14ac:dyDescent="0.3">
      <c r="A804" s="448" t="s">
        <v>1183</v>
      </c>
      <c r="B804" s="449" t="s">
        <v>997</v>
      </c>
      <c r="C804" s="449" t="s">
        <v>998</v>
      </c>
      <c r="D804" s="449" t="s">
        <v>1106</v>
      </c>
      <c r="E804" s="449" t="s">
        <v>1107</v>
      </c>
      <c r="F804" s="453">
        <v>2</v>
      </c>
      <c r="G804" s="453">
        <v>2090</v>
      </c>
      <c r="H804" s="453"/>
      <c r="I804" s="453">
        <v>1045</v>
      </c>
      <c r="J804" s="453"/>
      <c r="K804" s="453"/>
      <c r="L804" s="453"/>
      <c r="M804" s="453"/>
      <c r="N804" s="453"/>
      <c r="O804" s="453"/>
      <c r="P804" s="523"/>
      <c r="Q804" s="454"/>
    </row>
    <row r="805" spans="1:17" ht="14.4" customHeight="1" x14ac:dyDescent="0.3">
      <c r="A805" s="448" t="s">
        <v>1183</v>
      </c>
      <c r="B805" s="449" t="s">
        <v>997</v>
      </c>
      <c r="C805" s="449" t="s">
        <v>998</v>
      </c>
      <c r="D805" s="449" t="s">
        <v>1108</v>
      </c>
      <c r="E805" s="449" t="s">
        <v>1109</v>
      </c>
      <c r="F805" s="453"/>
      <c r="G805" s="453"/>
      <c r="H805" s="453"/>
      <c r="I805" s="453"/>
      <c r="J805" s="453"/>
      <c r="K805" s="453"/>
      <c r="L805" s="453"/>
      <c r="M805" s="453"/>
      <c r="N805" s="453">
        <v>1</v>
      </c>
      <c r="O805" s="453">
        <v>289</v>
      </c>
      <c r="P805" s="523"/>
      <c r="Q805" s="454">
        <v>289</v>
      </c>
    </row>
    <row r="806" spans="1:17" ht="14.4" customHeight="1" x14ac:dyDescent="0.3">
      <c r="A806" s="448" t="s">
        <v>1183</v>
      </c>
      <c r="B806" s="449" t="s">
        <v>997</v>
      </c>
      <c r="C806" s="449" t="s">
        <v>998</v>
      </c>
      <c r="D806" s="449" t="s">
        <v>1171</v>
      </c>
      <c r="E806" s="449" t="s">
        <v>1172</v>
      </c>
      <c r="F806" s="453"/>
      <c r="G806" s="453"/>
      <c r="H806" s="453"/>
      <c r="I806" s="453"/>
      <c r="J806" s="453">
        <v>1</v>
      </c>
      <c r="K806" s="453">
        <v>515</v>
      </c>
      <c r="L806" s="453">
        <v>1</v>
      </c>
      <c r="M806" s="453">
        <v>515</v>
      </c>
      <c r="N806" s="453"/>
      <c r="O806" s="453"/>
      <c r="P806" s="523"/>
      <c r="Q806" s="454"/>
    </row>
    <row r="807" spans="1:17" ht="14.4" customHeight="1" x14ac:dyDescent="0.3">
      <c r="A807" s="448" t="s">
        <v>1184</v>
      </c>
      <c r="B807" s="449" t="s">
        <v>997</v>
      </c>
      <c r="C807" s="449" t="s">
        <v>998</v>
      </c>
      <c r="D807" s="449" t="s">
        <v>1003</v>
      </c>
      <c r="E807" s="449" t="s">
        <v>1004</v>
      </c>
      <c r="F807" s="453">
        <v>2</v>
      </c>
      <c r="G807" s="453">
        <v>108</v>
      </c>
      <c r="H807" s="453">
        <v>9.3103448275862075E-2</v>
      </c>
      <c r="I807" s="453">
        <v>54</v>
      </c>
      <c r="J807" s="453">
        <v>20</v>
      </c>
      <c r="K807" s="453">
        <v>1160</v>
      </c>
      <c r="L807" s="453">
        <v>1</v>
      </c>
      <c r="M807" s="453">
        <v>58</v>
      </c>
      <c r="N807" s="453">
        <v>13</v>
      </c>
      <c r="O807" s="453">
        <v>754</v>
      </c>
      <c r="P807" s="523">
        <v>0.65</v>
      </c>
      <c r="Q807" s="454">
        <v>58</v>
      </c>
    </row>
    <row r="808" spans="1:17" ht="14.4" customHeight="1" x14ac:dyDescent="0.3">
      <c r="A808" s="448" t="s">
        <v>1184</v>
      </c>
      <c r="B808" s="449" t="s">
        <v>997</v>
      </c>
      <c r="C808" s="449" t="s">
        <v>998</v>
      </c>
      <c r="D808" s="449" t="s">
        <v>1007</v>
      </c>
      <c r="E808" s="449" t="s">
        <v>1008</v>
      </c>
      <c r="F808" s="453">
        <v>1</v>
      </c>
      <c r="G808" s="453">
        <v>177</v>
      </c>
      <c r="H808" s="453"/>
      <c r="I808" s="453">
        <v>177</v>
      </c>
      <c r="J808" s="453"/>
      <c r="K808" s="453"/>
      <c r="L808" s="453"/>
      <c r="M808" s="453"/>
      <c r="N808" s="453"/>
      <c r="O808" s="453"/>
      <c r="P808" s="523"/>
      <c r="Q808" s="454"/>
    </row>
    <row r="809" spans="1:17" ht="14.4" customHeight="1" x14ac:dyDescent="0.3">
      <c r="A809" s="448" t="s">
        <v>1184</v>
      </c>
      <c r="B809" s="449" t="s">
        <v>997</v>
      </c>
      <c r="C809" s="449" t="s">
        <v>998</v>
      </c>
      <c r="D809" s="449" t="s">
        <v>1013</v>
      </c>
      <c r="E809" s="449" t="s">
        <v>1014</v>
      </c>
      <c r="F809" s="453">
        <v>1</v>
      </c>
      <c r="G809" s="453">
        <v>172</v>
      </c>
      <c r="H809" s="453"/>
      <c r="I809" s="453">
        <v>172</v>
      </c>
      <c r="J809" s="453"/>
      <c r="K809" s="453"/>
      <c r="L809" s="453"/>
      <c r="M809" s="453"/>
      <c r="N809" s="453">
        <v>1</v>
      </c>
      <c r="O809" s="453">
        <v>180</v>
      </c>
      <c r="P809" s="523"/>
      <c r="Q809" s="454">
        <v>180</v>
      </c>
    </row>
    <row r="810" spans="1:17" ht="14.4" customHeight="1" x14ac:dyDescent="0.3">
      <c r="A810" s="448" t="s">
        <v>1184</v>
      </c>
      <c r="B810" s="449" t="s">
        <v>997</v>
      </c>
      <c r="C810" s="449" t="s">
        <v>998</v>
      </c>
      <c r="D810" s="449" t="s">
        <v>1017</v>
      </c>
      <c r="E810" s="449" t="s">
        <v>1018</v>
      </c>
      <c r="F810" s="453">
        <v>2</v>
      </c>
      <c r="G810" s="453">
        <v>644</v>
      </c>
      <c r="H810" s="453"/>
      <c r="I810" s="453">
        <v>322</v>
      </c>
      <c r="J810" s="453"/>
      <c r="K810" s="453"/>
      <c r="L810" s="453"/>
      <c r="M810" s="453"/>
      <c r="N810" s="453">
        <v>4</v>
      </c>
      <c r="O810" s="453">
        <v>1344</v>
      </c>
      <c r="P810" s="523"/>
      <c r="Q810" s="454">
        <v>336</v>
      </c>
    </row>
    <row r="811" spans="1:17" ht="14.4" customHeight="1" x14ac:dyDescent="0.3">
      <c r="A811" s="448" t="s">
        <v>1184</v>
      </c>
      <c r="B811" s="449" t="s">
        <v>997</v>
      </c>
      <c r="C811" s="449" t="s">
        <v>998</v>
      </c>
      <c r="D811" s="449" t="s">
        <v>1019</v>
      </c>
      <c r="E811" s="449" t="s">
        <v>1020</v>
      </c>
      <c r="F811" s="453">
        <v>1</v>
      </c>
      <c r="G811" s="453">
        <v>439</v>
      </c>
      <c r="H811" s="453"/>
      <c r="I811" s="453">
        <v>439</v>
      </c>
      <c r="J811" s="453"/>
      <c r="K811" s="453"/>
      <c r="L811" s="453"/>
      <c r="M811" s="453"/>
      <c r="N811" s="453"/>
      <c r="O811" s="453"/>
      <c r="P811" s="523"/>
      <c r="Q811" s="454"/>
    </row>
    <row r="812" spans="1:17" ht="14.4" customHeight="1" x14ac:dyDescent="0.3">
      <c r="A812" s="448" t="s">
        <v>1184</v>
      </c>
      <c r="B812" s="449" t="s">
        <v>997</v>
      </c>
      <c r="C812" s="449" t="s">
        <v>998</v>
      </c>
      <c r="D812" s="449" t="s">
        <v>1021</v>
      </c>
      <c r="E812" s="449" t="s">
        <v>1022</v>
      </c>
      <c r="F812" s="453">
        <v>3</v>
      </c>
      <c r="G812" s="453">
        <v>1023</v>
      </c>
      <c r="H812" s="453"/>
      <c r="I812" s="453">
        <v>341</v>
      </c>
      <c r="J812" s="453"/>
      <c r="K812" s="453"/>
      <c r="L812" s="453"/>
      <c r="M812" s="453"/>
      <c r="N812" s="453"/>
      <c r="O812" s="453"/>
      <c r="P812" s="523"/>
      <c r="Q812" s="454"/>
    </row>
    <row r="813" spans="1:17" ht="14.4" customHeight="1" x14ac:dyDescent="0.3">
      <c r="A813" s="448" t="s">
        <v>1184</v>
      </c>
      <c r="B813" s="449" t="s">
        <v>997</v>
      </c>
      <c r="C813" s="449" t="s">
        <v>998</v>
      </c>
      <c r="D813" s="449" t="s">
        <v>1045</v>
      </c>
      <c r="E813" s="449" t="s">
        <v>1046</v>
      </c>
      <c r="F813" s="453">
        <v>1</v>
      </c>
      <c r="G813" s="453">
        <v>285</v>
      </c>
      <c r="H813" s="453">
        <v>0.9375</v>
      </c>
      <c r="I813" s="453">
        <v>285</v>
      </c>
      <c r="J813" s="453">
        <v>1</v>
      </c>
      <c r="K813" s="453">
        <v>304</v>
      </c>
      <c r="L813" s="453">
        <v>1</v>
      </c>
      <c r="M813" s="453">
        <v>304</v>
      </c>
      <c r="N813" s="453">
        <v>1</v>
      </c>
      <c r="O813" s="453">
        <v>305</v>
      </c>
      <c r="P813" s="523">
        <v>1.0032894736842106</v>
      </c>
      <c r="Q813" s="454">
        <v>305</v>
      </c>
    </row>
    <row r="814" spans="1:17" ht="14.4" customHeight="1" x14ac:dyDescent="0.3">
      <c r="A814" s="448" t="s">
        <v>1184</v>
      </c>
      <c r="B814" s="449" t="s">
        <v>997</v>
      </c>
      <c r="C814" s="449" t="s">
        <v>998</v>
      </c>
      <c r="D814" s="449" t="s">
        <v>1049</v>
      </c>
      <c r="E814" s="449" t="s">
        <v>1050</v>
      </c>
      <c r="F814" s="453">
        <v>1</v>
      </c>
      <c r="G814" s="453">
        <v>462</v>
      </c>
      <c r="H814" s="453">
        <v>0.46761133603238869</v>
      </c>
      <c r="I814" s="453">
        <v>462</v>
      </c>
      <c r="J814" s="453">
        <v>2</v>
      </c>
      <c r="K814" s="453">
        <v>988</v>
      </c>
      <c r="L814" s="453">
        <v>1</v>
      </c>
      <c r="M814" s="453">
        <v>494</v>
      </c>
      <c r="N814" s="453">
        <v>3</v>
      </c>
      <c r="O814" s="453">
        <v>1482</v>
      </c>
      <c r="P814" s="523">
        <v>1.5</v>
      </c>
      <c r="Q814" s="454">
        <v>494</v>
      </c>
    </row>
    <row r="815" spans="1:17" ht="14.4" customHeight="1" x14ac:dyDescent="0.3">
      <c r="A815" s="448" t="s">
        <v>1184</v>
      </c>
      <c r="B815" s="449" t="s">
        <v>997</v>
      </c>
      <c r="C815" s="449" t="s">
        <v>998</v>
      </c>
      <c r="D815" s="449" t="s">
        <v>1053</v>
      </c>
      <c r="E815" s="449" t="s">
        <v>1054</v>
      </c>
      <c r="F815" s="453">
        <v>2</v>
      </c>
      <c r="G815" s="453">
        <v>712</v>
      </c>
      <c r="H815" s="453">
        <v>0.64144144144144144</v>
      </c>
      <c r="I815" s="453">
        <v>356</v>
      </c>
      <c r="J815" s="453">
        <v>3</v>
      </c>
      <c r="K815" s="453">
        <v>1110</v>
      </c>
      <c r="L815" s="453">
        <v>1</v>
      </c>
      <c r="M815" s="453">
        <v>370</v>
      </c>
      <c r="N815" s="453">
        <v>3</v>
      </c>
      <c r="O815" s="453">
        <v>1110</v>
      </c>
      <c r="P815" s="523">
        <v>1</v>
      </c>
      <c r="Q815" s="454">
        <v>370</v>
      </c>
    </row>
    <row r="816" spans="1:17" ht="14.4" customHeight="1" x14ac:dyDescent="0.3">
      <c r="A816" s="448" t="s">
        <v>1184</v>
      </c>
      <c r="B816" s="449" t="s">
        <v>997</v>
      </c>
      <c r="C816" s="449" t="s">
        <v>998</v>
      </c>
      <c r="D816" s="449" t="s">
        <v>1059</v>
      </c>
      <c r="E816" s="449" t="s">
        <v>1060</v>
      </c>
      <c r="F816" s="453"/>
      <c r="G816" s="453"/>
      <c r="H816" s="453"/>
      <c r="I816" s="453"/>
      <c r="J816" s="453"/>
      <c r="K816" s="453"/>
      <c r="L816" s="453"/>
      <c r="M816" s="453"/>
      <c r="N816" s="453">
        <v>2</v>
      </c>
      <c r="O816" s="453">
        <v>222</v>
      </c>
      <c r="P816" s="523"/>
      <c r="Q816" s="454">
        <v>111</v>
      </c>
    </row>
    <row r="817" spans="1:17" ht="14.4" customHeight="1" x14ac:dyDescent="0.3">
      <c r="A817" s="448" t="s">
        <v>1184</v>
      </c>
      <c r="B817" s="449" t="s">
        <v>997</v>
      </c>
      <c r="C817" s="449" t="s">
        <v>998</v>
      </c>
      <c r="D817" s="449" t="s">
        <v>1067</v>
      </c>
      <c r="E817" s="449" t="s">
        <v>1068</v>
      </c>
      <c r="F817" s="453">
        <v>2</v>
      </c>
      <c r="G817" s="453">
        <v>874</v>
      </c>
      <c r="H817" s="453"/>
      <c r="I817" s="453">
        <v>437</v>
      </c>
      <c r="J817" s="453"/>
      <c r="K817" s="453"/>
      <c r="L817" s="453"/>
      <c r="M817" s="453"/>
      <c r="N817" s="453">
        <v>2</v>
      </c>
      <c r="O817" s="453">
        <v>912</v>
      </c>
      <c r="P817" s="523"/>
      <c r="Q817" s="454">
        <v>456</v>
      </c>
    </row>
    <row r="818" spans="1:17" ht="14.4" customHeight="1" x14ac:dyDescent="0.3">
      <c r="A818" s="448" t="s">
        <v>1184</v>
      </c>
      <c r="B818" s="449" t="s">
        <v>997</v>
      </c>
      <c r="C818" s="449" t="s">
        <v>998</v>
      </c>
      <c r="D818" s="449" t="s">
        <v>1069</v>
      </c>
      <c r="E818" s="449" t="s">
        <v>1070</v>
      </c>
      <c r="F818" s="453"/>
      <c r="G818" s="453"/>
      <c r="H818" s="453"/>
      <c r="I818" s="453"/>
      <c r="J818" s="453">
        <v>2</v>
      </c>
      <c r="K818" s="453">
        <v>116</v>
      </c>
      <c r="L818" s="453">
        <v>1</v>
      </c>
      <c r="M818" s="453">
        <v>58</v>
      </c>
      <c r="N818" s="453"/>
      <c r="O818" s="453"/>
      <c r="P818" s="523"/>
      <c r="Q818" s="454"/>
    </row>
    <row r="819" spans="1:17" ht="14.4" customHeight="1" x14ac:dyDescent="0.3">
      <c r="A819" s="448" t="s">
        <v>1184</v>
      </c>
      <c r="B819" s="449" t="s">
        <v>997</v>
      </c>
      <c r="C819" s="449" t="s">
        <v>998</v>
      </c>
      <c r="D819" s="449" t="s">
        <v>1077</v>
      </c>
      <c r="E819" s="449" t="s">
        <v>1078</v>
      </c>
      <c r="F819" s="453"/>
      <c r="G819" s="453"/>
      <c r="H819" s="453"/>
      <c r="I819" s="453"/>
      <c r="J819" s="453">
        <v>6</v>
      </c>
      <c r="K819" s="453">
        <v>1050</v>
      </c>
      <c r="L819" s="453">
        <v>1</v>
      </c>
      <c r="M819" s="453">
        <v>175</v>
      </c>
      <c r="N819" s="453">
        <v>8</v>
      </c>
      <c r="O819" s="453">
        <v>1408</v>
      </c>
      <c r="P819" s="523">
        <v>1.3409523809523809</v>
      </c>
      <c r="Q819" s="454">
        <v>176</v>
      </c>
    </row>
    <row r="820" spans="1:17" ht="14.4" customHeight="1" x14ac:dyDescent="0.3">
      <c r="A820" s="448" t="s">
        <v>1184</v>
      </c>
      <c r="B820" s="449" t="s">
        <v>997</v>
      </c>
      <c r="C820" s="449" t="s">
        <v>998</v>
      </c>
      <c r="D820" s="449" t="s">
        <v>1083</v>
      </c>
      <c r="E820" s="449" t="s">
        <v>1084</v>
      </c>
      <c r="F820" s="453">
        <v>1</v>
      </c>
      <c r="G820" s="453">
        <v>163</v>
      </c>
      <c r="H820" s="453"/>
      <c r="I820" s="453">
        <v>163</v>
      </c>
      <c r="J820" s="453"/>
      <c r="K820" s="453"/>
      <c r="L820" s="453"/>
      <c r="M820" s="453"/>
      <c r="N820" s="453"/>
      <c r="O820" s="453"/>
      <c r="P820" s="523"/>
      <c r="Q820" s="454"/>
    </row>
    <row r="821" spans="1:17" ht="14.4" customHeight="1" x14ac:dyDescent="0.3">
      <c r="A821" s="448" t="s">
        <v>1185</v>
      </c>
      <c r="B821" s="449" t="s">
        <v>997</v>
      </c>
      <c r="C821" s="449" t="s">
        <v>998</v>
      </c>
      <c r="D821" s="449" t="s">
        <v>1003</v>
      </c>
      <c r="E821" s="449" t="s">
        <v>1004</v>
      </c>
      <c r="F821" s="453">
        <v>8</v>
      </c>
      <c r="G821" s="453">
        <v>432</v>
      </c>
      <c r="H821" s="453"/>
      <c r="I821" s="453">
        <v>54</v>
      </c>
      <c r="J821" s="453"/>
      <c r="K821" s="453"/>
      <c r="L821" s="453"/>
      <c r="M821" s="453"/>
      <c r="N821" s="453"/>
      <c r="O821" s="453"/>
      <c r="P821" s="523"/>
      <c r="Q821" s="454"/>
    </row>
    <row r="822" spans="1:17" ht="14.4" customHeight="1" x14ac:dyDescent="0.3">
      <c r="A822" s="448" t="s">
        <v>1185</v>
      </c>
      <c r="B822" s="449" t="s">
        <v>997</v>
      </c>
      <c r="C822" s="449" t="s">
        <v>998</v>
      </c>
      <c r="D822" s="449" t="s">
        <v>1045</v>
      </c>
      <c r="E822" s="449" t="s">
        <v>1046</v>
      </c>
      <c r="F822" s="453">
        <v>3</v>
      </c>
      <c r="G822" s="453">
        <v>855</v>
      </c>
      <c r="H822" s="453"/>
      <c r="I822" s="453">
        <v>285</v>
      </c>
      <c r="J822" s="453"/>
      <c r="K822" s="453"/>
      <c r="L822" s="453"/>
      <c r="M822" s="453"/>
      <c r="N822" s="453"/>
      <c r="O822" s="453"/>
      <c r="P822" s="523"/>
      <c r="Q822" s="454"/>
    </row>
    <row r="823" spans="1:17" ht="14.4" customHeight="1" x14ac:dyDescent="0.3">
      <c r="A823" s="448" t="s">
        <v>1185</v>
      </c>
      <c r="B823" s="449" t="s">
        <v>997</v>
      </c>
      <c r="C823" s="449" t="s">
        <v>998</v>
      </c>
      <c r="D823" s="449" t="s">
        <v>1049</v>
      </c>
      <c r="E823" s="449" t="s">
        <v>1050</v>
      </c>
      <c r="F823" s="453">
        <v>1</v>
      </c>
      <c r="G823" s="453">
        <v>462</v>
      </c>
      <c r="H823" s="453"/>
      <c r="I823" s="453">
        <v>462</v>
      </c>
      <c r="J823" s="453"/>
      <c r="K823" s="453"/>
      <c r="L823" s="453"/>
      <c r="M823" s="453"/>
      <c r="N823" s="453"/>
      <c r="O823" s="453"/>
      <c r="P823" s="523"/>
      <c r="Q823" s="454"/>
    </row>
    <row r="824" spans="1:17" ht="14.4" customHeight="1" x14ac:dyDescent="0.3">
      <c r="A824" s="448" t="s">
        <v>1185</v>
      </c>
      <c r="B824" s="449" t="s">
        <v>997</v>
      </c>
      <c r="C824" s="449" t="s">
        <v>998</v>
      </c>
      <c r="D824" s="449" t="s">
        <v>1053</v>
      </c>
      <c r="E824" s="449" t="s">
        <v>1054</v>
      </c>
      <c r="F824" s="453">
        <v>4</v>
      </c>
      <c r="G824" s="453">
        <v>1424</v>
      </c>
      <c r="H824" s="453"/>
      <c r="I824" s="453">
        <v>356</v>
      </c>
      <c r="J824" s="453"/>
      <c r="K824" s="453"/>
      <c r="L824" s="453"/>
      <c r="M824" s="453"/>
      <c r="N824" s="453"/>
      <c r="O824" s="453"/>
      <c r="P824" s="523"/>
      <c r="Q824" s="454"/>
    </row>
    <row r="825" spans="1:17" ht="14.4" customHeight="1" x14ac:dyDescent="0.3">
      <c r="A825" s="448" t="s">
        <v>1185</v>
      </c>
      <c r="B825" s="449" t="s">
        <v>997</v>
      </c>
      <c r="C825" s="449" t="s">
        <v>998</v>
      </c>
      <c r="D825" s="449" t="s">
        <v>1069</v>
      </c>
      <c r="E825" s="449" t="s">
        <v>1070</v>
      </c>
      <c r="F825" s="453">
        <v>4</v>
      </c>
      <c r="G825" s="453">
        <v>216</v>
      </c>
      <c r="H825" s="453"/>
      <c r="I825" s="453">
        <v>54</v>
      </c>
      <c r="J825" s="453"/>
      <c r="K825" s="453"/>
      <c r="L825" s="453"/>
      <c r="M825" s="453"/>
      <c r="N825" s="453"/>
      <c r="O825" s="453"/>
      <c r="P825" s="523"/>
      <c r="Q825" s="454"/>
    </row>
    <row r="826" spans="1:17" ht="14.4" customHeight="1" x14ac:dyDescent="0.3">
      <c r="A826" s="448" t="s">
        <v>1185</v>
      </c>
      <c r="B826" s="449" t="s">
        <v>997</v>
      </c>
      <c r="C826" s="449" t="s">
        <v>998</v>
      </c>
      <c r="D826" s="449" t="s">
        <v>1077</v>
      </c>
      <c r="E826" s="449" t="s">
        <v>1078</v>
      </c>
      <c r="F826" s="453">
        <v>2</v>
      </c>
      <c r="G826" s="453">
        <v>338</v>
      </c>
      <c r="H826" s="453"/>
      <c r="I826" s="453">
        <v>169</v>
      </c>
      <c r="J826" s="453"/>
      <c r="K826" s="453"/>
      <c r="L826" s="453"/>
      <c r="M826" s="453"/>
      <c r="N826" s="453"/>
      <c r="O826" s="453"/>
      <c r="P826" s="523"/>
      <c r="Q826" s="454"/>
    </row>
    <row r="827" spans="1:17" ht="14.4" customHeight="1" x14ac:dyDescent="0.3">
      <c r="A827" s="448" t="s">
        <v>1186</v>
      </c>
      <c r="B827" s="449" t="s">
        <v>997</v>
      </c>
      <c r="C827" s="449" t="s">
        <v>998</v>
      </c>
      <c r="D827" s="449" t="s">
        <v>1003</v>
      </c>
      <c r="E827" s="449" t="s">
        <v>1004</v>
      </c>
      <c r="F827" s="453">
        <v>2</v>
      </c>
      <c r="G827" s="453">
        <v>108</v>
      </c>
      <c r="H827" s="453">
        <v>7.161803713527852E-2</v>
      </c>
      <c r="I827" s="453">
        <v>54</v>
      </c>
      <c r="J827" s="453">
        <v>26</v>
      </c>
      <c r="K827" s="453">
        <v>1508</v>
      </c>
      <c r="L827" s="453">
        <v>1</v>
      </c>
      <c r="M827" s="453">
        <v>58</v>
      </c>
      <c r="N827" s="453">
        <v>2</v>
      </c>
      <c r="O827" s="453">
        <v>116</v>
      </c>
      <c r="P827" s="523">
        <v>7.6923076923076927E-2</v>
      </c>
      <c r="Q827" s="454">
        <v>58</v>
      </c>
    </row>
    <row r="828" spans="1:17" ht="14.4" customHeight="1" x14ac:dyDescent="0.3">
      <c r="A828" s="448" t="s">
        <v>1186</v>
      </c>
      <c r="B828" s="449" t="s">
        <v>997</v>
      </c>
      <c r="C828" s="449" t="s">
        <v>998</v>
      </c>
      <c r="D828" s="449" t="s">
        <v>1007</v>
      </c>
      <c r="E828" s="449" t="s">
        <v>1008</v>
      </c>
      <c r="F828" s="453">
        <v>1</v>
      </c>
      <c r="G828" s="453">
        <v>177</v>
      </c>
      <c r="H828" s="453"/>
      <c r="I828" s="453">
        <v>177</v>
      </c>
      <c r="J828" s="453"/>
      <c r="K828" s="453"/>
      <c r="L828" s="453"/>
      <c r="M828" s="453"/>
      <c r="N828" s="453">
        <v>1</v>
      </c>
      <c r="O828" s="453">
        <v>189</v>
      </c>
      <c r="P828" s="523"/>
      <c r="Q828" s="454">
        <v>189</v>
      </c>
    </row>
    <row r="829" spans="1:17" ht="14.4" customHeight="1" x14ac:dyDescent="0.3">
      <c r="A829" s="448" t="s">
        <v>1186</v>
      </c>
      <c r="B829" s="449" t="s">
        <v>997</v>
      </c>
      <c r="C829" s="449" t="s">
        <v>998</v>
      </c>
      <c r="D829" s="449" t="s">
        <v>1013</v>
      </c>
      <c r="E829" s="449" t="s">
        <v>1014</v>
      </c>
      <c r="F829" s="453">
        <v>4</v>
      </c>
      <c r="G829" s="453">
        <v>688</v>
      </c>
      <c r="H829" s="453"/>
      <c r="I829" s="453">
        <v>172</v>
      </c>
      <c r="J829" s="453"/>
      <c r="K829" s="453"/>
      <c r="L829" s="453"/>
      <c r="M829" s="453"/>
      <c r="N829" s="453">
        <v>3</v>
      </c>
      <c r="O829" s="453">
        <v>540</v>
      </c>
      <c r="P829" s="523"/>
      <c r="Q829" s="454">
        <v>180</v>
      </c>
    </row>
    <row r="830" spans="1:17" ht="14.4" customHeight="1" x14ac:dyDescent="0.3">
      <c r="A830" s="448" t="s">
        <v>1186</v>
      </c>
      <c r="B830" s="449" t="s">
        <v>997</v>
      </c>
      <c r="C830" s="449" t="s">
        <v>998</v>
      </c>
      <c r="D830" s="449" t="s">
        <v>1017</v>
      </c>
      <c r="E830" s="449" t="s">
        <v>1018</v>
      </c>
      <c r="F830" s="453">
        <v>3</v>
      </c>
      <c r="G830" s="453">
        <v>966</v>
      </c>
      <c r="H830" s="453">
        <v>1.4417910447761193</v>
      </c>
      <c r="I830" s="453">
        <v>322</v>
      </c>
      <c r="J830" s="453">
        <v>2</v>
      </c>
      <c r="K830" s="453">
        <v>670</v>
      </c>
      <c r="L830" s="453">
        <v>1</v>
      </c>
      <c r="M830" s="453">
        <v>335</v>
      </c>
      <c r="N830" s="453"/>
      <c r="O830" s="453"/>
      <c r="P830" s="523"/>
      <c r="Q830" s="454"/>
    </row>
    <row r="831" spans="1:17" ht="14.4" customHeight="1" x14ac:dyDescent="0.3">
      <c r="A831" s="448" t="s">
        <v>1186</v>
      </c>
      <c r="B831" s="449" t="s">
        <v>997</v>
      </c>
      <c r="C831" s="449" t="s">
        <v>998</v>
      </c>
      <c r="D831" s="449" t="s">
        <v>1021</v>
      </c>
      <c r="E831" s="449" t="s">
        <v>1022</v>
      </c>
      <c r="F831" s="453">
        <v>10</v>
      </c>
      <c r="G831" s="453">
        <v>3410</v>
      </c>
      <c r="H831" s="453">
        <v>1.395824805566926</v>
      </c>
      <c r="I831" s="453">
        <v>341</v>
      </c>
      <c r="J831" s="453">
        <v>7</v>
      </c>
      <c r="K831" s="453">
        <v>2443</v>
      </c>
      <c r="L831" s="453">
        <v>1</v>
      </c>
      <c r="M831" s="453">
        <v>349</v>
      </c>
      <c r="N831" s="453">
        <v>2</v>
      </c>
      <c r="O831" s="453">
        <v>698</v>
      </c>
      <c r="P831" s="523">
        <v>0.2857142857142857</v>
      </c>
      <c r="Q831" s="454">
        <v>349</v>
      </c>
    </row>
    <row r="832" spans="1:17" ht="14.4" customHeight="1" x14ac:dyDescent="0.3">
      <c r="A832" s="448" t="s">
        <v>1186</v>
      </c>
      <c r="B832" s="449" t="s">
        <v>997</v>
      </c>
      <c r="C832" s="449" t="s">
        <v>998</v>
      </c>
      <c r="D832" s="449" t="s">
        <v>1035</v>
      </c>
      <c r="E832" s="449" t="s">
        <v>1036</v>
      </c>
      <c r="F832" s="453"/>
      <c r="G832" s="453"/>
      <c r="H832" s="453"/>
      <c r="I832" s="453"/>
      <c r="J832" s="453">
        <v>1</v>
      </c>
      <c r="K832" s="453">
        <v>387</v>
      </c>
      <c r="L832" s="453">
        <v>1</v>
      </c>
      <c r="M832" s="453">
        <v>387</v>
      </c>
      <c r="N832" s="453"/>
      <c r="O832" s="453"/>
      <c r="P832" s="523"/>
      <c r="Q832" s="454"/>
    </row>
    <row r="833" spans="1:17" ht="14.4" customHeight="1" x14ac:dyDescent="0.3">
      <c r="A833" s="448" t="s">
        <v>1186</v>
      </c>
      <c r="B833" s="449" t="s">
        <v>997</v>
      </c>
      <c r="C833" s="449" t="s">
        <v>998</v>
      </c>
      <c r="D833" s="449" t="s">
        <v>1041</v>
      </c>
      <c r="E833" s="449" t="s">
        <v>1042</v>
      </c>
      <c r="F833" s="453"/>
      <c r="G833" s="453"/>
      <c r="H833" s="453"/>
      <c r="I833" s="453"/>
      <c r="J833" s="453">
        <v>1</v>
      </c>
      <c r="K833" s="453">
        <v>704</v>
      </c>
      <c r="L833" s="453">
        <v>1</v>
      </c>
      <c r="M833" s="453">
        <v>704</v>
      </c>
      <c r="N833" s="453"/>
      <c r="O833" s="453"/>
      <c r="P833" s="523"/>
      <c r="Q833" s="454"/>
    </row>
    <row r="834" spans="1:17" ht="14.4" customHeight="1" x14ac:dyDescent="0.3">
      <c r="A834" s="448" t="s">
        <v>1186</v>
      </c>
      <c r="B834" s="449" t="s">
        <v>997</v>
      </c>
      <c r="C834" s="449" t="s">
        <v>998</v>
      </c>
      <c r="D834" s="449" t="s">
        <v>1045</v>
      </c>
      <c r="E834" s="449" t="s">
        <v>1046</v>
      </c>
      <c r="F834" s="453">
        <v>1</v>
      </c>
      <c r="G834" s="453">
        <v>285</v>
      </c>
      <c r="H834" s="453">
        <v>0.9375</v>
      </c>
      <c r="I834" s="453">
        <v>285</v>
      </c>
      <c r="J834" s="453">
        <v>1</v>
      </c>
      <c r="K834" s="453">
        <v>304</v>
      </c>
      <c r="L834" s="453">
        <v>1</v>
      </c>
      <c r="M834" s="453">
        <v>304</v>
      </c>
      <c r="N834" s="453">
        <v>2</v>
      </c>
      <c r="O834" s="453">
        <v>610</v>
      </c>
      <c r="P834" s="523">
        <v>2.0065789473684212</v>
      </c>
      <c r="Q834" s="454">
        <v>305</v>
      </c>
    </row>
    <row r="835" spans="1:17" ht="14.4" customHeight="1" x14ac:dyDescent="0.3">
      <c r="A835" s="448" t="s">
        <v>1186</v>
      </c>
      <c r="B835" s="449" t="s">
        <v>997</v>
      </c>
      <c r="C835" s="449" t="s">
        <v>998</v>
      </c>
      <c r="D835" s="449" t="s">
        <v>1049</v>
      </c>
      <c r="E835" s="449" t="s">
        <v>1050</v>
      </c>
      <c r="F835" s="453">
        <v>9</v>
      </c>
      <c r="G835" s="453">
        <v>4158</v>
      </c>
      <c r="H835" s="453">
        <v>0.64746184989099964</v>
      </c>
      <c r="I835" s="453">
        <v>462</v>
      </c>
      <c r="J835" s="453">
        <v>13</v>
      </c>
      <c r="K835" s="453">
        <v>6422</v>
      </c>
      <c r="L835" s="453">
        <v>1</v>
      </c>
      <c r="M835" s="453">
        <v>494</v>
      </c>
      <c r="N835" s="453">
        <v>6</v>
      </c>
      <c r="O835" s="453">
        <v>2964</v>
      </c>
      <c r="P835" s="523">
        <v>0.46153846153846156</v>
      </c>
      <c r="Q835" s="454">
        <v>494</v>
      </c>
    </row>
    <row r="836" spans="1:17" ht="14.4" customHeight="1" x14ac:dyDescent="0.3">
      <c r="A836" s="448" t="s">
        <v>1186</v>
      </c>
      <c r="B836" s="449" t="s">
        <v>997</v>
      </c>
      <c r="C836" s="449" t="s">
        <v>998</v>
      </c>
      <c r="D836" s="449" t="s">
        <v>1053</v>
      </c>
      <c r="E836" s="449" t="s">
        <v>1054</v>
      </c>
      <c r="F836" s="453">
        <v>10</v>
      </c>
      <c r="G836" s="453">
        <v>3560</v>
      </c>
      <c r="H836" s="453">
        <v>0.74012474012474017</v>
      </c>
      <c r="I836" s="453">
        <v>356</v>
      </c>
      <c r="J836" s="453">
        <v>13</v>
      </c>
      <c r="K836" s="453">
        <v>4810</v>
      </c>
      <c r="L836" s="453">
        <v>1</v>
      </c>
      <c r="M836" s="453">
        <v>370</v>
      </c>
      <c r="N836" s="453">
        <v>6</v>
      </c>
      <c r="O836" s="453">
        <v>2220</v>
      </c>
      <c r="P836" s="523">
        <v>0.46153846153846156</v>
      </c>
      <c r="Q836" s="454">
        <v>370</v>
      </c>
    </row>
    <row r="837" spans="1:17" ht="14.4" customHeight="1" x14ac:dyDescent="0.3">
      <c r="A837" s="448" t="s">
        <v>1186</v>
      </c>
      <c r="B837" s="449" t="s">
        <v>997</v>
      </c>
      <c r="C837" s="449" t="s">
        <v>998</v>
      </c>
      <c r="D837" s="449" t="s">
        <v>1059</v>
      </c>
      <c r="E837" s="449" t="s">
        <v>1060</v>
      </c>
      <c r="F837" s="453">
        <v>3</v>
      </c>
      <c r="G837" s="453">
        <v>315</v>
      </c>
      <c r="H837" s="453">
        <v>0.47297297297297297</v>
      </c>
      <c r="I837" s="453">
        <v>105</v>
      </c>
      <c r="J837" s="453">
        <v>6</v>
      </c>
      <c r="K837" s="453">
        <v>666</v>
      </c>
      <c r="L837" s="453">
        <v>1</v>
      </c>
      <c r="M837" s="453">
        <v>111</v>
      </c>
      <c r="N837" s="453">
        <v>5</v>
      </c>
      <c r="O837" s="453">
        <v>555</v>
      </c>
      <c r="P837" s="523">
        <v>0.83333333333333337</v>
      </c>
      <c r="Q837" s="454">
        <v>111</v>
      </c>
    </row>
    <row r="838" spans="1:17" ht="14.4" customHeight="1" x14ac:dyDescent="0.3">
      <c r="A838" s="448" t="s">
        <v>1186</v>
      </c>
      <c r="B838" s="449" t="s">
        <v>997</v>
      </c>
      <c r="C838" s="449" t="s">
        <v>998</v>
      </c>
      <c r="D838" s="449" t="s">
        <v>1061</v>
      </c>
      <c r="E838" s="449" t="s">
        <v>1062</v>
      </c>
      <c r="F838" s="453">
        <v>1</v>
      </c>
      <c r="G838" s="453">
        <v>117</v>
      </c>
      <c r="H838" s="453"/>
      <c r="I838" s="453">
        <v>117</v>
      </c>
      <c r="J838" s="453"/>
      <c r="K838" s="453"/>
      <c r="L838" s="453"/>
      <c r="M838" s="453"/>
      <c r="N838" s="453"/>
      <c r="O838" s="453"/>
      <c r="P838" s="523"/>
      <c r="Q838" s="454"/>
    </row>
    <row r="839" spans="1:17" ht="14.4" customHeight="1" x14ac:dyDescent="0.3">
      <c r="A839" s="448" t="s">
        <v>1186</v>
      </c>
      <c r="B839" s="449" t="s">
        <v>997</v>
      </c>
      <c r="C839" s="449" t="s">
        <v>998</v>
      </c>
      <c r="D839" s="449" t="s">
        <v>1067</v>
      </c>
      <c r="E839" s="449" t="s">
        <v>1068</v>
      </c>
      <c r="F839" s="453">
        <v>3</v>
      </c>
      <c r="G839" s="453">
        <v>1311</v>
      </c>
      <c r="H839" s="453">
        <v>0.47916666666666669</v>
      </c>
      <c r="I839" s="453">
        <v>437</v>
      </c>
      <c r="J839" s="453">
        <v>6</v>
      </c>
      <c r="K839" s="453">
        <v>2736</v>
      </c>
      <c r="L839" s="453">
        <v>1</v>
      </c>
      <c r="M839" s="453">
        <v>456</v>
      </c>
      <c r="N839" s="453">
        <v>5</v>
      </c>
      <c r="O839" s="453">
        <v>2280</v>
      </c>
      <c r="P839" s="523">
        <v>0.83333333333333337</v>
      </c>
      <c r="Q839" s="454">
        <v>456</v>
      </c>
    </row>
    <row r="840" spans="1:17" ht="14.4" customHeight="1" x14ac:dyDescent="0.3">
      <c r="A840" s="448" t="s">
        <v>1186</v>
      </c>
      <c r="B840" s="449" t="s">
        <v>997</v>
      </c>
      <c r="C840" s="449" t="s">
        <v>998</v>
      </c>
      <c r="D840" s="449" t="s">
        <v>1069</v>
      </c>
      <c r="E840" s="449" t="s">
        <v>1070</v>
      </c>
      <c r="F840" s="453">
        <v>28</v>
      </c>
      <c r="G840" s="453">
        <v>1512</v>
      </c>
      <c r="H840" s="453">
        <v>1.0026525198938991</v>
      </c>
      <c r="I840" s="453">
        <v>54</v>
      </c>
      <c r="J840" s="453">
        <v>26</v>
      </c>
      <c r="K840" s="453">
        <v>1508</v>
      </c>
      <c r="L840" s="453">
        <v>1</v>
      </c>
      <c r="M840" s="453">
        <v>58</v>
      </c>
      <c r="N840" s="453">
        <v>14</v>
      </c>
      <c r="O840" s="453">
        <v>812</v>
      </c>
      <c r="P840" s="523">
        <v>0.53846153846153844</v>
      </c>
      <c r="Q840" s="454">
        <v>58</v>
      </c>
    </row>
    <row r="841" spans="1:17" ht="14.4" customHeight="1" x14ac:dyDescent="0.3">
      <c r="A841" s="448" t="s">
        <v>1186</v>
      </c>
      <c r="B841" s="449" t="s">
        <v>997</v>
      </c>
      <c r="C841" s="449" t="s">
        <v>998</v>
      </c>
      <c r="D841" s="449" t="s">
        <v>1077</v>
      </c>
      <c r="E841" s="449" t="s">
        <v>1078</v>
      </c>
      <c r="F841" s="453">
        <v>1</v>
      </c>
      <c r="G841" s="453">
        <v>169</v>
      </c>
      <c r="H841" s="453">
        <v>0.12071428571428572</v>
      </c>
      <c r="I841" s="453">
        <v>169</v>
      </c>
      <c r="J841" s="453">
        <v>8</v>
      </c>
      <c r="K841" s="453">
        <v>1400</v>
      </c>
      <c r="L841" s="453">
        <v>1</v>
      </c>
      <c r="M841" s="453">
        <v>175</v>
      </c>
      <c r="N841" s="453">
        <v>10</v>
      </c>
      <c r="O841" s="453">
        <v>1760</v>
      </c>
      <c r="P841" s="523">
        <v>1.2571428571428571</v>
      </c>
      <c r="Q841" s="454">
        <v>176</v>
      </c>
    </row>
    <row r="842" spans="1:17" ht="14.4" customHeight="1" x14ac:dyDescent="0.3">
      <c r="A842" s="448" t="s">
        <v>1186</v>
      </c>
      <c r="B842" s="449" t="s">
        <v>997</v>
      </c>
      <c r="C842" s="449" t="s">
        <v>998</v>
      </c>
      <c r="D842" s="449" t="s">
        <v>1079</v>
      </c>
      <c r="E842" s="449" t="s">
        <v>1080</v>
      </c>
      <c r="F842" s="453"/>
      <c r="G842" s="453"/>
      <c r="H842" s="453"/>
      <c r="I842" s="453"/>
      <c r="J842" s="453">
        <v>2</v>
      </c>
      <c r="K842" s="453">
        <v>170</v>
      </c>
      <c r="L842" s="453">
        <v>1</v>
      </c>
      <c r="M842" s="453">
        <v>85</v>
      </c>
      <c r="N842" s="453"/>
      <c r="O842" s="453"/>
      <c r="P842" s="523"/>
      <c r="Q842" s="454"/>
    </row>
    <row r="843" spans="1:17" ht="14.4" customHeight="1" x14ac:dyDescent="0.3">
      <c r="A843" s="448" t="s">
        <v>1186</v>
      </c>
      <c r="B843" s="449" t="s">
        <v>997</v>
      </c>
      <c r="C843" s="449" t="s">
        <v>998</v>
      </c>
      <c r="D843" s="449" t="s">
        <v>1083</v>
      </c>
      <c r="E843" s="449" t="s">
        <v>1084</v>
      </c>
      <c r="F843" s="453"/>
      <c r="G843" s="453"/>
      <c r="H843" s="453"/>
      <c r="I843" s="453"/>
      <c r="J843" s="453"/>
      <c r="K843" s="453"/>
      <c r="L843" s="453"/>
      <c r="M843" s="453"/>
      <c r="N843" s="453">
        <v>1</v>
      </c>
      <c r="O843" s="453">
        <v>170</v>
      </c>
      <c r="P843" s="523"/>
      <c r="Q843" s="454">
        <v>170</v>
      </c>
    </row>
    <row r="844" spans="1:17" ht="14.4" customHeight="1" x14ac:dyDescent="0.3">
      <c r="A844" s="448" t="s">
        <v>1186</v>
      </c>
      <c r="B844" s="449" t="s">
        <v>997</v>
      </c>
      <c r="C844" s="449" t="s">
        <v>998</v>
      </c>
      <c r="D844" s="449" t="s">
        <v>1093</v>
      </c>
      <c r="E844" s="449" t="s">
        <v>1094</v>
      </c>
      <c r="F844" s="453"/>
      <c r="G844" s="453"/>
      <c r="H844" s="453"/>
      <c r="I844" s="453"/>
      <c r="J844" s="453">
        <v>1</v>
      </c>
      <c r="K844" s="453">
        <v>263</v>
      </c>
      <c r="L844" s="453">
        <v>1</v>
      </c>
      <c r="M844" s="453">
        <v>263</v>
      </c>
      <c r="N844" s="453"/>
      <c r="O844" s="453"/>
      <c r="P844" s="523"/>
      <c r="Q844" s="454"/>
    </row>
    <row r="845" spans="1:17" ht="14.4" customHeight="1" x14ac:dyDescent="0.3">
      <c r="A845" s="448" t="s">
        <v>1186</v>
      </c>
      <c r="B845" s="449" t="s">
        <v>997</v>
      </c>
      <c r="C845" s="449" t="s">
        <v>998</v>
      </c>
      <c r="D845" s="449" t="s">
        <v>1095</v>
      </c>
      <c r="E845" s="449" t="s">
        <v>1096</v>
      </c>
      <c r="F845" s="453">
        <v>2</v>
      </c>
      <c r="G845" s="453">
        <v>4024</v>
      </c>
      <c r="H845" s="453"/>
      <c r="I845" s="453">
        <v>2012</v>
      </c>
      <c r="J845" s="453"/>
      <c r="K845" s="453"/>
      <c r="L845" s="453"/>
      <c r="M845" s="453"/>
      <c r="N845" s="453"/>
      <c r="O845" s="453"/>
      <c r="P845" s="523"/>
      <c r="Q845" s="454"/>
    </row>
    <row r="846" spans="1:17" ht="14.4" customHeight="1" x14ac:dyDescent="0.3">
      <c r="A846" s="448" t="s">
        <v>1187</v>
      </c>
      <c r="B846" s="449" t="s">
        <v>997</v>
      </c>
      <c r="C846" s="449" t="s">
        <v>998</v>
      </c>
      <c r="D846" s="449" t="s">
        <v>1003</v>
      </c>
      <c r="E846" s="449" t="s">
        <v>1004</v>
      </c>
      <c r="F846" s="453">
        <v>48</v>
      </c>
      <c r="G846" s="453">
        <v>2592</v>
      </c>
      <c r="H846" s="453">
        <v>1.5960591133004927</v>
      </c>
      <c r="I846" s="453">
        <v>54</v>
      </c>
      <c r="J846" s="453">
        <v>28</v>
      </c>
      <c r="K846" s="453">
        <v>1624</v>
      </c>
      <c r="L846" s="453">
        <v>1</v>
      </c>
      <c r="M846" s="453">
        <v>58</v>
      </c>
      <c r="N846" s="453">
        <v>22</v>
      </c>
      <c r="O846" s="453">
        <v>1276</v>
      </c>
      <c r="P846" s="523">
        <v>0.7857142857142857</v>
      </c>
      <c r="Q846" s="454">
        <v>58</v>
      </c>
    </row>
    <row r="847" spans="1:17" ht="14.4" customHeight="1" x14ac:dyDescent="0.3">
      <c r="A847" s="448" t="s">
        <v>1187</v>
      </c>
      <c r="B847" s="449" t="s">
        <v>997</v>
      </c>
      <c r="C847" s="449" t="s">
        <v>998</v>
      </c>
      <c r="D847" s="449" t="s">
        <v>1005</v>
      </c>
      <c r="E847" s="449" t="s">
        <v>1006</v>
      </c>
      <c r="F847" s="453">
        <v>10</v>
      </c>
      <c r="G847" s="453">
        <v>1230</v>
      </c>
      <c r="H847" s="453">
        <v>0.6706652126499455</v>
      </c>
      <c r="I847" s="453">
        <v>123</v>
      </c>
      <c r="J847" s="453">
        <v>14</v>
      </c>
      <c r="K847" s="453">
        <v>1834</v>
      </c>
      <c r="L847" s="453">
        <v>1</v>
      </c>
      <c r="M847" s="453">
        <v>131</v>
      </c>
      <c r="N847" s="453">
        <v>11</v>
      </c>
      <c r="O847" s="453">
        <v>1441</v>
      </c>
      <c r="P847" s="523">
        <v>0.7857142857142857</v>
      </c>
      <c r="Q847" s="454">
        <v>131</v>
      </c>
    </row>
    <row r="848" spans="1:17" ht="14.4" customHeight="1" x14ac:dyDescent="0.3">
      <c r="A848" s="448" t="s">
        <v>1187</v>
      </c>
      <c r="B848" s="449" t="s">
        <v>997</v>
      </c>
      <c r="C848" s="449" t="s">
        <v>998</v>
      </c>
      <c r="D848" s="449" t="s">
        <v>1007</v>
      </c>
      <c r="E848" s="449" t="s">
        <v>1008</v>
      </c>
      <c r="F848" s="453">
        <v>3</v>
      </c>
      <c r="G848" s="453">
        <v>531</v>
      </c>
      <c r="H848" s="453">
        <v>1.4047619047619047</v>
      </c>
      <c r="I848" s="453">
        <v>177</v>
      </c>
      <c r="J848" s="453">
        <v>2</v>
      </c>
      <c r="K848" s="453">
        <v>378</v>
      </c>
      <c r="L848" s="453">
        <v>1</v>
      </c>
      <c r="M848" s="453">
        <v>189</v>
      </c>
      <c r="N848" s="453">
        <v>5</v>
      </c>
      <c r="O848" s="453">
        <v>945</v>
      </c>
      <c r="P848" s="523">
        <v>2.5</v>
      </c>
      <c r="Q848" s="454">
        <v>189</v>
      </c>
    </row>
    <row r="849" spans="1:17" ht="14.4" customHeight="1" x14ac:dyDescent="0.3">
      <c r="A849" s="448" t="s">
        <v>1187</v>
      </c>
      <c r="B849" s="449" t="s">
        <v>997</v>
      </c>
      <c r="C849" s="449" t="s">
        <v>998</v>
      </c>
      <c r="D849" s="449" t="s">
        <v>1013</v>
      </c>
      <c r="E849" s="449" t="s">
        <v>1014</v>
      </c>
      <c r="F849" s="453">
        <v>5</v>
      </c>
      <c r="G849" s="453">
        <v>860</v>
      </c>
      <c r="H849" s="453">
        <v>4.8044692737430168</v>
      </c>
      <c r="I849" s="453">
        <v>172</v>
      </c>
      <c r="J849" s="453">
        <v>1</v>
      </c>
      <c r="K849" s="453">
        <v>179</v>
      </c>
      <c r="L849" s="453">
        <v>1</v>
      </c>
      <c r="M849" s="453">
        <v>179</v>
      </c>
      <c r="N849" s="453">
        <v>10</v>
      </c>
      <c r="O849" s="453">
        <v>1800</v>
      </c>
      <c r="P849" s="523">
        <v>10.05586592178771</v>
      </c>
      <c r="Q849" s="454">
        <v>180</v>
      </c>
    </row>
    <row r="850" spans="1:17" ht="14.4" customHeight="1" x14ac:dyDescent="0.3">
      <c r="A850" s="448" t="s">
        <v>1187</v>
      </c>
      <c r="B850" s="449" t="s">
        <v>997</v>
      </c>
      <c r="C850" s="449" t="s">
        <v>998</v>
      </c>
      <c r="D850" s="449" t="s">
        <v>1017</v>
      </c>
      <c r="E850" s="449" t="s">
        <v>1018</v>
      </c>
      <c r="F850" s="453">
        <v>2</v>
      </c>
      <c r="G850" s="453">
        <v>644</v>
      </c>
      <c r="H850" s="453">
        <v>0.96119402985074631</v>
      </c>
      <c r="I850" s="453">
        <v>322</v>
      </c>
      <c r="J850" s="453">
        <v>2</v>
      </c>
      <c r="K850" s="453">
        <v>670</v>
      </c>
      <c r="L850" s="453">
        <v>1</v>
      </c>
      <c r="M850" s="453">
        <v>335</v>
      </c>
      <c r="N850" s="453">
        <v>3</v>
      </c>
      <c r="O850" s="453">
        <v>1008</v>
      </c>
      <c r="P850" s="523">
        <v>1.5044776119402985</v>
      </c>
      <c r="Q850" s="454">
        <v>336</v>
      </c>
    </row>
    <row r="851" spans="1:17" ht="14.4" customHeight="1" x14ac:dyDescent="0.3">
      <c r="A851" s="448" t="s">
        <v>1187</v>
      </c>
      <c r="B851" s="449" t="s">
        <v>997</v>
      </c>
      <c r="C851" s="449" t="s">
        <v>998</v>
      </c>
      <c r="D851" s="449" t="s">
        <v>1019</v>
      </c>
      <c r="E851" s="449" t="s">
        <v>1020</v>
      </c>
      <c r="F851" s="453">
        <v>1</v>
      </c>
      <c r="G851" s="453">
        <v>439</v>
      </c>
      <c r="H851" s="453"/>
      <c r="I851" s="453">
        <v>439</v>
      </c>
      <c r="J851" s="453"/>
      <c r="K851" s="453"/>
      <c r="L851" s="453"/>
      <c r="M851" s="453"/>
      <c r="N851" s="453">
        <v>1</v>
      </c>
      <c r="O851" s="453">
        <v>459</v>
      </c>
      <c r="P851" s="523"/>
      <c r="Q851" s="454">
        <v>459</v>
      </c>
    </row>
    <row r="852" spans="1:17" ht="14.4" customHeight="1" x14ac:dyDescent="0.3">
      <c r="A852" s="448" t="s">
        <v>1187</v>
      </c>
      <c r="B852" s="449" t="s">
        <v>997</v>
      </c>
      <c r="C852" s="449" t="s">
        <v>998</v>
      </c>
      <c r="D852" s="449" t="s">
        <v>1021</v>
      </c>
      <c r="E852" s="449" t="s">
        <v>1022</v>
      </c>
      <c r="F852" s="453">
        <v>11</v>
      </c>
      <c r="G852" s="453">
        <v>3751</v>
      </c>
      <c r="H852" s="453">
        <v>0.89565425023877743</v>
      </c>
      <c r="I852" s="453">
        <v>341</v>
      </c>
      <c r="J852" s="453">
        <v>12</v>
      </c>
      <c r="K852" s="453">
        <v>4188</v>
      </c>
      <c r="L852" s="453">
        <v>1</v>
      </c>
      <c r="M852" s="453">
        <v>349</v>
      </c>
      <c r="N852" s="453">
        <v>40</v>
      </c>
      <c r="O852" s="453">
        <v>13960</v>
      </c>
      <c r="P852" s="523">
        <v>3.3333333333333335</v>
      </c>
      <c r="Q852" s="454">
        <v>349</v>
      </c>
    </row>
    <row r="853" spans="1:17" ht="14.4" customHeight="1" x14ac:dyDescent="0.3">
      <c r="A853" s="448" t="s">
        <v>1187</v>
      </c>
      <c r="B853" s="449" t="s">
        <v>997</v>
      </c>
      <c r="C853" s="449" t="s">
        <v>998</v>
      </c>
      <c r="D853" s="449" t="s">
        <v>1035</v>
      </c>
      <c r="E853" s="449" t="s">
        <v>1036</v>
      </c>
      <c r="F853" s="453">
        <v>1</v>
      </c>
      <c r="G853" s="453">
        <v>376</v>
      </c>
      <c r="H853" s="453">
        <v>0.9715762273901809</v>
      </c>
      <c r="I853" s="453">
        <v>376</v>
      </c>
      <c r="J853" s="453">
        <v>1</v>
      </c>
      <c r="K853" s="453">
        <v>387</v>
      </c>
      <c r="L853" s="453">
        <v>1</v>
      </c>
      <c r="M853" s="453">
        <v>387</v>
      </c>
      <c r="N853" s="453"/>
      <c r="O853" s="453"/>
      <c r="P853" s="523"/>
      <c r="Q853" s="454"/>
    </row>
    <row r="854" spans="1:17" ht="14.4" customHeight="1" x14ac:dyDescent="0.3">
      <c r="A854" s="448" t="s">
        <v>1187</v>
      </c>
      <c r="B854" s="449" t="s">
        <v>997</v>
      </c>
      <c r="C854" s="449" t="s">
        <v>998</v>
      </c>
      <c r="D854" s="449" t="s">
        <v>1041</v>
      </c>
      <c r="E854" s="449" t="s">
        <v>1042</v>
      </c>
      <c r="F854" s="453">
        <v>1</v>
      </c>
      <c r="G854" s="453">
        <v>676</v>
      </c>
      <c r="H854" s="453">
        <v>0.96022727272727271</v>
      </c>
      <c r="I854" s="453">
        <v>676</v>
      </c>
      <c r="J854" s="453">
        <v>1</v>
      </c>
      <c r="K854" s="453">
        <v>704</v>
      </c>
      <c r="L854" s="453">
        <v>1</v>
      </c>
      <c r="M854" s="453">
        <v>704</v>
      </c>
      <c r="N854" s="453"/>
      <c r="O854" s="453"/>
      <c r="P854" s="523"/>
      <c r="Q854" s="454"/>
    </row>
    <row r="855" spans="1:17" ht="14.4" customHeight="1" x14ac:dyDescent="0.3">
      <c r="A855" s="448" t="s">
        <v>1187</v>
      </c>
      <c r="B855" s="449" t="s">
        <v>997</v>
      </c>
      <c r="C855" s="449" t="s">
        <v>998</v>
      </c>
      <c r="D855" s="449" t="s">
        <v>1045</v>
      </c>
      <c r="E855" s="449" t="s">
        <v>1046</v>
      </c>
      <c r="F855" s="453">
        <v>27</v>
      </c>
      <c r="G855" s="453">
        <v>7695</v>
      </c>
      <c r="H855" s="453">
        <v>1.1005434782608696</v>
      </c>
      <c r="I855" s="453">
        <v>285</v>
      </c>
      <c r="J855" s="453">
        <v>23</v>
      </c>
      <c r="K855" s="453">
        <v>6992</v>
      </c>
      <c r="L855" s="453">
        <v>1</v>
      </c>
      <c r="M855" s="453">
        <v>304</v>
      </c>
      <c r="N855" s="453">
        <v>30</v>
      </c>
      <c r="O855" s="453">
        <v>9150</v>
      </c>
      <c r="P855" s="523">
        <v>1.3086384439359269</v>
      </c>
      <c r="Q855" s="454">
        <v>305</v>
      </c>
    </row>
    <row r="856" spans="1:17" ht="14.4" customHeight="1" x14ac:dyDescent="0.3">
      <c r="A856" s="448" t="s">
        <v>1187</v>
      </c>
      <c r="B856" s="449" t="s">
        <v>997</v>
      </c>
      <c r="C856" s="449" t="s">
        <v>998</v>
      </c>
      <c r="D856" s="449" t="s">
        <v>1049</v>
      </c>
      <c r="E856" s="449" t="s">
        <v>1050</v>
      </c>
      <c r="F856" s="453">
        <v>2</v>
      </c>
      <c r="G856" s="453">
        <v>924</v>
      </c>
      <c r="H856" s="453">
        <v>0.46761133603238869</v>
      </c>
      <c r="I856" s="453">
        <v>462</v>
      </c>
      <c r="J856" s="453">
        <v>4</v>
      </c>
      <c r="K856" s="453">
        <v>1976</v>
      </c>
      <c r="L856" s="453">
        <v>1</v>
      </c>
      <c r="M856" s="453">
        <v>494</v>
      </c>
      <c r="N856" s="453">
        <v>6</v>
      </c>
      <c r="O856" s="453">
        <v>2964</v>
      </c>
      <c r="P856" s="523">
        <v>1.5</v>
      </c>
      <c r="Q856" s="454">
        <v>494</v>
      </c>
    </row>
    <row r="857" spans="1:17" ht="14.4" customHeight="1" x14ac:dyDescent="0.3">
      <c r="A857" s="448" t="s">
        <v>1187</v>
      </c>
      <c r="B857" s="449" t="s">
        <v>997</v>
      </c>
      <c r="C857" s="449" t="s">
        <v>998</v>
      </c>
      <c r="D857" s="449" t="s">
        <v>1053</v>
      </c>
      <c r="E857" s="449" t="s">
        <v>1054</v>
      </c>
      <c r="F857" s="453">
        <v>30</v>
      </c>
      <c r="G857" s="453">
        <v>10680</v>
      </c>
      <c r="H857" s="453">
        <v>1.0308880308880308</v>
      </c>
      <c r="I857" s="453">
        <v>356</v>
      </c>
      <c r="J857" s="453">
        <v>28</v>
      </c>
      <c r="K857" s="453">
        <v>10360</v>
      </c>
      <c r="L857" s="453">
        <v>1</v>
      </c>
      <c r="M857" s="453">
        <v>370</v>
      </c>
      <c r="N857" s="453">
        <v>39</v>
      </c>
      <c r="O857" s="453">
        <v>14430</v>
      </c>
      <c r="P857" s="523">
        <v>1.3928571428571428</v>
      </c>
      <c r="Q857" s="454">
        <v>370</v>
      </c>
    </row>
    <row r="858" spans="1:17" ht="14.4" customHeight="1" x14ac:dyDescent="0.3">
      <c r="A858" s="448" t="s">
        <v>1187</v>
      </c>
      <c r="B858" s="449" t="s">
        <v>997</v>
      </c>
      <c r="C858" s="449" t="s">
        <v>998</v>
      </c>
      <c r="D858" s="449" t="s">
        <v>1059</v>
      </c>
      <c r="E858" s="449" t="s">
        <v>1060</v>
      </c>
      <c r="F858" s="453"/>
      <c r="G858" s="453"/>
      <c r="H858" s="453"/>
      <c r="I858" s="453"/>
      <c r="J858" s="453">
        <v>2</v>
      </c>
      <c r="K858" s="453">
        <v>222</v>
      </c>
      <c r="L858" s="453">
        <v>1</v>
      </c>
      <c r="M858" s="453">
        <v>111</v>
      </c>
      <c r="N858" s="453">
        <v>3</v>
      </c>
      <c r="O858" s="453">
        <v>333</v>
      </c>
      <c r="P858" s="523">
        <v>1.5</v>
      </c>
      <c r="Q858" s="454">
        <v>111</v>
      </c>
    </row>
    <row r="859" spans="1:17" ht="14.4" customHeight="1" x14ac:dyDescent="0.3">
      <c r="A859" s="448" t="s">
        <v>1187</v>
      </c>
      <c r="B859" s="449" t="s">
        <v>997</v>
      </c>
      <c r="C859" s="449" t="s">
        <v>998</v>
      </c>
      <c r="D859" s="449" t="s">
        <v>1061</v>
      </c>
      <c r="E859" s="449" t="s">
        <v>1062</v>
      </c>
      <c r="F859" s="453">
        <v>1</v>
      </c>
      <c r="G859" s="453">
        <v>117</v>
      </c>
      <c r="H859" s="453">
        <v>0.93600000000000005</v>
      </c>
      <c r="I859" s="453">
        <v>117</v>
      </c>
      <c r="J859" s="453">
        <v>1</v>
      </c>
      <c r="K859" s="453">
        <v>125</v>
      </c>
      <c r="L859" s="453">
        <v>1</v>
      </c>
      <c r="M859" s="453">
        <v>125</v>
      </c>
      <c r="N859" s="453">
        <v>4</v>
      </c>
      <c r="O859" s="453">
        <v>500</v>
      </c>
      <c r="P859" s="523">
        <v>4</v>
      </c>
      <c r="Q859" s="454">
        <v>125</v>
      </c>
    </row>
    <row r="860" spans="1:17" ht="14.4" customHeight="1" x14ac:dyDescent="0.3">
      <c r="A860" s="448" t="s">
        <v>1187</v>
      </c>
      <c r="B860" s="449" t="s">
        <v>997</v>
      </c>
      <c r="C860" s="449" t="s">
        <v>998</v>
      </c>
      <c r="D860" s="449" t="s">
        <v>1067</v>
      </c>
      <c r="E860" s="449" t="s">
        <v>1068</v>
      </c>
      <c r="F860" s="453">
        <v>2</v>
      </c>
      <c r="G860" s="453">
        <v>874</v>
      </c>
      <c r="H860" s="453">
        <v>1.9166666666666667</v>
      </c>
      <c r="I860" s="453">
        <v>437</v>
      </c>
      <c r="J860" s="453">
        <v>1</v>
      </c>
      <c r="K860" s="453">
        <v>456</v>
      </c>
      <c r="L860" s="453">
        <v>1</v>
      </c>
      <c r="M860" s="453">
        <v>456</v>
      </c>
      <c r="N860" s="453">
        <v>4</v>
      </c>
      <c r="O860" s="453">
        <v>1824</v>
      </c>
      <c r="P860" s="523">
        <v>4</v>
      </c>
      <c r="Q860" s="454">
        <v>456</v>
      </c>
    </row>
    <row r="861" spans="1:17" ht="14.4" customHeight="1" x14ac:dyDescent="0.3">
      <c r="A861" s="448" t="s">
        <v>1187</v>
      </c>
      <c r="B861" s="449" t="s">
        <v>997</v>
      </c>
      <c r="C861" s="449" t="s">
        <v>998</v>
      </c>
      <c r="D861" s="449" t="s">
        <v>1069</v>
      </c>
      <c r="E861" s="449" t="s">
        <v>1070</v>
      </c>
      <c r="F861" s="453">
        <v>6</v>
      </c>
      <c r="G861" s="453">
        <v>324</v>
      </c>
      <c r="H861" s="453">
        <v>0.25391849529780564</v>
      </c>
      <c r="I861" s="453">
        <v>54</v>
      </c>
      <c r="J861" s="453">
        <v>22</v>
      </c>
      <c r="K861" s="453">
        <v>1276</v>
      </c>
      <c r="L861" s="453">
        <v>1</v>
      </c>
      <c r="M861" s="453">
        <v>58</v>
      </c>
      <c r="N861" s="453">
        <v>1</v>
      </c>
      <c r="O861" s="453">
        <v>58</v>
      </c>
      <c r="P861" s="523">
        <v>4.5454545454545456E-2</v>
      </c>
      <c r="Q861" s="454">
        <v>58</v>
      </c>
    </row>
    <row r="862" spans="1:17" ht="14.4" customHeight="1" x14ac:dyDescent="0.3">
      <c r="A862" s="448" t="s">
        <v>1187</v>
      </c>
      <c r="B862" s="449" t="s">
        <v>997</v>
      </c>
      <c r="C862" s="449" t="s">
        <v>998</v>
      </c>
      <c r="D862" s="449" t="s">
        <v>1071</v>
      </c>
      <c r="E862" s="449" t="s">
        <v>1072</v>
      </c>
      <c r="F862" s="453"/>
      <c r="G862" s="453"/>
      <c r="H862" s="453"/>
      <c r="I862" s="453"/>
      <c r="J862" s="453"/>
      <c r="K862" s="453"/>
      <c r="L862" s="453"/>
      <c r="M862" s="453"/>
      <c r="N862" s="453">
        <v>1</v>
      </c>
      <c r="O862" s="453">
        <v>2173</v>
      </c>
      <c r="P862" s="523"/>
      <c r="Q862" s="454">
        <v>2173</v>
      </c>
    </row>
    <row r="863" spans="1:17" ht="14.4" customHeight="1" x14ac:dyDescent="0.3">
      <c r="A863" s="448" t="s">
        <v>1187</v>
      </c>
      <c r="B863" s="449" t="s">
        <v>997</v>
      </c>
      <c r="C863" s="449" t="s">
        <v>998</v>
      </c>
      <c r="D863" s="449" t="s">
        <v>1077</v>
      </c>
      <c r="E863" s="449" t="s">
        <v>1078</v>
      </c>
      <c r="F863" s="453">
        <v>29</v>
      </c>
      <c r="G863" s="453">
        <v>4901</v>
      </c>
      <c r="H863" s="453">
        <v>0.90341013824884797</v>
      </c>
      <c r="I863" s="453">
        <v>169</v>
      </c>
      <c r="J863" s="453">
        <v>31</v>
      </c>
      <c r="K863" s="453">
        <v>5425</v>
      </c>
      <c r="L863" s="453">
        <v>1</v>
      </c>
      <c r="M863" s="453">
        <v>175</v>
      </c>
      <c r="N863" s="453">
        <v>70</v>
      </c>
      <c r="O863" s="453">
        <v>12320</v>
      </c>
      <c r="P863" s="523">
        <v>2.2709677419354839</v>
      </c>
      <c r="Q863" s="454">
        <v>176</v>
      </c>
    </row>
    <row r="864" spans="1:17" ht="14.4" customHeight="1" x14ac:dyDescent="0.3">
      <c r="A864" s="448" t="s">
        <v>1187</v>
      </c>
      <c r="B864" s="449" t="s">
        <v>997</v>
      </c>
      <c r="C864" s="449" t="s">
        <v>998</v>
      </c>
      <c r="D864" s="449" t="s">
        <v>1079</v>
      </c>
      <c r="E864" s="449" t="s">
        <v>1080</v>
      </c>
      <c r="F864" s="453">
        <v>2</v>
      </c>
      <c r="G864" s="453">
        <v>162</v>
      </c>
      <c r="H864" s="453">
        <v>0.95294117647058818</v>
      </c>
      <c r="I864" s="453">
        <v>81</v>
      </c>
      <c r="J864" s="453">
        <v>2</v>
      </c>
      <c r="K864" s="453">
        <v>170</v>
      </c>
      <c r="L864" s="453">
        <v>1</v>
      </c>
      <c r="M864" s="453">
        <v>85</v>
      </c>
      <c r="N864" s="453"/>
      <c r="O864" s="453"/>
      <c r="P864" s="523"/>
      <c r="Q864" s="454"/>
    </row>
    <row r="865" spans="1:17" ht="14.4" customHeight="1" x14ac:dyDescent="0.3">
      <c r="A865" s="448" t="s">
        <v>1187</v>
      </c>
      <c r="B865" s="449" t="s">
        <v>997</v>
      </c>
      <c r="C865" s="449" t="s">
        <v>998</v>
      </c>
      <c r="D865" s="449" t="s">
        <v>1083</v>
      </c>
      <c r="E865" s="449" t="s">
        <v>1084</v>
      </c>
      <c r="F865" s="453">
        <v>10</v>
      </c>
      <c r="G865" s="453">
        <v>1630</v>
      </c>
      <c r="H865" s="453">
        <v>0.96449704142011838</v>
      </c>
      <c r="I865" s="453">
        <v>163</v>
      </c>
      <c r="J865" s="453">
        <v>10</v>
      </c>
      <c r="K865" s="453">
        <v>1690</v>
      </c>
      <c r="L865" s="453">
        <v>1</v>
      </c>
      <c r="M865" s="453">
        <v>169</v>
      </c>
      <c r="N865" s="453">
        <v>9</v>
      </c>
      <c r="O865" s="453">
        <v>1530</v>
      </c>
      <c r="P865" s="523">
        <v>0.90532544378698221</v>
      </c>
      <c r="Q865" s="454">
        <v>170</v>
      </c>
    </row>
    <row r="866" spans="1:17" ht="14.4" customHeight="1" x14ac:dyDescent="0.3">
      <c r="A866" s="448" t="s">
        <v>1187</v>
      </c>
      <c r="B866" s="449" t="s">
        <v>997</v>
      </c>
      <c r="C866" s="449" t="s">
        <v>998</v>
      </c>
      <c r="D866" s="449" t="s">
        <v>1093</v>
      </c>
      <c r="E866" s="449" t="s">
        <v>1094</v>
      </c>
      <c r="F866" s="453">
        <v>1</v>
      </c>
      <c r="G866" s="453">
        <v>247</v>
      </c>
      <c r="H866" s="453">
        <v>0.93916349809885935</v>
      </c>
      <c r="I866" s="453">
        <v>247</v>
      </c>
      <c r="J866" s="453">
        <v>1</v>
      </c>
      <c r="K866" s="453">
        <v>263</v>
      </c>
      <c r="L866" s="453">
        <v>1</v>
      </c>
      <c r="M866" s="453">
        <v>263</v>
      </c>
      <c r="N866" s="453"/>
      <c r="O866" s="453"/>
      <c r="P866" s="523"/>
      <c r="Q866" s="454"/>
    </row>
    <row r="867" spans="1:17" ht="14.4" customHeight="1" x14ac:dyDescent="0.3">
      <c r="A867" s="448" t="s">
        <v>1187</v>
      </c>
      <c r="B867" s="449" t="s">
        <v>997</v>
      </c>
      <c r="C867" s="449" t="s">
        <v>998</v>
      </c>
      <c r="D867" s="449" t="s">
        <v>1095</v>
      </c>
      <c r="E867" s="449" t="s">
        <v>1096</v>
      </c>
      <c r="F867" s="453">
        <v>1</v>
      </c>
      <c r="G867" s="453">
        <v>2012</v>
      </c>
      <c r="H867" s="453"/>
      <c r="I867" s="453">
        <v>2012</v>
      </c>
      <c r="J867" s="453"/>
      <c r="K867" s="453"/>
      <c r="L867" s="453"/>
      <c r="M867" s="453"/>
      <c r="N867" s="453">
        <v>6</v>
      </c>
      <c r="O867" s="453">
        <v>12786</v>
      </c>
      <c r="P867" s="523"/>
      <c r="Q867" s="454">
        <v>2131</v>
      </c>
    </row>
    <row r="868" spans="1:17" ht="14.4" customHeight="1" x14ac:dyDescent="0.3">
      <c r="A868" s="448" t="s">
        <v>1187</v>
      </c>
      <c r="B868" s="449" t="s">
        <v>997</v>
      </c>
      <c r="C868" s="449" t="s">
        <v>998</v>
      </c>
      <c r="D868" s="449" t="s">
        <v>1108</v>
      </c>
      <c r="E868" s="449" t="s">
        <v>1109</v>
      </c>
      <c r="F868" s="453"/>
      <c r="G868" s="453"/>
      <c r="H868" s="453"/>
      <c r="I868" s="453"/>
      <c r="J868" s="453"/>
      <c r="K868" s="453"/>
      <c r="L868" s="453"/>
      <c r="M868" s="453"/>
      <c r="N868" s="453">
        <v>1</v>
      </c>
      <c r="O868" s="453">
        <v>289</v>
      </c>
      <c r="P868" s="523"/>
      <c r="Q868" s="454">
        <v>289</v>
      </c>
    </row>
    <row r="869" spans="1:17" ht="14.4" customHeight="1" x14ac:dyDescent="0.3">
      <c r="A869" s="448" t="s">
        <v>1187</v>
      </c>
      <c r="B869" s="449" t="s">
        <v>997</v>
      </c>
      <c r="C869" s="449" t="s">
        <v>998</v>
      </c>
      <c r="D869" s="449" t="s">
        <v>1116</v>
      </c>
      <c r="E869" s="449" t="s">
        <v>1117</v>
      </c>
      <c r="F869" s="453"/>
      <c r="G869" s="453"/>
      <c r="H869" s="453"/>
      <c r="I869" s="453"/>
      <c r="J869" s="453"/>
      <c r="K869" s="453"/>
      <c r="L869" s="453"/>
      <c r="M869" s="453"/>
      <c r="N869" s="453">
        <v>1</v>
      </c>
      <c r="O869" s="453">
        <v>0</v>
      </c>
      <c r="P869" s="523"/>
      <c r="Q869" s="454">
        <v>0</v>
      </c>
    </row>
    <row r="870" spans="1:17" ht="14.4" customHeight="1" x14ac:dyDescent="0.3">
      <c r="A870" s="448" t="s">
        <v>1188</v>
      </c>
      <c r="B870" s="449" t="s">
        <v>997</v>
      </c>
      <c r="C870" s="449" t="s">
        <v>998</v>
      </c>
      <c r="D870" s="449" t="s">
        <v>1001</v>
      </c>
      <c r="E870" s="449" t="s">
        <v>1002</v>
      </c>
      <c r="F870" s="453">
        <v>0</v>
      </c>
      <c r="G870" s="453">
        <v>0</v>
      </c>
      <c r="H870" s="453"/>
      <c r="I870" s="453"/>
      <c r="J870" s="453"/>
      <c r="K870" s="453"/>
      <c r="L870" s="453"/>
      <c r="M870" s="453"/>
      <c r="N870" s="453"/>
      <c r="O870" s="453"/>
      <c r="P870" s="523"/>
      <c r="Q870" s="454"/>
    </row>
    <row r="871" spans="1:17" ht="14.4" customHeight="1" x14ac:dyDescent="0.3">
      <c r="A871" s="448" t="s">
        <v>1188</v>
      </c>
      <c r="B871" s="449" t="s">
        <v>997</v>
      </c>
      <c r="C871" s="449" t="s">
        <v>998</v>
      </c>
      <c r="D871" s="449" t="s">
        <v>1003</v>
      </c>
      <c r="E871" s="449" t="s">
        <v>1004</v>
      </c>
      <c r="F871" s="453">
        <v>310</v>
      </c>
      <c r="G871" s="453">
        <v>16740</v>
      </c>
      <c r="H871" s="453">
        <v>1.2548725637181408</v>
      </c>
      <c r="I871" s="453">
        <v>54</v>
      </c>
      <c r="J871" s="453">
        <v>230</v>
      </c>
      <c r="K871" s="453">
        <v>13340</v>
      </c>
      <c r="L871" s="453">
        <v>1</v>
      </c>
      <c r="M871" s="453">
        <v>58</v>
      </c>
      <c r="N871" s="453">
        <v>131</v>
      </c>
      <c r="O871" s="453">
        <v>7598</v>
      </c>
      <c r="P871" s="523">
        <v>0.56956521739130439</v>
      </c>
      <c r="Q871" s="454">
        <v>58</v>
      </c>
    </row>
    <row r="872" spans="1:17" ht="14.4" customHeight="1" x14ac:dyDescent="0.3">
      <c r="A872" s="448" t="s">
        <v>1188</v>
      </c>
      <c r="B872" s="449" t="s">
        <v>997</v>
      </c>
      <c r="C872" s="449" t="s">
        <v>998</v>
      </c>
      <c r="D872" s="449" t="s">
        <v>1005</v>
      </c>
      <c r="E872" s="449" t="s">
        <v>1006</v>
      </c>
      <c r="F872" s="453">
        <v>2</v>
      </c>
      <c r="G872" s="453">
        <v>246</v>
      </c>
      <c r="H872" s="453"/>
      <c r="I872" s="453">
        <v>123</v>
      </c>
      <c r="J872" s="453"/>
      <c r="K872" s="453"/>
      <c r="L872" s="453"/>
      <c r="M872" s="453"/>
      <c r="N872" s="453">
        <v>2</v>
      </c>
      <c r="O872" s="453">
        <v>262</v>
      </c>
      <c r="P872" s="523"/>
      <c r="Q872" s="454">
        <v>131</v>
      </c>
    </row>
    <row r="873" spans="1:17" ht="14.4" customHeight="1" x14ac:dyDescent="0.3">
      <c r="A873" s="448" t="s">
        <v>1188</v>
      </c>
      <c r="B873" s="449" t="s">
        <v>997</v>
      </c>
      <c r="C873" s="449" t="s">
        <v>998</v>
      </c>
      <c r="D873" s="449" t="s">
        <v>1013</v>
      </c>
      <c r="E873" s="449" t="s">
        <v>1014</v>
      </c>
      <c r="F873" s="453">
        <v>124</v>
      </c>
      <c r="G873" s="453">
        <v>21328</v>
      </c>
      <c r="H873" s="453">
        <v>1.2675621062641151</v>
      </c>
      <c r="I873" s="453">
        <v>172</v>
      </c>
      <c r="J873" s="453">
        <v>94</v>
      </c>
      <c r="K873" s="453">
        <v>16826</v>
      </c>
      <c r="L873" s="453">
        <v>1</v>
      </c>
      <c r="M873" s="453">
        <v>179</v>
      </c>
      <c r="N873" s="453">
        <v>114</v>
      </c>
      <c r="O873" s="453">
        <v>20520</v>
      </c>
      <c r="P873" s="523">
        <v>1.2195411862593606</v>
      </c>
      <c r="Q873" s="454">
        <v>180</v>
      </c>
    </row>
    <row r="874" spans="1:17" ht="14.4" customHeight="1" x14ac:dyDescent="0.3">
      <c r="A874" s="448" t="s">
        <v>1188</v>
      </c>
      <c r="B874" s="449" t="s">
        <v>997</v>
      </c>
      <c r="C874" s="449" t="s">
        <v>998</v>
      </c>
      <c r="D874" s="449" t="s">
        <v>1015</v>
      </c>
      <c r="E874" s="449" t="s">
        <v>1016</v>
      </c>
      <c r="F874" s="453">
        <v>1</v>
      </c>
      <c r="G874" s="453">
        <v>533</v>
      </c>
      <c r="H874" s="453"/>
      <c r="I874" s="453">
        <v>533</v>
      </c>
      <c r="J874" s="453"/>
      <c r="K874" s="453"/>
      <c r="L874" s="453"/>
      <c r="M874" s="453"/>
      <c r="N874" s="453"/>
      <c r="O874" s="453"/>
      <c r="P874" s="523"/>
      <c r="Q874" s="454"/>
    </row>
    <row r="875" spans="1:17" ht="14.4" customHeight="1" x14ac:dyDescent="0.3">
      <c r="A875" s="448" t="s">
        <v>1188</v>
      </c>
      <c r="B875" s="449" t="s">
        <v>997</v>
      </c>
      <c r="C875" s="449" t="s">
        <v>998</v>
      </c>
      <c r="D875" s="449" t="s">
        <v>1017</v>
      </c>
      <c r="E875" s="449" t="s">
        <v>1018</v>
      </c>
      <c r="F875" s="453">
        <v>319</v>
      </c>
      <c r="G875" s="453">
        <v>102718</v>
      </c>
      <c r="H875" s="453">
        <v>1.4741389207807118</v>
      </c>
      <c r="I875" s="453">
        <v>322</v>
      </c>
      <c r="J875" s="453">
        <v>208</v>
      </c>
      <c r="K875" s="453">
        <v>69680</v>
      </c>
      <c r="L875" s="453">
        <v>1</v>
      </c>
      <c r="M875" s="453">
        <v>335</v>
      </c>
      <c r="N875" s="453">
        <v>200</v>
      </c>
      <c r="O875" s="453">
        <v>67200</v>
      </c>
      <c r="P875" s="523">
        <v>0.96440872560275548</v>
      </c>
      <c r="Q875" s="454">
        <v>336</v>
      </c>
    </row>
    <row r="876" spans="1:17" ht="14.4" customHeight="1" x14ac:dyDescent="0.3">
      <c r="A876" s="448" t="s">
        <v>1188</v>
      </c>
      <c r="B876" s="449" t="s">
        <v>997</v>
      </c>
      <c r="C876" s="449" t="s">
        <v>998</v>
      </c>
      <c r="D876" s="449" t="s">
        <v>1019</v>
      </c>
      <c r="E876" s="449" t="s">
        <v>1020</v>
      </c>
      <c r="F876" s="453">
        <v>114</v>
      </c>
      <c r="G876" s="453">
        <v>50046</v>
      </c>
      <c r="H876" s="453">
        <v>1.2559855443457311</v>
      </c>
      <c r="I876" s="453">
        <v>439</v>
      </c>
      <c r="J876" s="453">
        <v>87</v>
      </c>
      <c r="K876" s="453">
        <v>39846</v>
      </c>
      <c r="L876" s="453">
        <v>1</v>
      </c>
      <c r="M876" s="453">
        <v>458</v>
      </c>
      <c r="N876" s="453">
        <v>83</v>
      </c>
      <c r="O876" s="453">
        <v>38097</v>
      </c>
      <c r="P876" s="523">
        <v>0.95610600813130553</v>
      </c>
      <c r="Q876" s="454">
        <v>459</v>
      </c>
    </row>
    <row r="877" spans="1:17" ht="14.4" customHeight="1" x14ac:dyDescent="0.3">
      <c r="A877" s="448" t="s">
        <v>1188</v>
      </c>
      <c r="B877" s="449" t="s">
        <v>997</v>
      </c>
      <c r="C877" s="449" t="s">
        <v>998</v>
      </c>
      <c r="D877" s="449" t="s">
        <v>1021</v>
      </c>
      <c r="E877" s="449" t="s">
        <v>1022</v>
      </c>
      <c r="F877" s="453">
        <v>1383</v>
      </c>
      <c r="G877" s="453">
        <v>471603</v>
      </c>
      <c r="H877" s="453">
        <v>1.3313280731717645</v>
      </c>
      <c r="I877" s="453">
        <v>341</v>
      </c>
      <c r="J877" s="453">
        <v>1015</v>
      </c>
      <c r="K877" s="453">
        <v>354235</v>
      </c>
      <c r="L877" s="453">
        <v>1</v>
      </c>
      <c r="M877" s="453">
        <v>349</v>
      </c>
      <c r="N877" s="453">
        <v>1261</v>
      </c>
      <c r="O877" s="453">
        <v>440089</v>
      </c>
      <c r="P877" s="523">
        <v>1.2423645320197045</v>
      </c>
      <c r="Q877" s="454">
        <v>349</v>
      </c>
    </row>
    <row r="878" spans="1:17" ht="14.4" customHeight="1" x14ac:dyDescent="0.3">
      <c r="A878" s="448" t="s">
        <v>1188</v>
      </c>
      <c r="B878" s="449" t="s">
        <v>997</v>
      </c>
      <c r="C878" s="449" t="s">
        <v>998</v>
      </c>
      <c r="D878" s="449" t="s">
        <v>1029</v>
      </c>
      <c r="E878" s="449" t="s">
        <v>1030</v>
      </c>
      <c r="F878" s="453"/>
      <c r="G878" s="453"/>
      <c r="H878" s="453"/>
      <c r="I878" s="453"/>
      <c r="J878" s="453">
        <v>2</v>
      </c>
      <c r="K878" s="453">
        <v>234</v>
      </c>
      <c r="L878" s="453">
        <v>1</v>
      </c>
      <c r="M878" s="453">
        <v>117</v>
      </c>
      <c r="N878" s="453"/>
      <c r="O878" s="453"/>
      <c r="P878" s="523"/>
      <c r="Q878" s="454"/>
    </row>
    <row r="879" spans="1:17" ht="14.4" customHeight="1" x14ac:dyDescent="0.3">
      <c r="A879" s="448" t="s">
        <v>1188</v>
      </c>
      <c r="B879" s="449" t="s">
        <v>997</v>
      </c>
      <c r="C879" s="449" t="s">
        <v>998</v>
      </c>
      <c r="D879" s="449" t="s">
        <v>1033</v>
      </c>
      <c r="E879" s="449" t="s">
        <v>1034</v>
      </c>
      <c r="F879" s="453">
        <v>1</v>
      </c>
      <c r="G879" s="453">
        <v>47</v>
      </c>
      <c r="H879" s="453">
        <v>0.95918367346938771</v>
      </c>
      <c r="I879" s="453">
        <v>47</v>
      </c>
      <c r="J879" s="453">
        <v>1</v>
      </c>
      <c r="K879" s="453">
        <v>49</v>
      </c>
      <c r="L879" s="453">
        <v>1</v>
      </c>
      <c r="M879" s="453">
        <v>49</v>
      </c>
      <c r="N879" s="453">
        <v>3</v>
      </c>
      <c r="O879" s="453">
        <v>147</v>
      </c>
      <c r="P879" s="523">
        <v>3</v>
      </c>
      <c r="Q879" s="454">
        <v>49</v>
      </c>
    </row>
    <row r="880" spans="1:17" ht="14.4" customHeight="1" x14ac:dyDescent="0.3">
      <c r="A880" s="448" t="s">
        <v>1188</v>
      </c>
      <c r="B880" s="449" t="s">
        <v>997</v>
      </c>
      <c r="C880" s="449" t="s">
        <v>998</v>
      </c>
      <c r="D880" s="449" t="s">
        <v>1035</v>
      </c>
      <c r="E880" s="449" t="s">
        <v>1036</v>
      </c>
      <c r="F880" s="453">
        <v>6</v>
      </c>
      <c r="G880" s="453">
        <v>2256</v>
      </c>
      <c r="H880" s="453">
        <v>1.9431524547803618</v>
      </c>
      <c r="I880" s="453">
        <v>376</v>
      </c>
      <c r="J880" s="453">
        <v>3</v>
      </c>
      <c r="K880" s="453">
        <v>1161</v>
      </c>
      <c r="L880" s="453">
        <v>1</v>
      </c>
      <c r="M880" s="453">
        <v>387</v>
      </c>
      <c r="N880" s="453">
        <v>16</v>
      </c>
      <c r="O880" s="453">
        <v>6256</v>
      </c>
      <c r="P880" s="523">
        <v>5.3884582256675282</v>
      </c>
      <c r="Q880" s="454">
        <v>391</v>
      </c>
    </row>
    <row r="881" spans="1:17" ht="14.4" customHeight="1" x14ac:dyDescent="0.3">
      <c r="A881" s="448" t="s">
        <v>1188</v>
      </c>
      <c r="B881" s="449" t="s">
        <v>997</v>
      </c>
      <c r="C881" s="449" t="s">
        <v>998</v>
      </c>
      <c r="D881" s="449" t="s">
        <v>1037</v>
      </c>
      <c r="E881" s="449" t="s">
        <v>1038</v>
      </c>
      <c r="F881" s="453">
        <v>5</v>
      </c>
      <c r="G881" s="453">
        <v>185</v>
      </c>
      <c r="H881" s="453">
        <v>1.2171052631578947</v>
      </c>
      <c r="I881" s="453">
        <v>37</v>
      </c>
      <c r="J881" s="453">
        <v>4</v>
      </c>
      <c r="K881" s="453">
        <v>152</v>
      </c>
      <c r="L881" s="453">
        <v>1</v>
      </c>
      <c r="M881" s="453">
        <v>38</v>
      </c>
      <c r="N881" s="453"/>
      <c r="O881" s="453"/>
      <c r="P881" s="523"/>
      <c r="Q881" s="454"/>
    </row>
    <row r="882" spans="1:17" ht="14.4" customHeight="1" x14ac:dyDescent="0.3">
      <c r="A882" s="448" t="s">
        <v>1188</v>
      </c>
      <c r="B882" s="449" t="s">
        <v>997</v>
      </c>
      <c r="C882" s="449" t="s">
        <v>998</v>
      </c>
      <c r="D882" s="449" t="s">
        <v>1041</v>
      </c>
      <c r="E882" s="449" t="s">
        <v>1042</v>
      </c>
      <c r="F882" s="453">
        <v>13</v>
      </c>
      <c r="G882" s="453">
        <v>8788</v>
      </c>
      <c r="H882" s="453">
        <v>0.6934974747474747</v>
      </c>
      <c r="I882" s="453">
        <v>676</v>
      </c>
      <c r="J882" s="453">
        <v>18</v>
      </c>
      <c r="K882" s="453">
        <v>12672</v>
      </c>
      <c r="L882" s="453">
        <v>1</v>
      </c>
      <c r="M882" s="453">
        <v>704</v>
      </c>
      <c r="N882" s="453">
        <v>43</v>
      </c>
      <c r="O882" s="453">
        <v>30315</v>
      </c>
      <c r="P882" s="523">
        <v>2.3922821969696968</v>
      </c>
      <c r="Q882" s="454">
        <v>705</v>
      </c>
    </row>
    <row r="883" spans="1:17" ht="14.4" customHeight="1" x14ac:dyDescent="0.3">
      <c r="A883" s="448" t="s">
        <v>1188</v>
      </c>
      <c r="B883" s="449" t="s">
        <v>997</v>
      </c>
      <c r="C883" s="449" t="s">
        <v>998</v>
      </c>
      <c r="D883" s="449" t="s">
        <v>1043</v>
      </c>
      <c r="E883" s="449" t="s">
        <v>1044</v>
      </c>
      <c r="F883" s="453">
        <v>4</v>
      </c>
      <c r="G883" s="453">
        <v>552</v>
      </c>
      <c r="H883" s="453">
        <v>1.8775510204081634</v>
      </c>
      <c r="I883" s="453">
        <v>138</v>
      </c>
      <c r="J883" s="453">
        <v>2</v>
      </c>
      <c r="K883" s="453">
        <v>294</v>
      </c>
      <c r="L883" s="453">
        <v>1</v>
      </c>
      <c r="M883" s="453">
        <v>147</v>
      </c>
      <c r="N883" s="453">
        <v>2</v>
      </c>
      <c r="O883" s="453">
        <v>294</v>
      </c>
      <c r="P883" s="523">
        <v>1</v>
      </c>
      <c r="Q883" s="454">
        <v>147</v>
      </c>
    </row>
    <row r="884" spans="1:17" ht="14.4" customHeight="1" x14ac:dyDescent="0.3">
      <c r="A884" s="448" t="s">
        <v>1188</v>
      </c>
      <c r="B884" s="449" t="s">
        <v>997</v>
      </c>
      <c r="C884" s="449" t="s">
        <v>998</v>
      </c>
      <c r="D884" s="449" t="s">
        <v>1045</v>
      </c>
      <c r="E884" s="449" t="s">
        <v>1046</v>
      </c>
      <c r="F884" s="453">
        <v>13</v>
      </c>
      <c r="G884" s="453">
        <v>3705</v>
      </c>
      <c r="H884" s="453">
        <v>1.3541666666666667</v>
      </c>
      <c r="I884" s="453">
        <v>285</v>
      </c>
      <c r="J884" s="453">
        <v>9</v>
      </c>
      <c r="K884" s="453">
        <v>2736</v>
      </c>
      <c r="L884" s="453">
        <v>1</v>
      </c>
      <c r="M884" s="453">
        <v>304</v>
      </c>
      <c r="N884" s="453">
        <v>10</v>
      </c>
      <c r="O884" s="453">
        <v>3050</v>
      </c>
      <c r="P884" s="523">
        <v>1.114766081871345</v>
      </c>
      <c r="Q884" s="454">
        <v>305</v>
      </c>
    </row>
    <row r="885" spans="1:17" ht="14.4" customHeight="1" x14ac:dyDescent="0.3">
      <c r="A885" s="448" t="s">
        <v>1188</v>
      </c>
      <c r="B885" s="449" t="s">
        <v>997</v>
      </c>
      <c r="C885" s="449" t="s">
        <v>998</v>
      </c>
      <c r="D885" s="449" t="s">
        <v>1047</v>
      </c>
      <c r="E885" s="449" t="s">
        <v>1048</v>
      </c>
      <c r="F885" s="453"/>
      <c r="G885" s="453"/>
      <c r="H885" s="453"/>
      <c r="I885" s="453"/>
      <c r="J885" s="453"/>
      <c r="K885" s="453"/>
      <c r="L885" s="453"/>
      <c r="M885" s="453"/>
      <c r="N885" s="453">
        <v>1</v>
      </c>
      <c r="O885" s="453">
        <v>3712</v>
      </c>
      <c r="P885" s="523"/>
      <c r="Q885" s="454">
        <v>3712</v>
      </c>
    </row>
    <row r="886" spans="1:17" ht="14.4" customHeight="1" x14ac:dyDescent="0.3">
      <c r="A886" s="448" t="s">
        <v>1188</v>
      </c>
      <c r="B886" s="449" t="s">
        <v>997</v>
      </c>
      <c r="C886" s="449" t="s">
        <v>998</v>
      </c>
      <c r="D886" s="449" t="s">
        <v>1049</v>
      </c>
      <c r="E886" s="449" t="s">
        <v>1050</v>
      </c>
      <c r="F886" s="453">
        <v>203</v>
      </c>
      <c r="G886" s="453">
        <v>93786</v>
      </c>
      <c r="H886" s="453">
        <v>1.427445131046239</v>
      </c>
      <c r="I886" s="453">
        <v>462</v>
      </c>
      <c r="J886" s="453">
        <v>133</v>
      </c>
      <c r="K886" s="453">
        <v>65702</v>
      </c>
      <c r="L886" s="453">
        <v>1</v>
      </c>
      <c r="M886" s="453">
        <v>494</v>
      </c>
      <c r="N886" s="453">
        <v>150</v>
      </c>
      <c r="O886" s="453">
        <v>74100</v>
      </c>
      <c r="P886" s="523">
        <v>1.1278195488721805</v>
      </c>
      <c r="Q886" s="454">
        <v>494</v>
      </c>
    </row>
    <row r="887" spans="1:17" ht="14.4" customHeight="1" x14ac:dyDescent="0.3">
      <c r="A887" s="448" t="s">
        <v>1188</v>
      </c>
      <c r="B887" s="449" t="s">
        <v>997</v>
      </c>
      <c r="C887" s="449" t="s">
        <v>998</v>
      </c>
      <c r="D887" s="449" t="s">
        <v>1053</v>
      </c>
      <c r="E887" s="449" t="s">
        <v>1054</v>
      </c>
      <c r="F887" s="453">
        <v>206</v>
      </c>
      <c r="G887" s="453">
        <v>73336</v>
      </c>
      <c r="H887" s="453">
        <v>1.4157528957528958</v>
      </c>
      <c r="I887" s="453">
        <v>356</v>
      </c>
      <c r="J887" s="453">
        <v>140</v>
      </c>
      <c r="K887" s="453">
        <v>51800</v>
      </c>
      <c r="L887" s="453">
        <v>1</v>
      </c>
      <c r="M887" s="453">
        <v>370</v>
      </c>
      <c r="N887" s="453">
        <v>166</v>
      </c>
      <c r="O887" s="453">
        <v>61420</v>
      </c>
      <c r="P887" s="523">
        <v>1.1857142857142857</v>
      </c>
      <c r="Q887" s="454">
        <v>370</v>
      </c>
    </row>
    <row r="888" spans="1:17" ht="14.4" customHeight="1" x14ac:dyDescent="0.3">
      <c r="A888" s="448" t="s">
        <v>1188</v>
      </c>
      <c r="B888" s="449" t="s">
        <v>997</v>
      </c>
      <c r="C888" s="449" t="s">
        <v>998</v>
      </c>
      <c r="D888" s="449" t="s">
        <v>1055</v>
      </c>
      <c r="E888" s="449" t="s">
        <v>1056</v>
      </c>
      <c r="F888" s="453">
        <v>6</v>
      </c>
      <c r="G888" s="453">
        <v>17502</v>
      </c>
      <c r="H888" s="453">
        <v>1.1273429951690821</v>
      </c>
      <c r="I888" s="453">
        <v>2917</v>
      </c>
      <c r="J888" s="453">
        <v>5</v>
      </c>
      <c r="K888" s="453">
        <v>15525</v>
      </c>
      <c r="L888" s="453">
        <v>1</v>
      </c>
      <c r="M888" s="453">
        <v>3105</v>
      </c>
      <c r="N888" s="453">
        <v>1</v>
      </c>
      <c r="O888" s="453">
        <v>3108</v>
      </c>
      <c r="P888" s="523">
        <v>0.20019323671497585</v>
      </c>
      <c r="Q888" s="454">
        <v>3108</v>
      </c>
    </row>
    <row r="889" spans="1:17" ht="14.4" customHeight="1" x14ac:dyDescent="0.3">
      <c r="A889" s="448" t="s">
        <v>1188</v>
      </c>
      <c r="B889" s="449" t="s">
        <v>997</v>
      </c>
      <c r="C889" s="449" t="s">
        <v>998</v>
      </c>
      <c r="D889" s="449" t="s">
        <v>1059</v>
      </c>
      <c r="E889" s="449" t="s">
        <v>1060</v>
      </c>
      <c r="F889" s="453">
        <v>28</v>
      </c>
      <c r="G889" s="453">
        <v>2940</v>
      </c>
      <c r="H889" s="453">
        <v>4.4144144144144146</v>
      </c>
      <c r="I889" s="453">
        <v>105</v>
      </c>
      <c r="J889" s="453">
        <v>6</v>
      </c>
      <c r="K889" s="453">
        <v>666</v>
      </c>
      <c r="L889" s="453">
        <v>1</v>
      </c>
      <c r="M889" s="453">
        <v>111</v>
      </c>
      <c r="N889" s="453">
        <v>10</v>
      </c>
      <c r="O889" s="453">
        <v>1110</v>
      </c>
      <c r="P889" s="523">
        <v>1.6666666666666667</v>
      </c>
      <c r="Q889" s="454">
        <v>111</v>
      </c>
    </row>
    <row r="890" spans="1:17" ht="14.4" customHeight="1" x14ac:dyDescent="0.3">
      <c r="A890" s="448" t="s">
        <v>1188</v>
      </c>
      <c r="B890" s="449" t="s">
        <v>997</v>
      </c>
      <c r="C890" s="449" t="s">
        <v>998</v>
      </c>
      <c r="D890" s="449" t="s">
        <v>1061</v>
      </c>
      <c r="E890" s="449" t="s">
        <v>1062</v>
      </c>
      <c r="F890" s="453">
        <v>1</v>
      </c>
      <c r="G890" s="453">
        <v>117</v>
      </c>
      <c r="H890" s="453">
        <v>0.93600000000000005</v>
      </c>
      <c r="I890" s="453">
        <v>117</v>
      </c>
      <c r="J890" s="453">
        <v>1</v>
      </c>
      <c r="K890" s="453">
        <v>125</v>
      </c>
      <c r="L890" s="453">
        <v>1</v>
      </c>
      <c r="M890" s="453">
        <v>125</v>
      </c>
      <c r="N890" s="453">
        <v>1</v>
      </c>
      <c r="O890" s="453">
        <v>125</v>
      </c>
      <c r="P890" s="523">
        <v>1</v>
      </c>
      <c r="Q890" s="454">
        <v>125</v>
      </c>
    </row>
    <row r="891" spans="1:17" ht="14.4" customHeight="1" x14ac:dyDescent="0.3">
      <c r="A891" s="448" t="s">
        <v>1188</v>
      </c>
      <c r="B891" s="449" t="s">
        <v>997</v>
      </c>
      <c r="C891" s="449" t="s">
        <v>998</v>
      </c>
      <c r="D891" s="449" t="s">
        <v>1063</v>
      </c>
      <c r="E891" s="449" t="s">
        <v>1064</v>
      </c>
      <c r="F891" s="453">
        <v>5</v>
      </c>
      <c r="G891" s="453">
        <v>2315</v>
      </c>
      <c r="H891" s="453">
        <v>0.6681096681096681</v>
      </c>
      <c r="I891" s="453">
        <v>463</v>
      </c>
      <c r="J891" s="453">
        <v>7</v>
      </c>
      <c r="K891" s="453">
        <v>3465</v>
      </c>
      <c r="L891" s="453">
        <v>1</v>
      </c>
      <c r="M891" s="453">
        <v>495</v>
      </c>
      <c r="N891" s="453">
        <v>8</v>
      </c>
      <c r="O891" s="453">
        <v>3960</v>
      </c>
      <c r="P891" s="523">
        <v>1.1428571428571428</v>
      </c>
      <c r="Q891" s="454">
        <v>495</v>
      </c>
    </row>
    <row r="892" spans="1:17" ht="14.4" customHeight="1" x14ac:dyDescent="0.3">
      <c r="A892" s="448" t="s">
        <v>1188</v>
      </c>
      <c r="B892" s="449" t="s">
        <v>997</v>
      </c>
      <c r="C892" s="449" t="s">
        <v>998</v>
      </c>
      <c r="D892" s="449" t="s">
        <v>1065</v>
      </c>
      <c r="E892" s="449" t="s">
        <v>1066</v>
      </c>
      <c r="F892" s="453">
        <v>10</v>
      </c>
      <c r="G892" s="453">
        <v>12680</v>
      </c>
      <c r="H892" s="453">
        <v>1.6471810859963627</v>
      </c>
      <c r="I892" s="453">
        <v>1268</v>
      </c>
      <c r="J892" s="453">
        <v>6</v>
      </c>
      <c r="K892" s="453">
        <v>7698</v>
      </c>
      <c r="L892" s="453">
        <v>1</v>
      </c>
      <c r="M892" s="453">
        <v>1283</v>
      </c>
      <c r="N892" s="453">
        <v>9</v>
      </c>
      <c r="O892" s="453">
        <v>11565</v>
      </c>
      <c r="P892" s="523">
        <v>1.5023382696804364</v>
      </c>
      <c r="Q892" s="454">
        <v>1285</v>
      </c>
    </row>
    <row r="893" spans="1:17" ht="14.4" customHeight="1" x14ac:dyDescent="0.3">
      <c r="A893" s="448" t="s">
        <v>1188</v>
      </c>
      <c r="B893" s="449" t="s">
        <v>997</v>
      </c>
      <c r="C893" s="449" t="s">
        <v>998</v>
      </c>
      <c r="D893" s="449" t="s">
        <v>1067</v>
      </c>
      <c r="E893" s="449" t="s">
        <v>1068</v>
      </c>
      <c r="F893" s="453">
        <v>308</v>
      </c>
      <c r="G893" s="453">
        <v>134596</v>
      </c>
      <c r="H893" s="453">
        <v>1.4612211221122111</v>
      </c>
      <c r="I893" s="453">
        <v>437</v>
      </c>
      <c r="J893" s="453">
        <v>202</v>
      </c>
      <c r="K893" s="453">
        <v>92112</v>
      </c>
      <c r="L893" s="453">
        <v>1</v>
      </c>
      <c r="M893" s="453">
        <v>456</v>
      </c>
      <c r="N893" s="453">
        <v>214</v>
      </c>
      <c r="O893" s="453">
        <v>97584</v>
      </c>
      <c r="P893" s="523">
        <v>1.0594059405940595</v>
      </c>
      <c r="Q893" s="454">
        <v>456</v>
      </c>
    </row>
    <row r="894" spans="1:17" ht="14.4" customHeight="1" x14ac:dyDescent="0.3">
      <c r="A894" s="448" t="s">
        <v>1188</v>
      </c>
      <c r="B894" s="449" t="s">
        <v>997</v>
      </c>
      <c r="C894" s="449" t="s">
        <v>998</v>
      </c>
      <c r="D894" s="449" t="s">
        <v>1069</v>
      </c>
      <c r="E894" s="449" t="s">
        <v>1070</v>
      </c>
      <c r="F894" s="453">
        <v>110</v>
      </c>
      <c r="G894" s="453">
        <v>5940</v>
      </c>
      <c r="H894" s="453">
        <v>2.0482758620689654</v>
      </c>
      <c r="I894" s="453">
        <v>54</v>
      </c>
      <c r="J894" s="453">
        <v>50</v>
      </c>
      <c r="K894" s="453">
        <v>2900</v>
      </c>
      <c r="L894" s="453">
        <v>1</v>
      </c>
      <c r="M894" s="453">
        <v>58</v>
      </c>
      <c r="N894" s="453">
        <v>43</v>
      </c>
      <c r="O894" s="453">
        <v>2494</v>
      </c>
      <c r="P894" s="523">
        <v>0.86</v>
      </c>
      <c r="Q894" s="454">
        <v>58</v>
      </c>
    </row>
    <row r="895" spans="1:17" ht="14.4" customHeight="1" x14ac:dyDescent="0.3">
      <c r="A895" s="448" t="s">
        <v>1188</v>
      </c>
      <c r="B895" s="449" t="s">
        <v>997</v>
      </c>
      <c r="C895" s="449" t="s">
        <v>998</v>
      </c>
      <c r="D895" s="449" t="s">
        <v>1071</v>
      </c>
      <c r="E895" s="449" t="s">
        <v>1072</v>
      </c>
      <c r="F895" s="453"/>
      <c r="G895" s="453"/>
      <c r="H895" s="453"/>
      <c r="I895" s="453"/>
      <c r="J895" s="453"/>
      <c r="K895" s="453"/>
      <c r="L895" s="453"/>
      <c r="M895" s="453"/>
      <c r="N895" s="453">
        <v>1</v>
      </c>
      <c r="O895" s="453">
        <v>2173</v>
      </c>
      <c r="P895" s="523"/>
      <c r="Q895" s="454">
        <v>2173</v>
      </c>
    </row>
    <row r="896" spans="1:17" ht="14.4" customHeight="1" x14ac:dyDescent="0.3">
      <c r="A896" s="448" t="s">
        <v>1188</v>
      </c>
      <c r="B896" s="449" t="s">
        <v>997</v>
      </c>
      <c r="C896" s="449" t="s">
        <v>998</v>
      </c>
      <c r="D896" s="449" t="s">
        <v>1073</v>
      </c>
      <c r="E896" s="449" t="s">
        <v>1074</v>
      </c>
      <c r="F896" s="453">
        <v>8</v>
      </c>
      <c r="G896" s="453">
        <v>75568</v>
      </c>
      <c r="H896" s="453">
        <v>1.9370450117912437</v>
      </c>
      <c r="I896" s="453">
        <v>9446</v>
      </c>
      <c r="J896" s="453">
        <v>4</v>
      </c>
      <c r="K896" s="453">
        <v>39012</v>
      </c>
      <c r="L896" s="453">
        <v>1</v>
      </c>
      <c r="M896" s="453">
        <v>9753</v>
      </c>
      <c r="N896" s="453">
        <v>20</v>
      </c>
      <c r="O896" s="453">
        <v>195240</v>
      </c>
      <c r="P896" s="523">
        <v>5.0046139649338661</v>
      </c>
      <c r="Q896" s="454">
        <v>9762</v>
      </c>
    </row>
    <row r="897" spans="1:17" ht="14.4" customHeight="1" x14ac:dyDescent="0.3">
      <c r="A897" s="448" t="s">
        <v>1188</v>
      </c>
      <c r="B897" s="449" t="s">
        <v>997</v>
      </c>
      <c r="C897" s="449" t="s">
        <v>998</v>
      </c>
      <c r="D897" s="449" t="s">
        <v>1075</v>
      </c>
      <c r="E897" s="449" t="s">
        <v>1076</v>
      </c>
      <c r="F897" s="453"/>
      <c r="G897" s="453"/>
      <c r="H897" s="453"/>
      <c r="I897" s="453"/>
      <c r="J897" s="453"/>
      <c r="K897" s="453"/>
      <c r="L897" s="453"/>
      <c r="M897" s="453"/>
      <c r="N897" s="453">
        <v>5</v>
      </c>
      <c r="O897" s="453">
        <v>1265</v>
      </c>
      <c r="P897" s="523"/>
      <c r="Q897" s="454">
        <v>253</v>
      </c>
    </row>
    <row r="898" spans="1:17" ht="14.4" customHeight="1" x14ac:dyDescent="0.3">
      <c r="A898" s="448" t="s">
        <v>1188</v>
      </c>
      <c r="B898" s="449" t="s">
        <v>997</v>
      </c>
      <c r="C898" s="449" t="s">
        <v>998</v>
      </c>
      <c r="D898" s="449" t="s">
        <v>1077</v>
      </c>
      <c r="E898" s="449" t="s">
        <v>1078</v>
      </c>
      <c r="F898" s="453">
        <v>18</v>
      </c>
      <c r="G898" s="453">
        <v>3042</v>
      </c>
      <c r="H898" s="453">
        <v>2.8971428571428572</v>
      </c>
      <c r="I898" s="453">
        <v>169</v>
      </c>
      <c r="J898" s="453">
        <v>6</v>
      </c>
      <c r="K898" s="453">
        <v>1050</v>
      </c>
      <c r="L898" s="453">
        <v>1</v>
      </c>
      <c r="M898" s="453">
        <v>175</v>
      </c>
      <c r="N898" s="453">
        <v>56</v>
      </c>
      <c r="O898" s="453">
        <v>9856</v>
      </c>
      <c r="P898" s="523">
        <v>9.3866666666666667</v>
      </c>
      <c r="Q898" s="454">
        <v>176</v>
      </c>
    </row>
    <row r="899" spans="1:17" ht="14.4" customHeight="1" x14ac:dyDescent="0.3">
      <c r="A899" s="448" t="s">
        <v>1188</v>
      </c>
      <c r="B899" s="449" t="s">
        <v>997</v>
      </c>
      <c r="C899" s="449" t="s">
        <v>998</v>
      </c>
      <c r="D899" s="449" t="s">
        <v>1079</v>
      </c>
      <c r="E899" s="449" t="s">
        <v>1080</v>
      </c>
      <c r="F899" s="453">
        <v>44</v>
      </c>
      <c r="G899" s="453">
        <v>3564</v>
      </c>
      <c r="H899" s="453">
        <v>0.97510259917920661</v>
      </c>
      <c r="I899" s="453">
        <v>81</v>
      </c>
      <c r="J899" s="453">
        <v>43</v>
      </c>
      <c r="K899" s="453">
        <v>3655</v>
      </c>
      <c r="L899" s="453">
        <v>1</v>
      </c>
      <c r="M899" s="453">
        <v>85</v>
      </c>
      <c r="N899" s="453">
        <v>110</v>
      </c>
      <c r="O899" s="453">
        <v>9350</v>
      </c>
      <c r="P899" s="523">
        <v>2.558139534883721</v>
      </c>
      <c r="Q899" s="454">
        <v>85</v>
      </c>
    </row>
    <row r="900" spans="1:17" ht="14.4" customHeight="1" x14ac:dyDescent="0.3">
      <c r="A900" s="448" t="s">
        <v>1188</v>
      </c>
      <c r="B900" s="449" t="s">
        <v>997</v>
      </c>
      <c r="C900" s="449" t="s">
        <v>998</v>
      </c>
      <c r="D900" s="449" t="s">
        <v>1083</v>
      </c>
      <c r="E900" s="449" t="s">
        <v>1084</v>
      </c>
      <c r="F900" s="453">
        <v>112</v>
      </c>
      <c r="G900" s="453">
        <v>18256</v>
      </c>
      <c r="H900" s="453">
        <v>1.3673882106209272</v>
      </c>
      <c r="I900" s="453">
        <v>163</v>
      </c>
      <c r="J900" s="453">
        <v>79</v>
      </c>
      <c r="K900" s="453">
        <v>13351</v>
      </c>
      <c r="L900" s="453">
        <v>1</v>
      </c>
      <c r="M900" s="453">
        <v>169</v>
      </c>
      <c r="N900" s="453">
        <v>74</v>
      </c>
      <c r="O900" s="453">
        <v>12580</v>
      </c>
      <c r="P900" s="523">
        <v>0.94225151674031904</v>
      </c>
      <c r="Q900" s="454">
        <v>170</v>
      </c>
    </row>
    <row r="901" spans="1:17" ht="14.4" customHeight="1" x14ac:dyDescent="0.3">
      <c r="A901" s="448" t="s">
        <v>1188</v>
      </c>
      <c r="B901" s="449" t="s">
        <v>997</v>
      </c>
      <c r="C901" s="449" t="s">
        <v>998</v>
      </c>
      <c r="D901" s="449" t="s">
        <v>1085</v>
      </c>
      <c r="E901" s="449" t="s">
        <v>1086</v>
      </c>
      <c r="F901" s="453">
        <v>4</v>
      </c>
      <c r="G901" s="453">
        <v>112</v>
      </c>
      <c r="H901" s="453">
        <v>1.9310344827586208</v>
      </c>
      <c r="I901" s="453">
        <v>28</v>
      </c>
      <c r="J901" s="453">
        <v>2</v>
      </c>
      <c r="K901" s="453">
        <v>58</v>
      </c>
      <c r="L901" s="453">
        <v>1</v>
      </c>
      <c r="M901" s="453">
        <v>29</v>
      </c>
      <c r="N901" s="453"/>
      <c r="O901" s="453"/>
      <c r="P901" s="523"/>
      <c r="Q901" s="454"/>
    </row>
    <row r="902" spans="1:17" ht="14.4" customHeight="1" x14ac:dyDescent="0.3">
      <c r="A902" s="448" t="s">
        <v>1188</v>
      </c>
      <c r="B902" s="449" t="s">
        <v>997</v>
      </c>
      <c r="C902" s="449" t="s">
        <v>998</v>
      </c>
      <c r="D902" s="449" t="s">
        <v>1087</v>
      </c>
      <c r="E902" s="449" t="s">
        <v>1088</v>
      </c>
      <c r="F902" s="453">
        <v>90</v>
      </c>
      <c r="G902" s="453">
        <v>90720</v>
      </c>
      <c r="H902" s="453">
        <v>2.4925816023738872</v>
      </c>
      <c r="I902" s="453">
        <v>1008</v>
      </c>
      <c r="J902" s="453">
        <v>36</v>
      </c>
      <c r="K902" s="453">
        <v>36396</v>
      </c>
      <c r="L902" s="453">
        <v>1</v>
      </c>
      <c r="M902" s="453">
        <v>1011</v>
      </c>
      <c r="N902" s="453">
        <v>58</v>
      </c>
      <c r="O902" s="453">
        <v>58696</v>
      </c>
      <c r="P902" s="523">
        <v>1.6127046928233872</v>
      </c>
      <c r="Q902" s="454">
        <v>1012</v>
      </c>
    </row>
    <row r="903" spans="1:17" ht="14.4" customHeight="1" x14ac:dyDescent="0.3">
      <c r="A903" s="448" t="s">
        <v>1188</v>
      </c>
      <c r="B903" s="449" t="s">
        <v>997</v>
      </c>
      <c r="C903" s="449" t="s">
        <v>998</v>
      </c>
      <c r="D903" s="449" t="s">
        <v>1087</v>
      </c>
      <c r="E903" s="449"/>
      <c r="F903" s="453"/>
      <c r="G903" s="453"/>
      <c r="H903" s="453"/>
      <c r="I903" s="453"/>
      <c r="J903" s="453"/>
      <c r="K903" s="453"/>
      <c r="L903" s="453"/>
      <c r="M903" s="453"/>
      <c r="N903" s="453">
        <v>5</v>
      </c>
      <c r="O903" s="453">
        <v>5060</v>
      </c>
      <c r="P903" s="523"/>
      <c r="Q903" s="454">
        <v>1012</v>
      </c>
    </row>
    <row r="904" spans="1:17" ht="14.4" customHeight="1" x14ac:dyDescent="0.3">
      <c r="A904" s="448" t="s">
        <v>1188</v>
      </c>
      <c r="B904" s="449" t="s">
        <v>997</v>
      </c>
      <c r="C904" s="449" t="s">
        <v>998</v>
      </c>
      <c r="D904" s="449" t="s">
        <v>1089</v>
      </c>
      <c r="E904" s="449" t="s">
        <v>1090</v>
      </c>
      <c r="F904" s="453">
        <v>1</v>
      </c>
      <c r="G904" s="453">
        <v>170</v>
      </c>
      <c r="H904" s="453">
        <v>0.48295454545454547</v>
      </c>
      <c r="I904" s="453">
        <v>170</v>
      </c>
      <c r="J904" s="453">
        <v>2</v>
      </c>
      <c r="K904" s="453">
        <v>352</v>
      </c>
      <c r="L904" s="453">
        <v>1</v>
      </c>
      <c r="M904" s="453">
        <v>176</v>
      </c>
      <c r="N904" s="453">
        <v>3</v>
      </c>
      <c r="O904" s="453">
        <v>528</v>
      </c>
      <c r="P904" s="523">
        <v>1.5</v>
      </c>
      <c r="Q904" s="454">
        <v>176</v>
      </c>
    </row>
    <row r="905" spans="1:17" ht="14.4" customHeight="1" x14ac:dyDescent="0.3">
      <c r="A905" s="448" t="s">
        <v>1188</v>
      </c>
      <c r="B905" s="449" t="s">
        <v>997</v>
      </c>
      <c r="C905" s="449" t="s">
        <v>998</v>
      </c>
      <c r="D905" s="449" t="s">
        <v>1091</v>
      </c>
      <c r="E905" s="449" t="s">
        <v>1092</v>
      </c>
      <c r="F905" s="453">
        <v>64</v>
      </c>
      <c r="G905" s="453">
        <v>144896</v>
      </c>
      <c r="H905" s="453">
        <v>2.1054344667247893</v>
      </c>
      <c r="I905" s="453">
        <v>2264</v>
      </c>
      <c r="J905" s="453">
        <v>30</v>
      </c>
      <c r="K905" s="453">
        <v>68820</v>
      </c>
      <c r="L905" s="453">
        <v>1</v>
      </c>
      <c r="M905" s="453">
        <v>2294</v>
      </c>
      <c r="N905" s="453">
        <v>43</v>
      </c>
      <c r="O905" s="453">
        <v>98771</v>
      </c>
      <c r="P905" s="523">
        <v>1.435207788433595</v>
      </c>
      <c r="Q905" s="454">
        <v>2297</v>
      </c>
    </row>
    <row r="906" spans="1:17" ht="14.4" customHeight="1" x14ac:dyDescent="0.3">
      <c r="A906" s="448" t="s">
        <v>1188</v>
      </c>
      <c r="B906" s="449" t="s">
        <v>997</v>
      </c>
      <c r="C906" s="449" t="s">
        <v>998</v>
      </c>
      <c r="D906" s="449" t="s">
        <v>1093</v>
      </c>
      <c r="E906" s="449" t="s">
        <v>1094</v>
      </c>
      <c r="F906" s="453">
        <v>11</v>
      </c>
      <c r="G906" s="453">
        <v>2717</v>
      </c>
      <c r="H906" s="453">
        <v>0.93916349809885935</v>
      </c>
      <c r="I906" s="453">
        <v>247</v>
      </c>
      <c r="J906" s="453">
        <v>11</v>
      </c>
      <c r="K906" s="453">
        <v>2893</v>
      </c>
      <c r="L906" s="453">
        <v>1</v>
      </c>
      <c r="M906" s="453">
        <v>263</v>
      </c>
      <c r="N906" s="453">
        <v>68</v>
      </c>
      <c r="O906" s="453">
        <v>17952</v>
      </c>
      <c r="P906" s="523">
        <v>6.2053231939163496</v>
      </c>
      <c r="Q906" s="454">
        <v>264</v>
      </c>
    </row>
    <row r="907" spans="1:17" ht="14.4" customHeight="1" x14ac:dyDescent="0.3">
      <c r="A907" s="448" t="s">
        <v>1188</v>
      </c>
      <c r="B907" s="449" t="s">
        <v>997</v>
      </c>
      <c r="C907" s="449" t="s">
        <v>998</v>
      </c>
      <c r="D907" s="449" t="s">
        <v>1095</v>
      </c>
      <c r="E907" s="449" t="s">
        <v>1096</v>
      </c>
      <c r="F907" s="453">
        <v>65</v>
      </c>
      <c r="G907" s="453">
        <v>130780</v>
      </c>
      <c r="H907" s="453">
        <v>1.9187206572769953</v>
      </c>
      <c r="I907" s="453">
        <v>2012</v>
      </c>
      <c r="J907" s="453">
        <v>32</v>
      </c>
      <c r="K907" s="453">
        <v>68160</v>
      </c>
      <c r="L907" s="453">
        <v>1</v>
      </c>
      <c r="M907" s="453">
        <v>2130</v>
      </c>
      <c r="N907" s="453">
        <v>71</v>
      </c>
      <c r="O907" s="453">
        <v>151301</v>
      </c>
      <c r="P907" s="523">
        <v>2.2197916666666666</v>
      </c>
      <c r="Q907" s="454">
        <v>2131</v>
      </c>
    </row>
    <row r="908" spans="1:17" ht="14.4" customHeight="1" x14ac:dyDescent="0.3">
      <c r="A908" s="448" t="s">
        <v>1188</v>
      </c>
      <c r="B908" s="449" t="s">
        <v>997</v>
      </c>
      <c r="C908" s="449" t="s">
        <v>998</v>
      </c>
      <c r="D908" s="449" t="s">
        <v>1097</v>
      </c>
      <c r="E908" s="449" t="s">
        <v>1098</v>
      </c>
      <c r="F908" s="453"/>
      <c r="G908" s="453"/>
      <c r="H908" s="453"/>
      <c r="I908" s="453"/>
      <c r="J908" s="453">
        <v>3</v>
      </c>
      <c r="K908" s="453">
        <v>726</v>
      </c>
      <c r="L908" s="453">
        <v>1</v>
      </c>
      <c r="M908" s="453">
        <v>242</v>
      </c>
      <c r="N908" s="453"/>
      <c r="O908" s="453"/>
      <c r="P908" s="523"/>
      <c r="Q908" s="454"/>
    </row>
    <row r="909" spans="1:17" ht="14.4" customHeight="1" x14ac:dyDescent="0.3">
      <c r="A909" s="448" t="s">
        <v>1188</v>
      </c>
      <c r="B909" s="449" t="s">
        <v>997</v>
      </c>
      <c r="C909" s="449" t="s">
        <v>998</v>
      </c>
      <c r="D909" s="449" t="s">
        <v>1099</v>
      </c>
      <c r="E909" s="449" t="s">
        <v>1100</v>
      </c>
      <c r="F909" s="453"/>
      <c r="G909" s="453"/>
      <c r="H909" s="453"/>
      <c r="I909" s="453"/>
      <c r="J909" s="453">
        <v>1</v>
      </c>
      <c r="K909" s="453">
        <v>423</v>
      </c>
      <c r="L909" s="453">
        <v>1</v>
      </c>
      <c r="M909" s="453">
        <v>423</v>
      </c>
      <c r="N909" s="453">
        <v>1</v>
      </c>
      <c r="O909" s="453">
        <v>424</v>
      </c>
      <c r="P909" s="523">
        <v>1.0023640661938533</v>
      </c>
      <c r="Q909" s="454">
        <v>424</v>
      </c>
    </row>
    <row r="910" spans="1:17" ht="14.4" customHeight="1" x14ac:dyDescent="0.3">
      <c r="A910" s="448" t="s">
        <v>1188</v>
      </c>
      <c r="B910" s="449" t="s">
        <v>997</v>
      </c>
      <c r="C910" s="449" t="s">
        <v>998</v>
      </c>
      <c r="D910" s="449" t="s">
        <v>1104</v>
      </c>
      <c r="E910" s="449" t="s">
        <v>1105</v>
      </c>
      <c r="F910" s="453">
        <v>1</v>
      </c>
      <c r="G910" s="453">
        <v>5089</v>
      </c>
      <c r="H910" s="453">
        <v>0.97565184049079756</v>
      </c>
      <c r="I910" s="453">
        <v>5089</v>
      </c>
      <c r="J910" s="453">
        <v>1</v>
      </c>
      <c r="K910" s="453">
        <v>5216</v>
      </c>
      <c r="L910" s="453">
        <v>1</v>
      </c>
      <c r="M910" s="453">
        <v>5216</v>
      </c>
      <c r="N910" s="453"/>
      <c r="O910" s="453"/>
      <c r="P910" s="523"/>
      <c r="Q910" s="454"/>
    </row>
    <row r="911" spans="1:17" ht="14.4" customHeight="1" x14ac:dyDescent="0.3">
      <c r="A911" s="448" t="s">
        <v>1188</v>
      </c>
      <c r="B911" s="449" t="s">
        <v>997</v>
      </c>
      <c r="C911" s="449" t="s">
        <v>998</v>
      </c>
      <c r="D911" s="449" t="s">
        <v>1108</v>
      </c>
      <c r="E911" s="449" t="s">
        <v>1109</v>
      </c>
      <c r="F911" s="453">
        <v>5</v>
      </c>
      <c r="G911" s="453">
        <v>1345</v>
      </c>
      <c r="H911" s="453">
        <v>1.1675347222222223</v>
      </c>
      <c r="I911" s="453">
        <v>269</v>
      </c>
      <c r="J911" s="453">
        <v>4</v>
      </c>
      <c r="K911" s="453">
        <v>1152</v>
      </c>
      <c r="L911" s="453">
        <v>1</v>
      </c>
      <c r="M911" s="453">
        <v>288</v>
      </c>
      <c r="N911" s="453">
        <v>2</v>
      </c>
      <c r="O911" s="453">
        <v>578</v>
      </c>
      <c r="P911" s="523">
        <v>0.50173611111111116</v>
      </c>
      <c r="Q911" s="454">
        <v>289</v>
      </c>
    </row>
    <row r="912" spans="1:17" ht="14.4" customHeight="1" x14ac:dyDescent="0.3">
      <c r="A912" s="448" t="s">
        <v>1188</v>
      </c>
      <c r="B912" s="449" t="s">
        <v>997</v>
      </c>
      <c r="C912" s="449" t="s">
        <v>998</v>
      </c>
      <c r="D912" s="449" t="s">
        <v>1110</v>
      </c>
      <c r="E912" s="449" t="s">
        <v>1111</v>
      </c>
      <c r="F912" s="453"/>
      <c r="G912" s="453"/>
      <c r="H912" s="453"/>
      <c r="I912" s="453"/>
      <c r="J912" s="453"/>
      <c r="K912" s="453"/>
      <c r="L912" s="453"/>
      <c r="M912" s="453"/>
      <c r="N912" s="453">
        <v>1</v>
      </c>
      <c r="O912" s="453">
        <v>1098</v>
      </c>
      <c r="P912" s="523"/>
      <c r="Q912" s="454">
        <v>1098</v>
      </c>
    </row>
    <row r="913" spans="1:17" ht="14.4" customHeight="1" x14ac:dyDescent="0.3">
      <c r="A913" s="448" t="s">
        <v>1188</v>
      </c>
      <c r="B913" s="449" t="s">
        <v>997</v>
      </c>
      <c r="C913" s="449" t="s">
        <v>998</v>
      </c>
      <c r="D913" s="449" t="s">
        <v>1112</v>
      </c>
      <c r="E913" s="449" t="s">
        <v>1113</v>
      </c>
      <c r="F913" s="453"/>
      <c r="G913" s="453"/>
      <c r="H913" s="453"/>
      <c r="I913" s="453"/>
      <c r="J913" s="453"/>
      <c r="K913" s="453"/>
      <c r="L913" s="453"/>
      <c r="M913" s="453"/>
      <c r="N913" s="453">
        <v>1</v>
      </c>
      <c r="O913" s="453">
        <v>107</v>
      </c>
      <c r="P913" s="523"/>
      <c r="Q913" s="454">
        <v>107</v>
      </c>
    </row>
    <row r="914" spans="1:17" ht="14.4" customHeight="1" x14ac:dyDescent="0.3">
      <c r="A914" s="448" t="s">
        <v>1188</v>
      </c>
      <c r="B914" s="449" t="s">
        <v>997</v>
      </c>
      <c r="C914" s="449" t="s">
        <v>998</v>
      </c>
      <c r="D914" s="449" t="s">
        <v>1114</v>
      </c>
      <c r="E914" s="449" t="s">
        <v>1115</v>
      </c>
      <c r="F914" s="453"/>
      <c r="G914" s="453"/>
      <c r="H914" s="453"/>
      <c r="I914" s="453"/>
      <c r="J914" s="453">
        <v>1</v>
      </c>
      <c r="K914" s="453">
        <v>314</v>
      </c>
      <c r="L914" s="453">
        <v>1</v>
      </c>
      <c r="M914" s="453">
        <v>314</v>
      </c>
      <c r="N914" s="453">
        <v>3</v>
      </c>
      <c r="O914" s="453">
        <v>942</v>
      </c>
      <c r="P914" s="523">
        <v>3</v>
      </c>
      <c r="Q914" s="454">
        <v>314</v>
      </c>
    </row>
    <row r="915" spans="1:17" ht="14.4" customHeight="1" x14ac:dyDescent="0.3">
      <c r="A915" s="448" t="s">
        <v>1188</v>
      </c>
      <c r="B915" s="449" t="s">
        <v>997</v>
      </c>
      <c r="C915" s="449" t="s">
        <v>998</v>
      </c>
      <c r="D915" s="449" t="s">
        <v>1169</v>
      </c>
      <c r="E915" s="449" t="s">
        <v>1170</v>
      </c>
      <c r="F915" s="453">
        <v>1</v>
      </c>
      <c r="G915" s="453">
        <v>656</v>
      </c>
      <c r="H915" s="453"/>
      <c r="I915" s="453">
        <v>656</v>
      </c>
      <c r="J915" s="453"/>
      <c r="K915" s="453"/>
      <c r="L915" s="453"/>
      <c r="M915" s="453"/>
      <c r="N915" s="453"/>
      <c r="O915" s="453"/>
      <c r="P915" s="523"/>
      <c r="Q915" s="454"/>
    </row>
    <row r="916" spans="1:17" ht="14.4" customHeight="1" x14ac:dyDescent="0.3">
      <c r="A916" s="448" t="s">
        <v>1188</v>
      </c>
      <c r="B916" s="449" t="s">
        <v>997</v>
      </c>
      <c r="C916" s="449" t="s">
        <v>998</v>
      </c>
      <c r="D916" s="449" t="s">
        <v>1116</v>
      </c>
      <c r="E916" s="449" t="s">
        <v>1117</v>
      </c>
      <c r="F916" s="453"/>
      <c r="G916" s="453"/>
      <c r="H916" s="453"/>
      <c r="I916" s="453"/>
      <c r="J916" s="453"/>
      <c r="K916" s="453"/>
      <c r="L916" s="453"/>
      <c r="M916" s="453"/>
      <c r="N916" s="453">
        <v>1</v>
      </c>
      <c r="O916" s="453">
        <v>0</v>
      </c>
      <c r="P916" s="523"/>
      <c r="Q916" s="454">
        <v>0</v>
      </c>
    </row>
    <row r="917" spans="1:17" ht="14.4" customHeight="1" x14ac:dyDescent="0.3">
      <c r="A917" s="448" t="s">
        <v>1189</v>
      </c>
      <c r="B917" s="449" t="s">
        <v>997</v>
      </c>
      <c r="C917" s="449" t="s">
        <v>998</v>
      </c>
      <c r="D917" s="449" t="s">
        <v>999</v>
      </c>
      <c r="E917" s="449" t="s">
        <v>1000</v>
      </c>
      <c r="F917" s="453">
        <v>3</v>
      </c>
      <c r="G917" s="453">
        <v>6309</v>
      </c>
      <c r="H917" s="453">
        <v>0.56684636118598386</v>
      </c>
      <c r="I917" s="453">
        <v>2103</v>
      </c>
      <c r="J917" s="453">
        <v>5</v>
      </c>
      <c r="K917" s="453">
        <v>11130</v>
      </c>
      <c r="L917" s="453">
        <v>1</v>
      </c>
      <c r="M917" s="453">
        <v>2226</v>
      </c>
      <c r="N917" s="453">
        <v>6</v>
      </c>
      <c r="O917" s="453">
        <v>13374</v>
      </c>
      <c r="P917" s="523">
        <v>1.2016172506738545</v>
      </c>
      <c r="Q917" s="454">
        <v>2229</v>
      </c>
    </row>
    <row r="918" spans="1:17" ht="14.4" customHeight="1" x14ac:dyDescent="0.3">
      <c r="A918" s="448" t="s">
        <v>1189</v>
      </c>
      <c r="B918" s="449" t="s">
        <v>997</v>
      </c>
      <c r="C918" s="449" t="s">
        <v>998</v>
      </c>
      <c r="D918" s="449" t="s">
        <v>1003</v>
      </c>
      <c r="E918" s="449" t="s">
        <v>1004</v>
      </c>
      <c r="F918" s="453">
        <v>124</v>
      </c>
      <c r="G918" s="453">
        <v>6696</v>
      </c>
      <c r="H918" s="453">
        <v>0.94629734313171288</v>
      </c>
      <c r="I918" s="453">
        <v>54</v>
      </c>
      <c r="J918" s="453">
        <v>122</v>
      </c>
      <c r="K918" s="453">
        <v>7076</v>
      </c>
      <c r="L918" s="453">
        <v>1</v>
      </c>
      <c r="M918" s="453">
        <v>58</v>
      </c>
      <c r="N918" s="453">
        <v>53</v>
      </c>
      <c r="O918" s="453">
        <v>3074</v>
      </c>
      <c r="P918" s="523">
        <v>0.4344262295081967</v>
      </c>
      <c r="Q918" s="454">
        <v>58</v>
      </c>
    </row>
    <row r="919" spans="1:17" ht="14.4" customHeight="1" x14ac:dyDescent="0.3">
      <c r="A919" s="448" t="s">
        <v>1189</v>
      </c>
      <c r="B919" s="449" t="s">
        <v>997</v>
      </c>
      <c r="C919" s="449" t="s">
        <v>998</v>
      </c>
      <c r="D919" s="449" t="s">
        <v>1005</v>
      </c>
      <c r="E919" s="449" t="s">
        <v>1006</v>
      </c>
      <c r="F919" s="453">
        <v>28</v>
      </c>
      <c r="G919" s="453">
        <v>3444</v>
      </c>
      <c r="H919" s="453">
        <v>0.82156488549618323</v>
      </c>
      <c r="I919" s="453">
        <v>123</v>
      </c>
      <c r="J919" s="453">
        <v>32</v>
      </c>
      <c r="K919" s="453">
        <v>4192</v>
      </c>
      <c r="L919" s="453">
        <v>1</v>
      </c>
      <c r="M919" s="453">
        <v>131</v>
      </c>
      <c r="N919" s="453">
        <v>10</v>
      </c>
      <c r="O919" s="453">
        <v>1310</v>
      </c>
      <c r="P919" s="523">
        <v>0.3125</v>
      </c>
      <c r="Q919" s="454">
        <v>131</v>
      </c>
    </row>
    <row r="920" spans="1:17" ht="14.4" customHeight="1" x14ac:dyDescent="0.3">
      <c r="A920" s="448" t="s">
        <v>1189</v>
      </c>
      <c r="B920" s="449" t="s">
        <v>997</v>
      </c>
      <c r="C920" s="449" t="s">
        <v>998</v>
      </c>
      <c r="D920" s="449" t="s">
        <v>1007</v>
      </c>
      <c r="E920" s="449" t="s">
        <v>1008</v>
      </c>
      <c r="F920" s="453">
        <v>2</v>
      </c>
      <c r="G920" s="453">
        <v>354</v>
      </c>
      <c r="H920" s="453">
        <v>1.873015873015873</v>
      </c>
      <c r="I920" s="453">
        <v>177</v>
      </c>
      <c r="J920" s="453">
        <v>1</v>
      </c>
      <c r="K920" s="453">
        <v>189</v>
      </c>
      <c r="L920" s="453">
        <v>1</v>
      </c>
      <c r="M920" s="453">
        <v>189</v>
      </c>
      <c r="N920" s="453">
        <v>3</v>
      </c>
      <c r="O920" s="453">
        <v>567</v>
      </c>
      <c r="P920" s="523">
        <v>3</v>
      </c>
      <c r="Q920" s="454">
        <v>189</v>
      </c>
    </row>
    <row r="921" spans="1:17" ht="14.4" customHeight="1" x14ac:dyDescent="0.3">
      <c r="A921" s="448" t="s">
        <v>1189</v>
      </c>
      <c r="B921" s="449" t="s">
        <v>997</v>
      </c>
      <c r="C921" s="449" t="s">
        <v>998</v>
      </c>
      <c r="D921" s="449" t="s">
        <v>1011</v>
      </c>
      <c r="E921" s="449" t="s">
        <v>1012</v>
      </c>
      <c r="F921" s="453">
        <v>3</v>
      </c>
      <c r="G921" s="453">
        <v>1152</v>
      </c>
      <c r="H921" s="453">
        <v>0.56609336609336613</v>
      </c>
      <c r="I921" s="453">
        <v>384</v>
      </c>
      <c r="J921" s="453">
        <v>5</v>
      </c>
      <c r="K921" s="453">
        <v>2035</v>
      </c>
      <c r="L921" s="453">
        <v>1</v>
      </c>
      <c r="M921" s="453">
        <v>407</v>
      </c>
      <c r="N921" s="453">
        <v>1</v>
      </c>
      <c r="O921" s="453">
        <v>408</v>
      </c>
      <c r="P921" s="523">
        <v>0.20049140049140049</v>
      </c>
      <c r="Q921" s="454">
        <v>408</v>
      </c>
    </row>
    <row r="922" spans="1:17" ht="14.4" customHeight="1" x14ac:dyDescent="0.3">
      <c r="A922" s="448" t="s">
        <v>1189</v>
      </c>
      <c r="B922" s="449" t="s">
        <v>997</v>
      </c>
      <c r="C922" s="449" t="s">
        <v>998</v>
      </c>
      <c r="D922" s="449" t="s">
        <v>1013</v>
      </c>
      <c r="E922" s="449" t="s">
        <v>1014</v>
      </c>
      <c r="F922" s="453">
        <v>19</v>
      </c>
      <c r="G922" s="453">
        <v>3268</v>
      </c>
      <c r="H922" s="453">
        <v>1.0142768466790812</v>
      </c>
      <c r="I922" s="453">
        <v>172</v>
      </c>
      <c r="J922" s="453">
        <v>18</v>
      </c>
      <c r="K922" s="453">
        <v>3222</v>
      </c>
      <c r="L922" s="453">
        <v>1</v>
      </c>
      <c r="M922" s="453">
        <v>179</v>
      </c>
      <c r="N922" s="453">
        <v>11</v>
      </c>
      <c r="O922" s="453">
        <v>1980</v>
      </c>
      <c r="P922" s="523">
        <v>0.61452513966480449</v>
      </c>
      <c r="Q922" s="454">
        <v>180</v>
      </c>
    </row>
    <row r="923" spans="1:17" ht="14.4" customHeight="1" x14ac:dyDescent="0.3">
      <c r="A923" s="448" t="s">
        <v>1189</v>
      </c>
      <c r="B923" s="449" t="s">
        <v>997</v>
      </c>
      <c r="C923" s="449" t="s">
        <v>998</v>
      </c>
      <c r="D923" s="449" t="s">
        <v>1015</v>
      </c>
      <c r="E923" s="449" t="s">
        <v>1016</v>
      </c>
      <c r="F923" s="453">
        <v>1</v>
      </c>
      <c r="G923" s="453">
        <v>533</v>
      </c>
      <c r="H923" s="453"/>
      <c r="I923" s="453">
        <v>533</v>
      </c>
      <c r="J923" s="453"/>
      <c r="K923" s="453"/>
      <c r="L923" s="453"/>
      <c r="M923" s="453"/>
      <c r="N923" s="453"/>
      <c r="O923" s="453"/>
      <c r="P923" s="523"/>
      <c r="Q923" s="454"/>
    </row>
    <row r="924" spans="1:17" ht="14.4" customHeight="1" x14ac:dyDescent="0.3">
      <c r="A924" s="448" t="s">
        <v>1189</v>
      </c>
      <c r="B924" s="449" t="s">
        <v>997</v>
      </c>
      <c r="C924" s="449" t="s">
        <v>998</v>
      </c>
      <c r="D924" s="449" t="s">
        <v>1017</v>
      </c>
      <c r="E924" s="449" t="s">
        <v>1018</v>
      </c>
      <c r="F924" s="453">
        <v>77</v>
      </c>
      <c r="G924" s="453">
        <v>24794</v>
      </c>
      <c r="H924" s="453">
        <v>1.0138621958699652</v>
      </c>
      <c r="I924" s="453">
        <v>322</v>
      </c>
      <c r="J924" s="453">
        <v>73</v>
      </c>
      <c r="K924" s="453">
        <v>24455</v>
      </c>
      <c r="L924" s="453">
        <v>1</v>
      </c>
      <c r="M924" s="453">
        <v>335</v>
      </c>
      <c r="N924" s="453">
        <v>86</v>
      </c>
      <c r="O924" s="453">
        <v>28896</v>
      </c>
      <c r="P924" s="523">
        <v>1.1815988550398691</v>
      </c>
      <c r="Q924" s="454">
        <v>336</v>
      </c>
    </row>
    <row r="925" spans="1:17" ht="14.4" customHeight="1" x14ac:dyDescent="0.3">
      <c r="A925" s="448" t="s">
        <v>1189</v>
      </c>
      <c r="B925" s="449" t="s">
        <v>997</v>
      </c>
      <c r="C925" s="449" t="s">
        <v>998</v>
      </c>
      <c r="D925" s="449" t="s">
        <v>1021</v>
      </c>
      <c r="E925" s="449" t="s">
        <v>1022</v>
      </c>
      <c r="F925" s="453">
        <v>74</v>
      </c>
      <c r="G925" s="453">
        <v>25234</v>
      </c>
      <c r="H925" s="453">
        <v>1.1853069660387994</v>
      </c>
      <c r="I925" s="453">
        <v>341</v>
      </c>
      <c r="J925" s="453">
        <v>61</v>
      </c>
      <c r="K925" s="453">
        <v>21289</v>
      </c>
      <c r="L925" s="453">
        <v>1</v>
      </c>
      <c r="M925" s="453">
        <v>349</v>
      </c>
      <c r="N925" s="453">
        <v>54</v>
      </c>
      <c r="O925" s="453">
        <v>18846</v>
      </c>
      <c r="P925" s="523">
        <v>0.88524590163934425</v>
      </c>
      <c r="Q925" s="454">
        <v>349</v>
      </c>
    </row>
    <row r="926" spans="1:17" ht="14.4" customHeight="1" x14ac:dyDescent="0.3">
      <c r="A926" s="448" t="s">
        <v>1189</v>
      </c>
      <c r="B926" s="449" t="s">
        <v>997</v>
      </c>
      <c r="C926" s="449" t="s">
        <v>998</v>
      </c>
      <c r="D926" s="449" t="s">
        <v>1029</v>
      </c>
      <c r="E926" s="449" t="s">
        <v>1030</v>
      </c>
      <c r="F926" s="453">
        <v>2</v>
      </c>
      <c r="G926" s="453">
        <v>218</v>
      </c>
      <c r="H926" s="453">
        <v>1.8632478632478633</v>
      </c>
      <c r="I926" s="453">
        <v>109</v>
      </c>
      <c r="J926" s="453">
        <v>1</v>
      </c>
      <c r="K926" s="453">
        <v>117</v>
      </c>
      <c r="L926" s="453">
        <v>1</v>
      </c>
      <c r="M926" s="453">
        <v>117</v>
      </c>
      <c r="N926" s="453">
        <v>1</v>
      </c>
      <c r="O926" s="453">
        <v>117</v>
      </c>
      <c r="P926" s="523">
        <v>1</v>
      </c>
      <c r="Q926" s="454">
        <v>117</v>
      </c>
    </row>
    <row r="927" spans="1:17" ht="14.4" customHeight="1" x14ac:dyDescent="0.3">
      <c r="A927" s="448" t="s">
        <v>1189</v>
      </c>
      <c r="B927" s="449" t="s">
        <v>997</v>
      </c>
      <c r="C927" s="449" t="s">
        <v>998</v>
      </c>
      <c r="D927" s="449" t="s">
        <v>1035</v>
      </c>
      <c r="E927" s="449" t="s">
        <v>1036</v>
      </c>
      <c r="F927" s="453"/>
      <c r="G927" s="453"/>
      <c r="H927" s="453"/>
      <c r="I927" s="453"/>
      <c r="J927" s="453"/>
      <c r="K927" s="453"/>
      <c r="L927" s="453"/>
      <c r="M927" s="453"/>
      <c r="N927" s="453">
        <v>1</v>
      </c>
      <c r="O927" s="453">
        <v>391</v>
      </c>
      <c r="P927" s="523"/>
      <c r="Q927" s="454">
        <v>391</v>
      </c>
    </row>
    <row r="928" spans="1:17" ht="14.4" customHeight="1" x14ac:dyDescent="0.3">
      <c r="A928" s="448" t="s">
        <v>1189</v>
      </c>
      <c r="B928" s="449" t="s">
        <v>997</v>
      </c>
      <c r="C928" s="449" t="s">
        <v>998</v>
      </c>
      <c r="D928" s="449" t="s">
        <v>1037</v>
      </c>
      <c r="E928" s="449" t="s">
        <v>1038</v>
      </c>
      <c r="F928" s="453">
        <v>2</v>
      </c>
      <c r="G928" s="453">
        <v>74</v>
      </c>
      <c r="H928" s="453">
        <v>1.9473684210526316</v>
      </c>
      <c r="I928" s="453">
        <v>37</v>
      </c>
      <c r="J928" s="453">
        <v>1</v>
      </c>
      <c r="K928" s="453">
        <v>38</v>
      </c>
      <c r="L928" s="453">
        <v>1</v>
      </c>
      <c r="M928" s="453">
        <v>38</v>
      </c>
      <c r="N928" s="453">
        <v>1</v>
      </c>
      <c r="O928" s="453">
        <v>38</v>
      </c>
      <c r="P928" s="523">
        <v>1</v>
      </c>
      <c r="Q928" s="454">
        <v>38</v>
      </c>
    </row>
    <row r="929" spans="1:17" ht="14.4" customHeight="1" x14ac:dyDescent="0.3">
      <c r="A929" s="448" t="s">
        <v>1189</v>
      </c>
      <c r="B929" s="449" t="s">
        <v>997</v>
      </c>
      <c r="C929" s="449" t="s">
        <v>998</v>
      </c>
      <c r="D929" s="449" t="s">
        <v>1041</v>
      </c>
      <c r="E929" s="449" t="s">
        <v>1042</v>
      </c>
      <c r="F929" s="453"/>
      <c r="G929" s="453"/>
      <c r="H929" s="453"/>
      <c r="I929" s="453"/>
      <c r="J929" s="453"/>
      <c r="K929" s="453"/>
      <c r="L929" s="453"/>
      <c r="M929" s="453"/>
      <c r="N929" s="453">
        <v>2</v>
      </c>
      <c r="O929" s="453">
        <v>1410</v>
      </c>
      <c r="P929" s="523"/>
      <c r="Q929" s="454">
        <v>705</v>
      </c>
    </row>
    <row r="930" spans="1:17" ht="14.4" customHeight="1" x14ac:dyDescent="0.3">
      <c r="A930" s="448" t="s">
        <v>1189</v>
      </c>
      <c r="B930" s="449" t="s">
        <v>997</v>
      </c>
      <c r="C930" s="449" t="s">
        <v>998</v>
      </c>
      <c r="D930" s="449" t="s">
        <v>1045</v>
      </c>
      <c r="E930" s="449" t="s">
        <v>1046</v>
      </c>
      <c r="F930" s="453">
        <v>67</v>
      </c>
      <c r="G930" s="453">
        <v>19095</v>
      </c>
      <c r="H930" s="453">
        <v>1.1631944444444444</v>
      </c>
      <c r="I930" s="453">
        <v>285</v>
      </c>
      <c r="J930" s="453">
        <v>54</v>
      </c>
      <c r="K930" s="453">
        <v>16416</v>
      </c>
      <c r="L930" s="453">
        <v>1</v>
      </c>
      <c r="M930" s="453">
        <v>304</v>
      </c>
      <c r="N930" s="453">
        <v>40</v>
      </c>
      <c r="O930" s="453">
        <v>12200</v>
      </c>
      <c r="P930" s="523">
        <v>0.74317738791423005</v>
      </c>
      <c r="Q930" s="454">
        <v>305</v>
      </c>
    </row>
    <row r="931" spans="1:17" ht="14.4" customHeight="1" x14ac:dyDescent="0.3">
      <c r="A931" s="448" t="s">
        <v>1189</v>
      </c>
      <c r="B931" s="449" t="s">
        <v>997</v>
      </c>
      <c r="C931" s="449" t="s">
        <v>998</v>
      </c>
      <c r="D931" s="449" t="s">
        <v>1047</v>
      </c>
      <c r="E931" s="449" t="s">
        <v>1048</v>
      </c>
      <c r="F931" s="453">
        <v>5</v>
      </c>
      <c r="G931" s="453">
        <v>17525</v>
      </c>
      <c r="H931" s="453">
        <v>0.59094281089830047</v>
      </c>
      <c r="I931" s="453">
        <v>3505</v>
      </c>
      <c r="J931" s="453">
        <v>8</v>
      </c>
      <c r="K931" s="453">
        <v>29656</v>
      </c>
      <c r="L931" s="453">
        <v>1</v>
      </c>
      <c r="M931" s="453">
        <v>3707</v>
      </c>
      <c r="N931" s="453">
        <v>3</v>
      </c>
      <c r="O931" s="453">
        <v>11136</v>
      </c>
      <c r="P931" s="523">
        <v>0.37550579983814403</v>
      </c>
      <c r="Q931" s="454">
        <v>3712</v>
      </c>
    </row>
    <row r="932" spans="1:17" ht="14.4" customHeight="1" x14ac:dyDescent="0.3">
      <c r="A932" s="448" t="s">
        <v>1189</v>
      </c>
      <c r="B932" s="449" t="s">
        <v>997</v>
      </c>
      <c r="C932" s="449" t="s">
        <v>998</v>
      </c>
      <c r="D932" s="449" t="s">
        <v>1049</v>
      </c>
      <c r="E932" s="449" t="s">
        <v>1050</v>
      </c>
      <c r="F932" s="453">
        <v>12</v>
      </c>
      <c r="G932" s="453">
        <v>5544</v>
      </c>
      <c r="H932" s="453">
        <v>0.66015718028101933</v>
      </c>
      <c r="I932" s="453">
        <v>462</v>
      </c>
      <c r="J932" s="453">
        <v>17</v>
      </c>
      <c r="K932" s="453">
        <v>8398</v>
      </c>
      <c r="L932" s="453">
        <v>1</v>
      </c>
      <c r="M932" s="453">
        <v>494</v>
      </c>
      <c r="N932" s="453">
        <v>30</v>
      </c>
      <c r="O932" s="453">
        <v>14820</v>
      </c>
      <c r="P932" s="523">
        <v>1.7647058823529411</v>
      </c>
      <c r="Q932" s="454">
        <v>494</v>
      </c>
    </row>
    <row r="933" spans="1:17" ht="14.4" customHeight="1" x14ac:dyDescent="0.3">
      <c r="A933" s="448" t="s">
        <v>1189</v>
      </c>
      <c r="B933" s="449" t="s">
        <v>997</v>
      </c>
      <c r="C933" s="449" t="s">
        <v>998</v>
      </c>
      <c r="D933" s="449" t="s">
        <v>1051</v>
      </c>
      <c r="E933" s="449" t="s">
        <v>1052</v>
      </c>
      <c r="F933" s="453"/>
      <c r="G933" s="453"/>
      <c r="H933" s="453"/>
      <c r="I933" s="453"/>
      <c r="J933" s="453">
        <v>2</v>
      </c>
      <c r="K933" s="453">
        <v>13142</v>
      </c>
      <c r="L933" s="453">
        <v>1</v>
      </c>
      <c r="M933" s="453">
        <v>6571</v>
      </c>
      <c r="N933" s="453">
        <v>1</v>
      </c>
      <c r="O933" s="453">
        <v>6580</v>
      </c>
      <c r="P933" s="523">
        <v>0.50068482727134378</v>
      </c>
      <c r="Q933" s="454">
        <v>6580</v>
      </c>
    </row>
    <row r="934" spans="1:17" ht="14.4" customHeight="1" x14ac:dyDescent="0.3">
      <c r="A934" s="448" t="s">
        <v>1189</v>
      </c>
      <c r="B934" s="449" t="s">
        <v>997</v>
      </c>
      <c r="C934" s="449" t="s">
        <v>998</v>
      </c>
      <c r="D934" s="449" t="s">
        <v>1053</v>
      </c>
      <c r="E934" s="449" t="s">
        <v>1054</v>
      </c>
      <c r="F934" s="453">
        <v>67</v>
      </c>
      <c r="G934" s="453">
        <v>23852</v>
      </c>
      <c r="H934" s="453">
        <v>0.92092664092664089</v>
      </c>
      <c r="I934" s="453">
        <v>356</v>
      </c>
      <c r="J934" s="453">
        <v>70</v>
      </c>
      <c r="K934" s="453">
        <v>25900</v>
      </c>
      <c r="L934" s="453">
        <v>1</v>
      </c>
      <c r="M934" s="453">
        <v>370</v>
      </c>
      <c r="N934" s="453">
        <v>67</v>
      </c>
      <c r="O934" s="453">
        <v>24790</v>
      </c>
      <c r="P934" s="523">
        <v>0.95714285714285718</v>
      </c>
      <c r="Q934" s="454">
        <v>370</v>
      </c>
    </row>
    <row r="935" spans="1:17" ht="14.4" customHeight="1" x14ac:dyDescent="0.3">
      <c r="A935" s="448" t="s">
        <v>1189</v>
      </c>
      <c r="B935" s="449" t="s">
        <v>997</v>
      </c>
      <c r="C935" s="449" t="s">
        <v>998</v>
      </c>
      <c r="D935" s="449" t="s">
        <v>1055</v>
      </c>
      <c r="E935" s="449" t="s">
        <v>1056</v>
      </c>
      <c r="F935" s="453"/>
      <c r="G935" s="453"/>
      <c r="H935" s="453"/>
      <c r="I935" s="453"/>
      <c r="J935" s="453">
        <v>1</v>
      </c>
      <c r="K935" s="453">
        <v>3105</v>
      </c>
      <c r="L935" s="453">
        <v>1</v>
      </c>
      <c r="M935" s="453">
        <v>3105</v>
      </c>
      <c r="N935" s="453"/>
      <c r="O935" s="453"/>
      <c r="P935" s="523"/>
      <c r="Q935" s="454"/>
    </row>
    <row r="936" spans="1:17" ht="14.4" customHeight="1" x14ac:dyDescent="0.3">
      <c r="A936" s="448" t="s">
        <v>1189</v>
      </c>
      <c r="B936" s="449" t="s">
        <v>997</v>
      </c>
      <c r="C936" s="449" t="s">
        <v>998</v>
      </c>
      <c r="D936" s="449" t="s">
        <v>1059</v>
      </c>
      <c r="E936" s="449" t="s">
        <v>1060</v>
      </c>
      <c r="F936" s="453">
        <v>10</v>
      </c>
      <c r="G936" s="453">
        <v>1050</v>
      </c>
      <c r="H936" s="453">
        <v>4.7297297297297298</v>
      </c>
      <c r="I936" s="453">
        <v>105</v>
      </c>
      <c r="J936" s="453">
        <v>2</v>
      </c>
      <c r="K936" s="453">
        <v>222</v>
      </c>
      <c r="L936" s="453">
        <v>1</v>
      </c>
      <c r="M936" s="453">
        <v>111</v>
      </c>
      <c r="N936" s="453">
        <v>3</v>
      </c>
      <c r="O936" s="453">
        <v>333</v>
      </c>
      <c r="P936" s="523">
        <v>1.5</v>
      </c>
      <c r="Q936" s="454">
        <v>111</v>
      </c>
    </row>
    <row r="937" spans="1:17" ht="14.4" customHeight="1" x14ac:dyDescent="0.3">
      <c r="A937" s="448" t="s">
        <v>1189</v>
      </c>
      <c r="B937" s="449" t="s">
        <v>997</v>
      </c>
      <c r="C937" s="449" t="s">
        <v>998</v>
      </c>
      <c r="D937" s="449" t="s">
        <v>1061</v>
      </c>
      <c r="E937" s="449" t="s">
        <v>1062</v>
      </c>
      <c r="F937" s="453">
        <v>1</v>
      </c>
      <c r="G937" s="453">
        <v>117</v>
      </c>
      <c r="H937" s="453">
        <v>0.93600000000000005</v>
      </c>
      <c r="I937" s="453">
        <v>117</v>
      </c>
      <c r="J937" s="453">
        <v>1</v>
      </c>
      <c r="K937" s="453">
        <v>125</v>
      </c>
      <c r="L937" s="453">
        <v>1</v>
      </c>
      <c r="M937" s="453">
        <v>125</v>
      </c>
      <c r="N937" s="453">
        <v>1</v>
      </c>
      <c r="O937" s="453">
        <v>125</v>
      </c>
      <c r="P937" s="523">
        <v>1</v>
      </c>
      <c r="Q937" s="454">
        <v>125</v>
      </c>
    </row>
    <row r="938" spans="1:17" ht="14.4" customHeight="1" x14ac:dyDescent="0.3">
      <c r="A938" s="448" t="s">
        <v>1189</v>
      </c>
      <c r="B938" s="449" t="s">
        <v>997</v>
      </c>
      <c r="C938" s="449" t="s">
        <v>998</v>
      </c>
      <c r="D938" s="449" t="s">
        <v>1063</v>
      </c>
      <c r="E938" s="449" t="s">
        <v>1064</v>
      </c>
      <c r="F938" s="453">
        <v>2</v>
      </c>
      <c r="G938" s="453">
        <v>926</v>
      </c>
      <c r="H938" s="453">
        <v>0.37414141414141416</v>
      </c>
      <c r="I938" s="453">
        <v>463</v>
      </c>
      <c r="J938" s="453">
        <v>5</v>
      </c>
      <c r="K938" s="453">
        <v>2475</v>
      </c>
      <c r="L938" s="453">
        <v>1</v>
      </c>
      <c r="M938" s="453">
        <v>495</v>
      </c>
      <c r="N938" s="453">
        <v>1</v>
      </c>
      <c r="O938" s="453">
        <v>495</v>
      </c>
      <c r="P938" s="523">
        <v>0.2</v>
      </c>
      <c r="Q938" s="454">
        <v>495</v>
      </c>
    </row>
    <row r="939" spans="1:17" ht="14.4" customHeight="1" x14ac:dyDescent="0.3">
      <c r="A939" s="448" t="s">
        <v>1189</v>
      </c>
      <c r="B939" s="449" t="s">
        <v>997</v>
      </c>
      <c r="C939" s="449" t="s">
        <v>998</v>
      </c>
      <c r="D939" s="449" t="s">
        <v>1065</v>
      </c>
      <c r="E939" s="449" t="s">
        <v>1066</v>
      </c>
      <c r="F939" s="453"/>
      <c r="G939" s="453"/>
      <c r="H939" s="453"/>
      <c r="I939" s="453"/>
      <c r="J939" s="453"/>
      <c r="K939" s="453"/>
      <c r="L939" s="453"/>
      <c r="M939" s="453"/>
      <c r="N939" s="453">
        <v>1</v>
      </c>
      <c r="O939" s="453">
        <v>1285</v>
      </c>
      <c r="P939" s="523"/>
      <c r="Q939" s="454">
        <v>1285</v>
      </c>
    </row>
    <row r="940" spans="1:17" ht="14.4" customHeight="1" x14ac:dyDescent="0.3">
      <c r="A940" s="448" t="s">
        <v>1189</v>
      </c>
      <c r="B940" s="449" t="s">
        <v>997</v>
      </c>
      <c r="C940" s="449" t="s">
        <v>998</v>
      </c>
      <c r="D940" s="449" t="s">
        <v>1067</v>
      </c>
      <c r="E940" s="449" t="s">
        <v>1068</v>
      </c>
      <c r="F940" s="453">
        <v>39</v>
      </c>
      <c r="G940" s="453">
        <v>17043</v>
      </c>
      <c r="H940" s="453">
        <v>1.1325757575757576</v>
      </c>
      <c r="I940" s="453">
        <v>437</v>
      </c>
      <c r="J940" s="453">
        <v>33</v>
      </c>
      <c r="K940" s="453">
        <v>15048</v>
      </c>
      <c r="L940" s="453">
        <v>1</v>
      </c>
      <c r="M940" s="453">
        <v>456</v>
      </c>
      <c r="N940" s="453">
        <v>15</v>
      </c>
      <c r="O940" s="453">
        <v>6840</v>
      </c>
      <c r="P940" s="523">
        <v>0.45454545454545453</v>
      </c>
      <c r="Q940" s="454">
        <v>456</v>
      </c>
    </row>
    <row r="941" spans="1:17" ht="14.4" customHeight="1" x14ac:dyDescent="0.3">
      <c r="A941" s="448" t="s">
        <v>1189</v>
      </c>
      <c r="B941" s="449" t="s">
        <v>997</v>
      </c>
      <c r="C941" s="449" t="s">
        <v>998</v>
      </c>
      <c r="D941" s="449" t="s">
        <v>1069</v>
      </c>
      <c r="E941" s="449" t="s">
        <v>1070</v>
      </c>
      <c r="F941" s="453">
        <v>4</v>
      </c>
      <c r="G941" s="453">
        <v>216</v>
      </c>
      <c r="H941" s="453">
        <v>0.20689655172413793</v>
      </c>
      <c r="I941" s="453">
        <v>54</v>
      </c>
      <c r="J941" s="453">
        <v>18</v>
      </c>
      <c r="K941" s="453">
        <v>1044</v>
      </c>
      <c r="L941" s="453">
        <v>1</v>
      </c>
      <c r="M941" s="453">
        <v>58</v>
      </c>
      <c r="N941" s="453">
        <v>10</v>
      </c>
      <c r="O941" s="453">
        <v>580</v>
      </c>
      <c r="P941" s="523">
        <v>0.55555555555555558</v>
      </c>
      <c r="Q941" s="454">
        <v>58</v>
      </c>
    </row>
    <row r="942" spans="1:17" ht="14.4" customHeight="1" x14ac:dyDescent="0.3">
      <c r="A942" s="448" t="s">
        <v>1189</v>
      </c>
      <c r="B942" s="449" t="s">
        <v>997</v>
      </c>
      <c r="C942" s="449" t="s">
        <v>998</v>
      </c>
      <c r="D942" s="449" t="s">
        <v>1071</v>
      </c>
      <c r="E942" s="449" t="s">
        <v>1072</v>
      </c>
      <c r="F942" s="453"/>
      <c r="G942" s="453"/>
      <c r="H942" s="453"/>
      <c r="I942" s="453"/>
      <c r="J942" s="453">
        <v>4</v>
      </c>
      <c r="K942" s="453">
        <v>8692</v>
      </c>
      <c r="L942" s="453">
        <v>1</v>
      </c>
      <c r="M942" s="453">
        <v>2173</v>
      </c>
      <c r="N942" s="453"/>
      <c r="O942" s="453"/>
      <c r="P942" s="523"/>
      <c r="Q942" s="454"/>
    </row>
    <row r="943" spans="1:17" ht="14.4" customHeight="1" x14ac:dyDescent="0.3">
      <c r="A943" s="448" t="s">
        <v>1189</v>
      </c>
      <c r="B943" s="449" t="s">
        <v>997</v>
      </c>
      <c r="C943" s="449" t="s">
        <v>998</v>
      </c>
      <c r="D943" s="449" t="s">
        <v>1077</v>
      </c>
      <c r="E943" s="449" t="s">
        <v>1078</v>
      </c>
      <c r="F943" s="453">
        <v>179</v>
      </c>
      <c r="G943" s="453">
        <v>30251</v>
      </c>
      <c r="H943" s="453">
        <v>0.70845433255269319</v>
      </c>
      <c r="I943" s="453">
        <v>169</v>
      </c>
      <c r="J943" s="453">
        <v>244</v>
      </c>
      <c r="K943" s="453">
        <v>42700</v>
      </c>
      <c r="L943" s="453">
        <v>1</v>
      </c>
      <c r="M943" s="453">
        <v>175</v>
      </c>
      <c r="N943" s="453">
        <v>271</v>
      </c>
      <c r="O943" s="453">
        <v>47696</v>
      </c>
      <c r="P943" s="523">
        <v>1.1170023419203747</v>
      </c>
      <c r="Q943" s="454">
        <v>176</v>
      </c>
    </row>
    <row r="944" spans="1:17" ht="14.4" customHeight="1" x14ac:dyDescent="0.3">
      <c r="A944" s="448" t="s">
        <v>1189</v>
      </c>
      <c r="B944" s="449" t="s">
        <v>997</v>
      </c>
      <c r="C944" s="449" t="s">
        <v>998</v>
      </c>
      <c r="D944" s="449" t="s">
        <v>1079</v>
      </c>
      <c r="E944" s="449" t="s">
        <v>1080</v>
      </c>
      <c r="F944" s="453"/>
      <c r="G944" s="453"/>
      <c r="H944" s="453"/>
      <c r="I944" s="453"/>
      <c r="J944" s="453"/>
      <c r="K944" s="453"/>
      <c r="L944" s="453"/>
      <c r="M944" s="453"/>
      <c r="N944" s="453">
        <v>4</v>
      </c>
      <c r="O944" s="453">
        <v>340</v>
      </c>
      <c r="P944" s="523"/>
      <c r="Q944" s="454">
        <v>85</v>
      </c>
    </row>
    <row r="945" spans="1:17" ht="14.4" customHeight="1" x14ac:dyDescent="0.3">
      <c r="A945" s="448" t="s">
        <v>1189</v>
      </c>
      <c r="B945" s="449" t="s">
        <v>997</v>
      </c>
      <c r="C945" s="449" t="s">
        <v>998</v>
      </c>
      <c r="D945" s="449" t="s">
        <v>1081</v>
      </c>
      <c r="E945" s="449" t="s">
        <v>1082</v>
      </c>
      <c r="F945" s="453"/>
      <c r="G945" s="453"/>
      <c r="H945" s="453"/>
      <c r="I945" s="453"/>
      <c r="J945" s="453">
        <v>1</v>
      </c>
      <c r="K945" s="453">
        <v>178</v>
      </c>
      <c r="L945" s="453">
        <v>1</v>
      </c>
      <c r="M945" s="453">
        <v>178</v>
      </c>
      <c r="N945" s="453"/>
      <c r="O945" s="453"/>
      <c r="P945" s="523"/>
      <c r="Q945" s="454"/>
    </row>
    <row r="946" spans="1:17" ht="14.4" customHeight="1" x14ac:dyDescent="0.3">
      <c r="A946" s="448" t="s">
        <v>1189</v>
      </c>
      <c r="B946" s="449" t="s">
        <v>997</v>
      </c>
      <c r="C946" s="449" t="s">
        <v>998</v>
      </c>
      <c r="D946" s="449" t="s">
        <v>1083</v>
      </c>
      <c r="E946" s="449" t="s">
        <v>1084</v>
      </c>
      <c r="F946" s="453">
        <v>1</v>
      </c>
      <c r="G946" s="453">
        <v>163</v>
      </c>
      <c r="H946" s="453">
        <v>0.16074950690335305</v>
      </c>
      <c r="I946" s="453">
        <v>163</v>
      </c>
      <c r="J946" s="453">
        <v>6</v>
      </c>
      <c r="K946" s="453">
        <v>1014</v>
      </c>
      <c r="L946" s="453">
        <v>1</v>
      </c>
      <c r="M946" s="453">
        <v>169</v>
      </c>
      <c r="N946" s="453">
        <v>5</v>
      </c>
      <c r="O946" s="453">
        <v>850</v>
      </c>
      <c r="P946" s="523">
        <v>0.83826429980276129</v>
      </c>
      <c r="Q946" s="454">
        <v>170</v>
      </c>
    </row>
    <row r="947" spans="1:17" ht="14.4" customHeight="1" x14ac:dyDescent="0.3">
      <c r="A947" s="448" t="s">
        <v>1189</v>
      </c>
      <c r="B947" s="449" t="s">
        <v>997</v>
      </c>
      <c r="C947" s="449" t="s">
        <v>998</v>
      </c>
      <c r="D947" s="449" t="s">
        <v>1087</v>
      </c>
      <c r="E947" s="449" t="s">
        <v>1088</v>
      </c>
      <c r="F947" s="453"/>
      <c r="G947" s="453"/>
      <c r="H947" s="453"/>
      <c r="I947" s="453"/>
      <c r="J947" s="453"/>
      <c r="K947" s="453"/>
      <c r="L947" s="453"/>
      <c r="M947" s="453"/>
      <c r="N947" s="453">
        <v>10</v>
      </c>
      <c r="O947" s="453">
        <v>10120</v>
      </c>
      <c r="P947" s="523"/>
      <c r="Q947" s="454">
        <v>1012</v>
      </c>
    </row>
    <row r="948" spans="1:17" ht="14.4" customHeight="1" x14ac:dyDescent="0.3">
      <c r="A948" s="448" t="s">
        <v>1189</v>
      </c>
      <c r="B948" s="449" t="s">
        <v>997</v>
      </c>
      <c r="C948" s="449" t="s">
        <v>998</v>
      </c>
      <c r="D948" s="449" t="s">
        <v>1089</v>
      </c>
      <c r="E948" s="449" t="s">
        <v>1090</v>
      </c>
      <c r="F948" s="453"/>
      <c r="G948" s="453"/>
      <c r="H948" s="453"/>
      <c r="I948" s="453"/>
      <c r="J948" s="453">
        <v>1</v>
      </c>
      <c r="K948" s="453">
        <v>176</v>
      </c>
      <c r="L948" s="453">
        <v>1</v>
      </c>
      <c r="M948" s="453">
        <v>176</v>
      </c>
      <c r="N948" s="453"/>
      <c r="O948" s="453"/>
      <c r="P948" s="523"/>
      <c r="Q948" s="454"/>
    </row>
    <row r="949" spans="1:17" ht="14.4" customHeight="1" x14ac:dyDescent="0.3">
      <c r="A949" s="448" t="s">
        <v>1189</v>
      </c>
      <c r="B949" s="449" t="s">
        <v>997</v>
      </c>
      <c r="C949" s="449" t="s">
        <v>998</v>
      </c>
      <c r="D949" s="449" t="s">
        <v>1091</v>
      </c>
      <c r="E949" s="449" t="s">
        <v>1092</v>
      </c>
      <c r="F949" s="453"/>
      <c r="G949" s="453"/>
      <c r="H949" s="453"/>
      <c r="I949" s="453"/>
      <c r="J949" s="453"/>
      <c r="K949" s="453"/>
      <c r="L949" s="453"/>
      <c r="M949" s="453"/>
      <c r="N949" s="453">
        <v>4</v>
      </c>
      <c r="O949" s="453">
        <v>9188</v>
      </c>
      <c r="P949" s="523"/>
      <c r="Q949" s="454">
        <v>2297</v>
      </c>
    </row>
    <row r="950" spans="1:17" ht="14.4" customHeight="1" x14ac:dyDescent="0.3">
      <c r="A950" s="448" t="s">
        <v>1189</v>
      </c>
      <c r="B950" s="449" t="s">
        <v>997</v>
      </c>
      <c r="C950" s="449" t="s">
        <v>998</v>
      </c>
      <c r="D950" s="449" t="s">
        <v>1093</v>
      </c>
      <c r="E950" s="449" t="s">
        <v>1094</v>
      </c>
      <c r="F950" s="453"/>
      <c r="G950" s="453"/>
      <c r="H950" s="453"/>
      <c r="I950" s="453"/>
      <c r="J950" s="453"/>
      <c r="K950" s="453"/>
      <c r="L950" s="453"/>
      <c r="M950" s="453"/>
      <c r="N950" s="453">
        <v>2</v>
      </c>
      <c r="O950" s="453">
        <v>528</v>
      </c>
      <c r="P950" s="523"/>
      <c r="Q950" s="454">
        <v>264</v>
      </c>
    </row>
    <row r="951" spans="1:17" ht="14.4" customHeight="1" x14ac:dyDescent="0.3">
      <c r="A951" s="448" t="s">
        <v>1189</v>
      </c>
      <c r="B951" s="449" t="s">
        <v>997</v>
      </c>
      <c r="C951" s="449" t="s">
        <v>998</v>
      </c>
      <c r="D951" s="449" t="s">
        <v>1095</v>
      </c>
      <c r="E951" s="449" t="s">
        <v>1096</v>
      </c>
      <c r="F951" s="453">
        <v>2</v>
      </c>
      <c r="G951" s="453">
        <v>4024</v>
      </c>
      <c r="H951" s="453">
        <v>0.37784037558685446</v>
      </c>
      <c r="I951" s="453">
        <v>2012</v>
      </c>
      <c r="J951" s="453">
        <v>5</v>
      </c>
      <c r="K951" s="453">
        <v>10650</v>
      </c>
      <c r="L951" s="453">
        <v>1</v>
      </c>
      <c r="M951" s="453">
        <v>2130</v>
      </c>
      <c r="N951" s="453"/>
      <c r="O951" s="453"/>
      <c r="P951" s="523"/>
      <c r="Q951" s="454"/>
    </row>
    <row r="952" spans="1:17" ht="14.4" customHeight="1" x14ac:dyDescent="0.3">
      <c r="A952" s="448" t="s">
        <v>1189</v>
      </c>
      <c r="B952" s="449" t="s">
        <v>997</v>
      </c>
      <c r="C952" s="449" t="s">
        <v>998</v>
      </c>
      <c r="D952" s="449" t="s">
        <v>1097</v>
      </c>
      <c r="E952" s="449" t="s">
        <v>1098</v>
      </c>
      <c r="F952" s="453">
        <v>3</v>
      </c>
      <c r="G952" s="453">
        <v>678</v>
      </c>
      <c r="H952" s="453">
        <v>0.56033057851239665</v>
      </c>
      <c r="I952" s="453">
        <v>226</v>
      </c>
      <c r="J952" s="453">
        <v>5</v>
      </c>
      <c r="K952" s="453">
        <v>1210</v>
      </c>
      <c r="L952" s="453">
        <v>1</v>
      </c>
      <c r="M952" s="453">
        <v>242</v>
      </c>
      <c r="N952" s="453">
        <v>1</v>
      </c>
      <c r="O952" s="453">
        <v>242</v>
      </c>
      <c r="P952" s="523">
        <v>0.2</v>
      </c>
      <c r="Q952" s="454">
        <v>242</v>
      </c>
    </row>
    <row r="953" spans="1:17" ht="14.4" customHeight="1" x14ac:dyDescent="0.3">
      <c r="A953" s="448" t="s">
        <v>1189</v>
      </c>
      <c r="B953" s="449" t="s">
        <v>997</v>
      </c>
      <c r="C953" s="449" t="s">
        <v>998</v>
      </c>
      <c r="D953" s="449" t="s">
        <v>1099</v>
      </c>
      <c r="E953" s="449" t="s">
        <v>1100</v>
      </c>
      <c r="F953" s="453">
        <v>5</v>
      </c>
      <c r="G953" s="453">
        <v>2090</v>
      </c>
      <c r="H953" s="453">
        <v>0.61761229314420807</v>
      </c>
      <c r="I953" s="453">
        <v>418</v>
      </c>
      <c r="J953" s="453">
        <v>8</v>
      </c>
      <c r="K953" s="453">
        <v>3384</v>
      </c>
      <c r="L953" s="453">
        <v>1</v>
      </c>
      <c r="M953" s="453">
        <v>423</v>
      </c>
      <c r="N953" s="453">
        <v>7</v>
      </c>
      <c r="O953" s="453">
        <v>2968</v>
      </c>
      <c r="P953" s="523">
        <v>0.87706855791962179</v>
      </c>
      <c r="Q953" s="454">
        <v>424</v>
      </c>
    </row>
    <row r="954" spans="1:17" ht="14.4" customHeight="1" x14ac:dyDescent="0.3">
      <c r="A954" s="448" t="s">
        <v>1189</v>
      </c>
      <c r="B954" s="449" t="s">
        <v>997</v>
      </c>
      <c r="C954" s="449" t="s">
        <v>998</v>
      </c>
      <c r="D954" s="449" t="s">
        <v>1101</v>
      </c>
      <c r="E954" s="449" t="s">
        <v>1102</v>
      </c>
      <c r="F954" s="453"/>
      <c r="G954" s="453"/>
      <c r="H954" s="453"/>
      <c r="I954" s="453"/>
      <c r="J954" s="453"/>
      <c r="K954" s="453"/>
      <c r="L954" s="453"/>
      <c r="M954" s="453"/>
      <c r="N954" s="453">
        <v>1</v>
      </c>
      <c r="O954" s="453">
        <v>848</v>
      </c>
      <c r="P954" s="523"/>
      <c r="Q954" s="454">
        <v>848</v>
      </c>
    </row>
    <row r="955" spans="1:17" ht="14.4" customHeight="1" x14ac:dyDescent="0.3">
      <c r="A955" s="448" t="s">
        <v>1189</v>
      </c>
      <c r="B955" s="449" t="s">
        <v>997</v>
      </c>
      <c r="C955" s="449" t="s">
        <v>998</v>
      </c>
      <c r="D955" s="449" t="s">
        <v>1108</v>
      </c>
      <c r="E955" s="449" t="s">
        <v>1109</v>
      </c>
      <c r="F955" s="453"/>
      <c r="G955" s="453"/>
      <c r="H955" s="453"/>
      <c r="I955" s="453"/>
      <c r="J955" s="453"/>
      <c r="K955" s="453"/>
      <c r="L955" s="453"/>
      <c r="M955" s="453"/>
      <c r="N955" s="453">
        <v>1</v>
      </c>
      <c r="O955" s="453">
        <v>289</v>
      </c>
      <c r="P955" s="523"/>
      <c r="Q955" s="454">
        <v>289</v>
      </c>
    </row>
    <row r="956" spans="1:17" ht="14.4" customHeight="1" x14ac:dyDescent="0.3">
      <c r="A956" s="448" t="s">
        <v>1189</v>
      </c>
      <c r="B956" s="449" t="s">
        <v>997</v>
      </c>
      <c r="C956" s="449" t="s">
        <v>998</v>
      </c>
      <c r="D956" s="449" t="s">
        <v>1110</v>
      </c>
      <c r="E956" s="449" t="s">
        <v>1111</v>
      </c>
      <c r="F956" s="453">
        <v>2</v>
      </c>
      <c r="G956" s="453">
        <v>2100</v>
      </c>
      <c r="H956" s="453">
        <v>0.38321167883211676</v>
      </c>
      <c r="I956" s="453">
        <v>1050</v>
      </c>
      <c r="J956" s="453">
        <v>5</v>
      </c>
      <c r="K956" s="453">
        <v>5480</v>
      </c>
      <c r="L956" s="453">
        <v>1</v>
      </c>
      <c r="M956" s="453">
        <v>1096</v>
      </c>
      <c r="N956" s="453">
        <v>1</v>
      </c>
      <c r="O956" s="453">
        <v>1098</v>
      </c>
      <c r="P956" s="523">
        <v>0.20036496350364963</v>
      </c>
      <c r="Q956" s="454">
        <v>1098</v>
      </c>
    </row>
    <row r="957" spans="1:17" ht="14.4" customHeight="1" x14ac:dyDescent="0.3">
      <c r="A957" s="448" t="s">
        <v>1190</v>
      </c>
      <c r="B957" s="449" t="s">
        <v>997</v>
      </c>
      <c r="C957" s="449" t="s">
        <v>998</v>
      </c>
      <c r="D957" s="449" t="s">
        <v>999</v>
      </c>
      <c r="E957" s="449" t="s">
        <v>1000</v>
      </c>
      <c r="F957" s="453">
        <v>1</v>
      </c>
      <c r="G957" s="453">
        <v>2103</v>
      </c>
      <c r="H957" s="453">
        <v>0.18894878706199461</v>
      </c>
      <c r="I957" s="453">
        <v>2103</v>
      </c>
      <c r="J957" s="453">
        <v>5</v>
      </c>
      <c r="K957" s="453">
        <v>11130</v>
      </c>
      <c r="L957" s="453">
        <v>1</v>
      </c>
      <c r="M957" s="453">
        <v>2226</v>
      </c>
      <c r="N957" s="453">
        <v>6</v>
      </c>
      <c r="O957" s="453">
        <v>13374</v>
      </c>
      <c r="P957" s="523">
        <v>1.2016172506738545</v>
      </c>
      <c r="Q957" s="454">
        <v>2229</v>
      </c>
    </row>
    <row r="958" spans="1:17" ht="14.4" customHeight="1" x14ac:dyDescent="0.3">
      <c r="A958" s="448" t="s">
        <v>1190</v>
      </c>
      <c r="B958" s="449" t="s">
        <v>997</v>
      </c>
      <c r="C958" s="449" t="s">
        <v>998</v>
      </c>
      <c r="D958" s="449" t="s">
        <v>1003</v>
      </c>
      <c r="E958" s="449" t="s">
        <v>1004</v>
      </c>
      <c r="F958" s="453">
        <v>826</v>
      </c>
      <c r="G958" s="453">
        <v>44604</v>
      </c>
      <c r="H958" s="453">
        <v>0.76749948379103861</v>
      </c>
      <c r="I958" s="453">
        <v>54</v>
      </c>
      <c r="J958" s="453">
        <v>1002</v>
      </c>
      <c r="K958" s="453">
        <v>58116</v>
      </c>
      <c r="L958" s="453">
        <v>1</v>
      </c>
      <c r="M958" s="453">
        <v>58</v>
      </c>
      <c r="N958" s="453">
        <v>454</v>
      </c>
      <c r="O958" s="453">
        <v>26332</v>
      </c>
      <c r="P958" s="523">
        <v>0.45309381237524948</v>
      </c>
      <c r="Q958" s="454">
        <v>58</v>
      </c>
    </row>
    <row r="959" spans="1:17" ht="14.4" customHeight="1" x14ac:dyDescent="0.3">
      <c r="A959" s="448" t="s">
        <v>1190</v>
      </c>
      <c r="B959" s="449" t="s">
        <v>997</v>
      </c>
      <c r="C959" s="449" t="s">
        <v>998</v>
      </c>
      <c r="D959" s="449" t="s">
        <v>1005</v>
      </c>
      <c r="E959" s="449" t="s">
        <v>1006</v>
      </c>
      <c r="F959" s="453">
        <v>1234</v>
      </c>
      <c r="G959" s="453">
        <v>151782</v>
      </c>
      <c r="H959" s="453">
        <v>0.80517110588884355</v>
      </c>
      <c r="I959" s="453">
        <v>123</v>
      </c>
      <c r="J959" s="453">
        <v>1439</v>
      </c>
      <c r="K959" s="453">
        <v>188509</v>
      </c>
      <c r="L959" s="453">
        <v>1</v>
      </c>
      <c r="M959" s="453">
        <v>131</v>
      </c>
      <c r="N959" s="453">
        <v>273</v>
      </c>
      <c r="O959" s="453">
        <v>35763</v>
      </c>
      <c r="P959" s="523">
        <v>0.18971507991660877</v>
      </c>
      <c r="Q959" s="454">
        <v>131</v>
      </c>
    </row>
    <row r="960" spans="1:17" ht="14.4" customHeight="1" x14ac:dyDescent="0.3">
      <c r="A960" s="448" t="s">
        <v>1190</v>
      </c>
      <c r="B960" s="449" t="s">
        <v>997</v>
      </c>
      <c r="C960" s="449" t="s">
        <v>998</v>
      </c>
      <c r="D960" s="449" t="s">
        <v>1007</v>
      </c>
      <c r="E960" s="449" t="s">
        <v>1008</v>
      </c>
      <c r="F960" s="453">
        <v>73</v>
      </c>
      <c r="G960" s="453">
        <v>12921</v>
      </c>
      <c r="H960" s="453">
        <v>0.75961199294532633</v>
      </c>
      <c r="I960" s="453">
        <v>177</v>
      </c>
      <c r="J960" s="453">
        <v>90</v>
      </c>
      <c r="K960" s="453">
        <v>17010</v>
      </c>
      <c r="L960" s="453">
        <v>1</v>
      </c>
      <c r="M960" s="453">
        <v>189</v>
      </c>
      <c r="N960" s="453">
        <v>33</v>
      </c>
      <c r="O960" s="453">
        <v>6237</v>
      </c>
      <c r="P960" s="523">
        <v>0.36666666666666664</v>
      </c>
      <c r="Q960" s="454">
        <v>189</v>
      </c>
    </row>
    <row r="961" spans="1:17" ht="14.4" customHeight="1" x14ac:dyDescent="0.3">
      <c r="A961" s="448" t="s">
        <v>1190</v>
      </c>
      <c r="B961" s="449" t="s">
        <v>997</v>
      </c>
      <c r="C961" s="449" t="s">
        <v>998</v>
      </c>
      <c r="D961" s="449" t="s">
        <v>1011</v>
      </c>
      <c r="E961" s="449" t="s">
        <v>1012</v>
      </c>
      <c r="F961" s="453">
        <v>164</v>
      </c>
      <c r="G961" s="453">
        <v>62976</v>
      </c>
      <c r="H961" s="453">
        <v>0.74034539106309438</v>
      </c>
      <c r="I961" s="453">
        <v>384</v>
      </c>
      <c r="J961" s="453">
        <v>209</v>
      </c>
      <c r="K961" s="453">
        <v>85063</v>
      </c>
      <c r="L961" s="453">
        <v>1</v>
      </c>
      <c r="M961" s="453">
        <v>407</v>
      </c>
      <c r="N961" s="453">
        <v>234</v>
      </c>
      <c r="O961" s="453">
        <v>95472</v>
      </c>
      <c r="P961" s="523">
        <v>1.1223681271528161</v>
      </c>
      <c r="Q961" s="454">
        <v>408</v>
      </c>
    </row>
    <row r="962" spans="1:17" ht="14.4" customHeight="1" x14ac:dyDescent="0.3">
      <c r="A962" s="448" t="s">
        <v>1190</v>
      </c>
      <c r="B962" s="449" t="s">
        <v>997</v>
      </c>
      <c r="C962" s="449" t="s">
        <v>998</v>
      </c>
      <c r="D962" s="449" t="s">
        <v>1013</v>
      </c>
      <c r="E962" s="449" t="s">
        <v>1014</v>
      </c>
      <c r="F962" s="453">
        <v>87</v>
      </c>
      <c r="G962" s="453">
        <v>14964</v>
      </c>
      <c r="H962" s="453">
        <v>0.81958593493263232</v>
      </c>
      <c r="I962" s="453">
        <v>172</v>
      </c>
      <c r="J962" s="453">
        <v>102</v>
      </c>
      <c r="K962" s="453">
        <v>18258</v>
      </c>
      <c r="L962" s="453">
        <v>1</v>
      </c>
      <c r="M962" s="453">
        <v>179</v>
      </c>
      <c r="N962" s="453">
        <v>29</v>
      </c>
      <c r="O962" s="453">
        <v>5220</v>
      </c>
      <c r="P962" s="523">
        <v>0.28590207032533682</v>
      </c>
      <c r="Q962" s="454">
        <v>180</v>
      </c>
    </row>
    <row r="963" spans="1:17" ht="14.4" customHeight="1" x14ac:dyDescent="0.3">
      <c r="A963" s="448" t="s">
        <v>1190</v>
      </c>
      <c r="B963" s="449" t="s">
        <v>997</v>
      </c>
      <c r="C963" s="449" t="s">
        <v>998</v>
      </c>
      <c r="D963" s="449" t="s">
        <v>1017</v>
      </c>
      <c r="E963" s="449" t="s">
        <v>1018</v>
      </c>
      <c r="F963" s="453">
        <v>81</v>
      </c>
      <c r="G963" s="453">
        <v>26082</v>
      </c>
      <c r="H963" s="453">
        <v>1.2165111940298508</v>
      </c>
      <c r="I963" s="453">
        <v>322</v>
      </c>
      <c r="J963" s="453">
        <v>64</v>
      </c>
      <c r="K963" s="453">
        <v>21440</v>
      </c>
      <c r="L963" s="453">
        <v>1</v>
      </c>
      <c r="M963" s="453">
        <v>335</v>
      </c>
      <c r="N963" s="453">
        <v>36</v>
      </c>
      <c r="O963" s="453">
        <v>12096</v>
      </c>
      <c r="P963" s="523">
        <v>0.56417910447761199</v>
      </c>
      <c r="Q963" s="454">
        <v>336</v>
      </c>
    </row>
    <row r="964" spans="1:17" ht="14.4" customHeight="1" x14ac:dyDescent="0.3">
      <c r="A964" s="448" t="s">
        <v>1190</v>
      </c>
      <c r="B964" s="449" t="s">
        <v>997</v>
      </c>
      <c r="C964" s="449" t="s">
        <v>998</v>
      </c>
      <c r="D964" s="449" t="s">
        <v>1019</v>
      </c>
      <c r="E964" s="449" t="s">
        <v>1020</v>
      </c>
      <c r="F964" s="453">
        <v>1</v>
      </c>
      <c r="G964" s="453">
        <v>439</v>
      </c>
      <c r="H964" s="453"/>
      <c r="I964" s="453">
        <v>439</v>
      </c>
      <c r="J964" s="453"/>
      <c r="K964" s="453"/>
      <c r="L964" s="453"/>
      <c r="M964" s="453"/>
      <c r="N964" s="453">
        <v>4</v>
      </c>
      <c r="O964" s="453">
        <v>1836</v>
      </c>
      <c r="P964" s="523"/>
      <c r="Q964" s="454">
        <v>459</v>
      </c>
    </row>
    <row r="965" spans="1:17" ht="14.4" customHeight="1" x14ac:dyDescent="0.3">
      <c r="A965" s="448" t="s">
        <v>1190</v>
      </c>
      <c r="B965" s="449" t="s">
        <v>997</v>
      </c>
      <c r="C965" s="449" t="s">
        <v>998</v>
      </c>
      <c r="D965" s="449" t="s">
        <v>1021</v>
      </c>
      <c r="E965" s="449" t="s">
        <v>1022</v>
      </c>
      <c r="F965" s="453">
        <v>435</v>
      </c>
      <c r="G965" s="453">
        <v>148335</v>
      </c>
      <c r="H965" s="453">
        <v>0.71433387108425028</v>
      </c>
      <c r="I965" s="453">
        <v>341</v>
      </c>
      <c r="J965" s="453">
        <v>595</v>
      </c>
      <c r="K965" s="453">
        <v>207655</v>
      </c>
      <c r="L965" s="453">
        <v>1</v>
      </c>
      <c r="M965" s="453">
        <v>349</v>
      </c>
      <c r="N965" s="453">
        <v>365</v>
      </c>
      <c r="O965" s="453">
        <v>127385</v>
      </c>
      <c r="P965" s="523">
        <v>0.61344537815126055</v>
      </c>
      <c r="Q965" s="454">
        <v>349</v>
      </c>
    </row>
    <row r="966" spans="1:17" ht="14.4" customHeight="1" x14ac:dyDescent="0.3">
      <c r="A966" s="448" t="s">
        <v>1190</v>
      </c>
      <c r="B966" s="449" t="s">
        <v>997</v>
      </c>
      <c r="C966" s="449" t="s">
        <v>998</v>
      </c>
      <c r="D966" s="449" t="s">
        <v>1023</v>
      </c>
      <c r="E966" s="449" t="s">
        <v>1024</v>
      </c>
      <c r="F966" s="453">
        <v>1</v>
      </c>
      <c r="G966" s="453">
        <v>1598</v>
      </c>
      <c r="H966" s="453"/>
      <c r="I966" s="453">
        <v>1598</v>
      </c>
      <c r="J966" s="453"/>
      <c r="K966" s="453"/>
      <c r="L966" s="453"/>
      <c r="M966" s="453"/>
      <c r="N966" s="453">
        <v>2</v>
      </c>
      <c r="O966" s="453">
        <v>3306</v>
      </c>
      <c r="P966" s="523"/>
      <c r="Q966" s="454">
        <v>1653</v>
      </c>
    </row>
    <row r="967" spans="1:17" ht="14.4" customHeight="1" x14ac:dyDescent="0.3">
      <c r="A967" s="448" t="s">
        <v>1190</v>
      </c>
      <c r="B967" s="449" t="s">
        <v>997</v>
      </c>
      <c r="C967" s="449" t="s">
        <v>998</v>
      </c>
      <c r="D967" s="449" t="s">
        <v>1029</v>
      </c>
      <c r="E967" s="449" t="s">
        <v>1030</v>
      </c>
      <c r="F967" s="453">
        <v>73</v>
      </c>
      <c r="G967" s="453">
        <v>7957</v>
      </c>
      <c r="H967" s="453">
        <v>0.90678062678062676</v>
      </c>
      <c r="I967" s="453">
        <v>109</v>
      </c>
      <c r="J967" s="453">
        <v>75</v>
      </c>
      <c r="K967" s="453">
        <v>8775</v>
      </c>
      <c r="L967" s="453">
        <v>1</v>
      </c>
      <c r="M967" s="453">
        <v>117</v>
      </c>
      <c r="N967" s="453">
        <v>121</v>
      </c>
      <c r="O967" s="453">
        <v>14157</v>
      </c>
      <c r="P967" s="523">
        <v>1.6133333333333333</v>
      </c>
      <c r="Q967" s="454">
        <v>117</v>
      </c>
    </row>
    <row r="968" spans="1:17" ht="14.4" customHeight="1" x14ac:dyDescent="0.3">
      <c r="A968" s="448" t="s">
        <v>1190</v>
      </c>
      <c r="B968" s="449" t="s">
        <v>997</v>
      </c>
      <c r="C968" s="449" t="s">
        <v>998</v>
      </c>
      <c r="D968" s="449" t="s">
        <v>1033</v>
      </c>
      <c r="E968" s="449" t="s">
        <v>1034</v>
      </c>
      <c r="F968" s="453"/>
      <c r="G968" s="453"/>
      <c r="H968" s="453"/>
      <c r="I968" s="453"/>
      <c r="J968" s="453">
        <v>1</v>
      </c>
      <c r="K968" s="453">
        <v>49</v>
      </c>
      <c r="L968" s="453">
        <v>1</v>
      </c>
      <c r="M968" s="453">
        <v>49</v>
      </c>
      <c r="N968" s="453"/>
      <c r="O968" s="453"/>
      <c r="P968" s="523"/>
      <c r="Q968" s="454"/>
    </row>
    <row r="969" spans="1:17" ht="14.4" customHeight="1" x14ac:dyDescent="0.3">
      <c r="A969" s="448" t="s">
        <v>1190</v>
      </c>
      <c r="B969" s="449" t="s">
        <v>997</v>
      </c>
      <c r="C969" s="449" t="s">
        <v>998</v>
      </c>
      <c r="D969" s="449" t="s">
        <v>1035</v>
      </c>
      <c r="E969" s="449" t="s">
        <v>1036</v>
      </c>
      <c r="F969" s="453">
        <v>5</v>
      </c>
      <c r="G969" s="453">
        <v>1880</v>
      </c>
      <c r="H969" s="453">
        <v>0.9715762273901809</v>
      </c>
      <c r="I969" s="453">
        <v>376</v>
      </c>
      <c r="J969" s="453">
        <v>5</v>
      </c>
      <c r="K969" s="453">
        <v>1935</v>
      </c>
      <c r="L969" s="453">
        <v>1</v>
      </c>
      <c r="M969" s="453">
        <v>387</v>
      </c>
      <c r="N969" s="453">
        <v>9</v>
      </c>
      <c r="O969" s="453">
        <v>3519</v>
      </c>
      <c r="P969" s="523">
        <v>1.8186046511627907</v>
      </c>
      <c r="Q969" s="454">
        <v>391</v>
      </c>
    </row>
    <row r="970" spans="1:17" ht="14.4" customHeight="1" x14ac:dyDescent="0.3">
      <c r="A970" s="448" t="s">
        <v>1190</v>
      </c>
      <c r="B970" s="449" t="s">
        <v>997</v>
      </c>
      <c r="C970" s="449" t="s">
        <v>998</v>
      </c>
      <c r="D970" s="449" t="s">
        <v>1037</v>
      </c>
      <c r="E970" s="449" t="s">
        <v>1038</v>
      </c>
      <c r="F970" s="453">
        <v>51</v>
      </c>
      <c r="G970" s="453">
        <v>1887</v>
      </c>
      <c r="H970" s="453">
        <v>0.8867481203007519</v>
      </c>
      <c r="I970" s="453">
        <v>37</v>
      </c>
      <c r="J970" s="453">
        <v>56</v>
      </c>
      <c r="K970" s="453">
        <v>2128</v>
      </c>
      <c r="L970" s="453">
        <v>1</v>
      </c>
      <c r="M970" s="453">
        <v>38</v>
      </c>
      <c r="N970" s="453">
        <v>96</v>
      </c>
      <c r="O970" s="453">
        <v>3648</v>
      </c>
      <c r="P970" s="523">
        <v>1.7142857142857142</v>
      </c>
      <c r="Q970" s="454">
        <v>38</v>
      </c>
    </row>
    <row r="971" spans="1:17" ht="14.4" customHeight="1" x14ac:dyDescent="0.3">
      <c r="A971" s="448" t="s">
        <v>1190</v>
      </c>
      <c r="B971" s="449" t="s">
        <v>997</v>
      </c>
      <c r="C971" s="449" t="s">
        <v>998</v>
      </c>
      <c r="D971" s="449" t="s">
        <v>1041</v>
      </c>
      <c r="E971" s="449" t="s">
        <v>1042</v>
      </c>
      <c r="F971" s="453">
        <v>6</v>
      </c>
      <c r="G971" s="453">
        <v>4056</v>
      </c>
      <c r="H971" s="453">
        <v>0.96022727272727271</v>
      </c>
      <c r="I971" s="453">
        <v>676</v>
      </c>
      <c r="J971" s="453">
        <v>6</v>
      </c>
      <c r="K971" s="453">
        <v>4224</v>
      </c>
      <c r="L971" s="453">
        <v>1</v>
      </c>
      <c r="M971" s="453">
        <v>704</v>
      </c>
      <c r="N971" s="453">
        <v>11</v>
      </c>
      <c r="O971" s="453">
        <v>7755</v>
      </c>
      <c r="P971" s="523">
        <v>1.8359375</v>
      </c>
      <c r="Q971" s="454">
        <v>705</v>
      </c>
    </row>
    <row r="972" spans="1:17" ht="14.4" customHeight="1" x14ac:dyDescent="0.3">
      <c r="A972" s="448" t="s">
        <v>1190</v>
      </c>
      <c r="B972" s="449" t="s">
        <v>997</v>
      </c>
      <c r="C972" s="449" t="s">
        <v>998</v>
      </c>
      <c r="D972" s="449" t="s">
        <v>1043</v>
      </c>
      <c r="E972" s="449" t="s">
        <v>1044</v>
      </c>
      <c r="F972" s="453">
        <v>1</v>
      </c>
      <c r="G972" s="453">
        <v>138</v>
      </c>
      <c r="H972" s="453"/>
      <c r="I972" s="453">
        <v>138</v>
      </c>
      <c r="J972" s="453"/>
      <c r="K972" s="453"/>
      <c r="L972" s="453"/>
      <c r="M972" s="453"/>
      <c r="N972" s="453"/>
      <c r="O972" s="453"/>
      <c r="P972" s="523"/>
      <c r="Q972" s="454"/>
    </row>
    <row r="973" spans="1:17" ht="14.4" customHeight="1" x14ac:dyDescent="0.3">
      <c r="A973" s="448" t="s">
        <v>1190</v>
      </c>
      <c r="B973" s="449" t="s">
        <v>997</v>
      </c>
      <c r="C973" s="449" t="s">
        <v>998</v>
      </c>
      <c r="D973" s="449" t="s">
        <v>1045</v>
      </c>
      <c r="E973" s="449" t="s">
        <v>1046</v>
      </c>
      <c r="F973" s="453">
        <v>687</v>
      </c>
      <c r="G973" s="453">
        <v>195795</v>
      </c>
      <c r="H973" s="453">
        <v>0.76130319148936165</v>
      </c>
      <c r="I973" s="453">
        <v>285</v>
      </c>
      <c r="J973" s="453">
        <v>846</v>
      </c>
      <c r="K973" s="453">
        <v>257184</v>
      </c>
      <c r="L973" s="453">
        <v>1</v>
      </c>
      <c r="M973" s="453">
        <v>304</v>
      </c>
      <c r="N973" s="453">
        <v>299</v>
      </c>
      <c r="O973" s="453">
        <v>91195</v>
      </c>
      <c r="P973" s="523">
        <v>0.35459048774418317</v>
      </c>
      <c r="Q973" s="454">
        <v>305</v>
      </c>
    </row>
    <row r="974" spans="1:17" ht="14.4" customHeight="1" x14ac:dyDescent="0.3">
      <c r="A974" s="448" t="s">
        <v>1190</v>
      </c>
      <c r="B974" s="449" t="s">
        <v>997</v>
      </c>
      <c r="C974" s="449" t="s">
        <v>998</v>
      </c>
      <c r="D974" s="449" t="s">
        <v>1047</v>
      </c>
      <c r="E974" s="449" t="s">
        <v>1048</v>
      </c>
      <c r="F974" s="453">
        <v>3</v>
      </c>
      <c r="G974" s="453">
        <v>10515</v>
      </c>
      <c r="H974" s="453">
        <v>0.25786595384653116</v>
      </c>
      <c r="I974" s="453">
        <v>3505</v>
      </c>
      <c r="J974" s="453">
        <v>11</v>
      </c>
      <c r="K974" s="453">
        <v>40777</v>
      </c>
      <c r="L974" s="453">
        <v>1</v>
      </c>
      <c r="M974" s="453">
        <v>3707</v>
      </c>
      <c r="N974" s="453">
        <v>12</v>
      </c>
      <c r="O974" s="453">
        <v>44544</v>
      </c>
      <c r="P974" s="523">
        <v>1.0923805086200553</v>
      </c>
      <c r="Q974" s="454">
        <v>3712</v>
      </c>
    </row>
    <row r="975" spans="1:17" ht="14.4" customHeight="1" x14ac:dyDescent="0.3">
      <c r="A975" s="448" t="s">
        <v>1190</v>
      </c>
      <c r="B975" s="449" t="s">
        <v>997</v>
      </c>
      <c r="C975" s="449" t="s">
        <v>998</v>
      </c>
      <c r="D975" s="449" t="s">
        <v>1049</v>
      </c>
      <c r="E975" s="449" t="s">
        <v>1050</v>
      </c>
      <c r="F975" s="453">
        <v>395</v>
      </c>
      <c r="G975" s="453">
        <v>182490</v>
      </c>
      <c r="H975" s="453">
        <v>0.80834344740828679</v>
      </c>
      <c r="I975" s="453">
        <v>462</v>
      </c>
      <c r="J975" s="453">
        <v>457</v>
      </c>
      <c r="K975" s="453">
        <v>225758</v>
      </c>
      <c r="L975" s="453">
        <v>1</v>
      </c>
      <c r="M975" s="453">
        <v>494</v>
      </c>
      <c r="N975" s="453">
        <v>360</v>
      </c>
      <c r="O975" s="453">
        <v>177840</v>
      </c>
      <c r="P975" s="523">
        <v>0.78774617067833697</v>
      </c>
      <c r="Q975" s="454">
        <v>494</v>
      </c>
    </row>
    <row r="976" spans="1:17" ht="14.4" customHeight="1" x14ac:dyDescent="0.3">
      <c r="A976" s="448" t="s">
        <v>1190</v>
      </c>
      <c r="B976" s="449" t="s">
        <v>997</v>
      </c>
      <c r="C976" s="449" t="s">
        <v>998</v>
      </c>
      <c r="D976" s="449" t="s">
        <v>1051</v>
      </c>
      <c r="E976" s="449" t="s">
        <v>1052</v>
      </c>
      <c r="F976" s="453"/>
      <c r="G976" s="453"/>
      <c r="H976" s="453"/>
      <c r="I976" s="453"/>
      <c r="J976" s="453">
        <v>2</v>
      </c>
      <c r="K976" s="453">
        <v>13142</v>
      </c>
      <c r="L976" s="453">
        <v>1</v>
      </c>
      <c r="M976" s="453">
        <v>6571</v>
      </c>
      <c r="N976" s="453">
        <v>3</v>
      </c>
      <c r="O976" s="453">
        <v>19740</v>
      </c>
      <c r="P976" s="523">
        <v>1.5020544818140313</v>
      </c>
      <c r="Q976" s="454">
        <v>6580</v>
      </c>
    </row>
    <row r="977" spans="1:17" ht="14.4" customHeight="1" x14ac:dyDescent="0.3">
      <c r="A977" s="448" t="s">
        <v>1190</v>
      </c>
      <c r="B977" s="449" t="s">
        <v>997</v>
      </c>
      <c r="C977" s="449" t="s">
        <v>998</v>
      </c>
      <c r="D977" s="449" t="s">
        <v>1053</v>
      </c>
      <c r="E977" s="449" t="s">
        <v>1054</v>
      </c>
      <c r="F977" s="453">
        <v>903</v>
      </c>
      <c r="G977" s="453">
        <v>321468</v>
      </c>
      <c r="H977" s="453">
        <v>0.81810963505878764</v>
      </c>
      <c r="I977" s="453">
        <v>356</v>
      </c>
      <c r="J977" s="453">
        <v>1062</v>
      </c>
      <c r="K977" s="453">
        <v>392940</v>
      </c>
      <c r="L977" s="453">
        <v>1</v>
      </c>
      <c r="M977" s="453">
        <v>370</v>
      </c>
      <c r="N977" s="453">
        <v>513</v>
      </c>
      <c r="O977" s="453">
        <v>189810</v>
      </c>
      <c r="P977" s="523">
        <v>0.48305084745762711</v>
      </c>
      <c r="Q977" s="454">
        <v>370</v>
      </c>
    </row>
    <row r="978" spans="1:17" ht="14.4" customHeight="1" x14ac:dyDescent="0.3">
      <c r="A978" s="448" t="s">
        <v>1190</v>
      </c>
      <c r="B978" s="449" t="s">
        <v>997</v>
      </c>
      <c r="C978" s="449" t="s">
        <v>998</v>
      </c>
      <c r="D978" s="449" t="s">
        <v>1057</v>
      </c>
      <c r="E978" s="449" t="s">
        <v>1058</v>
      </c>
      <c r="F978" s="453">
        <v>1</v>
      </c>
      <c r="G978" s="453">
        <v>12792</v>
      </c>
      <c r="H978" s="453">
        <v>0.99992183225201281</v>
      </c>
      <c r="I978" s="453">
        <v>12792</v>
      </c>
      <c r="J978" s="453">
        <v>1</v>
      </c>
      <c r="K978" s="453">
        <v>12793</v>
      </c>
      <c r="L978" s="453">
        <v>1</v>
      </c>
      <c r="M978" s="453">
        <v>12793</v>
      </c>
      <c r="N978" s="453">
        <v>2</v>
      </c>
      <c r="O978" s="453">
        <v>25588</v>
      </c>
      <c r="P978" s="523">
        <v>2.0001563354959742</v>
      </c>
      <c r="Q978" s="454">
        <v>12794</v>
      </c>
    </row>
    <row r="979" spans="1:17" ht="14.4" customHeight="1" x14ac:dyDescent="0.3">
      <c r="A979" s="448" t="s">
        <v>1190</v>
      </c>
      <c r="B979" s="449" t="s">
        <v>997</v>
      </c>
      <c r="C979" s="449" t="s">
        <v>998</v>
      </c>
      <c r="D979" s="449" t="s">
        <v>1059</v>
      </c>
      <c r="E979" s="449" t="s">
        <v>1060</v>
      </c>
      <c r="F979" s="453">
        <v>10</v>
      </c>
      <c r="G979" s="453">
        <v>1050</v>
      </c>
      <c r="H979" s="453"/>
      <c r="I979" s="453">
        <v>105</v>
      </c>
      <c r="J979" s="453"/>
      <c r="K979" s="453"/>
      <c r="L979" s="453"/>
      <c r="M979" s="453"/>
      <c r="N979" s="453">
        <v>4</v>
      </c>
      <c r="O979" s="453">
        <v>444</v>
      </c>
      <c r="P979" s="523"/>
      <c r="Q979" s="454">
        <v>111</v>
      </c>
    </row>
    <row r="980" spans="1:17" ht="14.4" customHeight="1" x14ac:dyDescent="0.3">
      <c r="A980" s="448" t="s">
        <v>1190</v>
      </c>
      <c r="B980" s="449" t="s">
        <v>997</v>
      </c>
      <c r="C980" s="449" t="s">
        <v>998</v>
      </c>
      <c r="D980" s="449" t="s">
        <v>1061</v>
      </c>
      <c r="E980" s="449" t="s">
        <v>1062</v>
      </c>
      <c r="F980" s="453">
        <v>28</v>
      </c>
      <c r="G980" s="453">
        <v>3276</v>
      </c>
      <c r="H980" s="453">
        <v>0.4442033898305085</v>
      </c>
      <c r="I980" s="453">
        <v>117</v>
      </c>
      <c r="J980" s="453">
        <v>59</v>
      </c>
      <c r="K980" s="453">
        <v>7375</v>
      </c>
      <c r="L980" s="453">
        <v>1</v>
      </c>
      <c r="M980" s="453">
        <v>125</v>
      </c>
      <c r="N980" s="453">
        <v>4</v>
      </c>
      <c r="O980" s="453">
        <v>500</v>
      </c>
      <c r="P980" s="523">
        <v>6.7796610169491525E-2</v>
      </c>
      <c r="Q980" s="454">
        <v>125</v>
      </c>
    </row>
    <row r="981" spans="1:17" ht="14.4" customHeight="1" x14ac:dyDescent="0.3">
      <c r="A981" s="448" t="s">
        <v>1190</v>
      </c>
      <c r="B981" s="449" t="s">
        <v>997</v>
      </c>
      <c r="C981" s="449" t="s">
        <v>998</v>
      </c>
      <c r="D981" s="449" t="s">
        <v>1063</v>
      </c>
      <c r="E981" s="449" t="s">
        <v>1064</v>
      </c>
      <c r="F981" s="453">
        <v>85</v>
      </c>
      <c r="G981" s="453">
        <v>39355</v>
      </c>
      <c r="H981" s="453">
        <v>0.86418533157663591</v>
      </c>
      <c r="I981" s="453">
        <v>463</v>
      </c>
      <c r="J981" s="453">
        <v>92</v>
      </c>
      <c r="K981" s="453">
        <v>45540</v>
      </c>
      <c r="L981" s="453">
        <v>1</v>
      </c>
      <c r="M981" s="453">
        <v>495</v>
      </c>
      <c r="N981" s="453">
        <v>161</v>
      </c>
      <c r="O981" s="453">
        <v>79695</v>
      </c>
      <c r="P981" s="523">
        <v>1.75</v>
      </c>
      <c r="Q981" s="454">
        <v>495</v>
      </c>
    </row>
    <row r="982" spans="1:17" ht="14.4" customHeight="1" x14ac:dyDescent="0.3">
      <c r="A982" s="448" t="s">
        <v>1190</v>
      </c>
      <c r="B982" s="449" t="s">
        <v>997</v>
      </c>
      <c r="C982" s="449" t="s">
        <v>998</v>
      </c>
      <c r="D982" s="449" t="s">
        <v>1065</v>
      </c>
      <c r="E982" s="449" t="s">
        <v>1066</v>
      </c>
      <c r="F982" s="453">
        <v>3</v>
      </c>
      <c r="G982" s="453">
        <v>3804</v>
      </c>
      <c r="H982" s="453">
        <v>2.9649259547934528</v>
      </c>
      <c r="I982" s="453">
        <v>1268</v>
      </c>
      <c r="J982" s="453">
        <v>1</v>
      </c>
      <c r="K982" s="453">
        <v>1283</v>
      </c>
      <c r="L982" s="453">
        <v>1</v>
      </c>
      <c r="M982" s="453">
        <v>1283</v>
      </c>
      <c r="N982" s="453">
        <v>1</v>
      </c>
      <c r="O982" s="453">
        <v>1285</v>
      </c>
      <c r="P982" s="523">
        <v>1.0015588464536243</v>
      </c>
      <c r="Q982" s="454">
        <v>1285</v>
      </c>
    </row>
    <row r="983" spans="1:17" ht="14.4" customHeight="1" x14ac:dyDescent="0.3">
      <c r="A983" s="448" t="s">
        <v>1190</v>
      </c>
      <c r="B983" s="449" t="s">
        <v>997</v>
      </c>
      <c r="C983" s="449" t="s">
        <v>998</v>
      </c>
      <c r="D983" s="449" t="s">
        <v>1065</v>
      </c>
      <c r="E983" s="449"/>
      <c r="F983" s="453">
        <v>1</v>
      </c>
      <c r="G983" s="453">
        <v>1268</v>
      </c>
      <c r="H983" s="453"/>
      <c r="I983" s="453">
        <v>1268</v>
      </c>
      <c r="J983" s="453"/>
      <c r="K983" s="453"/>
      <c r="L983" s="453"/>
      <c r="M983" s="453"/>
      <c r="N983" s="453"/>
      <c r="O983" s="453"/>
      <c r="P983" s="523"/>
      <c r="Q983" s="454"/>
    </row>
    <row r="984" spans="1:17" ht="14.4" customHeight="1" x14ac:dyDescent="0.3">
      <c r="A984" s="448" t="s">
        <v>1190</v>
      </c>
      <c r="B984" s="449" t="s">
        <v>997</v>
      </c>
      <c r="C984" s="449" t="s">
        <v>998</v>
      </c>
      <c r="D984" s="449" t="s">
        <v>1067</v>
      </c>
      <c r="E984" s="449" t="s">
        <v>1068</v>
      </c>
      <c r="F984" s="453">
        <v>16</v>
      </c>
      <c r="G984" s="453">
        <v>6992</v>
      </c>
      <c r="H984" s="453">
        <v>0.80701754385964908</v>
      </c>
      <c r="I984" s="453">
        <v>437</v>
      </c>
      <c r="J984" s="453">
        <v>19</v>
      </c>
      <c r="K984" s="453">
        <v>8664</v>
      </c>
      <c r="L984" s="453">
        <v>1</v>
      </c>
      <c r="M984" s="453">
        <v>456</v>
      </c>
      <c r="N984" s="453">
        <v>17</v>
      </c>
      <c r="O984" s="453">
        <v>7752</v>
      </c>
      <c r="P984" s="523">
        <v>0.89473684210526316</v>
      </c>
      <c r="Q984" s="454">
        <v>456</v>
      </c>
    </row>
    <row r="985" spans="1:17" ht="14.4" customHeight="1" x14ac:dyDescent="0.3">
      <c r="A985" s="448" t="s">
        <v>1190</v>
      </c>
      <c r="B985" s="449" t="s">
        <v>997</v>
      </c>
      <c r="C985" s="449" t="s">
        <v>998</v>
      </c>
      <c r="D985" s="449" t="s">
        <v>1069</v>
      </c>
      <c r="E985" s="449" t="s">
        <v>1070</v>
      </c>
      <c r="F985" s="453">
        <v>30</v>
      </c>
      <c r="G985" s="453">
        <v>1620</v>
      </c>
      <c r="H985" s="453">
        <v>0.46551724137931033</v>
      </c>
      <c r="I985" s="453">
        <v>54</v>
      </c>
      <c r="J985" s="453">
        <v>60</v>
      </c>
      <c r="K985" s="453">
        <v>3480</v>
      </c>
      <c r="L985" s="453">
        <v>1</v>
      </c>
      <c r="M985" s="453">
        <v>58</v>
      </c>
      <c r="N985" s="453">
        <v>26</v>
      </c>
      <c r="O985" s="453">
        <v>1508</v>
      </c>
      <c r="P985" s="523">
        <v>0.43333333333333335</v>
      </c>
      <c r="Q985" s="454">
        <v>58</v>
      </c>
    </row>
    <row r="986" spans="1:17" ht="14.4" customHeight="1" x14ac:dyDescent="0.3">
      <c r="A986" s="448" t="s">
        <v>1190</v>
      </c>
      <c r="B986" s="449" t="s">
        <v>997</v>
      </c>
      <c r="C986" s="449" t="s">
        <v>998</v>
      </c>
      <c r="D986" s="449" t="s">
        <v>1071</v>
      </c>
      <c r="E986" s="449" t="s">
        <v>1072</v>
      </c>
      <c r="F986" s="453">
        <v>1</v>
      </c>
      <c r="G986" s="453">
        <v>2172</v>
      </c>
      <c r="H986" s="453">
        <v>0.33317993557294062</v>
      </c>
      <c r="I986" s="453">
        <v>2172</v>
      </c>
      <c r="J986" s="453">
        <v>3</v>
      </c>
      <c r="K986" s="453">
        <v>6519</v>
      </c>
      <c r="L986" s="453">
        <v>1</v>
      </c>
      <c r="M986" s="453">
        <v>2173</v>
      </c>
      <c r="N986" s="453">
        <v>2</v>
      </c>
      <c r="O986" s="453">
        <v>4346</v>
      </c>
      <c r="P986" s="523">
        <v>0.66666666666666663</v>
      </c>
      <c r="Q986" s="454">
        <v>2173</v>
      </c>
    </row>
    <row r="987" spans="1:17" ht="14.4" customHeight="1" x14ac:dyDescent="0.3">
      <c r="A987" s="448" t="s">
        <v>1190</v>
      </c>
      <c r="B987" s="449" t="s">
        <v>997</v>
      </c>
      <c r="C987" s="449" t="s">
        <v>998</v>
      </c>
      <c r="D987" s="449" t="s">
        <v>1077</v>
      </c>
      <c r="E987" s="449" t="s">
        <v>1078</v>
      </c>
      <c r="F987" s="453">
        <v>5271</v>
      </c>
      <c r="G987" s="453">
        <v>890799</v>
      </c>
      <c r="H987" s="453">
        <v>0.93399633027522933</v>
      </c>
      <c r="I987" s="453">
        <v>169</v>
      </c>
      <c r="J987" s="453">
        <v>5450</v>
      </c>
      <c r="K987" s="453">
        <v>953750</v>
      </c>
      <c r="L987" s="453">
        <v>1</v>
      </c>
      <c r="M987" s="453">
        <v>175</v>
      </c>
      <c r="N987" s="453">
        <v>2111</v>
      </c>
      <c r="O987" s="453">
        <v>371536</v>
      </c>
      <c r="P987" s="523">
        <v>0.38955281782437745</v>
      </c>
      <c r="Q987" s="454">
        <v>176</v>
      </c>
    </row>
    <row r="988" spans="1:17" ht="14.4" customHeight="1" x14ac:dyDescent="0.3">
      <c r="A988" s="448" t="s">
        <v>1190</v>
      </c>
      <c r="B988" s="449" t="s">
        <v>997</v>
      </c>
      <c r="C988" s="449" t="s">
        <v>998</v>
      </c>
      <c r="D988" s="449" t="s">
        <v>1079</v>
      </c>
      <c r="E988" s="449" t="s">
        <v>1080</v>
      </c>
      <c r="F988" s="453">
        <v>23</v>
      </c>
      <c r="G988" s="453">
        <v>1863</v>
      </c>
      <c r="H988" s="453">
        <v>1.3698529411764706</v>
      </c>
      <c r="I988" s="453">
        <v>81</v>
      </c>
      <c r="J988" s="453">
        <v>16</v>
      </c>
      <c r="K988" s="453">
        <v>1360</v>
      </c>
      <c r="L988" s="453">
        <v>1</v>
      </c>
      <c r="M988" s="453">
        <v>85</v>
      </c>
      <c r="N988" s="453">
        <v>26</v>
      </c>
      <c r="O988" s="453">
        <v>2210</v>
      </c>
      <c r="P988" s="523">
        <v>1.625</v>
      </c>
      <c r="Q988" s="454">
        <v>85</v>
      </c>
    </row>
    <row r="989" spans="1:17" ht="14.4" customHeight="1" x14ac:dyDescent="0.3">
      <c r="A989" s="448" t="s">
        <v>1190</v>
      </c>
      <c r="B989" s="449" t="s">
        <v>997</v>
      </c>
      <c r="C989" s="449" t="s">
        <v>998</v>
      </c>
      <c r="D989" s="449" t="s">
        <v>1081</v>
      </c>
      <c r="E989" s="449" t="s">
        <v>1082</v>
      </c>
      <c r="F989" s="453">
        <v>2</v>
      </c>
      <c r="G989" s="453">
        <v>332</v>
      </c>
      <c r="H989" s="453"/>
      <c r="I989" s="453">
        <v>166</v>
      </c>
      <c r="J989" s="453"/>
      <c r="K989" s="453"/>
      <c r="L989" s="453"/>
      <c r="M989" s="453"/>
      <c r="N989" s="453">
        <v>2</v>
      </c>
      <c r="O989" s="453">
        <v>356</v>
      </c>
      <c r="P989" s="523"/>
      <c r="Q989" s="454">
        <v>178</v>
      </c>
    </row>
    <row r="990" spans="1:17" ht="14.4" customHeight="1" x14ac:dyDescent="0.3">
      <c r="A990" s="448" t="s">
        <v>1190</v>
      </c>
      <c r="B990" s="449" t="s">
        <v>997</v>
      </c>
      <c r="C990" s="449" t="s">
        <v>998</v>
      </c>
      <c r="D990" s="449" t="s">
        <v>1083</v>
      </c>
      <c r="E990" s="449" t="s">
        <v>1084</v>
      </c>
      <c r="F990" s="453">
        <v>12</v>
      </c>
      <c r="G990" s="453">
        <v>1956</v>
      </c>
      <c r="H990" s="453">
        <v>0.39910222403591106</v>
      </c>
      <c r="I990" s="453">
        <v>163</v>
      </c>
      <c r="J990" s="453">
        <v>29</v>
      </c>
      <c r="K990" s="453">
        <v>4901</v>
      </c>
      <c r="L990" s="453">
        <v>1</v>
      </c>
      <c r="M990" s="453">
        <v>169</v>
      </c>
      <c r="N990" s="453">
        <v>20</v>
      </c>
      <c r="O990" s="453">
        <v>3400</v>
      </c>
      <c r="P990" s="523">
        <v>0.69373597225056116</v>
      </c>
      <c r="Q990" s="454">
        <v>170</v>
      </c>
    </row>
    <row r="991" spans="1:17" ht="14.4" customHeight="1" x14ac:dyDescent="0.3">
      <c r="A991" s="448" t="s">
        <v>1190</v>
      </c>
      <c r="B991" s="449" t="s">
        <v>997</v>
      </c>
      <c r="C991" s="449" t="s">
        <v>998</v>
      </c>
      <c r="D991" s="449" t="s">
        <v>1085</v>
      </c>
      <c r="E991" s="449" t="s">
        <v>1086</v>
      </c>
      <c r="F991" s="453"/>
      <c r="G991" s="453"/>
      <c r="H991" s="453"/>
      <c r="I991" s="453"/>
      <c r="J991" s="453">
        <v>1</v>
      </c>
      <c r="K991" s="453">
        <v>29</v>
      </c>
      <c r="L991" s="453">
        <v>1</v>
      </c>
      <c r="M991" s="453">
        <v>29</v>
      </c>
      <c r="N991" s="453"/>
      <c r="O991" s="453"/>
      <c r="P991" s="523"/>
      <c r="Q991" s="454"/>
    </row>
    <row r="992" spans="1:17" ht="14.4" customHeight="1" x14ac:dyDescent="0.3">
      <c r="A992" s="448" t="s">
        <v>1190</v>
      </c>
      <c r="B992" s="449" t="s">
        <v>997</v>
      </c>
      <c r="C992" s="449" t="s">
        <v>998</v>
      </c>
      <c r="D992" s="449" t="s">
        <v>1087</v>
      </c>
      <c r="E992" s="449" t="s">
        <v>1088</v>
      </c>
      <c r="F992" s="453">
        <v>4</v>
      </c>
      <c r="G992" s="453">
        <v>4032</v>
      </c>
      <c r="H992" s="453">
        <v>0.56973293768545996</v>
      </c>
      <c r="I992" s="453">
        <v>1008</v>
      </c>
      <c r="J992" s="453">
        <v>7</v>
      </c>
      <c r="K992" s="453">
        <v>7077</v>
      </c>
      <c r="L992" s="453">
        <v>1</v>
      </c>
      <c r="M992" s="453">
        <v>1011</v>
      </c>
      <c r="N992" s="453">
        <v>1</v>
      </c>
      <c r="O992" s="453">
        <v>1012</v>
      </c>
      <c r="P992" s="523">
        <v>0.1429984456690688</v>
      </c>
      <c r="Q992" s="454">
        <v>1012</v>
      </c>
    </row>
    <row r="993" spans="1:17" ht="14.4" customHeight="1" x14ac:dyDescent="0.3">
      <c r="A993" s="448" t="s">
        <v>1190</v>
      </c>
      <c r="B993" s="449" t="s">
        <v>997</v>
      </c>
      <c r="C993" s="449" t="s">
        <v>998</v>
      </c>
      <c r="D993" s="449" t="s">
        <v>1087</v>
      </c>
      <c r="E993" s="449"/>
      <c r="F993" s="453">
        <v>1</v>
      </c>
      <c r="G993" s="453">
        <v>1008</v>
      </c>
      <c r="H993" s="453"/>
      <c r="I993" s="453">
        <v>1008</v>
      </c>
      <c r="J993" s="453"/>
      <c r="K993" s="453"/>
      <c r="L993" s="453"/>
      <c r="M993" s="453"/>
      <c r="N993" s="453"/>
      <c r="O993" s="453"/>
      <c r="P993" s="523"/>
      <c r="Q993" s="454"/>
    </row>
    <row r="994" spans="1:17" ht="14.4" customHeight="1" x14ac:dyDescent="0.3">
      <c r="A994" s="448" t="s">
        <v>1190</v>
      </c>
      <c r="B994" s="449" t="s">
        <v>997</v>
      </c>
      <c r="C994" s="449" t="s">
        <v>998</v>
      </c>
      <c r="D994" s="449" t="s">
        <v>1089</v>
      </c>
      <c r="E994" s="449" t="s">
        <v>1090</v>
      </c>
      <c r="F994" s="453">
        <v>3</v>
      </c>
      <c r="G994" s="453">
        <v>510</v>
      </c>
      <c r="H994" s="453">
        <v>2.8977272727272729</v>
      </c>
      <c r="I994" s="453">
        <v>170</v>
      </c>
      <c r="J994" s="453">
        <v>1</v>
      </c>
      <c r="K994" s="453">
        <v>176</v>
      </c>
      <c r="L994" s="453">
        <v>1</v>
      </c>
      <c r="M994" s="453">
        <v>176</v>
      </c>
      <c r="N994" s="453">
        <v>2</v>
      </c>
      <c r="O994" s="453">
        <v>352</v>
      </c>
      <c r="P994" s="523">
        <v>2</v>
      </c>
      <c r="Q994" s="454">
        <v>176</v>
      </c>
    </row>
    <row r="995" spans="1:17" ht="14.4" customHeight="1" x14ac:dyDescent="0.3">
      <c r="A995" s="448" t="s">
        <v>1190</v>
      </c>
      <c r="B995" s="449" t="s">
        <v>997</v>
      </c>
      <c r="C995" s="449" t="s">
        <v>998</v>
      </c>
      <c r="D995" s="449" t="s">
        <v>1091</v>
      </c>
      <c r="E995" s="449" t="s">
        <v>1092</v>
      </c>
      <c r="F995" s="453">
        <v>10</v>
      </c>
      <c r="G995" s="453">
        <v>22640</v>
      </c>
      <c r="H995" s="453">
        <v>1.6448706771287416</v>
      </c>
      <c r="I995" s="453">
        <v>2264</v>
      </c>
      <c r="J995" s="453">
        <v>6</v>
      </c>
      <c r="K995" s="453">
        <v>13764</v>
      </c>
      <c r="L995" s="453">
        <v>1</v>
      </c>
      <c r="M995" s="453">
        <v>2294</v>
      </c>
      <c r="N995" s="453">
        <v>16</v>
      </c>
      <c r="O995" s="453">
        <v>36752</v>
      </c>
      <c r="P995" s="523">
        <v>2.6701540249927347</v>
      </c>
      <c r="Q995" s="454">
        <v>2297</v>
      </c>
    </row>
    <row r="996" spans="1:17" ht="14.4" customHeight="1" x14ac:dyDescent="0.3">
      <c r="A996" s="448" t="s">
        <v>1190</v>
      </c>
      <c r="B996" s="449" t="s">
        <v>997</v>
      </c>
      <c r="C996" s="449" t="s">
        <v>998</v>
      </c>
      <c r="D996" s="449" t="s">
        <v>1091</v>
      </c>
      <c r="E996" s="449"/>
      <c r="F996" s="453">
        <v>6</v>
      </c>
      <c r="G996" s="453">
        <v>13584</v>
      </c>
      <c r="H996" s="453"/>
      <c r="I996" s="453">
        <v>2264</v>
      </c>
      <c r="J996" s="453"/>
      <c r="K996" s="453"/>
      <c r="L996" s="453"/>
      <c r="M996" s="453"/>
      <c r="N996" s="453"/>
      <c r="O996" s="453"/>
      <c r="P996" s="523"/>
      <c r="Q996" s="454"/>
    </row>
    <row r="997" spans="1:17" ht="14.4" customHeight="1" x14ac:dyDescent="0.3">
      <c r="A997" s="448" t="s">
        <v>1190</v>
      </c>
      <c r="B997" s="449" t="s">
        <v>997</v>
      </c>
      <c r="C997" s="449" t="s">
        <v>998</v>
      </c>
      <c r="D997" s="449" t="s">
        <v>1093</v>
      </c>
      <c r="E997" s="449" t="s">
        <v>1094</v>
      </c>
      <c r="F997" s="453">
        <v>5</v>
      </c>
      <c r="G997" s="453">
        <v>1235</v>
      </c>
      <c r="H997" s="453">
        <v>0.93916349809885935</v>
      </c>
      <c r="I997" s="453">
        <v>247</v>
      </c>
      <c r="J997" s="453">
        <v>5</v>
      </c>
      <c r="K997" s="453">
        <v>1315</v>
      </c>
      <c r="L997" s="453">
        <v>1</v>
      </c>
      <c r="M997" s="453">
        <v>263</v>
      </c>
      <c r="N997" s="453">
        <v>9</v>
      </c>
      <c r="O997" s="453">
        <v>2376</v>
      </c>
      <c r="P997" s="523">
        <v>1.8068441064638783</v>
      </c>
      <c r="Q997" s="454">
        <v>264</v>
      </c>
    </row>
    <row r="998" spans="1:17" ht="14.4" customHeight="1" x14ac:dyDescent="0.3">
      <c r="A998" s="448" t="s">
        <v>1190</v>
      </c>
      <c r="B998" s="449" t="s">
        <v>997</v>
      </c>
      <c r="C998" s="449" t="s">
        <v>998</v>
      </c>
      <c r="D998" s="449" t="s">
        <v>1095</v>
      </c>
      <c r="E998" s="449" t="s">
        <v>1096</v>
      </c>
      <c r="F998" s="453">
        <v>8</v>
      </c>
      <c r="G998" s="453">
        <v>16096</v>
      </c>
      <c r="H998" s="453">
        <v>0.44451808892571115</v>
      </c>
      <c r="I998" s="453">
        <v>2012</v>
      </c>
      <c r="J998" s="453">
        <v>17</v>
      </c>
      <c r="K998" s="453">
        <v>36210</v>
      </c>
      <c r="L998" s="453">
        <v>1</v>
      </c>
      <c r="M998" s="453">
        <v>2130</v>
      </c>
      <c r="N998" s="453">
        <v>7</v>
      </c>
      <c r="O998" s="453">
        <v>14917</v>
      </c>
      <c r="P998" s="523">
        <v>0.41195802264567799</v>
      </c>
      <c r="Q998" s="454">
        <v>2131</v>
      </c>
    </row>
    <row r="999" spans="1:17" ht="14.4" customHeight="1" x14ac:dyDescent="0.3">
      <c r="A999" s="448" t="s">
        <v>1190</v>
      </c>
      <c r="B999" s="449" t="s">
        <v>997</v>
      </c>
      <c r="C999" s="449" t="s">
        <v>998</v>
      </c>
      <c r="D999" s="449" t="s">
        <v>1097</v>
      </c>
      <c r="E999" s="449" t="s">
        <v>1098</v>
      </c>
      <c r="F999" s="453">
        <v>102</v>
      </c>
      <c r="G999" s="453">
        <v>23052</v>
      </c>
      <c r="H999" s="453">
        <v>1.0467714104077741</v>
      </c>
      <c r="I999" s="453">
        <v>226</v>
      </c>
      <c r="J999" s="453">
        <v>91</v>
      </c>
      <c r="K999" s="453">
        <v>22022</v>
      </c>
      <c r="L999" s="453">
        <v>1</v>
      </c>
      <c r="M999" s="453">
        <v>242</v>
      </c>
      <c r="N999" s="453">
        <v>174</v>
      </c>
      <c r="O999" s="453">
        <v>42108</v>
      </c>
      <c r="P999" s="523">
        <v>1.9120879120879122</v>
      </c>
      <c r="Q999" s="454">
        <v>242</v>
      </c>
    </row>
    <row r="1000" spans="1:17" ht="14.4" customHeight="1" x14ac:dyDescent="0.3">
      <c r="A1000" s="448" t="s">
        <v>1190</v>
      </c>
      <c r="B1000" s="449" t="s">
        <v>997</v>
      </c>
      <c r="C1000" s="449" t="s">
        <v>998</v>
      </c>
      <c r="D1000" s="449" t="s">
        <v>1099</v>
      </c>
      <c r="E1000" s="449" t="s">
        <v>1100</v>
      </c>
      <c r="F1000" s="453">
        <v>2</v>
      </c>
      <c r="G1000" s="453">
        <v>836</v>
      </c>
      <c r="H1000" s="453">
        <v>0.14116852414724756</v>
      </c>
      <c r="I1000" s="453">
        <v>418</v>
      </c>
      <c r="J1000" s="453">
        <v>14</v>
      </c>
      <c r="K1000" s="453">
        <v>5922</v>
      </c>
      <c r="L1000" s="453">
        <v>1</v>
      </c>
      <c r="M1000" s="453">
        <v>423</v>
      </c>
      <c r="N1000" s="453">
        <v>16</v>
      </c>
      <c r="O1000" s="453">
        <v>6784</v>
      </c>
      <c r="P1000" s="523">
        <v>1.1455589327929754</v>
      </c>
      <c r="Q1000" s="454">
        <v>424</v>
      </c>
    </row>
    <row r="1001" spans="1:17" ht="14.4" customHeight="1" x14ac:dyDescent="0.3">
      <c r="A1001" s="448" t="s">
        <v>1190</v>
      </c>
      <c r="B1001" s="449" t="s">
        <v>997</v>
      </c>
      <c r="C1001" s="449" t="s">
        <v>998</v>
      </c>
      <c r="D1001" s="449" t="s">
        <v>1106</v>
      </c>
      <c r="E1001" s="449" t="s">
        <v>1107</v>
      </c>
      <c r="F1001" s="453">
        <v>218</v>
      </c>
      <c r="G1001" s="453">
        <v>227810</v>
      </c>
      <c r="H1001" s="453">
        <v>0.99508594142442175</v>
      </c>
      <c r="I1001" s="453">
        <v>1045</v>
      </c>
      <c r="J1001" s="453">
        <v>217</v>
      </c>
      <c r="K1001" s="453">
        <v>228935</v>
      </c>
      <c r="L1001" s="453">
        <v>1</v>
      </c>
      <c r="M1001" s="453">
        <v>1055</v>
      </c>
      <c r="N1001" s="453">
        <v>40</v>
      </c>
      <c r="O1001" s="453">
        <v>42280</v>
      </c>
      <c r="P1001" s="523">
        <v>0.18468124140039749</v>
      </c>
      <c r="Q1001" s="454">
        <v>1057</v>
      </c>
    </row>
    <row r="1002" spans="1:17" ht="14.4" customHeight="1" x14ac:dyDescent="0.3">
      <c r="A1002" s="448" t="s">
        <v>1190</v>
      </c>
      <c r="B1002" s="449" t="s">
        <v>997</v>
      </c>
      <c r="C1002" s="449" t="s">
        <v>998</v>
      </c>
      <c r="D1002" s="449" t="s">
        <v>1108</v>
      </c>
      <c r="E1002" s="449" t="s">
        <v>1109</v>
      </c>
      <c r="F1002" s="453">
        <v>1</v>
      </c>
      <c r="G1002" s="453">
        <v>269</v>
      </c>
      <c r="H1002" s="453">
        <v>0.23350694444444445</v>
      </c>
      <c r="I1002" s="453">
        <v>269</v>
      </c>
      <c r="J1002" s="453">
        <v>4</v>
      </c>
      <c r="K1002" s="453">
        <v>1152</v>
      </c>
      <c r="L1002" s="453">
        <v>1</v>
      </c>
      <c r="M1002" s="453">
        <v>288</v>
      </c>
      <c r="N1002" s="453">
        <v>1</v>
      </c>
      <c r="O1002" s="453">
        <v>289</v>
      </c>
      <c r="P1002" s="523">
        <v>0.25086805555555558</v>
      </c>
      <c r="Q1002" s="454">
        <v>289</v>
      </c>
    </row>
    <row r="1003" spans="1:17" ht="14.4" customHeight="1" x14ac:dyDescent="0.3">
      <c r="A1003" s="448" t="s">
        <v>1190</v>
      </c>
      <c r="B1003" s="449" t="s">
        <v>997</v>
      </c>
      <c r="C1003" s="449" t="s">
        <v>998</v>
      </c>
      <c r="D1003" s="449" t="s">
        <v>1110</v>
      </c>
      <c r="E1003" s="449" t="s">
        <v>1111</v>
      </c>
      <c r="F1003" s="453">
        <v>1</v>
      </c>
      <c r="G1003" s="453">
        <v>1050</v>
      </c>
      <c r="H1003" s="453">
        <v>0.10644768856447688</v>
      </c>
      <c r="I1003" s="453">
        <v>1050</v>
      </c>
      <c r="J1003" s="453">
        <v>9</v>
      </c>
      <c r="K1003" s="453">
        <v>9864</v>
      </c>
      <c r="L1003" s="453">
        <v>1</v>
      </c>
      <c r="M1003" s="453">
        <v>1096</v>
      </c>
      <c r="N1003" s="453">
        <v>10</v>
      </c>
      <c r="O1003" s="453">
        <v>10980</v>
      </c>
      <c r="P1003" s="523">
        <v>1.1131386861313868</v>
      </c>
      <c r="Q1003" s="454">
        <v>1098</v>
      </c>
    </row>
    <row r="1004" spans="1:17" ht="14.4" customHeight="1" x14ac:dyDescent="0.3">
      <c r="A1004" s="448" t="s">
        <v>1190</v>
      </c>
      <c r="B1004" s="449" t="s">
        <v>997</v>
      </c>
      <c r="C1004" s="449" t="s">
        <v>998</v>
      </c>
      <c r="D1004" s="449" t="s">
        <v>1191</v>
      </c>
      <c r="E1004" s="449" t="s">
        <v>1192</v>
      </c>
      <c r="F1004" s="453">
        <v>1</v>
      </c>
      <c r="G1004" s="453">
        <v>2243</v>
      </c>
      <c r="H1004" s="453"/>
      <c r="I1004" s="453">
        <v>2243</v>
      </c>
      <c r="J1004" s="453"/>
      <c r="K1004" s="453"/>
      <c r="L1004" s="453"/>
      <c r="M1004" s="453"/>
      <c r="N1004" s="453"/>
      <c r="O1004" s="453"/>
      <c r="P1004" s="523"/>
      <c r="Q1004" s="454"/>
    </row>
    <row r="1005" spans="1:17" ht="14.4" customHeight="1" thickBot="1" x14ac:dyDescent="0.35">
      <c r="A1005" s="455" t="s">
        <v>1190</v>
      </c>
      <c r="B1005" s="456" t="s">
        <v>997</v>
      </c>
      <c r="C1005" s="456" t="s">
        <v>998</v>
      </c>
      <c r="D1005" s="456" t="s">
        <v>1116</v>
      </c>
      <c r="E1005" s="456" t="s">
        <v>1117</v>
      </c>
      <c r="F1005" s="460"/>
      <c r="G1005" s="460"/>
      <c r="H1005" s="460"/>
      <c r="I1005" s="460"/>
      <c r="J1005" s="460">
        <v>1</v>
      </c>
      <c r="K1005" s="460">
        <v>0</v>
      </c>
      <c r="L1005" s="460"/>
      <c r="M1005" s="460">
        <v>0</v>
      </c>
      <c r="N1005" s="460"/>
      <c r="O1005" s="460"/>
      <c r="P1005" s="471"/>
      <c r="Q1005" s="46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236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35989.406294281005</v>
      </c>
      <c r="D4" s="133">
        <f ca="1">IF(ISERROR(VLOOKUP("Náklady celkem",INDIRECT("HI!$A:$G"),5,0)),0,VLOOKUP("Náklady celkem",INDIRECT("HI!$A:$G"),5,0))</f>
        <v>40739.87092999999</v>
      </c>
      <c r="E4" s="134">
        <f ca="1">IF(C4=0,0,D4/C4)</f>
        <v>1.1319961934596812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120.0361875</v>
      </c>
      <c r="D7" s="141">
        <f>IF(ISERROR(HI!E5),"",HI!E5)</f>
        <v>120.11322999999994</v>
      </c>
      <c r="E7" s="138">
        <f t="shared" ref="E7:E12" si="0">IF(C7=0,0,D7/C7)</f>
        <v>1.000641827282293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0.17171717171717171</v>
      </c>
      <c r="E8" s="138">
        <f>IF(C8=0,0,D8/C8)</f>
        <v>0.57239057239057245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5494.6774062499999</v>
      </c>
      <c r="D12" s="141">
        <f>IF(ISERROR(HI!E6),"",HI!E6)</f>
        <v>5557.6697399999975</v>
      </c>
      <c r="E12" s="138">
        <f t="shared" si="0"/>
        <v>1.0114642460498857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28719</v>
      </c>
      <c r="D13" s="137">
        <f ca="1">IF(ISERROR(VLOOKUP("Osobní náklady (Kč) *",INDIRECT("HI!$A:$G"),5,0)),0,VLOOKUP("Osobní náklady (Kč) *",INDIRECT("HI!$A:$G"),5,0))</f>
        <v>32846.879639999999</v>
      </c>
      <c r="E13" s="138">
        <f ca="1">IF(C13=0,0,D13/C13)</f>
        <v>1.1437334043664473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35053.072</v>
      </c>
      <c r="D15" s="156">
        <f ca="1">IF(ISERROR(VLOOKUP("Výnosy celkem",INDIRECT("HI!$A:$G"),5,0)),0,VLOOKUP("Výnosy celkem",INDIRECT("HI!$A:$G"),5,0))</f>
        <v>39342.784</v>
      </c>
      <c r="E15" s="157">
        <f t="shared" ref="E15:E20" ca="1" si="1">IF(C15=0,0,D15/C15)</f>
        <v>1.1223776335494933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35053.072</v>
      </c>
      <c r="D16" s="137">
        <f ca="1">IF(ISERROR(VLOOKUP("Ambulance *",INDIRECT("HI!$A:$G"),5,0)),0,VLOOKUP("Ambulance *",INDIRECT("HI!$A:$G"),5,0))</f>
        <v>39342.784</v>
      </c>
      <c r="E16" s="138">
        <f t="shared" ca="1" si="1"/>
        <v>1.1223776335494933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1.1223776335494933</v>
      </c>
      <c r="E17" s="138">
        <f t="shared" si="1"/>
        <v>1.1223776335494933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1.1223776335494933</v>
      </c>
      <c r="E19" s="138">
        <f>IF(OR(C19=0,D19=""),0,IF(C19="","",D19/C19))</f>
        <v>1.1223776335494933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0.9834478709205281</v>
      </c>
      <c r="E20" s="138">
        <f t="shared" si="1"/>
        <v>1.1569974952006212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236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2016</v>
      </c>
      <c r="D3" s="7"/>
      <c r="E3" s="303">
        <v>2017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201</v>
      </c>
      <c r="J4" s="237" t="s">
        <v>202</v>
      </c>
    </row>
    <row r="5" spans="1:10" ht="14.4" customHeight="1" x14ac:dyDescent="0.3">
      <c r="A5" s="87" t="str">
        <f>HYPERLINK("#'Léky Žádanky'!A1","Léky (Kč)")</f>
        <v>Léky (Kč)</v>
      </c>
      <c r="B5" s="27">
        <v>130.55282000000003</v>
      </c>
      <c r="C5" s="29">
        <v>100.26845000000002</v>
      </c>
      <c r="D5" s="8"/>
      <c r="E5" s="92">
        <v>120.11322999999994</v>
      </c>
      <c r="F5" s="28">
        <v>120.0361875</v>
      </c>
      <c r="G5" s="91">
        <f>E5-F5</f>
        <v>7.7042499999947722E-2</v>
      </c>
      <c r="H5" s="97">
        <f>IF(F5&lt;0.00000001,"",E5/F5)</f>
        <v>1.000641827282293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4052.7911600000007</v>
      </c>
      <c r="C6" s="31">
        <v>4459.1007099999988</v>
      </c>
      <c r="D6" s="8"/>
      <c r="E6" s="93">
        <v>5557.6697399999975</v>
      </c>
      <c r="F6" s="30">
        <v>5494.6774062499999</v>
      </c>
      <c r="G6" s="94">
        <f>E6-F6</f>
        <v>62.99233374999767</v>
      </c>
      <c r="H6" s="98">
        <f>IF(F6&lt;0.00000001,"",E6/F6)</f>
        <v>1.0114642460498857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27214.759020000001</v>
      </c>
      <c r="C7" s="31">
        <v>28964.79091</v>
      </c>
      <c r="D7" s="8"/>
      <c r="E7" s="93">
        <v>32846.879639999999</v>
      </c>
      <c r="F7" s="30">
        <v>28719</v>
      </c>
      <c r="G7" s="94">
        <f>E7-F7</f>
        <v>4127.8796399999992</v>
      </c>
      <c r="H7" s="98">
        <f>IF(F7&lt;0.00000001,"",E7/F7)</f>
        <v>1.1437334043664473</v>
      </c>
    </row>
    <row r="8" spans="1:10" ht="14.4" customHeight="1" thickBot="1" x14ac:dyDescent="0.35">
      <c r="A8" s="1" t="s">
        <v>61</v>
      </c>
      <c r="B8" s="11">
        <v>2205.215879999997</v>
      </c>
      <c r="C8" s="33">
        <v>1980.7658300000112</v>
      </c>
      <c r="D8" s="8"/>
      <c r="E8" s="95">
        <v>2215.2083199999934</v>
      </c>
      <c r="F8" s="32">
        <v>1655.6927005310054</v>
      </c>
      <c r="G8" s="96">
        <f>E8-F8</f>
        <v>559.51561946898801</v>
      </c>
      <c r="H8" s="99">
        <f>IF(F8&lt;0.00000001,"",E8/F8)</f>
        <v>1.3379344604765988</v>
      </c>
    </row>
    <row r="9" spans="1:10" ht="14.4" customHeight="1" thickBot="1" x14ac:dyDescent="0.35">
      <c r="A9" s="2" t="s">
        <v>62</v>
      </c>
      <c r="B9" s="3">
        <v>33603.318879999999</v>
      </c>
      <c r="C9" s="35">
        <v>35504.925900000009</v>
      </c>
      <c r="D9" s="8"/>
      <c r="E9" s="3">
        <v>40739.87092999999</v>
      </c>
      <c r="F9" s="34">
        <v>35989.406294281005</v>
      </c>
      <c r="G9" s="34">
        <f>E9-F9</f>
        <v>4750.4646357189849</v>
      </c>
      <c r="H9" s="100">
        <f>IF(F9&lt;0.00000001,"",E9/F9)</f>
        <v>1.1319961934596812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33072.67</v>
      </c>
      <c r="C11" s="29">
        <f>IF(ISERROR(VLOOKUP("Celkem:",'ZV Vykáz.-A'!A:H,5,0)),0,VLOOKUP("Celkem:",'ZV Vykáz.-A'!A:H,5,0)/1000)</f>
        <v>35053.072</v>
      </c>
      <c r="D11" s="8"/>
      <c r="E11" s="92">
        <f>IF(ISERROR(VLOOKUP("Celkem:",'ZV Vykáz.-A'!A:H,8,0)),0,VLOOKUP("Celkem:",'ZV Vykáz.-A'!A:H,8,0)/1000)</f>
        <v>39342.784</v>
      </c>
      <c r="F11" s="28">
        <f>C11</f>
        <v>35053.072</v>
      </c>
      <c r="G11" s="91">
        <f>E11-F11</f>
        <v>4289.7119999999995</v>
      </c>
      <c r="H11" s="97">
        <f>IF(F11&lt;0.00000001,"",E11/F11)</f>
        <v>1.1223776335494933</v>
      </c>
      <c r="I11" s="91">
        <f>E11-B11</f>
        <v>6270.1140000000014</v>
      </c>
      <c r="J11" s="97">
        <f>IF(B11&lt;0.00000001,"",E11/B11)</f>
        <v>1.1895859632742081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33072.67</v>
      </c>
      <c r="C13" s="37">
        <f>SUM(C11:C12)</f>
        <v>35053.072</v>
      </c>
      <c r="D13" s="8"/>
      <c r="E13" s="5">
        <f>SUM(E11:E12)</f>
        <v>39342.784</v>
      </c>
      <c r="F13" s="36">
        <f>SUM(F11:F12)</f>
        <v>35053.072</v>
      </c>
      <c r="G13" s="36">
        <f>E13-F13</f>
        <v>4289.7119999999995</v>
      </c>
      <c r="H13" s="101">
        <f>IF(F13&lt;0.00000001,"",E13/F13)</f>
        <v>1.1223776335494933</v>
      </c>
      <c r="I13" s="36">
        <f>SUM(I11:I12)</f>
        <v>6270.1140000000014</v>
      </c>
      <c r="J13" s="101">
        <f>IF(B13&lt;0.00000001,"",E13/B13)</f>
        <v>1.1895859632742081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0.98420843840172489</v>
      </c>
      <c r="C15" s="39">
        <f>IF(C9=0,"",C13/C9)</f>
        <v>0.98727348702902074</v>
      </c>
      <c r="D15" s="8"/>
      <c r="E15" s="6">
        <f>IF(E9=0,"",E13/E9)</f>
        <v>0.96570713411437925</v>
      </c>
      <c r="F15" s="38">
        <f>IF(F9=0,"",F13/F9)</f>
        <v>0.9739830580525638</v>
      </c>
      <c r="G15" s="38">
        <f>IF(ISERROR(F15-E15),"",E15-F15)</f>
        <v>-8.2759239381845484E-3</v>
      </c>
      <c r="H15" s="102">
        <f>IF(ISERROR(F15-E15),"",IF(F15&lt;0.00000001,"",E15/F15))</f>
        <v>0.99150301037604094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200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0.90562756820803014</v>
      </c>
      <c r="C4" s="174">
        <f t="shared" ref="C4:M4" si="0">(C10+C8)/C6</f>
        <v>1.0567690973485804</v>
      </c>
      <c r="D4" s="174">
        <f t="shared" si="0"/>
        <v>1.1370846210286127</v>
      </c>
      <c r="E4" s="174">
        <f t="shared" si="0"/>
        <v>1.1051056256211624</v>
      </c>
      <c r="F4" s="174">
        <f t="shared" si="0"/>
        <v>1.1241373359034175</v>
      </c>
      <c r="G4" s="174">
        <f t="shared" si="0"/>
        <v>1.1357417078782546</v>
      </c>
      <c r="H4" s="174">
        <f t="shared" si="0"/>
        <v>1.0620772152890119</v>
      </c>
      <c r="I4" s="174">
        <f t="shared" si="0"/>
        <v>1.0290903065415447</v>
      </c>
      <c r="J4" s="174">
        <f t="shared" si="0"/>
        <v>1.0167008207993879</v>
      </c>
      <c r="K4" s="174">
        <f t="shared" si="0"/>
        <v>1.0018537876821365</v>
      </c>
      <c r="L4" s="174">
        <f t="shared" si="0"/>
        <v>0.98108733878755572</v>
      </c>
      <c r="M4" s="174">
        <f t="shared" si="0"/>
        <v>0.96570713411437903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3043.4180200000101</v>
      </c>
      <c r="E5" s="174">
        <f>IF(ISERROR(VLOOKUP($A5,'Man Tab'!$A:$Q,COLUMN()+2,0)),0,VLOOKUP($A5,'Man Tab'!$A:$Q,COLUMN()+2,0))</f>
        <v>3273.2534700000001</v>
      </c>
      <c r="F5" s="174">
        <f>IF(ISERROR(VLOOKUP($A5,'Man Tab'!$A:$Q,COLUMN()+2,0)),0,VLOOKUP($A5,'Man Tab'!$A:$Q,COLUMN()+2,0))</f>
        <v>3198.5199499999999</v>
      </c>
      <c r="G5" s="174">
        <f>IF(ISERROR(VLOOKUP($A5,'Man Tab'!$A:$Q,COLUMN()+2,0)),0,VLOOKUP($A5,'Man Tab'!$A:$Q,COLUMN()+2,0))</f>
        <v>3254.7757200000001</v>
      </c>
      <c r="H5" s="174">
        <f>IF(ISERROR(VLOOKUP($A5,'Man Tab'!$A:$Q,COLUMN()+2,0)),0,VLOOKUP($A5,'Man Tab'!$A:$Q,COLUMN()+2,0))</f>
        <v>4060.1939200000002</v>
      </c>
      <c r="I5" s="174">
        <f>IF(ISERROR(VLOOKUP($A5,'Man Tab'!$A:$Q,COLUMN()+2,0)),0,VLOOKUP($A5,'Man Tab'!$A:$Q,COLUMN()+2,0))</f>
        <v>3283.63771000001</v>
      </c>
      <c r="J5" s="174">
        <f>IF(ISERROR(VLOOKUP($A5,'Man Tab'!$A:$Q,COLUMN()+2,0)),0,VLOOKUP($A5,'Man Tab'!$A:$Q,COLUMN()+2,0))</f>
        <v>3055.5021499999998</v>
      </c>
      <c r="K5" s="174">
        <f>IF(ISERROR(VLOOKUP($A5,'Man Tab'!$A:$Q,COLUMN()+2,0)),0,VLOOKUP($A5,'Man Tab'!$A:$Q,COLUMN()+2,0))</f>
        <v>3509.8027999999999</v>
      </c>
      <c r="L5" s="174">
        <f>IF(ISERROR(VLOOKUP($A5,'Man Tab'!$A:$Q,COLUMN()+2,0)),0,VLOOKUP($A5,'Man Tab'!$A:$Q,COLUMN()+2,0))</f>
        <v>4429.3417199999903</v>
      </c>
      <c r="M5" s="174">
        <f>IF(ISERROR(VLOOKUP($A5,'Man Tab'!$A:$Q,COLUMN()+2,0)),0,VLOOKUP($A5,'Man Tab'!$A:$Q,COLUMN()+2,0))</f>
        <v>3437.0666299999898</v>
      </c>
    </row>
    <row r="6" spans="1:13" ht="14.4" customHeight="1" x14ac:dyDescent="0.3">
      <c r="A6" s="175" t="s">
        <v>62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9237.7768600000109</v>
      </c>
      <c r="E6" s="176">
        <f t="shared" si="1"/>
        <v>12511.030330000011</v>
      </c>
      <c r="F6" s="176">
        <f t="shared" si="1"/>
        <v>15709.55028000001</v>
      </c>
      <c r="G6" s="176">
        <f t="shared" si="1"/>
        <v>18964.326000000012</v>
      </c>
      <c r="H6" s="176">
        <f t="shared" si="1"/>
        <v>23024.519920000013</v>
      </c>
      <c r="I6" s="176">
        <f t="shared" si="1"/>
        <v>26308.157630000023</v>
      </c>
      <c r="J6" s="176">
        <f t="shared" si="1"/>
        <v>29363.659780000024</v>
      </c>
      <c r="K6" s="176">
        <f t="shared" si="1"/>
        <v>32873.462580000021</v>
      </c>
      <c r="L6" s="176">
        <f t="shared" si="1"/>
        <v>37302.804300000011</v>
      </c>
      <c r="M6" s="176">
        <f t="shared" si="1"/>
        <v>40739.870929999997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2954364</v>
      </c>
      <c r="C9" s="175">
        <v>3591643</v>
      </c>
      <c r="D9" s="175">
        <v>3958127</v>
      </c>
      <c r="E9" s="175">
        <v>3321876</v>
      </c>
      <c r="F9" s="175">
        <v>3833682</v>
      </c>
      <c r="G9" s="175">
        <v>3878884</v>
      </c>
      <c r="H9" s="175">
        <v>2915242</v>
      </c>
      <c r="I9" s="175">
        <v>2619652</v>
      </c>
      <c r="J9" s="175">
        <v>2780587</v>
      </c>
      <c r="K9" s="175">
        <v>3080346</v>
      </c>
      <c r="L9" s="175">
        <v>3662906</v>
      </c>
      <c r="M9" s="175">
        <v>2745475</v>
      </c>
    </row>
    <row r="10" spans="1:13" ht="14.4" customHeight="1" x14ac:dyDescent="0.3">
      <c r="A10" s="175" t="s">
        <v>64</v>
      </c>
      <c r="B10" s="176">
        <f>B9/1000</f>
        <v>2954.364</v>
      </c>
      <c r="C10" s="176">
        <f t="shared" ref="C10:M10" si="3">C9/1000+B10</f>
        <v>6546.0069999999996</v>
      </c>
      <c r="D10" s="176">
        <f t="shared" si="3"/>
        <v>10504.134</v>
      </c>
      <c r="E10" s="176">
        <f t="shared" si="3"/>
        <v>13826.01</v>
      </c>
      <c r="F10" s="176">
        <f t="shared" si="3"/>
        <v>17659.691999999999</v>
      </c>
      <c r="G10" s="176">
        <f t="shared" si="3"/>
        <v>21538.576000000001</v>
      </c>
      <c r="H10" s="176">
        <f t="shared" si="3"/>
        <v>24453.817999999999</v>
      </c>
      <c r="I10" s="176">
        <f t="shared" si="3"/>
        <v>27073.47</v>
      </c>
      <c r="J10" s="176">
        <f t="shared" si="3"/>
        <v>29854.057000000001</v>
      </c>
      <c r="K10" s="176">
        <f t="shared" si="3"/>
        <v>32934.402999999998</v>
      </c>
      <c r="L10" s="176">
        <f t="shared" si="3"/>
        <v>36597.309000000001</v>
      </c>
      <c r="M10" s="176">
        <f t="shared" si="3"/>
        <v>39342.784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12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0.9739830580525638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0.9739830580525638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238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30" t="s">
        <v>176</v>
      </c>
      <c r="E4" s="230" t="s">
        <v>177</v>
      </c>
      <c r="F4" s="230" t="s">
        <v>178</v>
      </c>
      <c r="G4" s="230" t="s">
        <v>179</v>
      </c>
      <c r="H4" s="230" t="s">
        <v>180</v>
      </c>
      <c r="I4" s="230" t="s">
        <v>181</v>
      </c>
      <c r="J4" s="230" t="s">
        <v>182</v>
      </c>
      <c r="K4" s="230" t="s">
        <v>183</v>
      </c>
      <c r="L4" s="230" t="s">
        <v>184</v>
      </c>
      <c r="M4" s="230" t="s">
        <v>185</v>
      </c>
      <c r="N4" s="230" t="s">
        <v>186</v>
      </c>
      <c r="O4" s="230" t="s">
        <v>187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237</v>
      </c>
    </row>
    <row r="7" spans="1:17" ht="14.4" customHeight="1" x14ac:dyDescent="0.3">
      <c r="A7" s="15" t="s">
        <v>21</v>
      </c>
      <c r="B7" s="46">
        <v>120.036189250563</v>
      </c>
      <c r="C7" s="47">
        <v>10.003015770879999</v>
      </c>
      <c r="D7" s="47">
        <v>5.8317600000000001</v>
      </c>
      <c r="E7" s="47">
        <v>9.8596000000000004</v>
      </c>
      <c r="F7" s="47">
        <v>18.601980000000001</v>
      </c>
      <c r="G7" s="47">
        <v>9.9043500000000009</v>
      </c>
      <c r="H7" s="47">
        <v>9.8464399999999994</v>
      </c>
      <c r="I7" s="47">
        <v>5.3068200000000001</v>
      </c>
      <c r="J7" s="47">
        <v>10.21823</v>
      </c>
      <c r="K7" s="47">
        <v>9.7694100000000006</v>
      </c>
      <c r="L7" s="47">
        <v>10.2798</v>
      </c>
      <c r="M7" s="47">
        <v>8.9366099999999999</v>
      </c>
      <c r="N7" s="47">
        <v>14.778280000000001</v>
      </c>
      <c r="O7" s="47">
        <v>6.7799499999990003</v>
      </c>
      <c r="P7" s="48">
        <v>120.11323</v>
      </c>
      <c r="Q7" s="71">
        <v>1.000641812689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237</v>
      </c>
    </row>
    <row r="9" spans="1:17" ht="14.4" customHeight="1" x14ac:dyDescent="0.3">
      <c r="A9" s="15" t="s">
        <v>23</v>
      </c>
      <c r="B9" s="46">
        <v>5494.6772398767298</v>
      </c>
      <c r="C9" s="47">
        <v>457.88976998972799</v>
      </c>
      <c r="D9" s="47">
        <v>660.53583000000003</v>
      </c>
      <c r="E9" s="47">
        <v>391.31662</v>
      </c>
      <c r="F9" s="47">
        <v>403.56194000000102</v>
      </c>
      <c r="G9" s="47">
        <v>612.71541000000002</v>
      </c>
      <c r="H9" s="47">
        <v>397.33717999999999</v>
      </c>
      <c r="I9" s="47">
        <v>550.95230000000004</v>
      </c>
      <c r="J9" s="47">
        <v>519.96786999999995</v>
      </c>
      <c r="K9" s="47">
        <v>445.31821000000099</v>
      </c>
      <c r="L9" s="47">
        <v>283.89157999999998</v>
      </c>
      <c r="M9" s="47">
        <v>665.78368999999998</v>
      </c>
      <c r="N9" s="47">
        <v>418.17186999999899</v>
      </c>
      <c r="O9" s="47">
        <v>208.11724000000001</v>
      </c>
      <c r="P9" s="48">
        <v>5557.6697400000003</v>
      </c>
      <c r="Q9" s="71">
        <v>1.011464276676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237</v>
      </c>
    </row>
    <row r="11" spans="1:17" ht="14.4" customHeight="1" x14ac:dyDescent="0.3">
      <c r="A11" s="15" t="s">
        <v>25</v>
      </c>
      <c r="B11" s="46">
        <v>773.78029363632697</v>
      </c>
      <c r="C11" s="47">
        <v>64.481691136359998</v>
      </c>
      <c r="D11" s="47">
        <v>72.051760000000002</v>
      </c>
      <c r="E11" s="47">
        <v>67.786990000000003</v>
      </c>
      <c r="F11" s="47">
        <v>39.476320000000001</v>
      </c>
      <c r="G11" s="47">
        <v>32.125529999999998</v>
      </c>
      <c r="H11" s="47">
        <v>77.212159999999997</v>
      </c>
      <c r="I11" s="47">
        <v>47.745600000000003</v>
      </c>
      <c r="J11" s="47">
        <v>58.413339999999998</v>
      </c>
      <c r="K11" s="47">
        <v>53.970149999999997</v>
      </c>
      <c r="L11" s="47">
        <v>52.754890000000003</v>
      </c>
      <c r="M11" s="47">
        <v>90.193700000000007</v>
      </c>
      <c r="N11" s="47">
        <v>73.730729999998999</v>
      </c>
      <c r="O11" s="47">
        <v>57.731999999998997</v>
      </c>
      <c r="P11" s="48">
        <v>723.19317000000001</v>
      </c>
      <c r="Q11" s="71">
        <v>0.93462340143199996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1.03189</v>
      </c>
      <c r="G12" s="47">
        <v>2.2288199999999998</v>
      </c>
      <c r="H12" s="47">
        <v>0</v>
      </c>
      <c r="I12" s="47">
        <v>1.03189</v>
      </c>
      <c r="J12" s="47">
        <v>0.66600000000000004</v>
      </c>
      <c r="K12" s="47">
        <v>27.945</v>
      </c>
      <c r="L12" s="47">
        <v>0</v>
      </c>
      <c r="M12" s="47">
        <v>3.0129999999999999</v>
      </c>
      <c r="N12" s="47">
        <v>2.133</v>
      </c>
      <c r="O12" s="47">
        <v>0</v>
      </c>
      <c r="P12" s="48">
        <v>38.049599999999998</v>
      </c>
      <c r="Q12" s="71">
        <v>2.00658667658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0.77319000000000004</v>
      </c>
      <c r="G13" s="47">
        <v>0</v>
      </c>
      <c r="H13" s="47">
        <v>1.5970899999999999</v>
      </c>
      <c r="I13" s="47">
        <v>1.1894499999999999</v>
      </c>
      <c r="J13" s="47">
        <v>0</v>
      </c>
      <c r="K13" s="47">
        <v>2.1851799999999999</v>
      </c>
      <c r="L13" s="47">
        <v>2.8369200000000001</v>
      </c>
      <c r="M13" s="47">
        <v>0.20738999999999999</v>
      </c>
      <c r="N13" s="47">
        <v>2.3472200000000001</v>
      </c>
      <c r="O13" s="47">
        <v>0.37871999999900002</v>
      </c>
      <c r="P13" s="48">
        <v>15.52877</v>
      </c>
      <c r="Q13" s="71">
        <v>0.50092806451600003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0.38500000000000001</v>
      </c>
      <c r="G14" s="47">
        <v>0.379</v>
      </c>
      <c r="H14" s="47">
        <v>0.41599999999999998</v>
      </c>
      <c r="I14" s="47">
        <v>0.43099999999999999</v>
      </c>
      <c r="J14" s="47">
        <v>0.38800000000000001</v>
      </c>
      <c r="K14" s="47">
        <v>0.44600000000000001</v>
      </c>
      <c r="L14" s="47">
        <v>0.38700000000000001</v>
      </c>
      <c r="M14" s="47">
        <v>0.41099999999999998</v>
      </c>
      <c r="N14" s="47">
        <v>0.39999999999899999</v>
      </c>
      <c r="O14" s="47">
        <v>0.42099999999900001</v>
      </c>
      <c r="P14" s="48">
        <v>4.851</v>
      </c>
      <c r="Q14" s="71">
        <v>0.97019999999999995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237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3.6539999999999999</v>
      </c>
      <c r="G17" s="47">
        <v>4.5380000000000003</v>
      </c>
      <c r="H17" s="47">
        <v>113.872</v>
      </c>
      <c r="I17" s="47">
        <v>28.497</v>
      </c>
      <c r="J17" s="47">
        <v>2.2629999999999999</v>
      </c>
      <c r="K17" s="47">
        <v>10.847</v>
      </c>
      <c r="L17" s="47">
        <v>1.379</v>
      </c>
      <c r="M17" s="47">
        <v>50.631</v>
      </c>
      <c r="N17" s="47">
        <v>0</v>
      </c>
      <c r="O17" s="47">
        <v>3.9829499999990001</v>
      </c>
      <c r="P17" s="48">
        <v>246.22295</v>
      </c>
      <c r="Q17" s="71">
        <v>4.9932278427719998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14.131</v>
      </c>
      <c r="G18" s="47">
        <v>13.324999999999999</v>
      </c>
      <c r="H18" s="47">
        <v>8.8160000000000007</v>
      </c>
      <c r="I18" s="47">
        <v>10.72</v>
      </c>
      <c r="J18" s="47">
        <v>0</v>
      </c>
      <c r="K18" s="47">
        <v>0.15</v>
      </c>
      <c r="L18" s="47">
        <v>3.8279999999999998</v>
      </c>
      <c r="M18" s="47">
        <v>8.2230000000000008</v>
      </c>
      <c r="N18" s="47">
        <v>4.7779999999990004</v>
      </c>
      <c r="O18" s="47">
        <v>0.56899999999899997</v>
      </c>
      <c r="P18" s="48">
        <v>70.323999999999998</v>
      </c>
      <c r="Q18" s="71" t="s">
        <v>237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6.8258299999999998</v>
      </c>
      <c r="G19" s="47">
        <v>59.347790000000003</v>
      </c>
      <c r="H19" s="47">
        <v>31.216419999999999</v>
      </c>
      <c r="I19" s="47">
        <v>24.900670000000002</v>
      </c>
      <c r="J19" s="47">
        <v>7.4405900000000003</v>
      </c>
      <c r="K19" s="47">
        <v>22.882069999999999</v>
      </c>
      <c r="L19" s="47">
        <v>21.417200000000001</v>
      </c>
      <c r="M19" s="47">
        <v>61.726410000000001</v>
      </c>
      <c r="N19" s="47">
        <v>55.161399999998999</v>
      </c>
      <c r="O19" s="47">
        <v>129.97915</v>
      </c>
      <c r="P19" s="48">
        <v>458.65318000000002</v>
      </c>
      <c r="Q19" s="71">
        <v>1.177124346014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2517.2013099999999</v>
      </c>
      <c r="G20" s="47">
        <v>2473.21866</v>
      </c>
      <c r="H20" s="47">
        <v>2507.0208299999999</v>
      </c>
      <c r="I20" s="47">
        <v>2529.3317900000002</v>
      </c>
      <c r="J20" s="47">
        <v>3415.7368900000001</v>
      </c>
      <c r="K20" s="47">
        <v>2664.05845000001</v>
      </c>
      <c r="L20" s="47">
        <v>2613.5517399999999</v>
      </c>
      <c r="M20" s="47">
        <v>2563.2006000000001</v>
      </c>
      <c r="N20" s="47">
        <v>3806.71521999999</v>
      </c>
      <c r="O20" s="47">
        <v>2925.7247899999902</v>
      </c>
      <c r="P20" s="48">
        <v>32846.879639999999</v>
      </c>
      <c r="Q20" s="71">
        <v>1.1437334043659999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33.026000000000003</v>
      </c>
      <c r="G21" s="47">
        <v>41.686</v>
      </c>
      <c r="H21" s="47">
        <v>41.686</v>
      </c>
      <c r="I21" s="47">
        <v>41.686</v>
      </c>
      <c r="J21" s="47">
        <v>45.1</v>
      </c>
      <c r="K21" s="47">
        <v>43.216000000000001</v>
      </c>
      <c r="L21" s="47">
        <v>43.225999999999999</v>
      </c>
      <c r="M21" s="47">
        <v>43.225999999999999</v>
      </c>
      <c r="N21" s="47">
        <v>43.225999999998997</v>
      </c>
      <c r="O21" s="47">
        <v>61.183999999999003</v>
      </c>
      <c r="P21" s="48">
        <v>503.32</v>
      </c>
      <c r="Q21" s="71">
        <v>1.297216494845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42.198129999998997</v>
      </c>
      <c r="P22" s="48">
        <v>42.198129999998997</v>
      </c>
      <c r="Q22" s="71" t="s">
        <v>237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237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4.7495600000009999</v>
      </c>
      <c r="G24" s="47">
        <v>23.784909999999002</v>
      </c>
      <c r="H24" s="47">
        <v>9.4998299999989992</v>
      </c>
      <c r="I24" s="47">
        <v>12.9832</v>
      </c>
      <c r="J24" s="47">
        <v>0</v>
      </c>
      <c r="K24" s="47">
        <v>2.8502399999989998</v>
      </c>
      <c r="L24" s="47">
        <v>21.950019999999</v>
      </c>
      <c r="M24" s="47">
        <v>14.250399999999001</v>
      </c>
      <c r="N24" s="47">
        <v>7.8999999999980002</v>
      </c>
      <c r="O24" s="47">
        <v>-2.9999999899999998E-4</v>
      </c>
      <c r="P24" s="48">
        <v>112.867519999998</v>
      </c>
      <c r="Q24" s="71"/>
    </row>
    <row r="25" spans="1:17" ht="14.4" customHeight="1" x14ac:dyDescent="0.3">
      <c r="A25" s="17" t="s">
        <v>39</v>
      </c>
      <c r="B25" s="49">
        <v>35989.406135288402</v>
      </c>
      <c r="C25" s="50">
        <v>2999.1171779407</v>
      </c>
      <c r="D25" s="50">
        <v>3262.2284300000001</v>
      </c>
      <c r="E25" s="50">
        <v>2932.1304100000002</v>
      </c>
      <c r="F25" s="50">
        <v>3043.4180200000101</v>
      </c>
      <c r="G25" s="50">
        <v>3273.2534700000001</v>
      </c>
      <c r="H25" s="50">
        <v>3198.5199499999999</v>
      </c>
      <c r="I25" s="50">
        <v>3254.7757200000001</v>
      </c>
      <c r="J25" s="50">
        <v>4060.1939200000002</v>
      </c>
      <c r="K25" s="50">
        <v>3283.63771000001</v>
      </c>
      <c r="L25" s="50">
        <v>3055.5021499999998</v>
      </c>
      <c r="M25" s="50">
        <v>3509.8027999999999</v>
      </c>
      <c r="N25" s="50">
        <v>4429.3417199999903</v>
      </c>
      <c r="O25" s="50">
        <v>3437.0666299999898</v>
      </c>
      <c r="P25" s="51">
        <v>40739.870929999997</v>
      </c>
      <c r="Q25" s="72">
        <v>1.13199619846</v>
      </c>
    </row>
    <row r="26" spans="1:17" ht="14.4" customHeight="1" x14ac:dyDescent="0.3">
      <c r="A26" s="15" t="s">
        <v>40</v>
      </c>
      <c r="B26" s="46">
        <v>3998.81042257849</v>
      </c>
      <c r="C26" s="47">
        <v>333.23420188154103</v>
      </c>
      <c r="D26" s="47">
        <v>293.84118999999998</v>
      </c>
      <c r="E26" s="47">
        <v>282.11207999999999</v>
      </c>
      <c r="F26" s="47">
        <v>356.74117999999999</v>
      </c>
      <c r="G26" s="47">
        <v>333.54124000000002</v>
      </c>
      <c r="H26" s="47">
        <v>358.33780999999999</v>
      </c>
      <c r="I26" s="47">
        <v>387.74376000000001</v>
      </c>
      <c r="J26" s="47">
        <v>421.91570999999999</v>
      </c>
      <c r="K26" s="47">
        <v>535.34069</v>
      </c>
      <c r="L26" s="47">
        <v>329.41068999999999</v>
      </c>
      <c r="M26" s="47">
        <v>442.49898000000002</v>
      </c>
      <c r="N26" s="47">
        <v>448.96798999999999</v>
      </c>
      <c r="O26" s="47">
        <v>442.755</v>
      </c>
      <c r="P26" s="48">
        <v>4633.2063200000002</v>
      </c>
      <c r="Q26" s="71">
        <v>1.1586461548260001</v>
      </c>
    </row>
    <row r="27" spans="1:17" ht="14.4" customHeight="1" x14ac:dyDescent="0.3">
      <c r="A27" s="18" t="s">
        <v>41</v>
      </c>
      <c r="B27" s="49">
        <v>39988.216557866901</v>
      </c>
      <c r="C27" s="50">
        <v>3332.3513798222398</v>
      </c>
      <c r="D27" s="50">
        <v>3556.0696200000002</v>
      </c>
      <c r="E27" s="50">
        <v>3214.2424900000001</v>
      </c>
      <c r="F27" s="50">
        <v>3400.1592000000101</v>
      </c>
      <c r="G27" s="50">
        <v>3606.7947100000001</v>
      </c>
      <c r="H27" s="50">
        <v>3556.8577599999999</v>
      </c>
      <c r="I27" s="50">
        <v>3642.5194799999999</v>
      </c>
      <c r="J27" s="50">
        <v>4482.1096299999999</v>
      </c>
      <c r="K27" s="50">
        <v>3818.97840000001</v>
      </c>
      <c r="L27" s="50">
        <v>3384.91284</v>
      </c>
      <c r="M27" s="50">
        <v>3952.3017799999998</v>
      </c>
      <c r="N27" s="50">
        <v>4878.3097099999904</v>
      </c>
      <c r="O27" s="50">
        <v>3879.8216299999899</v>
      </c>
      <c r="P27" s="51">
        <v>45373.077250000002</v>
      </c>
      <c r="Q27" s="72">
        <v>1.13466118661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0.61151999999999995</v>
      </c>
      <c r="H28" s="47">
        <v>4.9590000000000002E-2</v>
      </c>
      <c r="I28" s="47">
        <v>11.442</v>
      </c>
      <c r="J28" s="47">
        <v>1.0802</v>
      </c>
      <c r="K28" s="47">
        <v>34.7258</v>
      </c>
      <c r="L28" s="47">
        <v>18.75</v>
      </c>
      <c r="M28" s="47">
        <v>10.2525</v>
      </c>
      <c r="N28" s="47">
        <v>12.541499999999999</v>
      </c>
      <c r="O28" s="47">
        <v>40.807499999999997</v>
      </c>
      <c r="P28" s="48">
        <v>135.74503000000001</v>
      </c>
      <c r="Q28" s="71">
        <v>1.170215775862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237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188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189</v>
      </c>
      <c r="G4" s="321" t="s">
        <v>50</v>
      </c>
      <c r="H4" s="115" t="s">
        <v>117</v>
      </c>
      <c r="I4" s="319" t="s">
        <v>51</v>
      </c>
      <c r="J4" s="321" t="s">
        <v>196</v>
      </c>
      <c r="K4" s="322" t="s">
        <v>190</v>
      </c>
    </row>
    <row r="5" spans="1:11" ht="42" thickBot="1" x14ac:dyDescent="0.35">
      <c r="A5" s="62"/>
      <c r="B5" s="24" t="s">
        <v>192</v>
      </c>
      <c r="C5" s="25" t="s">
        <v>193</v>
      </c>
      <c r="D5" s="26" t="s">
        <v>194</v>
      </c>
      <c r="E5" s="26" t="s">
        <v>195</v>
      </c>
      <c r="F5" s="320"/>
      <c r="G5" s="320"/>
      <c r="H5" s="25" t="s">
        <v>191</v>
      </c>
      <c r="I5" s="320"/>
      <c r="J5" s="320"/>
      <c r="K5" s="323"/>
    </row>
    <row r="6" spans="1:11" ht="14.4" customHeight="1" thickBot="1" x14ac:dyDescent="0.35">
      <c r="A6" s="420" t="s">
        <v>239</v>
      </c>
      <c r="B6" s="402">
        <v>35530.486876206502</v>
      </c>
      <c r="C6" s="402">
        <v>35504.925900000002</v>
      </c>
      <c r="D6" s="403">
        <v>-25.560976206498999</v>
      </c>
      <c r="E6" s="404">
        <v>0.99928059031899996</v>
      </c>
      <c r="F6" s="402">
        <v>35989.406135288402</v>
      </c>
      <c r="G6" s="403">
        <v>35989.406135288402</v>
      </c>
      <c r="H6" s="405">
        <v>3437.0666299999898</v>
      </c>
      <c r="I6" s="402">
        <v>40739.870929999997</v>
      </c>
      <c r="J6" s="403">
        <v>4750.46479471157</v>
      </c>
      <c r="K6" s="406">
        <v>1.13199619846</v>
      </c>
    </row>
    <row r="7" spans="1:11" ht="14.4" customHeight="1" thickBot="1" x14ac:dyDescent="0.35">
      <c r="A7" s="421" t="s">
        <v>240</v>
      </c>
      <c r="B7" s="402">
        <v>5784.5539584650496</v>
      </c>
      <c r="C7" s="402">
        <v>5175.6575800000001</v>
      </c>
      <c r="D7" s="403">
        <v>-608.89637846505002</v>
      </c>
      <c r="E7" s="404">
        <v>0.894737540208</v>
      </c>
      <c r="F7" s="402">
        <v>6443.4560733284297</v>
      </c>
      <c r="G7" s="403">
        <v>6443.4560733284297</v>
      </c>
      <c r="H7" s="405">
        <v>273.42860999999999</v>
      </c>
      <c r="I7" s="402">
        <v>6459.40553</v>
      </c>
      <c r="J7" s="403">
        <v>15.949456671568001</v>
      </c>
      <c r="K7" s="406">
        <v>1.0024752953210001</v>
      </c>
    </row>
    <row r="8" spans="1:11" ht="14.4" customHeight="1" thickBot="1" x14ac:dyDescent="0.35">
      <c r="A8" s="422" t="s">
        <v>241</v>
      </c>
      <c r="B8" s="402">
        <v>5779.4731032043701</v>
      </c>
      <c r="C8" s="402">
        <v>5171.0405799999999</v>
      </c>
      <c r="D8" s="403">
        <v>-608.43252320437</v>
      </c>
      <c r="E8" s="404">
        <v>0.89472526087699999</v>
      </c>
      <c r="F8" s="402">
        <v>6438.4560733284297</v>
      </c>
      <c r="G8" s="403">
        <v>6438.4560733284297</v>
      </c>
      <c r="H8" s="405">
        <v>273.00761</v>
      </c>
      <c r="I8" s="402">
        <v>6454.5545300000003</v>
      </c>
      <c r="J8" s="403">
        <v>16.098456671568002</v>
      </c>
      <c r="K8" s="406">
        <v>1.0025003597890001</v>
      </c>
    </row>
    <row r="9" spans="1:11" ht="14.4" customHeight="1" thickBot="1" x14ac:dyDescent="0.35">
      <c r="A9" s="423" t="s">
        <v>242</v>
      </c>
      <c r="B9" s="407">
        <v>0</v>
      </c>
      <c r="C9" s="407">
        <v>-3.0000000000000201E-5</v>
      </c>
      <c r="D9" s="408">
        <v>-3.0000000000000201E-5</v>
      </c>
      <c r="E9" s="409" t="s">
        <v>237</v>
      </c>
      <c r="F9" s="407">
        <v>0</v>
      </c>
      <c r="G9" s="408">
        <v>0</v>
      </c>
      <c r="H9" s="410">
        <v>-2.9999999899999998E-4</v>
      </c>
      <c r="I9" s="407">
        <v>2.00000000000005E-5</v>
      </c>
      <c r="J9" s="408">
        <v>2.00000000000005E-5</v>
      </c>
      <c r="K9" s="411" t="s">
        <v>237</v>
      </c>
    </row>
    <row r="10" spans="1:11" ht="14.4" customHeight="1" thickBot="1" x14ac:dyDescent="0.35">
      <c r="A10" s="424" t="s">
        <v>243</v>
      </c>
      <c r="B10" s="402">
        <v>0</v>
      </c>
      <c r="C10" s="402">
        <v>-3.0000000000000201E-5</v>
      </c>
      <c r="D10" s="403">
        <v>-3.0000000000000201E-5</v>
      </c>
      <c r="E10" s="412" t="s">
        <v>237</v>
      </c>
      <c r="F10" s="402">
        <v>0</v>
      </c>
      <c r="G10" s="403">
        <v>0</v>
      </c>
      <c r="H10" s="405">
        <v>-2.9999999899999998E-4</v>
      </c>
      <c r="I10" s="402">
        <v>2.00000000000005E-5</v>
      </c>
      <c r="J10" s="403">
        <v>2.00000000000005E-5</v>
      </c>
      <c r="K10" s="413" t="s">
        <v>237</v>
      </c>
    </row>
    <row r="11" spans="1:11" ht="14.4" customHeight="1" thickBot="1" x14ac:dyDescent="0.35">
      <c r="A11" s="423" t="s">
        <v>244</v>
      </c>
      <c r="B11" s="407">
        <v>195.00001760449899</v>
      </c>
      <c r="C11" s="407">
        <v>100.26845</v>
      </c>
      <c r="D11" s="408">
        <v>-94.731567604499006</v>
      </c>
      <c r="E11" s="414">
        <v>0.51419713306500003</v>
      </c>
      <c r="F11" s="407">
        <v>120.036189250563</v>
      </c>
      <c r="G11" s="408">
        <v>120.036189250563</v>
      </c>
      <c r="H11" s="410">
        <v>6.7799499999990003</v>
      </c>
      <c r="I11" s="407">
        <v>120.11323</v>
      </c>
      <c r="J11" s="408">
        <v>7.7040749436000006E-2</v>
      </c>
      <c r="K11" s="415">
        <v>1.000641812689</v>
      </c>
    </row>
    <row r="12" spans="1:11" ht="14.4" customHeight="1" thickBot="1" x14ac:dyDescent="0.35">
      <c r="A12" s="424" t="s">
        <v>245</v>
      </c>
      <c r="B12" s="402">
        <v>195.00001760449899</v>
      </c>
      <c r="C12" s="402">
        <v>99.695480000000003</v>
      </c>
      <c r="D12" s="403">
        <v>-95.304537604499004</v>
      </c>
      <c r="E12" s="404">
        <v>0.51125882563799996</v>
      </c>
      <c r="F12" s="402">
        <v>120.036189250563</v>
      </c>
      <c r="G12" s="403">
        <v>120.036189250563</v>
      </c>
      <c r="H12" s="405">
        <v>6.7799499999990003</v>
      </c>
      <c r="I12" s="402">
        <v>120.11323</v>
      </c>
      <c r="J12" s="403">
        <v>7.7040749436000006E-2</v>
      </c>
      <c r="K12" s="406">
        <v>1.000641812689</v>
      </c>
    </row>
    <row r="13" spans="1:11" ht="14.4" customHeight="1" thickBot="1" x14ac:dyDescent="0.35">
      <c r="A13" s="424" t="s">
        <v>246</v>
      </c>
      <c r="B13" s="402">
        <v>0</v>
      </c>
      <c r="C13" s="402">
        <v>0.57296999999999998</v>
      </c>
      <c r="D13" s="403">
        <v>0.57296999999999998</v>
      </c>
      <c r="E13" s="412" t="s">
        <v>247</v>
      </c>
      <c r="F13" s="402">
        <v>0</v>
      </c>
      <c r="G13" s="403">
        <v>0</v>
      </c>
      <c r="H13" s="405">
        <v>0</v>
      </c>
      <c r="I13" s="402">
        <v>0</v>
      </c>
      <c r="J13" s="403">
        <v>0</v>
      </c>
      <c r="K13" s="413" t="s">
        <v>237</v>
      </c>
    </row>
    <row r="14" spans="1:11" ht="14.4" customHeight="1" thickBot="1" x14ac:dyDescent="0.35">
      <c r="A14" s="423" t="s">
        <v>248</v>
      </c>
      <c r="B14" s="407">
        <v>4648.7193038968398</v>
      </c>
      <c r="C14" s="407">
        <v>4459.1007099999997</v>
      </c>
      <c r="D14" s="408">
        <v>-189.61859389683701</v>
      </c>
      <c r="E14" s="414">
        <v>0.95921057359999995</v>
      </c>
      <c r="F14" s="407">
        <v>5494.6772398767298</v>
      </c>
      <c r="G14" s="408">
        <v>5494.6772398767298</v>
      </c>
      <c r="H14" s="410">
        <v>208.11724000000001</v>
      </c>
      <c r="I14" s="407">
        <v>5557.6697400000003</v>
      </c>
      <c r="J14" s="408">
        <v>62.992500123268002</v>
      </c>
      <c r="K14" s="415">
        <v>1.011464276676</v>
      </c>
    </row>
    <row r="15" spans="1:11" ht="14.4" customHeight="1" thickBot="1" x14ac:dyDescent="0.35">
      <c r="A15" s="424" t="s">
        <v>249</v>
      </c>
      <c r="B15" s="402">
        <v>3645.18855105797</v>
      </c>
      <c r="C15" s="402">
        <v>3565.02916</v>
      </c>
      <c r="D15" s="403">
        <v>-80.159391057964996</v>
      </c>
      <c r="E15" s="404">
        <v>0.97800953505199995</v>
      </c>
      <c r="F15" s="402">
        <v>4534.6772398767298</v>
      </c>
      <c r="G15" s="403">
        <v>4534.6772398767298</v>
      </c>
      <c r="H15" s="405">
        <v>117.71624</v>
      </c>
      <c r="I15" s="402">
        <v>4609.4217399999998</v>
      </c>
      <c r="J15" s="403">
        <v>74.744500123270001</v>
      </c>
      <c r="K15" s="406">
        <v>1.0164828710330001</v>
      </c>
    </row>
    <row r="16" spans="1:11" ht="14.4" customHeight="1" thickBot="1" x14ac:dyDescent="0.35">
      <c r="A16" s="424" t="s">
        <v>250</v>
      </c>
      <c r="B16" s="402">
        <v>630.43035307366097</v>
      </c>
      <c r="C16" s="402">
        <v>602.56609000000003</v>
      </c>
      <c r="D16" s="403">
        <v>-27.864263073659998</v>
      </c>
      <c r="E16" s="404">
        <v>0.95580120319700002</v>
      </c>
      <c r="F16" s="402">
        <v>630</v>
      </c>
      <c r="G16" s="403">
        <v>630</v>
      </c>
      <c r="H16" s="405">
        <v>56.974789999998997</v>
      </c>
      <c r="I16" s="402">
        <v>626.79485</v>
      </c>
      <c r="J16" s="403">
        <v>-3.2051499999990001</v>
      </c>
      <c r="K16" s="406">
        <v>0.99491246031699998</v>
      </c>
    </row>
    <row r="17" spans="1:11" ht="14.4" customHeight="1" thickBot="1" x14ac:dyDescent="0.35">
      <c r="A17" s="424" t="s">
        <v>251</v>
      </c>
      <c r="B17" s="402">
        <v>37.261245962045002</v>
      </c>
      <c r="C17" s="402">
        <v>20.525860000000002</v>
      </c>
      <c r="D17" s="403">
        <v>-16.735385962045001</v>
      </c>
      <c r="E17" s="404">
        <v>0.55086349020299996</v>
      </c>
      <c r="F17" s="402">
        <v>30</v>
      </c>
      <c r="G17" s="403">
        <v>30</v>
      </c>
      <c r="H17" s="405">
        <v>4.1601799999990003</v>
      </c>
      <c r="I17" s="402">
        <v>22.322410000000001</v>
      </c>
      <c r="J17" s="403">
        <v>-7.6775900000000004</v>
      </c>
      <c r="K17" s="406">
        <v>0.74408033333300005</v>
      </c>
    </row>
    <row r="18" spans="1:11" ht="14.4" customHeight="1" thickBot="1" x14ac:dyDescent="0.35">
      <c r="A18" s="424" t="s">
        <v>252</v>
      </c>
      <c r="B18" s="402">
        <v>296.000026722727</v>
      </c>
      <c r="C18" s="402">
        <v>246.55350000000001</v>
      </c>
      <c r="D18" s="403">
        <v>-49.446526722727</v>
      </c>
      <c r="E18" s="404">
        <v>0.832950938315</v>
      </c>
      <c r="F18" s="402">
        <v>260</v>
      </c>
      <c r="G18" s="403">
        <v>260</v>
      </c>
      <c r="H18" s="405">
        <v>24.032029999999999</v>
      </c>
      <c r="I18" s="402">
        <v>266.88279999999997</v>
      </c>
      <c r="J18" s="403">
        <v>6.8827999999990004</v>
      </c>
      <c r="K18" s="406">
        <v>1.0264723076919999</v>
      </c>
    </row>
    <row r="19" spans="1:11" ht="14.4" customHeight="1" thickBot="1" x14ac:dyDescent="0.35">
      <c r="A19" s="424" t="s">
        <v>253</v>
      </c>
      <c r="B19" s="402">
        <v>4.8000004333000001E-2</v>
      </c>
      <c r="C19" s="402">
        <v>0</v>
      </c>
      <c r="D19" s="403">
        <v>-4.8000004333000001E-2</v>
      </c>
      <c r="E19" s="404">
        <v>0</v>
      </c>
      <c r="F19" s="402">
        <v>0</v>
      </c>
      <c r="G19" s="403">
        <v>0</v>
      </c>
      <c r="H19" s="405">
        <v>0</v>
      </c>
      <c r="I19" s="402">
        <v>0.216</v>
      </c>
      <c r="J19" s="403">
        <v>0.216</v>
      </c>
      <c r="K19" s="413" t="s">
        <v>247</v>
      </c>
    </row>
    <row r="20" spans="1:11" ht="14.4" customHeight="1" thickBot="1" x14ac:dyDescent="0.35">
      <c r="A20" s="424" t="s">
        <v>254</v>
      </c>
      <c r="B20" s="402">
        <v>39.791127076103002</v>
      </c>
      <c r="C20" s="402">
        <v>24.426100000000002</v>
      </c>
      <c r="D20" s="403">
        <v>-15.365027076103001</v>
      </c>
      <c r="E20" s="404">
        <v>0.61385795766100004</v>
      </c>
      <c r="F20" s="402">
        <v>40</v>
      </c>
      <c r="G20" s="403">
        <v>40</v>
      </c>
      <c r="H20" s="405">
        <v>5.2339999999989999</v>
      </c>
      <c r="I20" s="402">
        <v>32.031939999999999</v>
      </c>
      <c r="J20" s="403">
        <v>-7.9680600000000004</v>
      </c>
      <c r="K20" s="406">
        <v>0.80079849999999997</v>
      </c>
    </row>
    <row r="21" spans="1:11" ht="14.4" customHeight="1" thickBot="1" x14ac:dyDescent="0.35">
      <c r="A21" s="423" t="s">
        <v>255</v>
      </c>
      <c r="B21" s="407">
        <v>665.974576342874</v>
      </c>
      <c r="C21" s="407">
        <v>560.72460000000001</v>
      </c>
      <c r="D21" s="408">
        <v>-105.249976342873</v>
      </c>
      <c r="E21" s="414">
        <v>0.84196096955999999</v>
      </c>
      <c r="F21" s="407">
        <v>773.78029363632697</v>
      </c>
      <c r="G21" s="408">
        <v>773.78029363632697</v>
      </c>
      <c r="H21" s="410">
        <v>57.731999999998997</v>
      </c>
      <c r="I21" s="407">
        <v>723.19317000000001</v>
      </c>
      <c r="J21" s="408">
        <v>-50.587123636325998</v>
      </c>
      <c r="K21" s="415">
        <v>0.93462340143199996</v>
      </c>
    </row>
    <row r="22" spans="1:11" ht="14.4" customHeight="1" thickBot="1" x14ac:dyDescent="0.35">
      <c r="A22" s="424" t="s">
        <v>256</v>
      </c>
      <c r="B22" s="402">
        <v>0</v>
      </c>
      <c r="C22" s="402">
        <v>0.39200000000000002</v>
      </c>
      <c r="D22" s="403">
        <v>0.39200000000000002</v>
      </c>
      <c r="E22" s="412" t="s">
        <v>247</v>
      </c>
      <c r="F22" s="402">
        <v>0</v>
      </c>
      <c r="G22" s="403">
        <v>0</v>
      </c>
      <c r="H22" s="405">
        <v>2.2654999999999998</v>
      </c>
      <c r="I22" s="402">
        <v>2.2654999999999998</v>
      </c>
      <c r="J22" s="403">
        <v>2.2654999999999998</v>
      </c>
      <c r="K22" s="413" t="s">
        <v>237</v>
      </c>
    </row>
    <row r="23" spans="1:11" ht="14.4" customHeight="1" thickBot="1" x14ac:dyDescent="0.35">
      <c r="A23" s="424" t="s">
        <v>257</v>
      </c>
      <c r="B23" s="402">
        <v>9.4116551553290009</v>
      </c>
      <c r="C23" s="402">
        <v>8.7382299999999997</v>
      </c>
      <c r="D23" s="403">
        <v>-0.67342515532900005</v>
      </c>
      <c r="E23" s="404">
        <v>0.92844774439599997</v>
      </c>
      <c r="F23" s="402">
        <v>14</v>
      </c>
      <c r="G23" s="403">
        <v>14</v>
      </c>
      <c r="H23" s="405">
        <v>1.8611</v>
      </c>
      <c r="I23" s="402">
        <v>9.6347299999999994</v>
      </c>
      <c r="J23" s="403">
        <v>-4.3652699999999998</v>
      </c>
      <c r="K23" s="406">
        <v>0.688195</v>
      </c>
    </row>
    <row r="24" spans="1:11" ht="14.4" customHeight="1" thickBot="1" x14ac:dyDescent="0.35">
      <c r="A24" s="424" t="s">
        <v>258</v>
      </c>
      <c r="B24" s="402">
        <v>17.970814323603999</v>
      </c>
      <c r="C24" s="402">
        <v>17.342580000000002</v>
      </c>
      <c r="D24" s="403">
        <v>-0.628234323604</v>
      </c>
      <c r="E24" s="404">
        <v>0.96504141035000002</v>
      </c>
      <c r="F24" s="402">
        <v>14.165446794837999</v>
      </c>
      <c r="G24" s="403">
        <v>14.165446794837999</v>
      </c>
      <c r="H24" s="405">
        <v>1.3189</v>
      </c>
      <c r="I24" s="402">
        <v>13.521269999999999</v>
      </c>
      <c r="J24" s="403">
        <v>-0.64417679483800006</v>
      </c>
      <c r="K24" s="406">
        <v>0.954524781027</v>
      </c>
    </row>
    <row r="25" spans="1:11" ht="14.4" customHeight="1" thickBot="1" x14ac:dyDescent="0.35">
      <c r="A25" s="424" t="s">
        <v>259</v>
      </c>
      <c r="B25" s="402">
        <v>109.221130781767</v>
      </c>
      <c r="C25" s="402">
        <v>109.39252999999999</v>
      </c>
      <c r="D25" s="403">
        <v>0.171399218233</v>
      </c>
      <c r="E25" s="404">
        <v>1.0015692862450001</v>
      </c>
      <c r="F25" s="402">
        <v>110</v>
      </c>
      <c r="G25" s="403">
        <v>110</v>
      </c>
      <c r="H25" s="405">
        <v>10.60445</v>
      </c>
      <c r="I25" s="402">
        <v>107.49579</v>
      </c>
      <c r="J25" s="403">
        <v>-2.50421</v>
      </c>
      <c r="K25" s="406">
        <v>0.97723445454500002</v>
      </c>
    </row>
    <row r="26" spans="1:11" ht="14.4" customHeight="1" thickBot="1" x14ac:dyDescent="0.35">
      <c r="A26" s="424" t="s">
        <v>260</v>
      </c>
      <c r="B26" s="402">
        <v>0.25647725661699999</v>
      </c>
      <c r="C26" s="402">
        <v>0.13600000000000001</v>
      </c>
      <c r="D26" s="403">
        <v>-0.120477256617</v>
      </c>
      <c r="E26" s="404">
        <v>0.530261442257</v>
      </c>
      <c r="F26" s="402">
        <v>0.14696493315100001</v>
      </c>
      <c r="G26" s="403">
        <v>0.14696493315100001</v>
      </c>
      <c r="H26" s="405">
        <v>0</v>
      </c>
      <c r="I26" s="402">
        <v>0</v>
      </c>
      <c r="J26" s="403">
        <v>-0.14696493315100001</v>
      </c>
      <c r="K26" s="406">
        <v>0</v>
      </c>
    </row>
    <row r="27" spans="1:11" ht="14.4" customHeight="1" thickBot="1" x14ac:dyDescent="0.35">
      <c r="A27" s="424" t="s">
        <v>261</v>
      </c>
      <c r="B27" s="402">
        <v>81.482433390959002</v>
      </c>
      <c r="C27" s="402">
        <v>91.871629999999996</v>
      </c>
      <c r="D27" s="403">
        <v>10.389196609040001</v>
      </c>
      <c r="E27" s="404">
        <v>1.1275022870160001</v>
      </c>
      <c r="F27" s="402">
        <v>115.091108059665</v>
      </c>
      <c r="G27" s="403">
        <v>115.091108059665</v>
      </c>
      <c r="H27" s="405">
        <v>1.377</v>
      </c>
      <c r="I27" s="402">
        <v>177.98741999999999</v>
      </c>
      <c r="J27" s="403">
        <v>62.896311940334002</v>
      </c>
      <c r="K27" s="406">
        <v>1.5464914970470001</v>
      </c>
    </row>
    <row r="28" spans="1:11" ht="14.4" customHeight="1" thickBot="1" x14ac:dyDescent="0.35">
      <c r="A28" s="424" t="s">
        <v>262</v>
      </c>
      <c r="B28" s="402">
        <v>0</v>
      </c>
      <c r="C28" s="402">
        <v>3.8067600000000001</v>
      </c>
      <c r="D28" s="403">
        <v>3.8067600000000001</v>
      </c>
      <c r="E28" s="412" t="s">
        <v>237</v>
      </c>
      <c r="F28" s="402">
        <v>0</v>
      </c>
      <c r="G28" s="403">
        <v>0</v>
      </c>
      <c r="H28" s="405">
        <v>0</v>
      </c>
      <c r="I28" s="402">
        <v>-2.65</v>
      </c>
      <c r="J28" s="403">
        <v>-2.65</v>
      </c>
      <c r="K28" s="413" t="s">
        <v>237</v>
      </c>
    </row>
    <row r="29" spans="1:11" ht="14.4" customHeight="1" thickBot="1" x14ac:dyDescent="0.35">
      <c r="A29" s="424" t="s">
        <v>263</v>
      </c>
      <c r="B29" s="402">
        <v>143.172476158655</v>
      </c>
      <c r="C29" s="402">
        <v>106.74972</v>
      </c>
      <c r="D29" s="403">
        <v>-36.422756158654003</v>
      </c>
      <c r="E29" s="404">
        <v>0.74560224747100001</v>
      </c>
      <c r="F29" s="402">
        <v>170.37677384867101</v>
      </c>
      <c r="G29" s="403">
        <v>170.37677384867101</v>
      </c>
      <c r="H29" s="405">
        <v>25.567250000000001</v>
      </c>
      <c r="I29" s="402">
        <v>166.34707</v>
      </c>
      <c r="J29" s="403">
        <v>-4.0297038486699996</v>
      </c>
      <c r="K29" s="406">
        <v>0.97634827941799995</v>
      </c>
    </row>
    <row r="30" spans="1:11" ht="14.4" customHeight="1" thickBot="1" x14ac:dyDescent="0.35">
      <c r="A30" s="424" t="s">
        <v>264</v>
      </c>
      <c r="B30" s="402">
        <v>304.45958927594103</v>
      </c>
      <c r="C30" s="402">
        <v>222.29515000000001</v>
      </c>
      <c r="D30" s="403">
        <v>-82.164439275941007</v>
      </c>
      <c r="E30" s="404">
        <v>0.73013023018400003</v>
      </c>
      <c r="F30" s="402">
        <v>350.00000000000102</v>
      </c>
      <c r="G30" s="403">
        <v>350.00000000000102</v>
      </c>
      <c r="H30" s="405">
        <v>14.7378</v>
      </c>
      <c r="I30" s="402">
        <v>248.59138999999999</v>
      </c>
      <c r="J30" s="403">
        <v>-101.408610000001</v>
      </c>
      <c r="K30" s="406">
        <v>0.71026111428500005</v>
      </c>
    </row>
    <row r="31" spans="1:11" ht="14.4" customHeight="1" thickBot="1" x14ac:dyDescent="0.35">
      <c r="A31" s="423" t="s">
        <v>265</v>
      </c>
      <c r="B31" s="407">
        <v>267.69739846959902</v>
      </c>
      <c r="C31" s="407">
        <v>26.103680000000001</v>
      </c>
      <c r="D31" s="408">
        <v>-241.593718469599</v>
      </c>
      <c r="E31" s="414">
        <v>9.7511892715999998E-2</v>
      </c>
      <c r="F31" s="407">
        <v>18.962350564809999</v>
      </c>
      <c r="G31" s="408">
        <v>18.962350564809999</v>
      </c>
      <c r="H31" s="410">
        <v>0</v>
      </c>
      <c r="I31" s="407">
        <v>38.049599999999998</v>
      </c>
      <c r="J31" s="408">
        <v>19.087249435189001</v>
      </c>
      <c r="K31" s="415">
        <v>2.00658667658</v>
      </c>
    </row>
    <row r="32" spans="1:11" ht="14.4" customHeight="1" thickBot="1" x14ac:dyDescent="0.35">
      <c r="A32" s="424" t="s">
        <v>266</v>
      </c>
      <c r="B32" s="402">
        <v>10.968365696668</v>
      </c>
      <c r="C32" s="402">
        <v>5.2497600000000002</v>
      </c>
      <c r="D32" s="403">
        <v>-5.7186056966679999</v>
      </c>
      <c r="E32" s="404">
        <v>0.47862736757500002</v>
      </c>
      <c r="F32" s="402">
        <v>0</v>
      </c>
      <c r="G32" s="403">
        <v>0</v>
      </c>
      <c r="H32" s="405">
        <v>0</v>
      </c>
      <c r="I32" s="402">
        <v>4.3618199999999998</v>
      </c>
      <c r="J32" s="403">
        <v>4.3618199999999998</v>
      </c>
      <c r="K32" s="413" t="s">
        <v>237</v>
      </c>
    </row>
    <row r="33" spans="1:11" ht="14.4" customHeight="1" thickBot="1" x14ac:dyDescent="0.35">
      <c r="A33" s="424" t="s">
        <v>267</v>
      </c>
      <c r="B33" s="402">
        <v>0.63924659476000001</v>
      </c>
      <c r="C33" s="402">
        <v>0</v>
      </c>
      <c r="D33" s="403">
        <v>-0.63924659476000001</v>
      </c>
      <c r="E33" s="404">
        <v>0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06">
        <v>0</v>
      </c>
    </row>
    <row r="34" spans="1:11" ht="14.4" customHeight="1" thickBot="1" x14ac:dyDescent="0.35">
      <c r="A34" s="424" t="s">
        <v>268</v>
      </c>
      <c r="B34" s="402">
        <v>254.94943267404901</v>
      </c>
      <c r="C34" s="402">
        <v>20.454920000000001</v>
      </c>
      <c r="D34" s="403">
        <v>-234.49451267404899</v>
      </c>
      <c r="E34" s="404">
        <v>8.0231282671999998E-2</v>
      </c>
      <c r="F34" s="402">
        <v>18.962350564809999</v>
      </c>
      <c r="G34" s="403">
        <v>18.962350564809999</v>
      </c>
      <c r="H34" s="405">
        <v>0</v>
      </c>
      <c r="I34" s="402">
        <v>30.674779999999998</v>
      </c>
      <c r="J34" s="403">
        <v>11.71242943519</v>
      </c>
      <c r="K34" s="406">
        <v>1.6176675932210001</v>
      </c>
    </row>
    <row r="35" spans="1:11" ht="14.4" customHeight="1" thickBot="1" x14ac:dyDescent="0.35">
      <c r="A35" s="424" t="s">
        <v>269</v>
      </c>
      <c r="B35" s="402">
        <v>0</v>
      </c>
      <c r="C35" s="402">
        <v>0.39900000000000002</v>
      </c>
      <c r="D35" s="403">
        <v>0.39900000000000002</v>
      </c>
      <c r="E35" s="412" t="s">
        <v>247</v>
      </c>
      <c r="F35" s="402">
        <v>0</v>
      </c>
      <c r="G35" s="403">
        <v>0</v>
      </c>
      <c r="H35" s="405">
        <v>0</v>
      </c>
      <c r="I35" s="402">
        <v>3.0129999999999999</v>
      </c>
      <c r="J35" s="403">
        <v>3.0129999999999999</v>
      </c>
      <c r="K35" s="413" t="s">
        <v>247</v>
      </c>
    </row>
    <row r="36" spans="1:11" ht="14.4" customHeight="1" thickBot="1" x14ac:dyDescent="0.35">
      <c r="A36" s="424" t="s">
        <v>270</v>
      </c>
      <c r="B36" s="402">
        <v>1.1403535041199999</v>
      </c>
      <c r="C36" s="402">
        <v>0</v>
      </c>
      <c r="D36" s="403">
        <v>-1.1403535041199999</v>
      </c>
      <c r="E36" s="404">
        <v>0</v>
      </c>
      <c r="F36" s="402">
        <v>0</v>
      </c>
      <c r="G36" s="403">
        <v>0</v>
      </c>
      <c r="H36" s="405">
        <v>0</v>
      </c>
      <c r="I36" s="402">
        <v>0</v>
      </c>
      <c r="J36" s="403">
        <v>0</v>
      </c>
      <c r="K36" s="406">
        <v>0</v>
      </c>
    </row>
    <row r="37" spans="1:11" ht="14.4" customHeight="1" thickBot="1" x14ac:dyDescent="0.35">
      <c r="A37" s="423" t="s">
        <v>271</v>
      </c>
      <c r="B37" s="407">
        <v>2.0818068905609999</v>
      </c>
      <c r="C37" s="407">
        <v>24.843170000000001</v>
      </c>
      <c r="D37" s="408">
        <v>22.761363109438001</v>
      </c>
      <c r="E37" s="414">
        <v>11.933465160786</v>
      </c>
      <c r="F37" s="407">
        <v>31</v>
      </c>
      <c r="G37" s="408">
        <v>31</v>
      </c>
      <c r="H37" s="410">
        <v>0.37871999999900002</v>
      </c>
      <c r="I37" s="407">
        <v>15.52877</v>
      </c>
      <c r="J37" s="408">
        <v>-15.47123</v>
      </c>
      <c r="K37" s="415">
        <v>0.50092806451600003</v>
      </c>
    </row>
    <row r="38" spans="1:11" ht="14.4" customHeight="1" thickBot="1" x14ac:dyDescent="0.35">
      <c r="A38" s="424" t="s">
        <v>272</v>
      </c>
      <c r="B38" s="402">
        <v>0</v>
      </c>
      <c r="C38" s="402">
        <v>0</v>
      </c>
      <c r="D38" s="403">
        <v>0</v>
      </c>
      <c r="E38" s="404">
        <v>1</v>
      </c>
      <c r="F38" s="402">
        <v>2</v>
      </c>
      <c r="G38" s="403">
        <v>2</v>
      </c>
      <c r="H38" s="405">
        <v>0</v>
      </c>
      <c r="I38" s="402">
        <v>0.34001999999999999</v>
      </c>
      <c r="J38" s="403">
        <v>-1.65998</v>
      </c>
      <c r="K38" s="406">
        <v>0.17000999999999999</v>
      </c>
    </row>
    <row r="39" spans="1:11" ht="14.4" customHeight="1" thickBot="1" x14ac:dyDescent="0.35">
      <c r="A39" s="424" t="s">
        <v>273</v>
      </c>
      <c r="B39" s="402">
        <v>0</v>
      </c>
      <c r="C39" s="402">
        <v>23.37181</v>
      </c>
      <c r="D39" s="403">
        <v>23.37181</v>
      </c>
      <c r="E39" s="412" t="s">
        <v>237</v>
      </c>
      <c r="F39" s="402">
        <v>27</v>
      </c>
      <c r="G39" s="403">
        <v>27</v>
      </c>
      <c r="H39" s="405">
        <v>0.37871999999900002</v>
      </c>
      <c r="I39" s="402">
        <v>13.63311</v>
      </c>
      <c r="J39" s="403">
        <v>-13.36689</v>
      </c>
      <c r="K39" s="406">
        <v>0.50492999999900001</v>
      </c>
    </row>
    <row r="40" spans="1:11" ht="14.4" customHeight="1" thickBot="1" x14ac:dyDescent="0.35">
      <c r="A40" s="424" t="s">
        <v>274</v>
      </c>
      <c r="B40" s="402">
        <v>2.0818068905609999</v>
      </c>
      <c r="C40" s="402">
        <v>1.47136</v>
      </c>
      <c r="D40" s="403">
        <v>-0.61044689056099999</v>
      </c>
      <c r="E40" s="404">
        <v>0.70677064557199998</v>
      </c>
      <c r="F40" s="402">
        <v>2</v>
      </c>
      <c r="G40" s="403">
        <v>2</v>
      </c>
      <c r="H40" s="405">
        <v>0</v>
      </c>
      <c r="I40" s="402">
        <v>1.5556399999999999</v>
      </c>
      <c r="J40" s="403">
        <v>-0.44435999999999998</v>
      </c>
      <c r="K40" s="406">
        <v>0.77781999999999996</v>
      </c>
    </row>
    <row r="41" spans="1:11" ht="14.4" customHeight="1" thickBot="1" x14ac:dyDescent="0.35">
      <c r="A41" s="422" t="s">
        <v>28</v>
      </c>
      <c r="B41" s="402">
        <v>5.0808552606799999</v>
      </c>
      <c r="C41" s="402">
        <v>4.617</v>
      </c>
      <c r="D41" s="403">
        <v>-0.46385526067999999</v>
      </c>
      <c r="E41" s="404">
        <v>0.90870527954799996</v>
      </c>
      <c r="F41" s="402">
        <v>4.9999999999989999</v>
      </c>
      <c r="G41" s="403">
        <v>4.9999999999989999</v>
      </c>
      <c r="H41" s="405">
        <v>0.42099999999900001</v>
      </c>
      <c r="I41" s="402">
        <v>4.851</v>
      </c>
      <c r="J41" s="403">
        <v>-0.14899999999899999</v>
      </c>
      <c r="K41" s="406">
        <v>0.97019999999999995</v>
      </c>
    </row>
    <row r="42" spans="1:11" ht="14.4" customHeight="1" thickBot="1" x14ac:dyDescent="0.35">
      <c r="A42" s="423" t="s">
        <v>275</v>
      </c>
      <c r="B42" s="407">
        <v>5.0808552606799999</v>
      </c>
      <c r="C42" s="407">
        <v>4.617</v>
      </c>
      <c r="D42" s="408">
        <v>-0.46385526067999999</v>
      </c>
      <c r="E42" s="414">
        <v>0.90870527954799996</v>
      </c>
      <c r="F42" s="407">
        <v>4.9999999999989999</v>
      </c>
      <c r="G42" s="408">
        <v>4.9999999999989999</v>
      </c>
      <c r="H42" s="410">
        <v>0.42099999999900001</v>
      </c>
      <c r="I42" s="407">
        <v>4.851</v>
      </c>
      <c r="J42" s="408">
        <v>-0.14899999999899999</v>
      </c>
      <c r="K42" s="415">
        <v>0.97019999999999995</v>
      </c>
    </row>
    <row r="43" spans="1:11" ht="14.4" customHeight="1" thickBot="1" x14ac:dyDescent="0.35">
      <c r="A43" s="424" t="s">
        <v>276</v>
      </c>
      <c r="B43" s="402">
        <v>5.0808552606799999</v>
      </c>
      <c r="C43" s="402">
        <v>4.617</v>
      </c>
      <c r="D43" s="403">
        <v>-0.46385526067999999</v>
      </c>
      <c r="E43" s="404">
        <v>0.90870527954799996</v>
      </c>
      <c r="F43" s="402">
        <v>4.9999999999989999</v>
      </c>
      <c r="G43" s="403">
        <v>4.9999999999989999</v>
      </c>
      <c r="H43" s="405">
        <v>0.42099999999900001</v>
      </c>
      <c r="I43" s="402">
        <v>4.851</v>
      </c>
      <c r="J43" s="403">
        <v>-0.14899999999899999</v>
      </c>
      <c r="K43" s="406">
        <v>0.97019999999999995</v>
      </c>
    </row>
    <row r="44" spans="1:11" ht="14.4" customHeight="1" thickBot="1" x14ac:dyDescent="0.35">
      <c r="A44" s="425" t="s">
        <v>277</v>
      </c>
      <c r="B44" s="407">
        <v>677.92897986087996</v>
      </c>
      <c r="C44" s="407">
        <v>624.25182000000098</v>
      </c>
      <c r="D44" s="408">
        <v>-53.677159860879001</v>
      </c>
      <c r="E44" s="414">
        <v>0.92082185382899995</v>
      </c>
      <c r="F44" s="407">
        <v>438.95006195997701</v>
      </c>
      <c r="G44" s="408">
        <v>438.95006195997701</v>
      </c>
      <c r="H44" s="410">
        <v>134.53110000000001</v>
      </c>
      <c r="I44" s="407">
        <v>775.20012999999994</v>
      </c>
      <c r="J44" s="408">
        <v>336.250068040023</v>
      </c>
      <c r="K44" s="415">
        <v>1.7660326246189999</v>
      </c>
    </row>
    <row r="45" spans="1:11" ht="14.4" customHeight="1" thickBot="1" x14ac:dyDescent="0.35">
      <c r="A45" s="422" t="s">
        <v>31</v>
      </c>
      <c r="B45" s="402">
        <v>346.16380051628198</v>
      </c>
      <c r="C45" s="402">
        <v>240.958910000001</v>
      </c>
      <c r="D45" s="403">
        <v>-105.204890516281</v>
      </c>
      <c r="E45" s="404">
        <v>0.69608350047099998</v>
      </c>
      <c r="F45" s="402">
        <v>49.311378882174999</v>
      </c>
      <c r="G45" s="403">
        <v>49.311378882174999</v>
      </c>
      <c r="H45" s="405">
        <v>3.9829499999990001</v>
      </c>
      <c r="I45" s="402">
        <v>246.22295</v>
      </c>
      <c r="J45" s="403">
        <v>196.91157111782499</v>
      </c>
      <c r="K45" s="406">
        <v>4.9932278427719998</v>
      </c>
    </row>
    <row r="46" spans="1:11" ht="14.4" customHeight="1" thickBot="1" x14ac:dyDescent="0.35">
      <c r="A46" s="426" t="s">
        <v>278</v>
      </c>
      <c r="B46" s="402">
        <v>346.16380051628198</v>
      </c>
      <c r="C46" s="402">
        <v>240.958910000001</v>
      </c>
      <c r="D46" s="403">
        <v>-105.204890516281</v>
      </c>
      <c r="E46" s="404">
        <v>0.69608350047099998</v>
      </c>
      <c r="F46" s="402">
        <v>49.311378882174999</v>
      </c>
      <c r="G46" s="403">
        <v>49.311378882174999</v>
      </c>
      <c r="H46" s="405">
        <v>3.9829499999990001</v>
      </c>
      <c r="I46" s="402">
        <v>246.22295</v>
      </c>
      <c r="J46" s="403">
        <v>196.91157111782499</v>
      </c>
      <c r="K46" s="406">
        <v>4.9932278427719998</v>
      </c>
    </row>
    <row r="47" spans="1:11" ht="14.4" customHeight="1" thickBot="1" x14ac:dyDescent="0.35">
      <c r="A47" s="424" t="s">
        <v>279</v>
      </c>
      <c r="B47" s="402">
        <v>142.68943368813299</v>
      </c>
      <c r="C47" s="402">
        <v>223.370000000001</v>
      </c>
      <c r="D47" s="403">
        <v>80.680566311866997</v>
      </c>
      <c r="E47" s="404">
        <v>1.5654277561159999</v>
      </c>
      <c r="F47" s="402">
        <v>26.555506787317999</v>
      </c>
      <c r="G47" s="403">
        <v>26.555506787317999</v>
      </c>
      <c r="H47" s="405">
        <v>0</v>
      </c>
      <c r="I47" s="402">
        <v>240.29509999999999</v>
      </c>
      <c r="J47" s="403">
        <v>213.739593212682</v>
      </c>
      <c r="K47" s="406">
        <v>9.0487860738079995</v>
      </c>
    </row>
    <row r="48" spans="1:11" ht="14.4" customHeight="1" thickBot="1" x14ac:dyDescent="0.35">
      <c r="A48" s="424" t="s">
        <v>280</v>
      </c>
      <c r="B48" s="402">
        <v>11.353768576388999</v>
      </c>
      <c r="C48" s="402">
        <v>0</v>
      </c>
      <c r="D48" s="403">
        <v>-11.353768576388999</v>
      </c>
      <c r="E48" s="404">
        <v>0</v>
      </c>
      <c r="F48" s="402">
        <v>0</v>
      </c>
      <c r="G48" s="403">
        <v>0</v>
      </c>
      <c r="H48" s="405">
        <v>0</v>
      </c>
      <c r="I48" s="402">
        <v>1.8089999999999999</v>
      </c>
      <c r="J48" s="403">
        <v>1.8089999999999999</v>
      </c>
      <c r="K48" s="413" t="s">
        <v>247</v>
      </c>
    </row>
    <row r="49" spans="1:11" ht="14.4" customHeight="1" thickBot="1" x14ac:dyDescent="0.35">
      <c r="A49" s="424" t="s">
        <v>281</v>
      </c>
      <c r="B49" s="402">
        <v>188.26038786012799</v>
      </c>
      <c r="C49" s="402">
        <v>10.75483</v>
      </c>
      <c r="D49" s="403">
        <v>-177.50555786012799</v>
      </c>
      <c r="E49" s="404">
        <v>5.7127418689000002E-2</v>
      </c>
      <c r="F49" s="402">
        <v>9.7558720948570006</v>
      </c>
      <c r="G49" s="403">
        <v>9.7558720948570006</v>
      </c>
      <c r="H49" s="405">
        <v>0</v>
      </c>
      <c r="I49" s="402">
        <v>0.13589999999999999</v>
      </c>
      <c r="J49" s="403">
        <v>-9.6199720948569993</v>
      </c>
      <c r="K49" s="406">
        <v>1.3930071927E-2</v>
      </c>
    </row>
    <row r="50" spans="1:11" ht="14.4" customHeight="1" thickBot="1" x14ac:dyDescent="0.35">
      <c r="A50" s="424" t="s">
        <v>282</v>
      </c>
      <c r="B50" s="402">
        <v>3.860210391631</v>
      </c>
      <c r="C50" s="402">
        <v>6.8340799999990001</v>
      </c>
      <c r="D50" s="403">
        <v>2.9738696083680001</v>
      </c>
      <c r="E50" s="404">
        <v>1.7703905504249999</v>
      </c>
      <c r="F50" s="402">
        <v>13</v>
      </c>
      <c r="G50" s="403">
        <v>13</v>
      </c>
      <c r="H50" s="405">
        <v>3.9829499999990001</v>
      </c>
      <c r="I50" s="402">
        <v>3.9829499999990001</v>
      </c>
      <c r="J50" s="403">
        <v>-9.0170499999989993</v>
      </c>
      <c r="K50" s="406">
        <v>0.30638076923000002</v>
      </c>
    </row>
    <row r="51" spans="1:11" ht="14.4" customHeight="1" thickBot="1" x14ac:dyDescent="0.35">
      <c r="A51" s="427" t="s">
        <v>32</v>
      </c>
      <c r="B51" s="407">
        <v>0</v>
      </c>
      <c r="C51" s="407">
        <v>63.533000000000001</v>
      </c>
      <c r="D51" s="408">
        <v>63.533000000000001</v>
      </c>
      <c r="E51" s="409" t="s">
        <v>237</v>
      </c>
      <c r="F51" s="407">
        <v>0</v>
      </c>
      <c r="G51" s="408">
        <v>0</v>
      </c>
      <c r="H51" s="410">
        <v>0.56899999999899997</v>
      </c>
      <c r="I51" s="407">
        <v>70.323999999999998</v>
      </c>
      <c r="J51" s="408">
        <v>70.323999999999998</v>
      </c>
      <c r="K51" s="411" t="s">
        <v>237</v>
      </c>
    </row>
    <row r="52" spans="1:11" ht="14.4" customHeight="1" thickBot="1" x14ac:dyDescent="0.35">
      <c r="A52" s="423" t="s">
        <v>283</v>
      </c>
      <c r="B52" s="407">
        <v>0</v>
      </c>
      <c r="C52" s="407">
        <v>63.533000000000001</v>
      </c>
      <c r="D52" s="408">
        <v>63.533000000000001</v>
      </c>
      <c r="E52" s="409" t="s">
        <v>237</v>
      </c>
      <c r="F52" s="407">
        <v>0</v>
      </c>
      <c r="G52" s="408">
        <v>0</v>
      </c>
      <c r="H52" s="410">
        <v>0.56899999999899997</v>
      </c>
      <c r="I52" s="407">
        <v>66.141000000000005</v>
      </c>
      <c r="J52" s="408">
        <v>66.141000000000005</v>
      </c>
      <c r="K52" s="411" t="s">
        <v>237</v>
      </c>
    </row>
    <row r="53" spans="1:11" ht="14.4" customHeight="1" thickBot="1" x14ac:dyDescent="0.35">
      <c r="A53" s="424" t="s">
        <v>284</v>
      </c>
      <c r="B53" s="402">
        <v>0</v>
      </c>
      <c r="C53" s="402">
        <v>62.093000000000004</v>
      </c>
      <c r="D53" s="403">
        <v>62.093000000000004</v>
      </c>
      <c r="E53" s="412" t="s">
        <v>237</v>
      </c>
      <c r="F53" s="402">
        <v>0</v>
      </c>
      <c r="G53" s="403">
        <v>0</v>
      </c>
      <c r="H53" s="405">
        <v>0.56899999999899997</v>
      </c>
      <c r="I53" s="402">
        <v>50.930999999999997</v>
      </c>
      <c r="J53" s="403">
        <v>50.930999999999997</v>
      </c>
      <c r="K53" s="413" t="s">
        <v>237</v>
      </c>
    </row>
    <row r="54" spans="1:11" ht="14.4" customHeight="1" thickBot="1" x14ac:dyDescent="0.35">
      <c r="A54" s="424" t="s">
        <v>285</v>
      </c>
      <c r="B54" s="402">
        <v>0</v>
      </c>
      <c r="C54" s="402">
        <v>1.44</v>
      </c>
      <c r="D54" s="403">
        <v>1.44</v>
      </c>
      <c r="E54" s="412" t="s">
        <v>237</v>
      </c>
      <c r="F54" s="402">
        <v>0</v>
      </c>
      <c r="G54" s="403">
        <v>0</v>
      </c>
      <c r="H54" s="405">
        <v>0</v>
      </c>
      <c r="I54" s="402">
        <v>15.21</v>
      </c>
      <c r="J54" s="403">
        <v>15.21</v>
      </c>
      <c r="K54" s="413" t="s">
        <v>237</v>
      </c>
    </row>
    <row r="55" spans="1:11" ht="14.4" customHeight="1" thickBot="1" x14ac:dyDescent="0.35">
      <c r="A55" s="423" t="s">
        <v>286</v>
      </c>
      <c r="B55" s="407">
        <v>0</v>
      </c>
      <c r="C55" s="407">
        <v>0</v>
      </c>
      <c r="D55" s="408">
        <v>0</v>
      </c>
      <c r="E55" s="414">
        <v>1</v>
      </c>
      <c r="F55" s="407">
        <v>0</v>
      </c>
      <c r="G55" s="408">
        <v>0</v>
      </c>
      <c r="H55" s="410">
        <v>0</v>
      </c>
      <c r="I55" s="407">
        <v>4.1829999999999998</v>
      </c>
      <c r="J55" s="408">
        <v>4.1829999999999998</v>
      </c>
      <c r="K55" s="411" t="s">
        <v>247</v>
      </c>
    </row>
    <row r="56" spans="1:11" ht="14.4" customHeight="1" thickBot="1" x14ac:dyDescent="0.35">
      <c r="A56" s="424" t="s">
        <v>287</v>
      </c>
      <c r="B56" s="402">
        <v>0</v>
      </c>
      <c r="C56" s="402">
        <v>0</v>
      </c>
      <c r="D56" s="403">
        <v>0</v>
      </c>
      <c r="E56" s="404">
        <v>1</v>
      </c>
      <c r="F56" s="402">
        <v>0</v>
      </c>
      <c r="G56" s="403">
        <v>0</v>
      </c>
      <c r="H56" s="405">
        <v>0</v>
      </c>
      <c r="I56" s="402">
        <v>4.1829999999999998</v>
      </c>
      <c r="J56" s="403">
        <v>4.1829999999999998</v>
      </c>
      <c r="K56" s="413" t="s">
        <v>247</v>
      </c>
    </row>
    <row r="57" spans="1:11" ht="14.4" customHeight="1" thickBot="1" x14ac:dyDescent="0.35">
      <c r="A57" s="422" t="s">
        <v>33</v>
      </c>
      <c r="B57" s="402">
        <v>331.76517934459798</v>
      </c>
      <c r="C57" s="402">
        <v>319.75990999999999</v>
      </c>
      <c r="D57" s="403">
        <v>-12.005269344598</v>
      </c>
      <c r="E57" s="404">
        <v>0.96381395609800002</v>
      </c>
      <c r="F57" s="402">
        <v>389.63868307780098</v>
      </c>
      <c r="G57" s="403">
        <v>389.63868307780098</v>
      </c>
      <c r="H57" s="405">
        <v>129.97915</v>
      </c>
      <c r="I57" s="402">
        <v>458.65318000000002</v>
      </c>
      <c r="J57" s="403">
        <v>69.014496922198006</v>
      </c>
      <c r="K57" s="406">
        <v>1.177124346014</v>
      </c>
    </row>
    <row r="58" spans="1:11" ht="14.4" customHeight="1" thickBot="1" x14ac:dyDescent="0.35">
      <c r="A58" s="423" t="s">
        <v>288</v>
      </c>
      <c r="B58" s="407">
        <v>9.4937374480999995E-2</v>
      </c>
      <c r="C58" s="407">
        <v>0</v>
      </c>
      <c r="D58" s="408">
        <v>-9.4937374480999995E-2</v>
      </c>
      <c r="E58" s="414">
        <v>0</v>
      </c>
      <c r="F58" s="407">
        <v>0</v>
      </c>
      <c r="G58" s="408">
        <v>0</v>
      </c>
      <c r="H58" s="410">
        <v>0</v>
      </c>
      <c r="I58" s="407">
        <v>0</v>
      </c>
      <c r="J58" s="408">
        <v>0</v>
      </c>
      <c r="K58" s="415">
        <v>0</v>
      </c>
    </row>
    <row r="59" spans="1:11" ht="14.4" customHeight="1" thickBot="1" x14ac:dyDescent="0.35">
      <c r="A59" s="424" t="s">
        <v>289</v>
      </c>
      <c r="B59" s="402">
        <v>9.4937374480999995E-2</v>
      </c>
      <c r="C59" s="402">
        <v>0</v>
      </c>
      <c r="D59" s="403">
        <v>-9.4937374480999995E-2</v>
      </c>
      <c r="E59" s="404">
        <v>0</v>
      </c>
      <c r="F59" s="402">
        <v>0</v>
      </c>
      <c r="G59" s="403">
        <v>0</v>
      </c>
      <c r="H59" s="405">
        <v>0</v>
      </c>
      <c r="I59" s="402">
        <v>0</v>
      </c>
      <c r="J59" s="403">
        <v>0</v>
      </c>
      <c r="K59" s="406">
        <v>0</v>
      </c>
    </row>
    <row r="60" spans="1:11" ht="14.4" customHeight="1" thickBot="1" x14ac:dyDescent="0.35">
      <c r="A60" s="423" t="s">
        <v>290</v>
      </c>
      <c r="B60" s="407">
        <v>12.282109086714</v>
      </c>
      <c r="C60" s="407">
        <v>15.40536</v>
      </c>
      <c r="D60" s="408">
        <v>3.1232509132850002</v>
      </c>
      <c r="E60" s="414">
        <v>1.254292718883</v>
      </c>
      <c r="F60" s="407">
        <v>14.452743488148</v>
      </c>
      <c r="G60" s="408">
        <v>14.452743488148</v>
      </c>
      <c r="H60" s="410">
        <v>0.80950999999899997</v>
      </c>
      <c r="I60" s="407">
        <v>14.77717</v>
      </c>
      <c r="J60" s="408">
        <v>0.32442651185100002</v>
      </c>
      <c r="K60" s="415">
        <v>1.022447399839</v>
      </c>
    </row>
    <row r="61" spans="1:11" ht="14.4" customHeight="1" thickBot="1" x14ac:dyDescent="0.35">
      <c r="A61" s="424" t="s">
        <v>291</v>
      </c>
      <c r="B61" s="402">
        <v>8.1934183452520006</v>
      </c>
      <c r="C61" s="402">
        <v>13.589600000000001</v>
      </c>
      <c r="D61" s="403">
        <v>5.3961816547470001</v>
      </c>
      <c r="E61" s="404">
        <v>1.6585995523920001</v>
      </c>
      <c r="F61" s="402">
        <v>12.382069378673</v>
      </c>
      <c r="G61" s="403">
        <v>12.382069378673</v>
      </c>
      <c r="H61" s="405">
        <v>0.66309999999900004</v>
      </c>
      <c r="I61" s="402">
        <v>12.9918</v>
      </c>
      <c r="J61" s="403">
        <v>0.60973062132599998</v>
      </c>
      <c r="K61" s="406">
        <v>1.0492430306010001</v>
      </c>
    </row>
    <row r="62" spans="1:11" ht="14.4" customHeight="1" thickBot="1" x14ac:dyDescent="0.35">
      <c r="A62" s="424" t="s">
        <v>292</v>
      </c>
      <c r="B62" s="402">
        <v>4.088690741462</v>
      </c>
      <c r="C62" s="402">
        <v>1.81576</v>
      </c>
      <c r="D62" s="403">
        <v>-2.2729307414619999</v>
      </c>
      <c r="E62" s="404">
        <v>0.44409325987499998</v>
      </c>
      <c r="F62" s="402">
        <v>2.0706741094750001</v>
      </c>
      <c r="G62" s="403">
        <v>2.0706741094750001</v>
      </c>
      <c r="H62" s="405">
        <v>0.14641000000000001</v>
      </c>
      <c r="I62" s="402">
        <v>1.7853699999999999</v>
      </c>
      <c r="J62" s="403">
        <v>-0.28530410947500001</v>
      </c>
      <c r="K62" s="406">
        <v>0.86221679781899996</v>
      </c>
    </row>
    <row r="63" spans="1:11" ht="14.4" customHeight="1" thickBot="1" x14ac:dyDescent="0.35">
      <c r="A63" s="423" t="s">
        <v>293</v>
      </c>
      <c r="B63" s="407">
        <v>36.584829316586998</v>
      </c>
      <c r="C63" s="407">
        <v>28.891629999999999</v>
      </c>
      <c r="D63" s="408">
        <v>-7.6931993165870001</v>
      </c>
      <c r="E63" s="414">
        <v>0.78971613479400005</v>
      </c>
      <c r="F63" s="407">
        <v>39</v>
      </c>
      <c r="G63" s="408">
        <v>39</v>
      </c>
      <c r="H63" s="410">
        <v>1.27789</v>
      </c>
      <c r="I63" s="407">
        <v>28.353909999999999</v>
      </c>
      <c r="J63" s="408">
        <v>-10.646089999999999</v>
      </c>
      <c r="K63" s="415">
        <v>0.72702333333299995</v>
      </c>
    </row>
    <row r="64" spans="1:11" ht="14.4" customHeight="1" thickBot="1" x14ac:dyDescent="0.35">
      <c r="A64" s="424" t="s">
        <v>294</v>
      </c>
      <c r="B64" s="402">
        <v>0.99999840846400001</v>
      </c>
      <c r="C64" s="402">
        <v>1.08</v>
      </c>
      <c r="D64" s="403">
        <v>8.0001591535E-2</v>
      </c>
      <c r="E64" s="404">
        <v>1.080001718861</v>
      </c>
      <c r="F64" s="402">
        <v>1</v>
      </c>
      <c r="G64" s="403">
        <v>1</v>
      </c>
      <c r="H64" s="405">
        <v>0</v>
      </c>
      <c r="I64" s="402">
        <v>1.08</v>
      </c>
      <c r="J64" s="403">
        <v>7.9999999998999996E-2</v>
      </c>
      <c r="K64" s="406">
        <v>1.08</v>
      </c>
    </row>
    <row r="65" spans="1:11" ht="14.4" customHeight="1" thickBot="1" x14ac:dyDescent="0.35">
      <c r="A65" s="424" t="s">
        <v>295</v>
      </c>
      <c r="B65" s="402">
        <v>35.584830908122001</v>
      </c>
      <c r="C65" s="402">
        <v>27.811630000000001</v>
      </c>
      <c r="D65" s="403">
        <v>-7.7732009081219999</v>
      </c>
      <c r="E65" s="404">
        <v>0.781558582414</v>
      </c>
      <c r="F65" s="402">
        <v>38</v>
      </c>
      <c r="G65" s="403">
        <v>38</v>
      </c>
      <c r="H65" s="405">
        <v>1.27789</v>
      </c>
      <c r="I65" s="402">
        <v>27.273910000000001</v>
      </c>
      <c r="J65" s="403">
        <v>-10.726089999999999</v>
      </c>
      <c r="K65" s="406">
        <v>0.71773447368400001</v>
      </c>
    </row>
    <row r="66" spans="1:11" ht="14.4" customHeight="1" thickBot="1" x14ac:dyDescent="0.35">
      <c r="A66" s="423" t="s">
        <v>296</v>
      </c>
      <c r="B66" s="407">
        <v>7.5567680396829999</v>
      </c>
      <c r="C66" s="407">
        <v>2.8426300000000002</v>
      </c>
      <c r="D66" s="408">
        <v>-4.7141380396830002</v>
      </c>
      <c r="E66" s="414">
        <v>0.376170074967</v>
      </c>
      <c r="F66" s="407">
        <v>3.5455323664980001</v>
      </c>
      <c r="G66" s="408">
        <v>3.5455323664980001</v>
      </c>
      <c r="H66" s="410">
        <v>0.24762000000000001</v>
      </c>
      <c r="I66" s="407">
        <v>3.0729600000000001</v>
      </c>
      <c r="J66" s="408">
        <v>-0.472572366498</v>
      </c>
      <c r="K66" s="415">
        <v>0.86671328374699996</v>
      </c>
    </row>
    <row r="67" spans="1:11" ht="14.4" customHeight="1" thickBot="1" x14ac:dyDescent="0.35">
      <c r="A67" s="424" t="s">
        <v>297</v>
      </c>
      <c r="B67" s="402">
        <v>4.296243803966</v>
      </c>
      <c r="C67" s="402">
        <v>0</v>
      </c>
      <c r="D67" s="403">
        <v>-4.296243803966</v>
      </c>
      <c r="E67" s="404">
        <v>0</v>
      </c>
      <c r="F67" s="402">
        <v>0</v>
      </c>
      <c r="G67" s="403">
        <v>0</v>
      </c>
      <c r="H67" s="405">
        <v>0</v>
      </c>
      <c r="I67" s="402">
        <v>0</v>
      </c>
      <c r="J67" s="403">
        <v>0</v>
      </c>
      <c r="K67" s="406">
        <v>0</v>
      </c>
    </row>
    <row r="68" spans="1:11" ht="14.4" customHeight="1" thickBot="1" x14ac:dyDescent="0.35">
      <c r="A68" s="424" t="s">
        <v>298</v>
      </c>
      <c r="B68" s="402">
        <v>0.41070779633799998</v>
      </c>
      <c r="C68" s="402">
        <v>0</v>
      </c>
      <c r="D68" s="403">
        <v>-0.41070779633799998</v>
      </c>
      <c r="E68" s="404">
        <v>0</v>
      </c>
      <c r="F68" s="402">
        <v>0</v>
      </c>
      <c r="G68" s="403">
        <v>0</v>
      </c>
      <c r="H68" s="405">
        <v>0</v>
      </c>
      <c r="I68" s="402">
        <v>0</v>
      </c>
      <c r="J68" s="403">
        <v>0</v>
      </c>
      <c r="K68" s="406">
        <v>0</v>
      </c>
    </row>
    <row r="69" spans="1:11" ht="14.4" customHeight="1" thickBot="1" x14ac:dyDescent="0.35">
      <c r="A69" s="424" t="s">
        <v>299</v>
      </c>
      <c r="B69" s="402">
        <v>2.8498164393779999</v>
      </c>
      <c r="C69" s="402">
        <v>2.8426300000000002</v>
      </c>
      <c r="D69" s="403">
        <v>-7.1864393780000004E-3</v>
      </c>
      <c r="E69" s="404">
        <v>0.99747827990600002</v>
      </c>
      <c r="F69" s="402">
        <v>3.5455323664980001</v>
      </c>
      <c r="G69" s="403">
        <v>3.5455323664980001</v>
      </c>
      <c r="H69" s="405">
        <v>0.24762000000000001</v>
      </c>
      <c r="I69" s="402">
        <v>3.0729600000000001</v>
      </c>
      <c r="J69" s="403">
        <v>-0.472572366498</v>
      </c>
      <c r="K69" s="406">
        <v>0.86671328374699996</v>
      </c>
    </row>
    <row r="70" spans="1:11" ht="14.4" customHeight="1" thickBot="1" x14ac:dyDescent="0.35">
      <c r="A70" s="423" t="s">
        <v>300</v>
      </c>
      <c r="B70" s="407">
        <v>229.34568515184301</v>
      </c>
      <c r="C70" s="407">
        <v>230.91959</v>
      </c>
      <c r="D70" s="408">
        <v>1.5739048481560001</v>
      </c>
      <c r="E70" s="414">
        <v>1.0068625875699999</v>
      </c>
      <c r="F70" s="407">
        <v>317.640407223154</v>
      </c>
      <c r="G70" s="408">
        <v>317.640407223154</v>
      </c>
      <c r="H70" s="410">
        <v>50.606529999998997</v>
      </c>
      <c r="I70" s="407">
        <v>327.82853999999998</v>
      </c>
      <c r="J70" s="408">
        <v>10.188132776845</v>
      </c>
      <c r="K70" s="415">
        <v>1.0320744229800001</v>
      </c>
    </row>
    <row r="71" spans="1:11" ht="14.4" customHeight="1" thickBot="1" x14ac:dyDescent="0.35">
      <c r="A71" s="424" t="s">
        <v>301</v>
      </c>
      <c r="B71" s="402">
        <v>165.608341722115</v>
      </c>
      <c r="C71" s="402">
        <v>132.11865</v>
      </c>
      <c r="D71" s="403">
        <v>-33.489691722114998</v>
      </c>
      <c r="E71" s="404">
        <v>0.79777774854799999</v>
      </c>
      <c r="F71" s="402">
        <v>141.83830426322601</v>
      </c>
      <c r="G71" s="403">
        <v>141.83830426322601</v>
      </c>
      <c r="H71" s="405">
        <v>24.52731</v>
      </c>
      <c r="I71" s="402">
        <v>211.77207999999999</v>
      </c>
      <c r="J71" s="403">
        <v>69.933775736773995</v>
      </c>
      <c r="K71" s="406">
        <v>1.493052818842</v>
      </c>
    </row>
    <row r="72" spans="1:11" ht="14.4" customHeight="1" thickBot="1" x14ac:dyDescent="0.35">
      <c r="A72" s="424" t="s">
        <v>302</v>
      </c>
      <c r="B72" s="402">
        <v>63.737343429726998</v>
      </c>
      <c r="C72" s="402">
        <v>98.800939999999997</v>
      </c>
      <c r="D72" s="403">
        <v>35.063596570271997</v>
      </c>
      <c r="E72" s="404">
        <v>1.55012642014</v>
      </c>
      <c r="F72" s="402">
        <v>175.80210295992799</v>
      </c>
      <c r="G72" s="403">
        <v>175.80210295992799</v>
      </c>
      <c r="H72" s="405">
        <v>26.079219999999999</v>
      </c>
      <c r="I72" s="402">
        <v>116.05646</v>
      </c>
      <c r="J72" s="403">
        <v>-59.745642959927999</v>
      </c>
      <c r="K72" s="406">
        <v>0.66015399159599997</v>
      </c>
    </row>
    <row r="73" spans="1:11" ht="14.4" customHeight="1" thickBot="1" x14ac:dyDescent="0.35">
      <c r="A73" s="423" t="s">
        <v>303</v>
      </c>
      <c r="B73" s="407">
        <v>45.900850375288002</v>
      </c>
      <c r="C73" s="407">
        <v>41.700699999999998</v>
      </c>
      <c r="D73" s="408">
        <v>-4.2001503752879996</v>
      </c>
      <c r="E73" s="414">
        <v>0.90849515115799995</v>
      </c>
      <c r="F73" s="407">
        <v>15</v>
      </c>
      <c r="G73" s="408">
        <v>15</v>
      </c>
      <c r="H73" s="410">
        <v>77.037599999999003</v>
      </c>
      <c r="I73" s="407">
        <v>84.620599999999001</v>
      </c>
      <c r="J73" s="408">
        <v>69.620599999999001</v>
      </c>
      <c r="K73" s="415">
        <v>5.6413733333330001</v>
      </c>
    </row>
    <row r="74" spans="1:11" ht="14.4" customHeight="1" thickBot="1" x14ac:dyDescent="0.35">
      <c r="A74" s="424" t="s">
        <v>304</v>
      </c>
      <c r="B74" s="402">
        <v>0</v>
      </c>
      <c r="C74" s="402">
        <v>0</v>
      </c>
      <c r="D74" s="403">
        <v>0</v>
      </c>
      <c r="E74" s="404">
        <v>1</v>
      </c>
      <c r="F74" s="402">
        <v>0</v>
      </c>
      <c r="G74" s="403">
        <v>0</v>
      </c>
      <c r="H74" s="405">
        <v>0</v>
      </c>
      <c r="I74" s="402">
        <v>4.2350000000000003</v>
      </c>
      <c r="J74" s="403">
        <v>4.2350000000000003</v>
      </c>
      <c r="K74" s="413" t="s">
        <v>247</v>
      </c>
    </row>
    <row r="75" spans="1:11" ht="14.4" customHeight="1" thickBot="1" x14ac:dyDescent="0.35">
      <c r="A75" s="424" t="s">
        <v>305</v>
      </c>
      <c r="B75" s="402">
        <v>0</v>
      </c>
      <c r="C75" s="402">
        <v>0</v>
      </c>
      <c r="D75" s="403">
        <v>0</v>
      </c>
      <c r="E75" s="404">
        <v>1</v>
      </c>
      <c r="F75" s="402">
        <v>0</v>
      </c>
      <c r="G75" s="403">
        <v>0</v>
      </c>
      <c r="H75" s="405">
        <v>76.665599999999003</v>
      </c>
      <c r="I75" s="402">
        <v>76.665599999999003</v>
      </c>
      <c r="J75" s="403">
        <v>76.665599999999003</v>
      </c>
      <c r="K75" s="413" t="s">
        <v>247</v>
      </c>
    </row>
    <row r="76" spans="1:11" ht="14.4" customHeight="1" thickBot="1" x14ac:dyDescent="0.35">
      <c r="A76" s="424" t="s">
        <v>306</v>
      </c>
      <c r="B76" s="402">
        <v>5.9009140367089996</v>
      </c>
      <c r="C76" s="402">
        <v>12.0557</v>
      </c>
      <c r="D76" s="403">
        <v>6.1547859632900002</v>
      </c>
      <c r="E76" s="404">
        <v>2.0430224749930002</v>
      </c>
      <c r="F76" s="402">
        <v>10</v>
      </c>
      <c r="G76" s="403">
        <v>10</v>
      </c>
      <c r="H76" s="405">
        <v>0.37199999999900002</v>
      </c>
      <c r="I76" s="402">
        <v>3.72</v>
      </c>
      <c r="J76" s="403">
        <v>-6.28</v>
      </c>
      <c r="K76" s="406">
        <v>0.372</v>
      </c>
    </row>
    <row r="77" spans="1:11" ht="14.4" customHeight="1" thickBot="1" x14ac:dyDescent="0.35">
      <c r="A77" s="424" t="s">
        <v>307</v>
      </c>
      <c r="B77" s="402">
        <v>39.999936338578998</v>
      </c>
      <c r="C77" s="402">
        <v>29.645</v>
      </c>
      <c r="D77" s="403">
        <v>-10.354936338579</v>
      </c>
      <c r="E77" s="404">
        <v>0.74112617952799997</v>
      </c>
      <c r="F77" s="402">
        <v>5</v>
      </c>
      <c r="G77" s="403">
        <v>5</v>
      </c>
      <c r="H77" s="405">
        <v>0</v>
      </c>
      <c r="I77" s="402">
        <v>0</v>
      </c>
      <c r="J77" s="403">
        <v>-5</v>
      </c>
      <c r="K77" s="406">
        <v>0</v>
      </c>
    </row>
    <row r="78" spans="1:11" ht="14.4" customHeight="1" thickBot="1" x14ac:dyDescent="0.35">
      <c r="A78" s="421" t="s">
        <v>34</v>
      </c>
      <c r="B78" s="402">
        <v>28476.002570798901</v>
      </c>
      <c r="C78" s="402">
        <v>28964.79091</v>
      </c>
      <c r="D78" s="403">
        <v>488.78833920115397</v>
      </c>
      <c r="E78" s="404">
        <v>1.0171649211639999</v>
      </c>
      <c r="F78" s="402">
        <v>28719</v>
      </c>
      <c r="G78" s="403">
        <v>28719</v>
      </c>
      <c r="H78" s="405">
        <v>2925.7247899999902</v>
      </c>
      <c r="I78" s="402">
        <v>32846.879639999999</v>
      </c>
      <c r="J78" s="403">
        <v>4127.8796399999901</v>
      </c>
      <c r="K78" s="406">
        <v>1.1437334043659999</v>
      </c>
    </row>
    <row r="79" spans="1:11" ht="14.4" customHeight="1" thickBot="1" x14ac:dyDescent="0.35">
      <c r="A79" s="427" t="s">
        <v>308</v>
      </c>
      <c r="B79" s="407">
        <v>21060.001901286101</v>
      </c>
      <c r="C79" s="407">
        <v>21400.223000000002</v>
      </c>
      <c r="D79" s="408">
        <v>340.22109871387499</v>
      </c>
      <c r="E79" s="414">
        <v>1.0161548465329999</v>
      </c>
      <c r="F79" s="407">
        <v>21159</v>
      </c>
      <c r="G79" s="408">
        <v>21159</v>
      </c>
      <c r="H79" s="410">
        <v>2153.502</v>
      </c>
      <c r="I79" s="407">
        <v>24177.780999999999</v>
      </c>
      <c r="J79" s="408">
        <v>3018.7809999999899</v>
      </c>
      <c r="K79" s="415">
        <v>1.142671251004</v>
      </c>
    </row>
    <row r="80" spans="1:11" ht="14.4" customHeight="1" thickBot="1" x14ac:dyDescent="0.35">
      <c r="A80" s="423" t="s">
        <v>309</v>
      </c>
      <c r="B80" s="407">
        <v>20890.0018859386</v>
      </c>
      <c r="C80" s="407">
        <v>21271.813999999998</v>
      </c>
      <c r="D80" s="408">
        <v>381.812114061388</v>
      </c>
      <c r="E80" s="414">
        <v>1.0182772656570001</v>
      </c>
      <c r="F80" s="407">
        <v>21000</v>
      </c>
      <c r="G80" s="408">
        <v>21000</v>
      </c>
      <c r="H80" s="410">
        <v>2100.2190000000001</v>
      </c>
      <c r="I80" s="407">
        <v>23701.066999999999</v>
      </c>
      <c r="J80" s="408">
        <v>2701.06699999998</v>
      </c>
      <c r="K80" s="415">
        <v>1.128622238095</v>
      </c>
    </row>
    <row r="81" spans="1:11" ht="14.4" customHeight="1" thickBot="1" x14ac:dyDescent="0.35">
      <c r="A81" s="424" t="s">
        <v>310</v>
      </c>
      <c r="B81" s="402">
        <v>20890.0018859386</v>
      </c>
      <c r="C81" s="402">
        <v>21271.813999999998</v>
      </c>
      <c r="D81" s="403">
        <v>381.812114061388</v>
      </c>
      <c r="E81" s="404">
        <v>1.0182772656570001</v>
      </c>
      <c r="F81" s="402">
        <v>21000</v>
      </c>
      <c r="G81" s="403">
        <v>21000</v>
      </c>
      <c r="H81" s="405">
        <v>2100.2190000000001</v>
      </c>
      <c r="I81" s="402">
        <v>23701.066999999999</v>
      </c>
      <c r="J81" s="403">
        <v>2701.06699999998</v>
      </c>
      <c r="K81" s="406">
        <v>1.128622238095</v>
      </c>
    </row>
    <row r="82" spans="1:11" ht="14.4" customHeight="1" thickBot="1" x14ac:dyDescent="0.35">
      <c r="A82" s="423" t="s">
        <v>311</v>
      </c>
      <c r="B82" s="407">
        <v>110.000009930744</v>
      </c>
      <c r="C82" s="407">
        <v>91.12</v>
      </c>
      <c r="D82" s="408">
        <v>-18.880009930743999</v>
      </c>
      <c r="E82" s="414">
        <v>0.82836356157900004</v>
      </c>
      <c r="F82" s="407">
        <v>99.999999999999005</v>
      </c>
      <c r="G82" s="408">
        <v>99.999999999999005</v>
      </c>
      <c r="H82" s="410">
        <v>48.409999999999002</v>
      </c>
      <c r="I82" s="407">
        <v>329.42</v>
      </c>
      <c r="J82" s="408">
        <v>229.42</v>
      </c>
      <c r="K82" s="415">
        <v>3.2942</v>
      </c>
    </row>
    <row r="83" spans="1:11" ht="14.4" customHeight="1" thickBot="1" x14ac:dyDescent="0.35">
      <c r="A83" s="424" t="s">
        <v>312</v>
      </c>
      <c r="B83" s="402">
        <v>110.000009930744</v>
      </c>
      <c r="C83" s="402">
        <v>91.12</v>
      </c>
      <c r="D83" s="403">
        <v>-18.880009930743999</v>
      </c>
      <c r="E83" s="404">
        <v>0.82836356157900004</v>
      </c>
      <c r="F83" s="402">
        <v>99.999999999999005</v>
      </c>
      <c r="G83" s="403">
        <v>99.999999999999005</v>
      </c>
      <c r="H83" s="405">
        <v>48.409999999999002</v>
      </c>
      <c r="I83" s="402">
        <v>329.42</v>
      </c>
      <c r="J83" s="403">
        <v>229.42</v>
      </c>
      <c r="K83" s="406">
        <v>3.2942</v>
      </c>
    </row>
    <row r="84" spans="1:11" ht="14.4" customHeight="1" thickBot="1" x14ac:dyDescent="0.35">
      <c r="A84" s="423" t="s">
        <v>313</v>
      </c>
      <c r="B84" s="407">
        <v>60.000005416769</v>
      </c>
      <c r="C84" s="407">
        <v>37.289000000000001</v>
      </c>
      <c r="D84" s="408">
        <v>-22.711005416769002</v>
      </c>
      <c r="E84" s="414">
        <v>0.62148327722600005</v>
      </c>
      <c r="F84" s="407">
        <v>59</v>
      </c>
      <c r="G84" s="408">
        <v>59</v>
      </c>
      <c r="H84" s="410">
        <v>4.8729999999990001</v>
      </c>
      <c r="I84" s="407">
        <v>62.293999999999997</v>
      </c>
      <c r="J84" s="408">
        <v>3.293999999999</v>
      </c>
      <c r="K84" s="415">
        <v>1.0558305084740001</v>
      </c>
    </row>
    <row r="85" spans="1:11" ht="14.4" customHeight="1" thickBot="1" x14ac:dyDescent="0.35">
      <c r="A85" s="424" t="s">
        <v>314</v>
      </c>
      <c r="B85" s="402">
        <v>60.000005416769</v>
      </c>
      <c r="C85" s="402">
        <v>37.289000000000001</v>
      </c>
      <c r="D85" s="403">
        <v>-22.711005416769002</v>
      </c>
      <c r="E85" s="404">
        <v>0.62148327722600005</v>
      </c>
      <c r="F85" s="402">
        <v>59</v>
      </c>
      <c r="G85" s="403">
        <v>59</v>
      </c>
      <c r="H85" s="405">
        <v>4.8729999999990001</v>
      </c>
      <c r="I85" s="402">
        <v>62.293999999999997</v>
      </c>
      <c r="J85" s="403">
        <v>3.293999999999</v>
      </c>
      <c r="K85" s="406">
        <v>1.0558305084740001</v>
      </c>
    </row>
    <row r="86" spans="1:11" ht="14.4" customHeight="1" thickBot="1" x14ac:dyDescent="0.35">
      <c r="A86" s="426" t="s">
        <v>315</v>
      </c>
      <c r="B86" s="402">
        <v>0</v>
      </c>
      <c r="C86" s="402">
        <v>0</v>
      </c>
      <c r="D86" s="403">
        <v>0</v>
      </c>
      <c r="E86" s="404">
        <v>1</v>
      </c>
      <c r="F86" s="402">
        <v>0</v>
      </c>
      <c r="G86" s="403">
        <v>0</v>
      </c>
      <c r="H86" s="405">
        <v>0</v>
      </c>
      <c r="I86" s="402">
        <v>85</v>
      </c>
      <c r="J86" s="403">
        <v>85</v>
      </c>
      <c r="K86" s="413" t="s">
        <v>247</v>
      </c>
    </row>
    <row r="87" spans="1:11" ht="14.4" customHeight="1" thickBot="1" x14ac:dyDescent="0.35">
      <c r="A87" s="424" t="s">
        <v>316</v>
      </c>
      <c r="B87" s="402">
        <v>0</v>
      </c>
      <c r="C87" s="402">
        <v>0</v>
      </c>
      <c r="D87" s="403">
        <v>0</v>
      </c>
      <c r="E87" s="404">
        <v>1</v>
      </c>
      <c r="F87" s="402">
        <v>0</v>
      </c>
      <c r="G87" s="403">
        <v>0</v>
      </c>
      <c r="H87" s="405">
        <v>0</v>
      </c>
      <c r="I87" s="402">
        <v>85</v>
      </c>
      <c r="J87" s="403">
        <v>85</v>
      </c>
      <c r="K87" s="413" t="s">
        <v>247</v>
      </c>
    </row>
    <row r="88" spans="1:11" ht="14.4" customHeight="1" thickBot="1" x14ac:dyDescent="0.35">
      <c r="A88" s="422" t="s">
        <v>317</v>
      </c>
      <c r="B88" s="402">
        <v>7103.0006412552402</v>
      </c>
      <c r="C88" s="402">
        <v>7244.9318400000002</v>
      </c>
      <c r="D88" s="403">
        <v>141.93119874476201</v>
      </c>
      <c r="E88" s="404">
        <v>1.019981864836</v>
      </c>
      <c r="F88" s="402">
        <v>7139.99999999999</v>
      </c>
      <c r="G88" s="403">
        <v>7139.99999999999</v>
      </c>
      <c r="H88" s="405">
        <v>730.11979999999903</v>
      </c>
      <c r="I88" s="402">
        <v>8193.8255800000006</v>
      </c>
      <c r="J88" s="403">
        <v>1053.8255800000099</v>
      </c>
      <c r="K88" s="406">
        <v>1.1475946190470001</v>
      </c>
    </row>
    <row r="89" spans="1:11" ht="14.4" customHeight="1" thickBot="1" x14ac:dyDescent="0.35">
      <c r="A89" s="423" t="s">
        <v>318</v>
      </c>
      <c r="B89" s="407">
        <v>1880.00016972545</v>
      </c>
      <c r="C89" s="407">
        <v>1917.7783400000001</v>
      </c>
      <c r="D89" s="408">
        <v>37.778170274551996</v>
      </c>
      <c r="E89" s="414">
        <v>1.0200947696080001</v>
      </c>
      <c r="F89" s="407">
        <v>1889.99999999999</v>
      </c>
      <c r="G89" s="408">
        <v>1889.99999999999</v>
      </c>
      <c r="H89" s="410">
        <v>193.26505</v>
      </c>
      <c r="I89" s="407">
        <v>2168.9589099999998</v>
      </c>
      <c r="J89" s="408">
        <v>278.95891000000802</v>
      </c>
      <c r="K89" s="415">
        <v>1.1475973068780001</v>
      </c>
    </row>
    <row r="90" spans="1:11" ht="14.4" customHeight="1" thickBot="1" x14ac:dyDescent="0.35">
      <c r="A90" s="424" t="s">
        <v>319</v>
      </c>
      <c r="B90" s="402">
        <v>1880.00016972545</v>
      </c>
      <c r="C90" s="402">
        <v>1917.7783400000001</v>
      </c>
      <c r="D90" s="403">
        <v>37.778170274551996</v>
      </c>
      <c r="E90" s="404">
        <v>1.0200947696080001</v>
      </c>
      <c r="F90" s="402">
        <v>1889.99999999999</v>
      </c>
      <c r="G90" s="403">
        <v>1889.99999999999</v>
      </c>
      <c r="H90" s="405">
        <v>193.26505</v>
      </c>
      <c r="I90" s="402">
        <v>2168.9589099999998</v>
      </c>
      <c r="J90" s="403">
        <v>278.95891000000802</v>
      </c>
      <c r="K90" s="406">
        <v>1.1475973068780001</v>
      </c>
    </row>
    <row r="91" spans="1:11" ht="14.4" customHeight="1" thickBot="1" x14ac:dyDescent="0.35">
      <c r="A91" s="423" t="s">
        <v>320</v>
      </c>
      <c r="B91" s="407">
        <v>5223.00047152979</v>
      </c>
      <c r="C91" s="407">
        <v>5327.1535000000003</v>
      </c>
      <c r="D91" s="408">
        <v>104.153028470208</v>
      </c>
      <c r="E91" s="414">
        <v>1.01994122517</v>
      </c>
      <c r="F91" s="407">
        <v>5250</v>
      </c>
      <c r="G91" s="408">
        <v>5250</v>
      </c>
      <c r="H91" s="410">
        <v>536.85474999999894</v>
      </c>
      <c r="I91" s="407">
        <v>6024.8666700000003</v>
      </c>
      <c r="J91" s="408">
        <v>774.86667</v>
      </c>
      <c r="K91" s="415">
        <v>1.1475936514280001</v>
      </c>
    </row>
    <row r="92" spans="1:11" ht="14.4" customHeight="1" thickBot="1" x14ac:dyDescent="0.35">
      <c r="A92" s="424" t="s">
        <v>321</v>
      </c>
      <c r="B92" s="402">
        <v>5223.00047152979</v>
      </c>
      <c r="C92" s="402">
        <v>5327.1535000000003</v>
      </c>
      <c r="D92" s="403">
        <v>104.153028470208</v>
      </c>
      <c r="E92" s="404">
        <v>1.01994122517</v>
      </c>
      <c r="F92" s="402">
        <v>5250</v>
      </c>
      <c r="G92" s="403">
        <v>5250</v>
      </c>
      <c r="H92" s="405">
        <v>536.85474999999894</v>
      </c>
      <c r="I92" s="402">
        <v>6024.8666700000003</v>
      </c>
      <c r="J92" s="403">
        <v>774.86667</v>
      </c>
      <c r="K92" s="406">
        <v>1.1475936514280001</v>
      </c>
    </row>
    <row r="93" spans="1:11" ht="14.4" customHeight="1" thickBot="1" x14ac:dyDescent="0.35">
      <c r="A93" s="422" t="s">
        <v>322</v>
      </c>
      <c r="B93" s="402">
        <v>313.00002825748101</v>
      </c>
      <c r="C93" s="402">
        <v>319.63607000000002</v>
      </c>
      <c r="D93" s="403">
        <v>6.6360417425179996</v>
      </c>
      <c r="E93" s="404">
        <v>1.021201409403</v>
      </c>
      <c r="F93" s="402">
        <v>420</v>
      </c>
      <c r="G93" s="403">
        <v>420</v>
      </c>
      <c r="H93" s="405">
        <v>42.102989999998996</v>
      </c>
      <c r="I93" s="402">
        <v>475.27305999999999</v>
      </c>
      <c r="J93" s="403">
        <v>55.273059999998999</v>
      </c>
      <c r="K93" s="406">
        <v>1.1316025238089999</v>
      </c>
    </row>
    <row r="94" spans="1:11" ht="14.4" customHeight="1" thickBot="1" x14ac:dyDescent="0.35">
      <c r="A94" s="423" t="s">
        <v>323</v>
      </c>
      <c r="B94" s="407">
        <v>313.00002825748101</v>
      </c>
      <c r="C94" s="407">
        <v>319.63607000000002</v>
      </c>
      <c r="D94" s="408">
        <v>6.6360417425179996</v>
      </c>
      <c r="E94" s="414">
        <v>1.021201409403</v>
      </c>
      <c r="F94" s="407">
        <v>420</v>
      </c>
      <c r="G94" s="408">
        <v>420</v>
      </c>
      <c r="H94" s="410">
        <v>42.102989999998996</v>
      </c>
      <c r="I94" s="407">
        <v>475.27305999999999</v>
      </c>
      <c r="J94" s="408">
        <v>55.273059999998999</v>
      </c>
      <c r="K94" s="415">
        <v>1.1316025238089999</v>
      </c>
    </row>
    <row r="95" spans="1:11" ht="14.4" customHeight="1" thickBot="1" x14ac:dyDescent="0.35">
      <c r="A95" s="424" t="s">
        <v>324</v>
      </c>
      <c r="B95" s="402">
        <v>313.00002825748101</v>
      </c>
      <c r="C95" s="402">
        <v>319.63607000000002</v>
      </c>
      <c r="D95" s="403">
        <v>6.6360417425179996</v>
      </c>
      <c r="E95" s="404">
        <v>1.021201409403</v>
      </c>
      <c r="F95" s="402">
        <v>420</v>
      </c>
      <c r="G95" s="403">
        <v>420</v>
      </c>
      <c r="H95" s="405">
        <v>42.102989999998996</v>
      </c>
      <c r="I95" s="402">
        <v>475.27305999999999</v>
      </c>
      <c r="J95" s="403">
        <v>55.273059999998999</v>
      </c>
      <c r="K95" s="406">
        <v>1.1316025238089999</v>
      </c>
    </row>
    <row r="96" spans="1:11" ht="14.4" customHeight="1" thickBot="1" x14ac:dyDescent="0.35">
      <c r="A96" s="421" t="s">
        <v>325</v>
      </c>
      <c r="B96" s="402">
        <v>0</v>
      </c>
      <c r="C96" s="402">
        <v>82.146000000000001</v>
      </c>
      <c r="D96" s="403">
        <v>82.146000000000001</v>
      </c>
      <c r="E96" s="412" t="s">
        <v>237</v>
      </c>
      <c r="F96" s="402">
        <v>0</v>
      </c>
      <c r="G96" s="403">
        <v>0</v>
      </c>
      <c r="H96" s="405">
        <v>0</v>
      </c>
      <c r="I96" s="402">
        <v>112.86750000000001</v>
      </c>
      <c r="J96" s="403">
        <v>112.86750000000001</v>
      </c>
      <c r="K96" s="413" t="s">
        <v>237</v>
      </c>
    </row>
    <row r="97" spans="1:11" ht="14.4" customHeight="1" thickBot="1" x14ac:dyDescent="0.35">
      <c r="A97" s="422" t="s">
        <v>326</v>
      </c>
      <c r="B97" s="402">
        <v>0</v>
      </c>
      <c r="C97" s="402">
        <v>82.146000000000001</v>
      </c>
      <c r="D97" s="403">
        <v>82.146000000000001</v>
      </c>
      <c r="E97" s="412" t="s">
        <v>237</v>
      </c>
      <c r="F97" s="402">
        <v>0</v>
      </c>
      <c r="G97" s="403">
        <v>0</v>
      </c>
      <c r="H97" s="405">
        <v>0</v>
      </c>
      <c r="I97" s="402">
        <v>112.86750000000001</v>
      </c>
      <c r="J97" s="403">
        <v>112.86750000000001</v>
      </c>
      <c r="K97" s="413" t="s">
        <v>237</v>
      </c>
    </row>
    <row r="98" spans="1:11" ht="14.4" customHeight="1" thickBot="1" x14ac:dyDescent="0.35">
      <c r="A98" s="423" t="s">
        <v>327</v>
      </c>
      <c r="B98" s="407">
        <v>0</v>
      </c>
      <c r="C98" s="407">
        <v>63.445999999999998</v>
      </c>
      <c r="D98" s="408">
        <v>63.445999999999998</v>
      </c>
      <c r="E98" s="409" t="s">
        <v>237</v>
      </c>
      <c r="F98" s="407">
        <v>0</v>
      </c>
      <c r="G98" s="408">
        <v>0</v>
      </c>
      <c r="H98" s="410">
        <v>0</v>
      </c>
      <c r="I98" s="407">
        <v>94.591499999999996</v>
      </c>
      <c r="J98" s="408">
        <v>94.591499999999996</v>
      </c>
      <c r="K98" s="411" t="s">
        <v>237</v>
      </c>
    </row>
    <row r="99" spans="1:11" ht="14.4" customHeight="1" thickBot="1" x14ac:dyDescent="0.35">
      <c r="A99" s="424" t="s">
        <v>328</v>
      </c>
      <c r="B99" s="402">
        <v>0</v>
      </c>
      <c r="C99" s="402">
        <v>1.29</v>
      </c>
      <c r="D99" s="403">
        <v>1.29</v>
      </c>
      <c r="E99" s="412" t="s">
        <v>237</v>
      </c>
      <c r="F99" s="402">
        <v>0</v>
      </c>
      <c r="G99" s="403">
        <v>0</v>
      </c>
      <c r="H99" s="405">
        <v>0</v>
      </c>
      <c r="I99" s="402">
        <v>16.2</v>
      </c>
      <c r="J99" s="403">
        <v>16.2</v>
      </c>
      <c r="K99" s="413" t="s">
        <v>237</v>
      </c>
    </row>
    <row r="100" spans="1:11" ht="14.4" customHeight="1" thickBot="1" x14ac:dyDescent="0.35">
      <c r="A100" s="424" t="s">
        <v>329</v>
      </c>
      <c r="B100" s="402">
        <v>0</v>
      </c>
      <c r="C100" s="402">
        <v>61.441000000000003</v>
      </c>
      <c r="D100" s="403">
        <v>61.441000000000003</v>
      </c>
      <c r="E100" s="412" t="s">
        <v>237</v>
      </c>
      <c r="F100" s="402">
        <v>0</v>
      </c>
      <c r="G100" s="403">
        <v>0</v>
      </c>
      <c r="H100" s="405">
        <v>0</v>
      </c>
      <c r="I100" s="402">
        <v>78.391499999999994</v>
      </c>
      <c r="J100" s="403">
        <v>78.391499999999994</v>
      </c>
      <c r="K100" s="413" t="s">
        <v>237</v>
      </c>
    </row>
    <row r="101" spans="1:11" ht="14.4" customHeight="1" thickBot="1" x14ac:dyDescent="0.35">
      <c r="A101" s="424" t="s">
        <v>330</v>
      </c>
      <c r="B101" s="402">
        <v>0</v>
      </c>
      <c r="C101" s="402">
        <v>0.71499999999999997</v>
      </c>
      <c r="D101" s="403">
        <v>0.71499999999999997</v>
      </c>
      <c r="E101" s="412" t="s">
        <v>237</v>
      </c>
      <c r="F101" s="402">
        <v>0</v>
      </c>
      <c r="G101" s="403">
        <v>0</v>
      </c>
      <c r="H101" s="405">
        <v>0</v>
      </c>
      <c r="I101" s="402">
        <v>0</v>
      </c>
      <c r="J101" s="403">
        <v>0</v>
      </c>
      <c r="K101" s="413" t="s">
        <v>237</v>
      </c>
    </row>
    <row r="102" spans="1:11" ht="14.4" customHeight="1" thickBot="1" x14ac:dyDescent="0.35">
      <c r="A102" s="426" t="s">
        <v>331</v>
      </c>
      <c r="B102" s="402">
        <v>0</v>
      </c>
      <c r="C102" s="402">
        <v>16.7</v>
      </c>
      <c r="D102" s="403">
        <v>16.7</v>
      </c>
      <c r="E102" s="412" t="s">
        <v>237</v>
      </c>
      <c r="F102" s="402">
        <v>0</v>
      </c>
      <c r="G102" s="403">
        <v>0</v>
      </c>
      <c r="H102" s="405">
        <v>0</v>
      </c>
      <c r="I102" s="402">
        <v>16.7</v>
      </c>
      <c r="J102" s="403">
        <v>16.7</v>
      </c>
      <c r="K102" s="413" t="s">
        <v>237</v>
      </c>
    </row>
    <row r="103" spans="1:11" ht="14.4" customHeight="1" thickBot="1" x14ac:dyDescent="0.35">
      <c r="A103" s="424" t="s">
        <v>332</v>
      </c>
      <c r="B103" s="402">
        <v>0</v>
      </c>
      <c r="C103" s="402">
        <v>16.7</v>
      </c>
      <c r="D103" s="403">
        <v>16.7</v>
      </c>
      <c r="E103" s="412" t="s">
        <v>237</v>
      </c>
      <c r="F103" s="402">
        <v>0</v>
      </c>
      <c r="G103" s="403">
        <v>0</v>
      </c>
      <c r="H103" s="405">
        <v>0</v>
      </c>
      <c r="I103" s="402">
        <v>16.7</v>
      </c>
      <c r="J103" s="403">
        <v>16.7</v>
      </c>
      <c r="K103" s="413" t="s">
        <v>237</v>
      </c>
    </row>
    <row r="104" spans="1:11" ht="14.4" customHeight="1" thickBot="1" x14ac:dyDescent="0.35">
      <c r="A104" s="426" t="s">
        <v>333</v>
      </c>
      <c r="B104" s="402">
        <v>0</v>
      </c>
      <c r="C104" s="402">
        <v>2</v>
      </c>
      <c r="D104" s="403">
        <v>2</v>
      </c>
      <c r="E104" s="412" t="s">
        <v>247</v>
      </c>
      <c r="F104" s="402">
        <v>0</v>
      </c>
      <c r="G104" s="403">
        <v>0</v>
      </c>
      <c r="H104" s="405">
        <v>0</v>
      </c>
      <c r="I104" s="402">
        <v>0</v>
      </c>
      <c r="J104" s="403">
        <v>0</v>
      </c>
      <c r="K104" s="413" t="s">
        <v>237</v>
      </c>
    </row>
    <row r="105" spans="1:11" ht="14.4" customHeight="1" thickBot="1" x14ac:dyDescent="0.35">
      <c r="A105" s="424" t="s">
        <v>334</v>
      </c>
      <c r="B105" s="402">
        <v>0</v>
      </c>
      <c r="C105" s="402">
        <v>2</v>
      </c>
      <c r="D105" s="403">
        <v>2</v>
      </c>
      <c r="E105" s="412" t="s">
        <v>247</v>
      </c>
      <c r="F105" s="402">
        <v>0</v>
      </c>
      <c r="G105" s="403">
        <v>0</v>
      </c>
      <c r="H105" s="405">
        <v>0</v>
      </c>
      <c r="I105" s="402">
        <v>0</v>
      </c>
      <c r="J105" s="403">
        <v>0</v>
      </c>
      <c r="K105" s="413" t="s">
        <v>237</v>
      </c>
    </row>
    <row r="106" spans="1:11" ht="14.4" customHeight="1" thickBot="1" x14ac:dyDescent="0.35">
      <c r="A106" s="426" t="s">
        <v>335</v>
      </c>
      <c r="B106" s="402">
        <v>0</v>
      </c>
      <c r="C106" s="402">
        <v>0</v>
      </c>
      <c r="D106" s="403">
        <v>0</v>
      </c>
      <c r="E106" s="404">
        <v>1</v>
      </c>
      <c r="F106" s="402">
        <v>0</v>
      </c>
      <c r="G106" s="403">
        <v>0</v>
      </c>
      <c r="H106" s="405">
        <v>0</v>
      </c>
      <c r="I106" s="402">
        <v>1.5760000000000001</v>
      </c>
      <c r="J106" s="403">
        <v>1.5760000000000001</v>
      </c>
      <c r="K106" s="413" t="s">
        <v>247</v>
      </c>
    </row>
    <row r="107" spans="1:11" ht="14.4" customHeight="1" thickBot="1" x14ac:dyDescent="0.35">
      <c r="A107" s="424" t="s">
        <v>336</v>
      </c>
      <c r="B107" s="402">
        <v>0</v>
      </c>
      <c r="C107" s="402">
        <v>0</v>
      </c>
      <c r="D107" s="403">
        <v>0</v>
      </c>
      <c r="E107" s="404">
        <v>1</v>
      </c>
      <c r="F107" s="402">
        <v>0</v>
      </c>
      <c r="G107" s="403">
        <v>0</v>
      </c>
      <c r="H107" s="405">
        <v>0</v>
      </c>
      <c r="I107" s="402">
        <v>1.5760000000000001</v>
      </c>
      <c r="J107" s="403">
        <v>1.5760000000000001</v>
      </c>
      <c r="K107" s="413" t="s">
        <v>247</v>
      </c>
    </row>
    <row r="108" spans="1:11" ht="14.4" customHeight="1" thickBot="1" x14ac:dyDescent="0.35">
      <c r="A108" s="421" t="s">
        <v>337</v>
      </c>
      <c r="B108" s="402">
        <v>592.00136708171499</v>
      </c>
      <c r="C108" s="402">
        <v>658.07959000000096</v>
      </c>
      <c r="D108" s="403">
        <v>66.078222918284993</v>
      </c>
      <c r="E108" s="404">
        <v>1.111618362038</v>
      </c>
      <c r="F108" s="402">
        <v>388.00000000000102</v>
      </c>
      <c r="G108" s="403">
        <v>388.00000000000102</v>
      </c>
      <c r="H108" s="405">
        <v>103.38213</v>
      </c>
      <c r="I108" s="402">
        <v>545.51813000000004</v>
      </c>
      <c r="J108" s="403">
        <v>157.51812999999899</v>
      </c>
      <c r="K108" s="406">
        <v>1.4059745618549999</v>
      </c>
    </row>
    <row r="109" spans="1:11" ht="14.4" customHeight="1" thickBot="1" x14ac:dyDescent="0.35">
      <c r="A109" s="422" t="s">
        <v>338</v>
      </c>
      <c r="B109" s="402">
        <v>592.00136708171499</v>
      </c>
      <c r="C109" s="402">
        <v>605.89</v>
      </c>
      <c r="D109" s="403">
        <v>13.888632918284999</v>
      </c>
      <c r="E109" s="404">
        <v>1.0234604744010001</v>
      </c>
      <c r="F109" s="402">
        <v>388.00000000000102</v>
      </c>
      <c r="G109" s="403">
        <v>388.00000000000102</v>
      </c>
      <c r="H109" s="405">
        <v>61.183999999999003</v>
      </c>
      <c r="I109" s="402">
        <v>503.32</v>
      </c>
      <c r="J109" s="403">
        <v>115.319999999999</v>
      </c>
      <c r="K109" s="406">
        <v>1.297216494845</v>
      </c>
    </row>
    <row r="110" spans="1:11" ht="14.4" customHeight="1" thickBot="1" x14ac:dyDescent="0.35">
      <c r="A110" s="423" t="s">
        <v>339</v>
      </c>
      <c r="B110" s="407">
        <v>592.00136708171499</v>
      </c>
      <c r="C110" s="407">
        <v>605.89</v>
      </c>
      <c r="D110" s="408">
        <v>13.888632918284999</v>
      </c>
      <c r="E110" s="414">
        <v>1.0234604744010001</v>
      </c>
      <c r="F110" s="407">
        <v>388.00000000000102</v>
      </c>
      <c r="G110" s="408">
        <v>388.00000000000102</v>
      </c>
      <c r="H110" s="410">
        <v>61.183999999999003</v>
      </c>
      <c r="I110" s="407">
        <v>503.32</v>
      </c>
      <c r="J110" s="408">
        <v>115.319999999999</v>
      </c>
      <c r="K110" s="415">
        <v>1.297216494845</v>
      </c>
    </row>
    <row r="111" spans="1:11" ht="14.4" customHeight="1" thickBot="1" x14ac:dyDescent="0.35">
      <c r="A111" s="424" t="s">
        <v>340</v>
      </c>
      <c r="B111" s="402">
        <v>3.0000069277780002</v>
      </c>
      <c r="C111" s="402">
        <v>2.6920000000000002</v>
      </c>
      <c r="D111" s="403">
        <v>-0.30800692777799998</v>
      </c>
      <c r="E111" s="404">
        <v>0.89733126116200002</v>
      </c>
      <c r="F111" s="402">
        <v>3</v>
      </c>
      <c r="G111" s="403">
        <v>3</v>
      </c>
      <c r="H111" s="405">
        <v>0.24399999999999999</v>
      </c>
      <c r="I111" s="402">
        <v>2.8149999999999999</v>
      </c>
      <c r="J111" s="403">
        <v>-0.185</v>
      </c>
      <c r="K111" s="406">
        <v>0.93833333333299995</v>
      </c>
    </row>
    <row r="112" spans="1:11" ht="14.4" customHeight="1" thickBot="1" x14ac:dyDescent="0.35">
      <c r="A112" s="424" t="s">
        <v>341</v>
      </c>
      <c r="B112" s="402">
        <v>558.00128856688696</v>
      </c>
      <c r="C112" s="402">
        <v>572.92600000000004</v>
      </c>
      <c r="D112" s="403">
        <v>14.924711433113</v>
      </c>
      <c r="E112" s="404">
        <v>1.0267467329169999</v>
      </c>
      <c r="F112" s="402">
        <v>354.00000000000102</v>
      </c>
      <c r="G112" s="403">
        <v>354.00000000000102</v>
      </c>
      <c r="H112" s="405">
        <v>49.755999999998998</v>
      </c>
      <c r="I112" s="402">
        <v>392.298</v>
      </c>
      <c r="J112" s="403">
        <v>38.297999999999</v>
      </c>
      <c r="K112" s="406">
        <v>1.1081864406769999</v>
      </c>
    </row>
    <row r="113" spans="1:11" ht="14.4" customHeight="1" thickBot="1" x14ac:dyDescent="0.35">
      <c r="A113" s="424" t="s">
        <v>342</v>
      </c>
      <c r="B113" s="402">
        <v>9.0000207833359998</v>
      </c>
      <c r="C113" s="402">
        <v>8.7119999999999997</v>
      </c>
      <c r="D113" s="403">
        <v>-0.28802078333600001</v>
      </c>
      <c r="E113" s="404">
        <v>0.96799776464099996</v>
      </c>
      <c r="F113" s="402">
        <v>9</v>
      </c>
      <c r="G113" s="403">
        <v>9</v>
      </c>
      <c r="H113" s="405">
        <v>9.3829999999990008</v>
      </c>
      <c r="I113" s="402">
        <v>86.622</v>
      </c>
      <c r="J113" s="403">
        <v>77.622</v>
      </c>
      <c r="K113" s="406">
        <v>9.6246666666660001</v>
      </c>
    </row>
    <row r="114" spans="1:11" ht="14.4" customHeight="1" thickBot="1" x14ac:dyDescent="0.35">
      <c r="A114" s="424" t="s">
        <v>343</v>
      </c>
      <c r="B114" s="402">
        <v>22.000050803712</v>
      </c>
      <c r="C114" s="402">
        <v>21.56</v>
      </c>
      <c r="D114" s="403">
        <v>-0.440050803712</v>
      </c>
      <c r="E114" s="404">
        <v>0.97999773693000003</v>
      </c>
      <c r="F114" s="402">
        <v>22</v>
      </c>
      <c r="G114" s="403">
        <v>22</v>
      </c>
      <c r="H114" s="405">
        <v>1.8009999999999999</v>
      </c>
      <c r="I114" s="402">
        <v>21.585000000000001</v>
      </c>
      <c r="J114" s="403">
        <v>-0.41499999999999998</v>
      </c>
      <c r="K114" s="406">
        <v>0.98113636363599999</v>
      </c>
    </row>
    <row r="115" spans="1:11" ht="14.4" customHeight="1" thickBot="1" x14ac:dyDescent="0.35">
      <c r="A115" s="422" t="s">
        <v>344</v>
      </c>
      <c r="B115" s="402">
        <v>0</v>
      </c>
      <c r="C115" s="402">
        <v>52.189590000000003</v>
      </c>
      <c r="D115" s="403">
        <v>52.189590000000003</v>
      </c>
      <c r="E115" s="412" t="s">
        <v>237</v>
      </c>
      <c r="F115" s="402">
        <v>0</v>
      </c>
      <c r="G115" s="403">
        <v>0</v>
      </c>
      <c r="H115" s="405">
        <v>42.198129999998997</v>
      </c>
      <c r="I115" s="402">
        <v>42.198129999998997</v>
      </c>
      <c r="J115" s="403">
        <v>42.198129999998997</v>
      </c>
      <c r="K115" s="413" t="s">
        <v>237</v>
      </c>
    </row>
    <row r="116" spans="1:11" ht="14.4" customHeight="1" thickBot="1" x14ac:dyDescent="0.35">
      <c r="A116" s="423" t="s">
        <v>345</v>
      </c>
      <c r="B116" s="407">
        <v>0</v>
      </c>
      <c r="C116" s="407">
        <v>48.737589999999997</v>
      </c>
      <c r="D116" s="408">
        <v>48.737589999999997</v>
      </c>
      <c r="E116" s="409" t="s">
        <v>237</v>
      </c>
      <c r="F116" s="407">
        <v>0</v>
      </c>
      <c r="G116" s="408">
        <v>0</v>
      </c>
      <c r="H116" s="410">
        <v>42.198129999998997</v>
      </c>
      <c r="I116" s="407">
        <v>42.198129999998997</v>
      </c>
      <c r="J116" s="408">
        <v>42.198129999998997</v>
      </c>
      <c r="K116" s="411" t="s">
        <v>247</v>
      </c>
    </row>
    <row r="117" spans="1:11" ht="14.4" customHeight="1" thickBot="1" x14ac:dyDescent="0.35">
      <c r="A117" s="424" t="s">
        <v>346</v>
      </c>
      <c r="B117" s="402">
        <v>0</v>
      </c>
      <c r="C117" s="402">
        <v>48.737589999999997</v>
      </c>
      <c r="D117" s="403">
        <v>48.737589999999997</v>
      </c>
      <c r="E117" s="412" t="s">
        <v>237</v>
      </c>
      <c r="F117" s="402">
        <v>0</v>
      </c>
      <c r="G117" s="403">
        <v>0</v>
      </c>
      <c r="H117" s="405">
        <v>42.198129999998997</v>
      </c>
      <c r="I117" s="402">
        <v>42.198129999998997</v>
      </c>
      <c r="J117" s="403">
        <v>42.198129999998997</v>
      </c>
      <c r="K117" s="413" t="s">
        <v>247</v>
      </c>
    </row>
    <row r="118" spans="1:11" ht="14.4" customHeight="1" thickBot="1" x14ac:dyDescent="0.35">
      <c r="A118" s="423" t="s">
        <v>347</v>
      </c>
      <c r="B118" s="407">
        <v>0</v>
      </c>
      <c r="C118" s="407">
        <v>3.452</v>
      </c>
      <c r="D118" s="408">
        <v>3.452</v>
      </c>
      <c r="E118" s="409" t="s">
        <v>247</v>
      </c>
      <c r="F118" s="407">
        <v>0</v>
      </c>
      <c r="G118" s="408">
        <v>0</v>
      </c>
      <c r="H118" s="410">
        <v>0</v>
      </c>
      <c r="I118" s="407">
        <v>0</v>
      </c>
      <c r="J118" s="408">
        <v>0</v>
      </c>
      <c r="K118" s="411" t="s">
        <v>237</v>
      </c>
    </row>
    <row r="119" spans="1:11" ht="14.4" customHeight="1" thickBot="1" x14ac:dyDescent="0.35">
      <c r="A119" s="424" t="s">
        <v>348</v>
      </c>
      <c r="B119" s="402">
        <v>0</v>
      </c>
      <c r="C119" s="402">
        <v>3.452</v>
      </c>
      <c r="D119" s="403">
        <v>3.452</v>
      </c>
      <c r="E119" s="412" t="s">
        <v>247</v>
      </c>
      <c r="F119" s="402">
        <v>0</v>
      </c>
      <c r="G119" s="403">
        <v>0</v>
      </c>
      <c r="H119" s="405">
        <v>0</v>
      </c>
      <c r="I119" s="402">
        <v>0</v>
      </c>
      <c r="J119" s="403">
        <v>0</v>
      </c>
      <c r="K119" s="413" t="s">
        <v>237</v>
      </c>
    </row>
    <row r="120" spans="1:11" ht="14.4" customHeight="1" thickBot="1" x14ac:dyDescent="0.35">
      <c r="A120" s="420" t="s">
        <v>349</v>
      </c>
      <c r="B120" s="402">
        <v>76658.757607431602</v>
      </c>
      <c r="C120" s="402">
        <v>79334.635899999994</v>
      </c>
      <c r="D120" s="403">
        <v>2675.87829256844</v>
      </c>
      <c r="E120" s="404">
        <v>1.034906361335</v>
      </c>
      <c r="F120" s="402">
        <v>81268.722368884904</v>
      </c>
      <c r="G120" s="403">
        <v>81268.722368884904</v>
      </c>
      <c r="H120" s="405">
        <v>6996.9911499999998</v>
      </c>
      <c r="I120" s="402">
        <v>87048.742710000006</v>
      </c>
      <c r="J120" s="403">
        <v>5780.0203411151497</v>
      </c>
      <c r="K120" s="406">
        <v>1.0711223232330001</v>
      </c>
    </row>
    <row r="121" spans="1:11" ht="14.4" customHeight="1" thickBot="1" x14ac:dyDescent="0.35">
      <c r="A121" s="421" t="s">
        <v>350</v>
      </c>
      <c r="B121" s="402">
        <v>76658.358927856199</v>
      </c>
      <c r="C121" s="402">
        <v>79249.965890000007</v>
      </c>
      <c r="D121" s="403">
        <v>2591.6069621438201</v>
      </c>
      <c r="E121" s="404">
        <v>1.033807232484</v>
      </c>
      <c r="F121" s="402">
        <v>81190.758345349503</v>
      </c>
      <c r="G121" s="403">
        <v>81190.758345349503</v>
      </c>
      <c r="H121" s="405">
        <v>6992.8262699999996</v>
      </c>
      <c r="I121" s="402">
        <v>86943.154110000003</v>
      </c>
      <c r="J121" s="403">
        <v>5752.3957646504996</v>
      </c>
      <c r="K121" s="406">
        <v>1.0708503760999999</v>
      </c>
    </row>
    <row r="122" spans="1:11" ht="14.4" customHeight="1" thickBot="1" x14ac:dyDescent="0.35">
      <c r="A122" s="422" t="s">
        <v>351</v>
      </c>
      <c r="B122" s="402">
        <v>76658.358927856199</v>
      </c>
      <c r="C122" s="402">
        <v>79249.965890000007</v>
      </c>
      <c r="D122" s="403">
        <v>2591.6069621438201</v>
      </c>
      <c r="E122" s="404">
        <v>1.033807232484</v>
      </c>
      <c r="F122" s="402">
        <v>81190.758345349503</v>
      </c>
      <c r="G122" s="403">
        <v>81190.758345349503</v>
      </c>
      <c r="H122" s="405">
        <v>6992.8262699999996</v>
      </c>
      <c r="I122" s="402">
        <v>86943.154110000003</v>
      </c>
      <c r="J122" s="403">
        <v>5752.3957646504996</v>
      </c>
      <c r="K122" s="406">
        <v>1.0708503760999999</v>
      </c>
    </row>
    <row r="123" spans="1:11" ht="14.4" customHeight="1" thickBot="1" x14ac:dyDescent="0.35">
      <c r="A123" s="423" t="s">
        <v>352</v>
      </c>
      <c r="B123" s="407">
        <v>127.804353982121</v>
      </c>
      <c r="C123" s="407">
        <v>113.94619</v>
      </c>
      <c r="D123" s="408">
        <v>-13.858163982121001</v>
      </c>
      <c r="E123" s="414">
        <v>0.89156735627200001</v>
      </c>
      <c r="F123" s="407">
        <v>116</v>
      </c>
      <c r="G123" s="408">
        <v>116</v>
      </c>
      <c r="H123" s="410">
        <v>40.807499999999997</v>
      </c>
      <c r="I123" s="407">
        <v>135.74503000000001</v>
      </c>
      <c r="J123" s="408">
        <v>19.74503</v>
      </c>
      <c r="K123" s="415">
        <v>1.170215775862</v>
      </c>
    </row>
    <row r="124" spans="1:11" ht="14.4" customHeight="1" thickBot="1" x14ac:dyDescent="0.35">
      <c r="A124" s="424" t="s">
        <v>353</v>
      </c>
      <c r="B124" s="402">
        <v>4.7717250071150001</v>
      </c>
      <c r="C124" s="402">
        <v>4.9590000000000002E-2</v>
      </c>
      <c r="D124" s="403">
        <v>-4.7221350071149999</v>
      </c>
      <c r="E124" s="404">
        <v>1.0392468117E-2</v>
      </c>
      <c r="F124" s="402">
        <v>0</v>
      </c>
      <c r="G124" s="403">
        <v>0</v>
      </c>
      <c r="H124" s="405">
        <v>0</v>
      </c>
      <c r="I124" s="402">
        <v>1.8839999999999999</v>
      </c>
      <c r="J124" s="403">
        <v>1.8839999999999999</v>
      </c>
      <c r="K124" s="413" t="s">
        <v>247</v>
      </c>
    </row>
    <row r="125" spans="1:11" ht="14.4" customHeight="1" thickBot="1" x14ac:dyDescent="0.35">
      <c r="A125" s="424" t="s">
        <v>354</v>
      </c>
      <c r="B125" s="402">
        <v>90.824934914175998</v>
      </c>
      <c r="C125" s="402">
        <v>110.7808</v>
      </c>
      <c r="D125" s="403">
        <v>19.955865085823</v>
      </c>
      <c r="E125" s="404">
        <v>1.219717912318</v>
      </c>
      <c r="F125" s="402">
        <v>111</v>
      </c>
      <c r="G125" s="403">
        <v>111</v>
      </c>
      <c r="H125" s="405">
        <v>39.996000000000002</v>
      </c>
      <c r="I125" s="402">
        <v>121.97902000000001</v>
      </c>
      <c r="J125" s="403">
        <v>10.97902</v>
      </c>
      <c r="K125" s="406">
        <v>1.09891009009</v>
      </c>
    </row>
    <row r="126" spans="1:11" ht="14.4" customHeight="1" thickBot="1" x14ac:dyDescent="0.35">
      <c r="A126" s="424" t="s">
        <v>355</v>
      </c>
      <c r="B126" s="402">
        <v>32.207694060828999</v>
      </c>
      <c r="C126" s="402">
        <v>3.1158000000000001</v>
      </c>
      <c r="D126" s="403">
        <v>-29.091894060828999</v>
      </c>
      <c r="E126" s="404">
        <v>9.6740859314999997E-2</v>
      </c>
      <c r="F126" s="402">
        <v>5</v>
      </c>
      <c r="G126" s="403">
        <v>5</v>
      </c>
      <c r="H126" s="405">
        <v>0.8115</v>
      </c>
      <c r="I126" s="402">
        <v>11.882009999999999</v>
      </c>
      <c r="J126" s="403">
        <v>6.8820100000000002</v>
      </c>
      <c r="K126" s="406">
        <v>2.3764020000000001</v>
      </c>
    </row>
    <row r="127" spans="1:11" ht="14.4" customHeight="1" thickBot="1" x14ac:dyDescent="0.35">
      <c r="A127" s="423" t="s">
        <v>356</v>
      </c>
      <c r="B127" s="407">
        <v>87.799603945247</v>
      </c>
      <c r="C127" s="407">
        <v>98.722800000000007</v>
      </c>
      <c r="D127" s="408">
        <v>10.923196054751999</v>
      </c>
      <c r="E127" s="414">
        <v>1.124410539044</v>
      </c>
      <c r="F127" s="407">
        <v>140.75834534951099</v>
      </c>
      <c r="G127" s="408">
        <v>140.75834534951099</v>
      </c>
      <c r="H127" s="410">
        <v>10.133290000000001</v>
      </c>
      <c r="I127" s="407">
        <v>155.43101999999999</v>
      </c>
      <c r="J127" s="408">
        <v>14.672674650489</v>
      </c>
      <c r="K127" s="415">
        <v>1.1042401757</v>
      </c>
    </row>
    <row r="128" spans="1:11" ht="14.4" customHeight="1" thickBot="1" x14ac:dyDescent="0.35">
      <c r="A128" s="424" t="s">
        <v>357</v>
      </c>
      <c r="B128" s="402">
        <v>77.000007720686</v>
      </c>
      <c r="C128" s="402">
        <v>88.321200000000005</v>
      </c>
      <c r="D128" s="403">
        <v>11.321192279312999</v>
      </c>
      <c r="E128" s="404">
        <v>1.1470284564169999</v>
      </c>
      <c r="F128" s="402">
        <v>134.75834534951099</v>
      </c>
      <c r="G128" s="403">
        <v>134.75834534951099</v>
      </c>
      <c r="H128" s="405">
        <v>10.133290000000001</v>
      </c>
      <c r="I128" s="402">
        <v>162.39402000000001</v>
      </c>
      <c r="J128" s="403">
        <v>27.635674650489001</v>
      </c>
      <c r="K128" s="406">
        <v>1.2050757938500001</v>
      </c>
    </row>
    <row r="129" spans="1:11" ht="14.4" customHeight="1" thickBot="1" x14ac:dyDescent="0.35">
      <c r="A129" s="424" t="s">
        <v>358</v>
      </c>
      <c r="B129" s="402">
        <v>10.799596224561</v>
      </c>
      <c r="C129" s="402">
        <v>10.4016</v>
      </c>
      <c r="D129" s="403">
        <v>-0.39799622456099998</v>
      </c>
      <c r="E129" s="404">
        <v>0.96314711992099999</v>
      </c>
      <c r="F129" s="402">
        <v>6</v>
      </c>
      <c r="G129" s="403">
        <v>6</v>
      </c>
      <c r="H129" s="405">
        <v>0</v>
      </c>
      <c r="I129" s="402">
        <v>-6.9630000000000001</v>
      </c>
      <c r="J129" s="403">
        <v>-12.962999999999999</v>
      </c>
      <c r="K129" s="406">
        <v>-1.1605000000000001</v>
      </c>
    </row>
    <row r="130" spans="1:11" ht="14.4" customHeight="1" thickBot="1" x14ac:dyDescent="0.35">
      <c r="A130" s="423" t="s">
        <v>359</v>
      </c>
      <c r="B130" s="407">
        <v>198.74732504530499</v>
      </c>
      <c r="C130" s="407">
        <v>256.11209000000002</v>
      </c>
      <c r="D130" s="408">
        <v>57.364764954694998</v>
      </c>
      <c r="E130" s="414">
        <v>1.2886316328609999</v>
      </c>
      <c r="F130" s="407">
        <v>293</v>
      </c>
      <c r="G130" s="408">
        <v>293</v>
      </c>
      <c r="H130" s="410">
        <v>16.601959999999998</v>
      </c>
      <c r="I130" s="407">
        <v>293.57348999999999</v>
      </c>
      <c r="J130" s="408">
        <v>0.57349000000000006</v>
      </c>
      <c r="K130" s="415">
        <v>1.0019573037539999</v>
      </c>
    </row>
    <row r="131" spans="1:11" ht="14.4" customHeight="1" thickBot="1" x14ac:dyDescent="0.35">
      <c r="A131" s="424" t="s">
        <v>360</v>
      </c>
      <c r="B131" s="402">
        <v>181.74732334073801</v>
      </c>
      <c r="C131" s="402">
        <v>183.27625</v>
      </c>
      <c r="D131" s="403">
        <v>1.5289266592620001</v>
      </c>
      <c r="E131" s="404">
        <v>1.00841237511</v>
      </c>
      <c r="F131" s="402">
        <v>268</v>
      </c>
      <c r="G131" s="403">
        <v>268</v>
      </c>
      <c r="H131" s="405">
        <v>15.175079999999999</v>
      </c>
      <c r="I131" s="402">
        <v>239.21977999999999</v>
      </c>
      <c r="J131" s="403">
        <v>-28.780219999999002</v>
      </c>
      <c r="K131" s="406">
        <v>0.892611119402</v>
      </c>
    </row>
    <row r="132" spans="1:11" ht="14.4" customHeight="1" thickBot="1" x14ac:dyDescent="0.35">
      <c r="A132" s="424" t="s">
        <v>361</v>
      </c>
      <c r="B132" s="402">
        <v>17.000001704567001</v>
      </c>
      <c r="C132" s="402">
        <v>72.835840000000005</v>
      </c>
      <c r="D132" s="403">
        <v>55.835838295431998</v>
      </c>
      <c r="E132" s="404">
        <v>4.284460746873</v>
      </c>
      <c r="F132" s="402">
        <v>25</v>
      </c>
      <c r="G132" s="403">
        <v>25</v>
      </c>
      <c r="H132" s="405">
        <v>1.4268799999999999</v>
      </c>
      <c r="I132" s="402">
        <v>54.35371</v>
      </c>
      <c r="J132" s="403">
        <v>29.35371</v>
      </c>
      <c r="K132" s="406">
        <v>2.1741484</v>
      </c>
    </row>
    <row r="133" spans="1:11" ht="14.4" customHeight="1" thickBot="1" x14ac:dyDescent="0.35">
      <c r="A133" s="423" t="s">
        <v>362</v>
      </c>
      <c r="B133" s="407">
        <v>76244.007644883503</v>
      </c>
      <c r="C133" s="407">
        <v>73952.724700000006</v>
      </c>
      <c r="D133" s="408">
        <v>-2291.28294488348</v>
      </c>
      <c r="E133" s="414">
        <v>0.96994802587499995</v>
      </c>
      <c r="F133" s="407">
        <v>80641</v>
      </c>
      <c r="G133" s="408">
        <v>80641</v>
      </c>
      <c r="H133" s="410">
        <v>6935.4601000000002</v>
      </c>
      <c r="I133" s="407">
        <v>83982.918269999995</v>
      </c>
      <c r="J133" s="408">
        <v>3341.9182699999901</v>
      </c>
      <c r="K133" s="415">
        <v>1.0414419249510001</v>
      </c>
    </row>
    <row r="134" spans="1:11" ht="14.4" customHeight="1" thickBot="1" x14ac:dyDescent="0.35">
      <c r="A134" s="424" t="s">
        <v>363</v>
      </c>
      <c r="B134" s="402">
        <v>35182.003527651897</v>
      </c>
      <c r="C134" s="402">
        <v>30927.348839999999</v>
      </c>
      <c r="D134" s="403">
        <v>-4254.6546876519096</v>
      </c>
      <c r="E134" s="404">
        <v>0.87906729972499997</v>
      </c>
      <c r="F134" s="402">
        <v>36607</v>
      </c>
      <c r="G134" s="403">
        <v>36607</v>
      </c>
      <c r="H134" s="405">
        <v>2738.1111500000002</v>
      </c>
      <c r="I134" s="402">
        <v>34874.80414</v>
      </c>
      <c r="J134" s="403">
        <v>-1732.19585999999</v>
      </c>
      <c r="K134" s="406">
        <v>0.95268129428699999</v>
      </c>
    </row>
    <row r="135" spans="1:11" ht="14.4" customHeight="1" thickBot="1" x14ac:dyDescent="0.35">
      <c r="A135" s="424" t="s">
        <v>364</v>
      </c>
      <c r="B135" s="402">
        <v>41062.004117231598</v>
      </c>
      <c r="C135" s="402">
        <v>43025.37586</v>
      </c>
      <c r="D135" s="403">
        <v>1963.3717427684101</v>
      </c>
      <c r="E135" s="404">
        <v>1.047814805559</v>
      </c>
      <c r="F135" s="402">
        <v>44034</v>
      </c>
      <c r="G135" s="403">
        <v>44034</v>
      </c>
      <c r="H135" s="405">
        <v>4197.3489499999996</v>
      </c>
      <c r="I135" s="402">
        <v>49108.114130000002</v>
      </c>
      <c r="J135" s="403">
        <v>5074.1141300000199</v>
      </c>
      <c r="K135" s="406">
        <v>1.115231732979</v>
      </c>
    </row>
    <row r="136" spans="1:11" ht="14.4" customHeight="1" thickBot="1" x14ac:dyDescent="0.35">
      <c r="A136" s="423" t="s">
        <v>365</v>
      </c>
      <c r="B136" s="407">
        <v>0</v>
      </c>
      <c r="C136" s="407">
        <v>4828.46011</v>
      </c>
      <c r="D136" s="408">
        <v>4828.46011</v>
      </c>
      <c r="E136" s="409" t="s">
        <v>237</v>
      </c>
      <c r="F136" s="407">
        <v>0</v>
      </c>
      <c r="G136" s="408">
        <v>0</v>
      </c>
      <c r="H136" s="410">
        <v>-10.17658</v>
      </c>
      <c r="I136" s="407">
        <v>2375.4863</v>
      </c>
      <c r="J136" s="408">
        <v>2375.4863</v>
      </c>
      <c r="K136" s="411" t="s">
        <v>237</v>
      </c>
    </row>
    <row r="137" spans="1:11" ht="14.4" customHeight="1" thickBot="1" x14ac:dyDescent="0.35">
      <c r="A137" s="424" t="s">
        <v>366</v>
      </c>
      <c r="B137" s="402">
        <v>0</v>
      </c>
      <c r="C137" s="402">
        <v>579.96258999999998</v>
      </c>
      <c r="D137" s="403">
        <v>579.96258999999998</v>
      </c>
      <c r="E137" s="412" t="s">
        <v>237</v>
      </c>
      <c r="F137" s="402">
        <v>0</v>
      </c>
      <c r="G137" s="403">
        <v>0</v>
      </c>
      <c r="H137" s="405">
        <v>0</v>
      </c>
      <c r="I137" s="402">
        <v>1729.9124400000001</v>
      </c>
      <c r="J137" s="403">
        <v>1729.9124400000001</v>
      </c>
      <c r="K137" s="413" t="s">
        <v>237</v>
      </c>
    </row>
    <row r="138" spans="1:11" ht="14.4" customHeight="1" thickBot="1" x14ac:dyDescent="0.35">
      <c r="A138" s="424" t="s">
        <v>367</v>
      </c>
      <c r="B138" s="402">
        <v>0</v>
      </c>
      <c r="C138" s="402">
        <v>4248.4975199999999</v>
      </c>
      <c r="D138" s="403">
        <v>4248.4975199999999</v>
      </c>
      <c r="E138" s="412" t="s">
        <v>237</v>
      </c>
      <c r="F138" s="402">
        <v>0</v>
      </c>
      <c r="G138" s="403">
        <v>0</v>
      </c>
      <c r="H138" s="405">
        <v>-10.17658</v>
      </c>
      <c r="I138" s="402">
        <v>645.57385999999997</v>
      </c>
      <c r="J138" s="403">
        <v>645.57385999999997</v>
      </c>
      <c r="K138" s="413" t="s">
        <v>237</v>
      </c>
    </row>
    <row r="139" spans="1:11" ht="14.4" customHeight="1" thickBot="1" x14ac:dyDescent="0.35">
      <c r="A139" s="421" t="s">
        <v>368</v>
      </c>
      <c r="B139" s="402">
        <v>0.39867957539400001</v>
      </c>
      <c r="C139" s="402">
        <v>84.670010000000005</v>
      </c>
      <c r="D139" s="403">
        <v>84.271330424604997</v>
      </c>
      <c r="E139" s="404">
        <v>212.37609154221099</v>
      </c>
      <c r="F139" s="402">
        <v>77.964023535352993</v>
      </c>
      <c r="G139" s="403">
        <v>77.964023535352993</v>
      </c>
      <c r="H139" s="405">
        <v>4.1648800000000001</v>
      </c>
      <c r="I139" s="402">
        <v>105.5886</v>
      </c>
      <c r="J139" s="403">
        <v>27.624576464646001</v>
      </c>
      <c r="K139" s="406">
        <v>1.3543246642739999</v>
      </c>
    </row>
    <row r="140" spans="1:11" ht="14.4" customHeight="1" thickBot="1" x14ac:dyDescent="0.35">
      <c r="A140" s="422" t="s">
        <v>369</v>
      </c>
      <c r="B140" s="402">
        <v>0</v>
      </c>
      <c r="C140" s="402">
        <v>0</v>
      </c>
      <c r="D140" s="403">
        <v>0</v>
      </c>
      <c r="E140" s="404">
        <v>1</v>
      </c>
      <c r="F140" s="402">
        <v>0</v>
      </c>
      <c r="G140" s="403">
        <v>0</v>
      </c>
      <c r="H140" s="405">
        <v>0</v>
      </c>
      <c r="I140" s="402">
        <v>85</v>
      </c>
      <c r="J140" s="403">
        <v>85</v>
      </c>
      <c r="K140" s="413" t="s">
        <v>247</v>
      </c>
    </row>
    <row r="141" spans="1:11" ht="14.4" customHeight="1" thickBot="1" x14ac:dyDescent="0.35">
      <c r="A141" s="423" t="s">
        <v>370</v>
      </c>
      <c r="B141" s="407">
        <v>0</v>
      </c>
      <c r="C141" s="407">
        <v>0</v>
      </c>
      <c r="D141" s="408">
        <v>0</v>
      </c>
      <c r="E141" s="414">
        <v>1</v>
      </c>
      <c r="F141" s="407">
        <v>0</v>
      </c>
      <c r="G141" s="408">
        <v>0</v>
      </c>
      <c r="H141" s="410">
        <v>0</v>
      </c>
      <c r="I141" s="407">
        <v>85</v>
      </c>
      <c r="J141" s="408">
        <v>85</v>
      </c>
      <c r="K141" s="411" t="s">
        <v>247</v>
      </c>
    </row>
    <row r="142" spans="1:11" ht="14.4" customHeight="1" thickBot="1" x14ac:dyDescent="0.35">
      <c r="A142" s="424" t="s">
        <v>371</v>
      </c>
      <c r="B142" s="402">
        <v>0</v>
      </c>
      <c r="C142" s="402">
        <v>0</v>
      </c>
      <c r="D142" s="403">
        <v>0</v>
      </c>
      <c r="E142" s="404">
        <v>1</v>
      </c>
      <c r="F142" s="402">
        <v>0</v>
      </c>
      <c r="G142" s="403">
        <v>0</v>
      </c>
      <c r="H142" s="405">
        <v>0</v>
      </c>
      <c r="I142" s="402">
        <v>85</v>
      </c>
      <c r="J142" s="403">
        <v>85</v>
      </c>
      <c r="K142" s="413" t="s">
        <v>247</v>
      </c>
    </row>
    <row r="143" spans="1:11" ht="14.4" customHeight="1" thickBot="1" x14ac:dyDescent="0.35">
      <c r="A143" s="427" t="s">
        <v>372</v>
      </c>
      <c r="B143" s="407">
        <v>0.39867957539400001</v>
      </c>
      <c r="C143" s="407">
        <v>84.670010000000005</v>
      </c>
      <c r="D143" s="408">
        <v>84.271330424604997</v>
      </c>
      <c r="E143" s="414">
        <v>212.37609154221099</v>
      </c>
      <c r="F143" s="407">
        <v>77.964023535352993</v>
      </c>
      <c r="G143" s="408">
        <v>77.964023535352993</v>
      </c>
      <c r="H143" s="410">
        <v>4.1648800000000001</v>
      </c>
      <c r="I143" s="407">
        <v>20.5886</v>
      </c>
      <c r="J143" s="408">
        <v>-57.375423535353001</v>
      </c>
      <c r="K143" s="415">
        <v>0.26407821282600002</v>
      </c>
    </row>
    <row r="144" spans="1:11" ht="14.4" customHeight="1" thickBot="1" x14ac:dyDescent="0.35">
      <c r="A144" s="423" t="s">
        <v>373</v>
      </c>
      <c r="B144" s="407">
        <v>0</v>
      </c>
      <c r="C144" s="407">
        <v>0</v>
      </c>
      <c r="D144" s="408">
        <v>0</v>
      </c>
      <c r="E144" s="414">
        <v>1</v>
      </c>
      <c r="F144" s="407">
        <v>0</v>
      </c>
      <c r="G144" s="408">
        <v>0</v>
      </c>
      <c r="H144" s="410">
        <v>3.3000000000000002E-2</v>
      </c>
      <c r="I144" s="407">
        <v>3.3000000000000002E-2</v>
      </c>
      <c r="J144" s="408">
        <v>3.3000000000000002E-2</v>
      </c>
      <c r="K144" s="411" t="s">
        <v>247</v>
      </c>
    </row>
    <row r="145" spans="1:11" ht="14.4" customHeight="1" thickBot="1" x14ac:dyDescent="0.35">
      <c r="A145" s="424" t="s">
        <v>374</v>
      </c>
      <c r="B145" s="402">
        <v>0</v>
      </c>
      <c r="C145" s="402">
        <v>0</v>
      </c>
      <c r="D145" s="403">
        <v>0</v>
      </c>
      <c r="E145" s="404">
        <v>1</v>
      </c>
      <c r="F145" s="402">
        <v>0</v>
      </c>
      <c r="G145" s="403">
        <v>0</v>
      </c>
      <c r="H145" s="405">
        <v>3.3000000000000002E-2</v>
      </c>
      <c r="I145" s="402">
        <v>3.3000000000000002E-2</v>
      </c>
      <c r="J145" s="403">
        <v>3.3000000000000002E-2</v>
      </c>
      <c r="K145" s="413" t="s">
        <v>247</v>
      </c>
    </row>
    <row r="146" spans="1:11" ht="14.4" customHeight="1" thickBot="1" x14ac:dyDescent="0.35">
      <c r="A146" s="423" t="s">
        <v>375</v>
      </c>
      <c r="B146" s="407">
        <v>0</v>
      </c>
      <c r="C146" s="407">
        <v>8.8000000000000003E-4</v>
      </c>
      <c r="D146" s="408">
        <v>8.8000000000000003E-4</v>
      </c>
      <c r="E146" s="409" t="s">
        <v>237</v>
      </c>
      <c r="F146" s="407">
        <v>0</v>
      </c>
      <c r="G146" s="408">
        <v>0</v>
      </c>
      <c r="H146" s="410">
        <v>-3.5E-4</v>
      </c>
      <c r="I146" s="407">
        <v>8.0999999999999996E-4</v>
      </c>
      <c r="J146" s="408">
        <v>8.0999999999999996E-4</v>
      </c>
      <c r="K146" s="411" t="s">
        <v>237</v>
      </c>
    </row>
    <row r="147" spans="1:11" ht="14.4" customHeight="1" thickBot="1" x14ac:dyDescent="0.35">
      <c r="A147" s="424" t="s">
        <v>376</v>
      </c>
      <c r="B147" s="402">
        <v>0</v>
      </c>
      <c r="C147" s="402">
        <v>8.8000000000000003E-4</v>
      </c>
      <c r="D147" s="403">
        <v>8.8000000000000003E-4</v>
      </c>
      <c r="E147" s="412" t="s">
        <v>237</v>
      </c>
      <c r="F147" s="402">
        <v>0</v>
      </c>
      <c r="G147" s="403">
        <v>0</v>
      </c>
      <c r="H147" s="405">
        <v>-3.5E-4</v>
      </c>
      <c r="I147" s="402">
        <v>8.0999999999999996E-4</v>
      </c>
      <c r="J147" s="403">
        <v>8.0999999999999996E-4</v>
      </c>
      <c r="K147" s="413" t="s">
        <v>237</v>
      </c>
    </row>
    <row r="148" spans="1:11" ht="14.4" customHeight="1" thickBot="1" x14ac:dyDescent="0.35">
      <c r="A148" s="423" t="s">
        <v>377</v>
      </c>
      <c r="B148" s="407">
        <v>0.39867957539400001</v>
      </c>
      <c r="C148" s="407">
        <v>84.669129999999996</v>
      </c>
      <c r="D148" s="408">
        <v>84.270450424605002</v>
      </c>
      <c r="E148" s="414">
        <v>212.37388425582299</v>
      </c>
      <c r="F148" s="407">
        <v>77.964023535352993</v>
      </c>
      <c r="G148" s="408">
        <v>77.964023535352993</v>
      </c>
      <c r="H148" s="410">
        <v>4.1322299999999998</v>
      </c>
      <c r="I148" s="407">
        <v>20.554790000000001</v>
      </c>
      <c r="J148" s="408">
        <v>-57.409233535353003</v>
      </c>
      <c r="K148" s="415">
        <v>0.26364455126699998</v>
      </c>
    </row>
    <row r="149" spans="1:11" ht="14.4" customHeight="1" thickBot="1" x14ac:dyDescent="0.35">
      <c r="A149" s="424" t="s">
        <v>378</v>
      </c>
      <c r="B149" s="402">
        <v>0</v>
      </c>
      <c r="C149" s="402">
        <v>0</v>
      </c>
      <c r="D149" s="403">
        <v>0</v>
      </c>
      <c r="E149" s="404">
        <v>1</v>
      </c>
      <c r="F149" s="402">
        <v>0</v>
      </c>
      <c r="G149" s="403">
        <v>0</v>
      </c>
      <c r="H149" s="405">
        <v>0</v>
      </c>
      <c r="I149" s="402">
        <v>1.7999999999999999E-2</v>
      </c>
      <c r="J149" s="403">
        <v>1.7999999999999999E-2</v>
      </c>
      <c r="K149" s="413" t="s">
        <v>247</v>
      </c>
    </row>
    <row r="150" spans="1:11" ht="14.4" customHeight="1" thickBot="1" x14ac:dyDescent="0.35">
      <c r="A150" s="424" t="s">
        <v>379</v>
      </c>
      <c r="B150" s="402">
        <v>0</v>
      </c>
      <c r="C150" s="402">
        <v>1.0980000000000001</v>
      </c>
      <c r="D150" s="403">
        <v>1.0980000000000001</v>
      </c>
      <c r="E150" s="412" t="s">
        <v>247</v>
      </c>
      <c r="F150" s="402">
        <v>0.96402353535300001</v>
      </c>
      <c r="G150" s="403">
        <v>0.96402353535300001</v>
      </c>
      <c r="H150" s="405">
        <v>0</v>
      </c>
      <c r="I150" s="402">
        <v>0</v>
      </c>
      <c r="J150" s="403">
        <v>-0.96402353535300001</v>
      </c>
      <c r="K150" s="406">
        <v>0</v>
      </c>
    </row>
    <row r="151" spans="1:11" ht="14.4" customHeight="1" thickBot="1" x14ac:dyDescent="0.35">
      <c r="A151" s="424" t="s">
        <v>380</v>
      </c>
      <c r="B151" s="402">
        <v>0</v>
      </c>
      <c r="C151" s="402">
        <v>3.388E-2</v>
      </c>
      <c r="D151" s="403">
        <v>3.388E-2</v>
      </c>
      <c r="E151" s="412" t="s">
        <v>247</v>
      </c>
      <c r="F151" s="402">
        <v>0</v>
      </c>
      <c r="G151" s="403">
        <v>0</v>
      </c>
      <c r="H151" s="405">
        <v>0</v>
      </c>
      <c r="I151" s="402">
        <v>4.0989999999999999E-2</v>
      </c>
      <c r="J151" s="403">
        <v>4.0989999999999999E-2</v>
      </c>
      <c r="K151" s="413" t="s">
        <v>247</v>
      </c>
    </row>
    <row r="152" spans="1:11" ht="14.4" customHeight="1" thickBot="1" x14ac:dyDescent="0.35">
      <c r="A152" s="424" t="s">
        <v>381</v>
      </c>
      <c r="B152" s="402">
        <v>0.39867957539400001</v>
      </c>
      <c r="C152" s="402">
        <v>83.53725</v>
      </c>
      <c r="D152" s="403">
        <v>83.138570424605007</v>
      </c>
      <c r="E152" s="404">
        <v>209.53481230467099</v>
      </c>
      <c r="F152" s="402">
        <v>77</v>
      </c>
      <c r="G152" s="403">
        <v>77</v>
      </c>
      <c r="H152" s="405">
        <v>4.1322299999999998</v>
      </c>
      <c r="I152" s="402">
        <v>20.495799999999999</v>
      </c>
      <c r="J152" s="403">
        <v>-56.504199999999997</v>
      </c>
      <c r="K152" s="406">
        <v>0.26617922077900003</v>
      </c>
    </row>
    <row r="153" spans="1:11" ht="14.4" customHeight="1" thickBot="1" x14ac:dyDescent="0.35">
      <c r="A153" s="420" t="s">
        <v>382</v>
      </c>
      <c r="B153" s="402">
        <v>4041.08817957664</v>
      </c>
      <c r="C153" s="402">
        <v>4033.6904800000002</v>
      </c>
      <c r="D153" s="403">
        <v>-7.3976995766410001</v>
      </c>
      <c r="E153" s="404">
        <v>0.99816937932299998</v>
      </c>
      <c r="F153" s="402">
        <v>3998.81042257849</v>
      </c>
      <c r="G153" s="403">
        <v>3998.81042257849</v>
      </c>
      <c r="H153" s="405">
        <v>442.755</v>
      </c>
      <c r="I153" s="402">
        <v>4633.2063200000002</v>
      </c>
      <c r="J153" s="403">
        <v>634.39589742150895</v>
      </c>
      <c r="K153" s="406">
        <v>1.1586461548260001</v>
      </c>
    </row>
    <row r="154" spans="1:11" ht="14.4" customHeight="1" thickBot="1" x14ac:dyDescent="0.35">
      <c r="A154" s="425" t="s">
        <v>383</v>
      </c>
      <c r="B154" s="407">
        <v>4041.08817957664</v>
      </c>
      <c r="C154" s="407">
        <v>4033.6904800000002</v>
      </c>
      <c r="D154" s="408">
        <v>-7.3976995766410001</v>
      </c>
      <c r="E154" s="414">
        <v>0.99816937932299998</v>
      </c>
      <c r="F154" s="407">
        <v>3998.81042257849</v>
      </c>
      <c r="G154" s="408">
        <v>3998.81042257849</v>
      </c>
      <c r="H154" s="410">
        <v>442.755</v>
      </c>
      <c r="I154" s="407">
        <v>4633.2063200000002</v>
      </c>
      <c r="J154" s="408">
        <v>634.39589742150895</v>
      </c>
      <c r="K154" s="415">
        <v>1.1586461548260001</v>
      </c>
    </row>
    <row r="155" spans="1:11" ht="14.4" customHeight="1" thickBot="1" x14ac:dyDescent="0.35">
      <c r="A155" s="427" t="s">
        <v>40</v>
      </c>
      <c r="B155" s="407">
        <v>4041.08817957664</v>
      </c>
      <c r="C155" s="407">
        <v>4033.6904800000002</v>
      </c>
      <c r="D155" s="408">
        <v>-7.3976995766410001</v>
      </c>
      <c r="E155" s="414">
        <v>0.99816937932299998</v>
      </c>
      <c r="F155" s="407">
        <v>3998.81042257849</v>
      </c>
      <c r="G155" s="408">
        <v>3998.81042257849</v>
      </c>
      <c r="H155" s="410">
        <v>442.755</v>
      </c>
      <c r="I155" s="407">
        <v>4633.2063200000002</v>
      </c>
      <c r="J155" s="408">
        <v>634.39589742150895</v>
      </c>
      <c r="K155" s="415">
        <v>1.1586461548260001</v>
      </c>
    </row>
    <row r="156" spans="1:11" ht="14.4" customHeight="1" thickBot="1" x14ac:dyDescent="0.35">
      <c r="A156" s="426" t="s">
        <v>384</v>
      </c>
      <c r="B156" s="402">
        <v>0</v>
      </c>
      <c r="C156" s="402">
        <v>0</v>
      </c>
      <c r="D156" s="403">
        <v>0</v>
      </c>
      <c r="E156" s="404">
        <v>1</v>
      </c>
      <c r="F156" s="402">
        <v>2.4869597533240002</v>
      </c>
      <c r="G156" s="403">
        <v>2.4869597533240002</v>
      </c>
      <c r="H156" s="405">
        <v>0.10377</v>
      </c>
      <c r="I156" s="402">
        <v>1.6332500000000001</v>
      </c>
      <c r="J156" s="403">
        <v>-0.85370975332400001</v>
      </c>
      <c r="K156" s="406">
        <v>0.65672554524299998</v>
      </c>
    </row>
    <row r="157" spans="1:11" ht="14.4" customHeight="1" thickBot="1" x14ac:dyDescent="0.35">
      <c r="A157" s="424" t="s">
        <v>385</v>
      </c>
      <c r="B157" s="402">
        <v>0</v>
      </c>
      <c r="C157" s="402">
        <v>0</v>
      </c>
      <c r="D157" s="403">
        <v>0</v>
      </c>
      <c r="E157" s="404">
        <v>1</v>
      </c>
      <c r="F157" s="402">
        <v>2.4869597533240002</v>
      </c>
      <c r="G157" s="403">
        <v>2.4869597533240002</v>
      </c>
      <c r="H157" s="405">
        <v>0.10377</v>
      </c>
      <c r="I157" s="402">
        <v>1.6332500000000001</v>
      </c>
      <c r="J157" s="403">
        <v>-0.85370975332400001</v>
      </c>
      <c r="K157" s="406">
        <v>0.65672554524299998</v>
      </c>
    </row>
    <row r="158" spans="1:11" ht="14.4" customHeight="1" thickBot="1" x14ac:dyDescent="0.35">
      <c r="A158" s="423" t="s">
        <v>386</v>
      </c>
      <c r="B158" s="407">
        <v>5.426328931604</v>
      </c>
      <c r="C158" s="407">
        <v>4.3152200000000001</v>
      </c>
      <c r="D158" s="408">
        <v>-1.1111089316039999</v>
      </c>
      <c r="E158" s="414">
        <v>0.79523745323700001</v>
      </c>
      <c r="F158" s="407">
        <v>4.8702406288139999</v>
      </c>
      <c r="G158" s="408">
        <v>4.8702406288139999</v>
      </c>
      <c r="H158" s="410">
        <v>0.441</v>
      </c>
      <c r="I158" s="407">
        <v>4.8010200000000003</v>
      </c>
      <c r="J158" s="408">
        <v>-6.9220628813999999E-2</v>
      </c>
      <c r="K158" s="415">
        <v>0.98578702078799996</v>
      </c>
    </row>
    <row r="159" spans="1:11" ht="14.4" customHeight="1" thickBot="1" x14ac:dyDescent="0.35">
      <c r="A159" s="424" t="s">
        <v>387</v>
      </c>
      <c r="B159" s="402">
        <v>1.003213109881</v>
      </c>
      <c r="C159" s="402">
        <v>0.32269999999999999</v>
      </c>
      <c r="D159" s="403">
        <v>-0.680513109881</v>
      </c>
      <c r="E159" s="404">
        <v>0.32166645034899999</v>
      </c>
      <c r="F159" s="402">
        <v>0.59573816790699996</v>
      </c>
      <c r="G159" s="403">
        <v>0.59573816790699996</v>
      </c>
      <c r="H159" s="405">
        <v>0</v>
      </c>
      <c r="I159" s="402">
        <v>0</v>
      </c>
      <c r="J159" s="403">
        <v>-0.59573816790699996</v>
      </c>
      <c r="K159" s="406">
        <v>0</v>
      </c>
    </row>
    <row r="160" spans="1:11" ht="14.4" customHeight="1" thickBot="1" x14ac:dyDescent="0.35">
      <c r="A160" s="424" t="s">
        <v>388</v>
      </c>
      <c r="B160" s="402">
        <v>4.4231158217219999</v>
      </c>
      <c r="C160" s="402">
        <v>3.9925199999999998</v>
      </c>
      <c r="D160" s="403">
        <v>-0.43059582172200001</v>
      </c>
      <c r="E160" s="404">
        <v>0.90264875732799998</v>
      </c>
      <c r="F160" s="402">
        <v>4.2745024609069997</v>
      </c>
      <c r="G160" s="403">
        <v>4.2745024609069997</v>
      </c>
      <c r="H160" s="405">
        <v>0.441</v>
      </c>
      <c r="I160" s="402">
        <v>4.8010200000000003</v>
      </c>
      <c r="J160" s="403">
        <v>0.52651753909200005</v>
      </c>
      <c r="K160" s="406">
        <v>1.12317633313</v>
      </c>
    </row>
    <row r="161" spans="1:11" ht="14.4" customHeight="1" thickBot="1" x14ac:dyDescent="0.35">
      <c r="A161" s="423" t="s">
        <v>389</v>
      </c>
      <c r="B161" s="407">
        <v>38.268329360591999</v>
      </c>
      <c r="C161" s="407">
        <v>40.705010000000001</v>
      </c>
      <c r="D161" s="408">
        <v>2.4366806394070002</v>
      </c>
      <c r="E161" s="414">
        <v>1.0636735567010001</v>
      </c>
      <c r="F161" s="407">
        <v>39.830795063693998</v>
      </c>
      <c r="G161" s="408">
        <v>39.830795063693998</v>
      </c>
      <c r="H161" s="410">
        <v>2.7372000000000001</v>
      </c>
      <c r="I161" s="407">
        <v>40.677129999999998</v>
      </c>
      <c r="J161" s="408">
        <v>0.84633493630500001</v>
      </c>
      <c r="K161" s="415">
        <v>1.0212482561530001</v>
      </c>
    </row>
    <row r="162" spans="1:11" ht="14.4" customHeight="1" thickBot="1" x14ac:dyDescent="0.35">
      <c r="A162" s="424" t="s">
        <v>390</v>
      </c>
      <c r="B162" s="402">
        <v>38.268329360591999</v>
      </c>
      <c r="C162" s="402">
        <v>40.705010000000001</v>
      </c>
      <c r="D162" s="403">
        <v>2.4366806394070002</v>
      </c>
      <c r="E162" s="404">
        <v>1.0636735567010001</v>
      </c>
      <c r="F162" s="402">
        <v>39.830795063693998</v>
      </c>
      <c r="G162" s="403">
        <v>39.830795063693998</v>
      </c>
      <c r="H162" s="405">
        <v>2.7372000000000001</v>
      </c>
      <c r="I162" s="402">
        <v>40.677129999999998</v>
      </c>
      <c r="J162" s="403">
        <v>0.84633493630500001</v>
      </c>
      <c r="K162" s="406">
        <v>1.0212482561530001</v>
      </c>
    </row>
    <row r="163" spans="1:11" ht="14.4" customHeight="1" thickBot="1" x14ac:dyDescent="0.35">
      <c r="A163" s="423" t="s">
        <v>391</v>
      </c>
      <c r="B163" s="407">
        <v>1059.1884240224599</v>
      </c>
      <c r="C163" s="407">
        <v>1013.41859</v>
      </c>
      <c r="D163" s="408">
        <v>-45.769834022463002</v>
      </c>
      <c r="E163" s="414">
        <v>0.95678782642899995</v>
      </c>
      <c r="F163" s="407">
        <v>1180.43526316425</v>
      </c>
      <c r="G163" s="408">
        <v>1180.43526316425</v>
      </c>
      <c r="H163" s="410">
        <v>66.749979999999994</v>
      </c>
      <c r="I163" s="407">
        <v>1210.55682</v>
      </c>
      <c r="J163" s="408">
        <v>30.121556835751999</v>
      </c>
      <c r="K163" s="415">
        <v>1.025517330577</v>
      </c>
    </row>
    <row r="164" spans="1:11" ht="14.4" customHeight="1" thickBot="1" x14ac:dyDescent="0.35">
      <c r="A164" s="424" t="s">
        <v>392</v>
      </c>
      <c r="B164" s="402">
        <v>1059.1884240224599</v>
      </c>
      <c r="C164" s="402">
        <v>1013.41859</v>
      </c>
      <c r="D164" s="403">
        <v>-45.769834022463002</v>
      </c>
      <c r="E164" s="404">
        <v>0.95678782642899995</v>
      </c>
      <c r="F164" s="402">
        <v>1180.43526316425</v>
      </c>
      <c r="G164" s="403">
        <v>1180.43526316425</v>
      </c>
      <c r="H164" s="405">
        <v>66.749979999999994</v>
      </c>
      <c r="I164" s="402">
        <v>1210.55682</v>
      </c>
      <c r="J164" s="403">
        <v>30.121556835751999</v>
      </c>
      <c r="K164" s="406">
        <v>1.025517330577</v>
      </c>
    </row>
    <row r="165" spans="1:11" ht="14.4" customHeight="1" thickBot="1" x14ac:dyDescent="0.35">
      <c r="A165" s="423" t="s">
        <v>393</v>
      </c>
      <c r="B165" s="407">
        <v>2938.20509726198</v>
      </c>
      <c r="C165" s="407">
        <v>2975.2516599999999</v>
      </c>
      <c r="D165" s="408">
        <v>37.046562738018999</v>
      </c>
      <c r="E165" s="414">
        <v>1.0126085693510001</v>
      </c>
      <c r="F165" s="407">
        <v>2771.18716396841</v>
      </c>
      <c r="G165" s="408">
        <v>2771.18716396841</v>
      </c>
      <c r="H165" s="410">
        <v>372.72305</v>
      </c>
      <c r="I165" s="407">
        <v>3375.5381000000002</v>
      </c>
      <c r="J165" s="408">
        <v>604.350936031591</v>
      </c>
      <c r="K165" s="415">
        <v>1.21808376709</v>
      </c>
    </row>
    <row r="166" spans="1:11" ht="14.4" customHeight="1" thickBot="1" x14ac:dyDescent="0.35">
      <c r="A166" s="424" t="s">
        <v>394</v>
      </c>
      <c r="B166" s="402">
        <v>2938.20509726198</v>
      </c>
      <c r="C166" s="402">
        <v>2975.2516599999999</v>
      </c>
      <c r="D166" s="403">
        <v>37.046562738018999</v>
      </c>
      <c r="E166" s="404">
        <v>1.0126085693510001</v>
      </c>
      <c r="F166" s="402">
        <v>2771.18716396841</v>
      </c>
      <c r="G166" s="403">
        <v>2771.18716396841</v>
      </c>
      <c r="H166" s="405">
        <v>372.72305</v>
      </c>
      <c r="I166" s="402">
        <v>3375.5381000000002</v>
      </c>
      <c r="J166" s="403">
        <v>604.350936031591</v>
      </c>
      <c r="K166" s="406">
        <v>1.21808376709</v>
      </c>
    </row>
    <row r="167" spans="1:11" ht="14.4" customHeight="1" thickBot="1" x14ac:dyDescent="0.35">
      <c r="A167" s="420" t="s">
        <v>395</v>
      </c>
      <c r="B167" s="402">
        <v>0</v>
      </c>
      <c r="C167" s="402">
        <v>26.404199999999999</v>
      </c>
      <c r="D167" s="403">
        <v>26.404199999999999</v>
      </c>
      <c r="E167" s="412" t="s">
        <v>247</v>
      </c>
      <c r="F167" s="402">
        <v>0</v>
      </c>
      <c r="G167" s="403">
        <v>0</v>
      </c>
      <c r="H167" s="405">
        <v>2.46</v>
      </c>
      <c r="I167" s="402">
        <v>26.658000000000001</v>
      </c>
      <c r="J167" s="403">
        <v>26.658000000000001</v>
      </c>
      <c r="K167" s="413" t="s">
        <v>247</v>
      </c>
    </row>
    <row r="168" spans="1:11" ht="14.4" customHeight="1" thickBot="1" x14ac:dyDescent="0.35">
      <c r="A168" s="425" t="s">
        <v>396</v>
      </c>
      <c r="B168" s="407">
        <v>0</v>
      </c>
      <c r="C168" s="407">
        <v>26.404199999999999</v>
      </c>
      <c r="D168" s="408">
        <v>26.404199999999999</v>
      </c>
      <c r="E168" s="409" t="s">
        <v>247</v>
      </c>
      <c r="F168" s="407">
        <v>0</v>
      </c>
      <c r="G168" s="408">
        <v>0</v>
      </c>
      <c r="H168" s="410">
        <v>2.46</v>
      </c>
      <c r="I168" s="407">
        <v>26.658000000000001</v>
      </c>
      <c r="J168" s="408">
        <v>26.658000000000001</v>
      </c>
      <c r="K168" s="411" t="s">
        <v>247</v>
      </c>
    </row>
    <row r="169" spans="1:11" ht="14.4" customHeight="1" thickBot="1" x14ac:dyDescent="0.35">
      <c r="A169" s="427" t="s">
        <v>397</v>
      </c>
      <c r="B169" s="407">
        <v>0</v>
      </c>
      <c r="C169" s="407">
        <v>26.404199999999999</v>
      </c>
      <c r="D169" s="408">
        <v>26.404199999999999</v>
      </c>
      <c r="E169" s="409" t="s">
        <v>247</v>
      </c>
      <c r="F169" s="407">
        <v>0</v>
      </c>
      <c r="G169" s="408">
        <v>0</v>
      </c>
      <c r="H169" s="410">
        <v>2.46</v>
      </c>
      <c r="I169" s="407">
        <v>26.658000000000001</v>
      </c>
      <c r="J169" s="408">
        <v>26.658000000000001</v>
      </c>
      <c r="K169" s="411" t="s">
        <v>247</v>
      </c>
    </row>
    <row r="170" spans="1:11" ht="14.4" customHeight="1" thickBot="1" x14ac:dyDescent="0.35">
      <c r="A170" s="423" t="s">
        <v>398</v>
      </c>
      <c r="B170" s="407">
        <v>0</v>
      </c>
      <c r="C170" s="407">
        <v>26.404199999999999</v>
      </c>
      <c r="D170" s="408">
        <v>26.404199999999999</v>
      </c>
      <c r="E170" s="409" t="s">
        <v>247</v>
      </c>
      <c r="F170" s="407">
        <v>0</v>
      </c>
      <c r="G170" s="408">
        <v>0</v>
      </c>
      <c r="H170" s="410">
        <v>2.46</v>
      </c>
      <c r="I170" s="407">
        <v>26.658000000000001</v>
      </c>
      <c r="J170" s="408">
        <v>26.658000000000001</v>
      </c>
      <c r="K170" s="411" t="s">
        <v>247</v>
      </c>
    </row>
    <row r="171" spans="1:11" ht="14.4" customHeight="1" thickBot="1" x14ac:dyDescent="0.35">
      <c r="A171" s="424" t="s">
        <v>399</v>
      </c>
      <c r="B171" s="402">
        <v>0</v>
      </c>
      <c r="C171" s="402">
        <v>26.404199999999999</v>
      </c>
      <c r="D171" s="403">
        <v>26.404199999999999</v>
      </c>
      <c r="E171" s="412" t="s">
        <v>247</v>
      </c>
      <c r="F171" s="402">
        <v>0</v>
      </c>
      <c r="G171" s="403">
        <v>0</v>
      </c>
      <c r="H171" s="405">
        <v>2.46</v>
      </c>
      <c r="I171" s="402">
        <v>26.658000000000001</v>
      </c>
      <c r="J171" s="403">
        <v>26.658000000000001</v>
      </c>
      <c r="K171" s="413" t="s">
        <v>247</v>
      </c>
    </row>
    <row r="172" spans="1:11" ht="14.4" customHeight="1" thickBot="1" x14ac:dyDescent="0.35">
      <c r="A172" s="428"/>
      <c r="B172" s="402">
        <v>37087.182551648402</v>
      </c>
      <c r="C172" s="402">
        <v>39822.423719999999</v>
      </c>
      <c r="D172" s="403">
        <v>2735.2411683515802</v>
      </c>
      <c r="E172" s="404">
        <v>1.073751657046</v>
      </c>
      <c r="F172" s="402">
        <v>41280.505811018003</v>
      </c>
      <c r="G172" s="403">
        <v>41280.505811018003</v>
      </c>
      <c r="H172" s="405">
        <v>3119.62952000001</v>
      </c>
      <c r="I172" s="402">
        <v>41702.32346</v>
      </c>
      <c r="J172" s="403">
        <v>421.817648982062</v>
      </c>
      <c r="K172" s="406">
        <v>1.0102183255920001</v>
      </c>
    </row>
    <row r="173" spans="1:11" ht="14.4" customHeight="1" thickBot="1" x14ac:dyDescent="0.35">
      <c r="A173" s="429" t="s">
        <v>52</v>
      </c>
      <c r="B173" s="416">
        <v>37087.182551648402</v>
      </c>
      <c r="C173" s="416">
        <v>39822.423719999999</v>
      </c>
      <c r="D173" s="417">
        <v>2735.2411683515802</v>
      </c>
      <c r="E173" s="418" t="s">
        <v>247</v>
      </c>
      <c r="F173" s="416">
        <v>41280.505811018003</v>
      </c>
      <c r="G173" s="417">
        <v>41280.505811018003</v>
      </c>
      <c r="H173" s="416">
        <v>3119.62952000001</v>
      </c>
      <c r="I173" s="416">
        <v>41702.32346</v>
      </c>
      <c r="J173" s="417">
        <v>421.81764898206302</v>
      </c>
      <c r="K173" s="419">
        <v>1.0102183255920001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400</v>
      </c>
      <c r="B5" s="431" t="s">
        <v>401</v>
      </c>
      <c r="C5" s="432" t="s">
        <v>402</v>
      </c>
      <c r="D5" s="432" t="s">
        <v>402</v>
      </c>
      <c r="E5" s="432"/>
      <c r="F5" s="432" t="s">
        <v>402</v>
      </c>
      <c r="G5" s="432" t="s">
        <v>402</v>
      </c>
      <c r="H5" s="432" t="s">
        <v>402</v>
      </c>
      <c r="I5" s="433" t="s">
        <v>402</v>
      </c>
      <c r="J5" s="434" t="s">
        <v>54</v>
      </c>
    </row>
    <row r="6" spans="1:10" ht="14.4" customHeight="1" x14ac:dyDescent="0.3">
      <c r="A6" s="430" t="s">
        <v>400</v>
      </c>
      <c r="B6" s="431" t="s">
        <v>403</v>
      </c>
      <c r="C6" s="432">
        <v>130.55282000000003</v>
      </c>
      <c r="D6" s="432">
        <v>99.695480000000003</v>
      </c>
      <c r="E6" s="432"/>
      <c r="F6" s="432">
        <v>120.11322999999994</v>
      </c>
      <c r="G6" s="432">
        <v>120.0361875</v>
      </c>
      <c r="H6" s="432">
        <v>7.7042499999947722E-2</v>
      </c>
      <c r="I6" s="433">
        <v>1.000641827282293</v>
      </c>
      <c r="J6" s="434" t="s">
        <v>1</v>
      </c>
    </row>
    <row r="7" spans="1:10" ht="14.4" customHeight="1" x14ac:dyDescent="0.3">
      <c r="A7" s="430" t="s">
        <v>400</v>
      </c>
      <c r="B7" s="431" t="s">
        <v>404</v>
      </c>
      <c r="C7" s="432">
        <v>0</v>
      </c>
      <c r="D7" s="432">
        <v>0.57296999999999998</v>
      </c>
      <c r="E7" s="432"/>
      <c r="F7" s="432">
        <v>0</v>
      </c>
      <c r="G7" s="432">
        <v>0</v>
      </c>
      <c r="H7" s="432">
        <v>0</v>
      </c>
      <c r="I7" s="433" t="s">
        <v>402</v>
      </c>
      <c r="J7" s="434" t="s">
        <v>1</v>
      </c>
    </row>
    <row r="8" spans="1:10" ht="14.4" customHeight="1" x14ac:dyDescent="0.3">
      <c r="A8" s="430" t="s">
        <v>400</v>
      </c>
      <c r="B8" s="431" t="s">
        <v>405</v>
      </c>
      <c r="C8" s="432">
        <v>130.55282000000003</v>
      </c>
      <c r="D8" s="432">
        <v>100.26845</v>
      </c>
      <c r="E8" s="432"/>
      <c r="F8" s="432">
        <v>120.11322999999994</v>
      </c>
      <c r="G8" s="432">
        <v>120.0361875</v>
      </c>
      <c r="H8" s="432">
        <v>7.7042499999947722E-2</v>
      </c>
      <c r="I8" s="433">
        <v>1.000641827282293</v>
      </c>
      <c r="J8" s="434" t="s">
        <v>406</v>
      </c>
    </row>
    <row r="10" spans="1:10" ht="14.4" customHeight="1" x14ac:dyDescent="0.3">
      <c r="A10" s="430" t="s">
        <v>400</v>
      </c>
      <c r="B10" s="431" t="s">
        <v>401</v>
      </c>
      <c r="C10" s="432" t="s">
        <v>402</v>
      </c>
      <c r="D10" s="432" t="s">
        <v>402</v>
      </c>
      <c r="E10" s="432"/>
      <c r="F10" s="432" t="s">
        <v>402</v>
      </c>
      <c r="G10" s="432" t="s">
        <v>402</v>
      </c>
      <c r="H10" s="432" t="s">
        <v>402</v>
      </c>
      <c r="I10" s="433" t="s">
        <v>402</v>
      </c>
      <c r="J10" s="434" t="s">
        <v>54</v>
      </c>
    </row>
    <row r="11" spans="1:10" ht="14.4" customHeight="1" x14ac:dyDescent="0.3">
      <c r="A11" s="430" t="s">
        <v>407</v>
      </c>
      <c r="B11" s="431" t="s">
        <v>408</v>
      </c>
      <c r="C11" s="432" t="s">
        <v>402</v>
      </c>
      <c r="D11" s="432" t="s">
        <v>402</v>
      </c>
      <c r="E11" s="432"/>
      <c r="F11" s="432" t="s">
        <v>402</v>
      </c>
      <c r="G11" s="432" t="s">
        <v>402</v>
      </c>
      <c r="H11" s="432" t="s">
        <v>402</v>
      </c>
      <c r="I11" s="433" t="s">
        <v>402</v>
      </c>
      <c r="J11" s="434" t="s">
        <v>0</v>
      </c>
    </row>
    <row r="12" spans="1:10" ht="14.4" customHeight="1" x14ac:dyDescent="0.3">
      <c r="A12" s="430" t="s">
        <v>407</v>
      </c>
      <c r="B12" s="431" t="s">
        <v>403</v>
      </c>
      <c r="C12" s="432">
        <v>130.55282000000003</v>
      </c>
      <c r="D12" s="432">
        <v>99.695480000000003</v>
      </c>
      <c r="E12" s="432"/>
      <c r="F12" s="432">
        <v>120.11322999999994</v>
      </c>
      <c r="G12" s="432">
        <v>120</v>
      </c>
      <c r="H12" s="432">
        <v>0.11322999999994465</v>
      </c>
      <c r="I12" s="433">
        <v>1.0009435833333329</v>
      </c>
      <c r="J12" s="434" t="s">
        <v>1</v>
      </c>
    </row>
    <row r="13" spans="1:10" ht="14.4" customHeight="1" x14ac:dyDescent="0.3">
      <c r="A13" s="430" t="s">
        <v>407</v>
      </c>
      <c r="B13" s="431" t="s">
        <v>404</v>
      </c>
      <c r="C13" s="432">
        <v>0</v>
      </c>
      <c r="D13" s="432">
        <v>0.57296999999999998</v>
      </c>
      <c r="E13" s="432"/>
      <c r="F13" s="432">
        <v>0</v>
      </c>
      <c r="G13" s="432">
        <v>0</v>
      </c>
      <c r="H13" s="432">
        <v>0</v>
      </c>
      <c r="I13" s="433" t="s">
        <v>402</v>
      </c>
      <c r="J13" s="434" t="s">
        <v>1</v>
      </c>
    </row>
    <row r="14" spans="1:10" ht="14.4" customHeight="1" x14ac:dyDescent="0.3">
      <c r="A14" s="430" t="s">
        <v>407</v>
      </c>
      <c r="B14" s="431" t="s">
        <v>409</v>
      </c>
      <c r="C14" s="432">
        <v>130.55282000000003</v>
      </c>
      <c r="D14" s="432">
        <v>100.26845</v>
      </c>
      <c r="E14" s="432"/>
      <c r="F14" s="432">
        <v>120.11322999999994</v>
      </c>
      <c r="G14" s="432">
        <v>120</v>
      </c>
      <c r="H14" s="432">
        <v>0.11322999999994465</v>
      </c>
      <c r="I14" s="433">
        <v>1.0009435833333329</v>
      </c>
      <c r="J14" s="434" t="s">
        <v>410</v>
      </c>
    </row>
    <row r="15" spans="1:10" ht="14.4" customHeight="1" x14ac:dyDescent="0.3">
      <c r="A15" s="430" t="s">
        <v>402</v>
      </c>
      <c r="B15" s="431" t="s">
        <v>402</v>
      </c>
      <c r="C15" s="432" t="s">
        <v>402</v>
      </c>
      <c r="D15" s="432" t="s">
        <v>402</v>
      </c>
      <c r="E15" s="432"/>
      <c r="F15" s="432" t="s">
        <v>402</v>
      </c>
      <c r="G15" s="432" t="s">
        <v>402</v>
      </c>
      <c r="H15" s="432" t="s">
        <v>402</v>
      </c>
      <c r="I15" s="433" t="s">
        <v>402</v>
      </c>
      <c r="J15" s="434" t="s">
        <v>411</v>
      </c>
    </row>
    <row r="16" spans="1:10" ht="14.4" customHeight="1" x14ac:dyDescent="0.3">
      <c r="A16" s="430" t="s">
        <v>400</v>
      </c>
      <c r="B16" s="431" t="s">
        <v>405</v>
      </c>
      <c r="C16" s="432">
        <v>130.55282000000003</v>
      </c>
      <c r="D16" s="432">
        <v>100.26845</v>
      </c>
      <c r="E16" s="432"/>
      <c r="F16" s="432">
        <v>120.11322999999994</v>
      </c>
      <c r="G16" s="432">
        <v>120</v>
      </c>
      <c r="H16" s="432">
        <v>0.11322999999994465</v>
      </c>
      <c r="I16" s="433">
        <v>1.0009435833333329</v>
      </c>
      <c r="J16" s="434" t="s">
        <v>406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236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723.57360886702577</v>
      </c>
      <c r="M3" s="74">
        <f>SUBTOTAL(9,M5:M1048576)</f>
        <v>166</v>
      </c>
      <c r="N3" s="75">
        <f>SUBTOTAL(9,N5:N1048576)</f>
        <v>120113.21907192627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400</v>
      </c>
      <c r="B5" s="442" t="s">
        <v>401</v>
      </c>
      <c r="C5" s="443" t="s">
        <v>407</v>
      </c>
      <c r="D5" s="444" t="s">
        <v>408</v>
      </c>
      <c r="E5" s="445">
        <v>50113001</v>
      </c>
      <c r="F5" s="444" t="s">
        <v>412</v>
      </c>
      <c r="G5" s="443" t="s">
        <v>413</v>
      </c>
      <c r="H5" s="443">
        <v>184256</v>
      </c>
      <c r="I5" s="443">
        <v>84256</v>
      </c>
      <c r="J5" s="443" t="s">
        <v>414</v>
      </c>
      <c r="K5" s="443" t="s">
        <v>415</v>
      </c>
      <c r="L5" s="446">
        <v>25.980000000000008</v>
      </c>
      <c r="M5" s="446">
        <v>2</v>
      </c>
      <c r="N5" s="447">
        <v>51.960000000000015</v>
      </c>
    </row>
    <row r="6" spans="1:14" ht="14.4" customHeight="1" x14ac:dyDescent="0.3">
      <c r="A6" s="448" t="s">
        <v>400</v>
      </c>
      <c r="B6" s="449" t="s">
        <v>401</v>
      </c>
      <c r="C6" s="450" t="s">
        <v>407</v>
      </c>
      <c r="D6" s="451" t="s">
        <v>408</v>
      </c>
      <c r="E6" s="452">
        <v>50113001</v>
      </c>
      <c r="F6" s="451" t="s">
        <v>412</v>
      </c>
      <c r="G6" s="450" t="s">
        <v>413</v>
      </c>
      <c r="H6" s="450">
        <v>187680</v>
      </c>
      <c r="I6" s="450">
        <v>87680</v>
      </c>
      <c r="J6" s="450" t="s">
        <v>416</v>
      </c>
      <c r="K6" s="450" t="s">
        <v>417</v>
      </c>
      <c r="L6" s="453">
        <v>15.360000000000001</v>
      </c>
      <c r="M6" s="453">
        <v>2</v>
      </c>
      <c r="N6" s="454">
        <v>30.720000000000002</v>
      </c>
    </row>
    <row r="7" spans="1:14" ht="14.4" customHeight="1" x14ac:dyDescent="0.3">
      <c r="A7" s="448" t="s">
        <v>400</v>
      </c>
      <c r="B7" s="449" t="s">
        <v>401</v>
      </c>
      <c r="C7" s="450" t="s">
        <v>407</v>
      </c>
      <c r="D7" s="451" t="s">
        <v>408</v>
      </c>
      <c r="E7" s="452">
        <v>50113001</v>
      </c>
      <c r="F7" s="451" t="s">
        <v>412</v>
      </c>
      <c r="G7" s="450" t="s">
        <v>413</v>
      </c>
      <c r="H7" s="450">
        <v>199295</v>
      </c>
      <c r="I7" s="450">
        <v>99295</v>
      </c>
      <c r="J7" s="450" t="s">
        <v>418</v>
      </c>
      <c r="K7" s="450" t="s">
        <v>419</v>
      </c>
      <c r="L7" s="453">
        <v>26.099999999999994</v>
      </c>
      <c r="M7" s="453">
        <v>2</v>
      </c>
      <c r="N7" s="454">
        <v>52.199999999999989</v>
      </c>
    </row>
    <row r="8" spans="1:14" ht="14.4" customHeight="1" x14ac:dyDescent="0.3">
      <c r="A8" s="448" t="s">
        <v>400</v>
      </c>
      <c r="B8" s="449" t="s">
        <v>401</v>
      </c>
      <c r="C8" s="450" t="s">
        <v>407</v>
      </c>
      <c r="D8" s="451" t="s">
        <v>408</v>
      </c>
      <c r="E8" s="452">
        <v>50113001</v>
      </c>
      <c r="F8" s="451" t="s">
        <v>412</v>
      </c>
      <c r="G8" s="450" t="s">
        <v>413</v>
      </c>
      <c r="H8" s="450">
        <v>847713</v>
      </c>
      <c r="I8" s="450">
        <v>125526</v>
      </c>
      <c r="J8" s="450" t="s">
        <v>420</v>
      </c>
      <c r="K8" s="450" t="s">
        <v>421</v>
      </c>
      <c r="L8" s="453">
        <v>84.25</v>
      </c>
      <c r="M8" s="453">
        <v>1</v>
      </c>
      <c r="N8" s="454">
        <v>84.25</v>
      </c>
    </row>
    <row r="9" spans="1:14" ht="14.4" customHeight="1" x14ac:dyDescent="0.3">
      <c r="A9" s="448" t="s">
        <v>400</v>
      </c>
      <c r="B9" s="449" t="s">
        <v>401</v>
      </c>
      <c r="C9" s="450" t="s">
        <v>407</v>
      </c>
      <c r="D9" s="451" t="s">
        <v>408</v>
      </c>
      <c r="E9" s="452">
        <v>50113001</v>
      </c>
      <c r="F9" s="451" t="s">
        <v>412</v>
      </c>
      <c r="G9" s="450" t="s">
        <v>413</v>
      </c>
      <c r="H9" s="450">
        <v>847974</v>
      </c>
      <c r="I9" s="450">
        <v>125525</v>
      </c>
      <c r="J9" s="450" t="s">
        <v>420</v>
      </c>
      <c r="K9" s="450" t="s">
        <v>422</v>
      </c>
      <c r="L9" s="453">
        <v>45.540095781607967</v>
      </c>
      <c r="M9" s="453">
        <v>3</v>
      </c>
      <c r="N9" s="454">
        <v>136.62028734482391</v>
      </c>
    </row>
    <row r="10" spans="1:14" ht="14.4" customHeight="1" x14ac:dyDescent="0.3">
      <c r="A10" s="448" t="s">
        <v>400</v>
      </c>
      <c r="B10" s="449" t="s">
        <v>401</v>
      </c>
      <c r="C10" s="450" t="s">
        <v>407</v>
      </c>
      <c r="D10" s="451" t="s">
        <v>408</v>
      </c>
      <c r="E10" s="452">
        <v>50113001</v>
      </c>
      <c r="F10" s="451" t="s">
        <v>412</v>
      </c>
      <c r="G10" s="450" t="s">
        <v>413</v>
      </c>
      <c r="H10" s="450">
        <v>148888</v>
      </c>
      <c r="I10" s="450">
        <v>48888</v>
      </c>
      <c r="J10" s="450" t="s">
        <v>423</v>
      </c>
      <c r="K10" s="450" t="s">
        <v>424</v>
      </c>
      <c r="L10" s="453">
        <v>56.655000000000001</v>
      </c>
      <c r="M10" s="453">
        <v>8</v>
      </c>
      <c r="N10" s="454">
        <v>453.24</v>
      </c>
    </row>
    <row r="11" spans="1:14" ht="14.4" customHeight="1" x14ac:dyDescent="0.3">
      <c r="A11" s="448" t="s">
        <v>400</v>
      </c>
      <c r="B11" s="449" t="s">
        <v>401</v>
      </c>
      <c r="C11" s="450" t="s">
        <v>407</v>
      </c>
      <c r="D11" s="451" t="s">
        <v>408</v>
      </c>
      <c r="E11" s="452">
        <v>50113001</v>
      </c>
      <c r="F11" s="451" t="s">
        <v>412</v>
      </c>
      <c r="G11" s="450" t="s">
        <v>413</v>
      </c>
      <c r="H11" s="450">
        <v>841498</v>
      </c>
      <c r="I11" s="450">
        <v>0</v>
      </c>
      <c r="J11" s="450" t="s">
        <v>425</v>
      </c>
      <c r="K11" s="450" t="s">
        <v>402</v>
      </c>
      <c r="L11" s="453">
        <v>44.209999999999994</v>
      </c>
      <c r="M11" s="453">
        <v>4</v>
      </c>
      <c r="N11" s="454">
        <v>176.83999999999997</v>
      </c>
    </row>
    <row r="12" spans="1:14" ht="14.4" customHeight="1" x14ac:dyDescent="0.3">
      <c r="A12" s="448" t="s">
        <v>400</v>
      </c>
      <c r="B12" s="449" t="s">
        <v>401</v>
      </c>
      <c r="C12" s="450" t="s">
        <v>407</v>
      </c>
      <c r="D12" s="451" t="s">
        <v>408</v>
      </c>
      <c r="E12" s="452">
        <v>50113001</v>
      </c>
      <c r="F12" s="451" t="s">
        <v>412</v>
      </c>
      <c r="G12" s="450" t="s">
        <v>413</v>
      </c>
      <c r="H12" s="450">
        <v>849923</v>
      </c>
      <c r="I12" s="450">
        <v>169209</v>
      </c>
      <c r="J12" s="450" t="s">
        <v>426</v>
      </c>
      <c r="K12" s="450" t="s">
        <v>427</v>
      </c>
      <c r="L12" s="453">
        <v>44.639999999999993</v>
      </c>
      <c r="M12" s="453">
        <v>4</v>
      </c>
      <c r="N12" s="454">
        <v>178.55999999999997</v>
      </c>
    </row>
    <row r="13" spans="1:14" ht="14.4" customHeight="1" x14ac:dyDescent="0.3">
      <c r="A13" s="448" t="s">
        <v>400</v>
      </c>
      <c r="B13" s="449" t="s">
        <v>401</v>
      </c>
      <c r="C13" s="450" t="s">
        <v>407</v>
      </c>
      <c r="D13" s="451" t="s">
        <v>408</v>
      </c>
      <c r="E13" s="452">
        <v>50113001</v>
      </c>
      <c r="F13" s="451" t="s">
        <v>412</v>
      </c>
      <c r="G13" s="450" t="s">
        <v>413</v>
      </c>
      <c r="H13" s="450">
        <v>117293</v>
      </c>
      <c r="I13" s="450">
        <v>17293</v>
      </c>
      <c r="J13" s="450" t="s">
        <v>428</v>
      </c>
      <c r="K13" s="450" t="s">
        <v>429</v>
      </c>
      <c r="L13" s="453">
        <v>89.35</v>
      </c>
      <c r="M13" s="453">
        <v>2</v>
      </c>
      <c r="N13" s="454">
        <v>178.7</v>
      </c>
    </row>
    <row r="14" spans="1:14" ht="14.4" customHeight="1" x14ac:dyDescent="0.3">
      <c r="A14" s="448" t="s">
        <v>400</v>
      </c>
      <c r="B14" s="449" t="s">
        <v>401</v>
      </c>
      <c r="C14" s="450" t="s">
        <v>407</v>
      </c>
      <c r="D14" s="451" t="s">
        <v>408</v>
      </c>
      <c r="E14" s="452">
        <v>50113001</v>
      </c>
      <c r="F14" s="451" t="s">
        <v>412</v>
      </c>
      <c r="G14" s="450" t="s">
        <v>413</v>
      </c>
      <c r="H14" s="450">
        <v>102479</v>
      </c>
      <c r="I14" s="450">
        <v>2479</v>
      </c>
      <c r="J14" s="450" t="s">
        <v>430</v>
      </c>
      <c r="K14" s="450" t="s">
        <v>431</v>
      </c>
      <c r="L14" s="453">
        <v>65.58</v>
      </c>
      <c r="M14" s="453">
        <v>2</v>
      </c>
      <c r="N14" s="454">
        <v>131.16</v>
      </c>
    </row>
    <row r="15" spans="1:14" ht="14.4" customHeight="1" x14ac:dyDescent="0.3">
      <c r="A15" s="448" t="s">
        <v>400</v>
      </c>
      <c r="B15" s="449" t="s">
        <v>401</v>
      </c>
      <c r="C15" s="450" t="s">
        <v>407</v>
      </c>
      <c r="D15" s="451" t="s">
        <v>408</v>
      </c>
      <c r="E15" s="452">
        <v>50113001</v>
      </c>
      <c r="F15" s="451" t="s">
        <v>412</v>
      </c>
      <c r="G15" s="450" t="s">
        <v>413</v>
      </c>
      <c r="H15" s="450">
        <v>501596</v>
      </c>
      <c r="I15" s="450">
        <v>0</v>
      </c>
      <c r="J15" s="450" t="s">
        <v>432</v>
      </c>
      <c r="K15" s="450" t="s">
        <v>433</v>
      </c>
      <c r="L15" s="453">
        <v>115.43000000000002</v>
      </c>
      <c r="M15" s="453">
        <v>5</v>
      </c>
      <c r="N15" s="454">
        <v>577.15000000000009</v>
      </c>
    </row>
    <row r="16" spans="1:14" ht="14.4" customHeight="1" x14ac:dyDescent="0.3">
      <c r="A16" s="448" t="s">
        <v>400</v>
      </c>
      <c r="B16" s="449" t="s">
        <v>401</v>
      </c>
      <c r="C16" s="450" t="s">
        <v>407</v>
      </c>
      <c r="D16" s="451" t="s">
        <v>408</v>
      </c>
      <c r="E16" s="452">
        <v>50113001</v>
      </c>
      <c r="F16" s="451" t="s">
        <v>412</v>
      </c>
      <c r="G16" s="450" t="s">
        <v>413</v>
      </c>
      <c r="H16" s="450">
        <v>202924</v>
      </c>
      <c r="I16" s="450">
        <v>202924</v>
      </c>
      <c r="J16" s="450" t="s">
        <v>434</v>
      </c>
      <c r="K16" s="450" t="s">
        <v>435</v>
      </c>
      <c r="L16" s="453">
        <v>83.589625459270565</v>
      </c>
      <c r="M16" s="453">
        <v>2</v>
      </c>
      <c r="N16" s="454">
        <v>167.17925091854113</v>
      </c>
    </row>
    <row r="17" spans="1:14" ht="14.4" customHeight="1" x14ac:dyDescent="0.3">
      <c r="A17" s="448" t="s">
        <v>400</v>
      </c>
      <c r="B17" s="449" t="s">
        <v>401</v>
      </c>
      <c r="C17" s="450" t="s">
        <v>407</v>
      </c>
      <c r="D17" s="451" t="s">
        <v>408</v>
      </c>
      <c r="E17" s="452">
        <v>50113001</v>
      </c>
      <c r="F17" s="451" t="s">
        <v>412</v>
      </c>
      <c r="G17" s="450" t="s">
        <v>413</v>
      </c>
      <c r="H17" s="450">
        <v>162083</v>
      </c>
      <c r="I17" s="450">
        <v>162083</v>
      </c>
      <c r="J17" s="450" t="s">
        <v>436</v>
      </c>
      <c r="K17" s="450" t="s">
        <v>437</v>
      </c>
      <c r="L17" s="453">
        <v>457.77000000000021</v>
      </c>
      <c r="M17" s="453">
        <v>1</v>
      </c>
      <c r="N17" s="454">
        <v>457.77000000000021</v>
      </c>
    </row>
    <row r="18" spans="1:14" ht="14.4" customHeight="1" x14ac:dyDescent="0.3">
      <c r="A18" s="448" t="s">
        <v>400</v>
      </c>
      <c r="B18" s="449" t="s">
        <v>401</v>
      </c>
      <c r="C18" s="450" t="s">
        <v>407</v>
      </c>
      <c r="D18" s="451" t="s">
        <v>408</v>
      </c>
      <c r="E18" s="452">
        <v>50113001</v>
      </c>
      <c r="F18" s="451" t="s">
        <v>412</v>
      </c>
      <c r="G18" s="450" t="s">
        <v>413</v>
      </c>
      <c r="H18" s="450">
        <v>100699</v>
      </c>
      <c r="I18" s="450">
        <v>699</v>
      </c>
      <c r="J18" s="450" t="s">
        <v>438</v>
      </c>
      <c r="K18" s="450" t="s">
        <v>439</v>
      </c>
      <c r="L18" s="453">
        <v>59.720000000000006</v>
      </c>
      <c r="M18" s="453">
        <v>6</v>
      </c>
      <c r="N18" s="454">
        <v>358.32000000000005</v>
      </c>
    </row>
    <row r="19" spans="1:14" ht="14.4" customHeight="1" x14ac:dyDescent="0.3">
      <c r="A19" s="448" t="s">
        <v>400</v>
      </c>
      <c r="B19" s="449" t="s">
        <v>401</v>
      </c>
      <c r="C19" s="450" t="s">
        <v>407</v>
      </c>
      <c r="D19" s="451" t="s">
        <v>408</v>
      </c>
      <c r="E19" s="452">
        <v>50113001</v>
      </c>
      <c r="F19" s="451" t="s">
        <v>412</v>
      </c>
      <c r="G19" s="450" t="s">
        <v>413</v>
      </c>
      <c r="H19" s="450">
        <v>202362</v>
      </c>
      <c r="I19" s="450">
        <v>202362</v>
      </c>
      <c r="J19" s="450" t="s">
        <v>440</v>
      </c>
      <c r="K19" s="450" t="s">
        <v>441</v>
      </c>
      <c r="L19" s="453">
        <v>59.54</v>
      </c>
      <c r="M19" s="453">
        <v>2</v>
      </c>
      <c r="N19" s="454">
        <v>119.08</v>
      </c>
    </row>
    <row r="20" spans="1:14" ht="14.4" customHeight="1" x14ac:dyDescent="0.3">
      <c r="A20" s="448" t="s">
        <v>400</v>
      </c>
      <c r="B20" s="449" t="s">
        <v>401</v>
      </c>
      <c r="C20" s="450" t="s">
        <v>407</v>
      </c>
      <c r="D20" s="451" t="s">
        <v>408</v>
      </c>
      <c r="E20" s="452">
        <v>50113001</v>
      </c>
      <c r="F20" s="451" t="s">
        <v>412</v>
      </c>
      <c r="G20" s="450" t="s">
        <v>413</v>
      </c>
      <c r="H20" s="450">
        <v>132082</v>
      </c>
      <c r="I20" s="450">
        <v>32082</v>
      </c>
      <c r="J20" s="450" t="s">
        <v>442</v>
      </c>
      <c r="K20" s="450" t="s">
        <v>443</v>
      </c>
      <c r="L20" s="453">
        <v>83.130000000000024</v>
      </c>
      <c r="M20" s="453">
        <v>2</v>
      </c>
      <c r="N20" s="454">
        <v>166.26000000000005</v>
      </c>
    </row>
    <row r="21" spans="1:14" ht="14.4" customHeight="1" x14ac:dyDescent="0.3">
      <c r="A21" s="448" t="s">
        <v>400</v>
      </c>
      <c r="B21" s="449" t="s">
        <v>401</v>
      </c>
      <c r="C21" s="450" t="s">
        <v>407</v>
      </c>
      <c r="D21" s="451" t="s">
        <v>408</v>
      </c>
      <c r="E21" s="452">
        <v>50113001</v>
      </c>
      <c r="F21" s="451" t="s">
        <v>412</v>
      </c>
      <c r="G21" s="450" t="s">
        <v>413</v>
      </c>
      <c r="H21" s="450">
        <v>500168</v>
      </c>
      <c r="I21" s="450">
        <v>32080</v>
      </c>
      <c r="J21" s="450" t="s">
        <v>444</v>
      </c>
      <c r="K21" s="450" t="s">
        <v>445</v>
      </c>
      <c r="L21" s="453">
        <v>24.17</v>
      </c>
      <c r="M21" s="453">
        <v>1</v>
      </c>
      <c r="N21" s="454">
        <v>24.17</v>
      </c>
    </row>
    <row r="22" spans="1:14" ht="14.4" customHeight="1" x14ac:dyDescent="0.3">
      <c r="A22" s="448" t="s">
        <v>400</v>
      </c>
      <c r="B22" s="449" t="s">
        <v>401</v>
      </c>
      <c r="C22" s="450" t="s">
        <v>407</v>
      </c>
      <c r="D22" s="451" t="s">
        <v>408</v>
      </c>
      <c r="E22" s="452">
        <v>50113001</v>
      </c>
      <c r="F22" s="451" t="s">
        <v>412</v>
      </c>
      <c r="G22" s="450" t="s">
        <v>413</v>
      </c>
      <c r="H22" s="450">
        <v>846629</v>
      </c>
      <c r="I22" s="450">
        <v>100013</v>
      </c>
      <c r="J22" s="450" t="s">
        <v>446</v>
      </c>
      <c r="K22" s="450" t="s">
        <v>447</v>
      </c>
      <c r="L22" s="453">
        <v>37.72</v>
      </c>
      <c r="M22" s="453">
        <v>5</v>
      </c>
      <c r="N22" s="454">
        <v>188.6</v>
      </c>
    </row>
    <row r="23" spans="1:14" ht="14.4" customHeight="1" x14ac:dyDescent="0.3">
      <c r="A23" s="448" t="s">
        <v>400</v>
      </c>
      <c r="B23" s="449" t="s">
        <v>401</v>
      </c>
      <c r="C23" s="450" t="s">
        <v>407</v>
      </c>
      <c r="D23" s="451" t="s">
        <v>408</v>
      </c>
      <c r="E23" s="452">
        <v>50113001</v>
      </c>
      <c r="F23" s="451" t="s">
        <v>412</v>
      </c>
      <c r="G23" s="450" t="s">
        <v>413</v>
      </c>
      <c r="H23" s="450">
        <v>100802</v>
      </c>
      <c r="I23" s="450">
        <v>0</v>
      </c>
      <c r="J23" s="450" t="s">
        <v>448</v>
      </c>
      <c r="K23" s="450" t="s">
        <v>449</v>
      </c>
      <c r="L23" s="453">
        <v>76.417532841286487</v>
      </c>
      <c r="M23" s="453">
        <v>8</v>
      </c>
      <c r="N23" s="454">
        <v>611.3402627302919</v>
      </c>
    </row>
    <row r="24" spans="1:14" ht="14.4" customHeight="1" x14ac:dyDescent="0.3">
      <c r="A24" s="448" t="s">
        <v>400</v>
      </c>
      <c r="B24" s="449" t="s">
        <v>401</v>
      </c>
      <c r="C24" s="450" t="s">
        <v>407</v>
      </c>
      <c r="D24" s="451" t="s">
        <v>408</v>
      </c>
      <c r="E24" s="452">
        <v>50113001</v>
      </c>
      <c r="F24" s="451" t="s">
        <v>412</v>
      </c>
      <c r="G24" s="450" t="s">
        <v>413</v>
      </c>
      <c r="H24" s="450">
        <v>930420</v>
      </c>
      <c r="I24" s="450">
        <v>0</v>
      </c>
      <c r="J24" s="450" t="s">
        <v>450</v>
      </c>
      <c r="K24" s="450" t="s">
        <v>451</v>
      </c>
      <c r="L24" s="453">
        <v>477.95005333494021</v>
      </c>
      <c r="M24" s="453">
        <v>15</v>
      </c>
      <c r="N24" s="454">
        <v>7169.2508000241032</v>
      </c>
    </row>
    <row r="25" spans="1:14" ht="14.4" customHeight="1" x14ac:dyDescent="0.3">
      <c r="A25" s="448" t="s">
        <v>400</v>
      </c>
      <c r="B25" s="449" t="s">
        <v>401</v>
      </c>
      <c r="C25" s="450" t="s">
        <v>407</v>
      </c>
      <c r="D25" s="451" t="s">
        <v>408</v>
      </c>
      <c r="E25" s="452">
        <v>50113001</v>
      </c>
      <c r="F25" s="451" t="s">
        <v>412</v>
      </c>
      <c r="G25" s="450" t="s">
        <v>413</v>
      </c>
      <c r="H25" s="450">
        <v>920144</v>
      </c>
      <c r="I25" s="450">
        <v>0</v>
      </c>
      <c r="J25" s="450" t="s">
        <v>452</v>
      </c>
      <c r="K25" s="450" t="s">
        <v>451</v>
      </c>
      <c r="L25" s="453">
        <v>8267.9087689714324</v>
      </c>
      <c r="M25" s="453">
        <v>12</v>
      </c>
      <c r="N25" s="454">
        <v>99214.905227657189</v>
      </c>
    </row>
    <row r="26" spans="1:14" ht="14.4" customHeight="1" x14ac:dyDescent="0.3">
      <c r="A26" s="448" t="s">
        <v>400</v>
      </c>
      <c r="B26" s="449" t="s">
        <v>401</v>
      </c>
      <c r="C26" s="450" t="s">
        <v>407</v>
      </c>
      <c r="D26" s="451" t="s">
        <v>408</v>
      </c>
      <c r="E26" s="452">
        <v>50113001</v>
      </c>
      <c r="F26" s="451" t="s">
        <v>412</v>
      </c>
      <c r="G26" s="450" t="s">
        <v>413</v>
      </c>
      <c r="H26" s="450">
        <v>920136</v>
      </c>
      <c r="I26" s="450">
        <v>0</v>
      </c>
      <c r="J26" s="450" t="s">
        <v>453</v>
      </c>
      <c r="K26" s="450" t="s">
        <v>451</v>
      </c>
      <c r="L26" s="453">
        <v>344.85031621687784</v>
      </c>
      <c r="M26" s="453">
        <v>14</v>
      </c>
      <c r="N26" s="454">
        <v>4827.9044270362901</v>
      </c>
    </row>
    <row r="27" spans="1:14" ht="14.4" customHeight="1" x14ac:dyDescent="0.3">
      <c r="A27" s="448" t="s">
        <v>400</v>
      </c>
      <c r="B27" s="449" t="s">
        <v>401</v>
      </c>
      <c r="C27" s="450" t="s">
        <v>407</v>
      </c>
      <c r="D27" s="451" t="s">
        <v>408</v>
      </c>
      <c r="E27" s="452">
        <v>50113001</v>
      </c>
      <c r="F27" s="451" t="s">
        <v>412</v>
      </c>
      <c r="G27" s="450" t="s">
        <v>413</v>
      </c>
      <c r="H27" s="450">
        <v>900321</v>
      </c>
      <c r="I27" s="450">
        <v>0</v>
      </c>
      <c r="J27" s="450" t="s">
        <v>454</v>
      </c>
      <c r="K27" s="450" t="s">
        <v>402</v>
      </c>
      <c r="L27" s="453">
        <v>104.59713639202137</v>
      </c>
      <c r="M27" s="453">
        <v>1</v>
      </c>
      <c r="N27" s="454">
        <v>104.59713639202137</v>
      </c>
    </row>
    <row r="28" spans="1:14" ht="14.4" customHeight="1" x14ac:dyDescent="0.3">
      <c r="A28" s="448" t="s">
        <v>400</v>
      </c>
      <c r="B28" s="449" t="s">
        <v>401</v>
      </c>
      <c r="C28" s="450" t="s">
        <v>407</v>
      </c>
      <c r="D28" s="451" t="s">
        <v>408</v>
      </c>
      <c r="E28" s="452">
        <v>50113001</v>
      </c>
      <c r="F28" s="451" t="s">
        <v>412</v>
      </c>
      <c r="G28" s="450" t="s">
        <v>413</v>
      </c>
      <c r="H28" s="450">
        <v>846813</v>
      </c>
      <c r="I28" s="450">
        <v>137120</v>
      </c>
      <c r="J28" s="450" t="s">
        <v>455</v>
      </c>
      <c r="K28" s="450" t="s">
        <v>456</v>
      </c>
      <c r="L28" s="453">
        <v>67.262105263157892</v>
      </c>
      <c r="M28" s="453">
        <v>19</v>
      </c>
      <c r="N28" s="454">
        <v>1277.98</v>
      </c>
    </row>
    <row r="29" spans="1:14" ht="14.4" customHeight="1" x14ac:dyDescent="0.3">
      <c r="A29" s="448" t="s">
        <v>400</v>
      </c>
      <c r="B29" s="449" t="s">
        <v>401</v>
      </c>
      <c r="C29" s="450" t="s">
        <v>407</v>
      </c>
      <c r="D29" s="451" t="s">
        <v>408</v>
      </c>
      <c r="E29" s="452">
        <v>50113001</v>
      </c>
      <c r="F29" s="451" t="s">
        <v>412</v>
      </c>
      <c r="G29" s="450" t="s">
        <v>413</v>
      </c>
      <c r="H29" s="450">
        <v>500474</v>
      </c>
      <c r="I29" s="450">
        <v>0</v>
      </c>
      <c r="J29" s="450" t="s">
        <v>457</v>
      </c>
      <c r="K29" s="450" t="s">
        <v>402</v>
      </c>
      <c r="L29" s="453">
        <v>1129.2913337377881</v>
      </c>
      <c r="M29" s="453">
        <v>1</v>
      </c>
      <c r="N29" s="454">
        <v>1129.2913337377881</v>
      </c>
    </row>
    <row r="30" spans="1:14" ht="14.4" customHeight="1" x14ac:dyDescent="0.3">
      <c r="A30" s="448" t="s">
        <v>400</v>
      </c>
      <c r="B30" s="449" t="s">
        <v>401</v>
      </c>
      <c r="C30" s="450" t="s">
        <v>407</v>
      </c>
      <c r="D30" s="451" t="s">
        <v>408</v>
      </c>
      <c r="E30" s="452">
        <v>50113001</v>
      </c>
      <c r="F30" s="451" t="s">
        <v>412</v>
      </c>
      <c r="G30" s="450" t="s">
        <v>413</v>
      </c>
      <c r="H30" s="450">
        <v>988466</v>
      </c>
      <c r="I30" s="450">
        <v>192729</v>
      </c>
      <c r="J30" s="450" t="s">
        <v>458</v>
      </c>
      <c r="K30" s="450" t="s">
        <v>459</v>
      </c>
      <c r="L30" s="453">
        <v>54.24799999999999</v>
      </c>
      <c r="M30" s="453">
        <v>5</v>
      </c>
      <c r="N30" s="454">
        <v>271.23999999999995</v>
      </c>
    </row>
    <row r="31" spans="1:14" ht="14.4" customHeight="1" x14ac:dyDescent="0.3">
      <c r="A31" s="448" t="s">
        <v>400</v>
      </c>
      <c r="B31" s="449" t="s">
        <v>401</v>
      </c>
      <c r="C31" s="450" t="s">
        <v>407</v>
      </c>
      <c r="D31" s="451" t="s">
        <v>408</v>
      </c>
      <c r="E31" s="452">
        <v>50113001</v>
      </c>
      <c r="F31" s="451" t="s">
        <v>412</v>
      </c>
      <c r="G31" s="450" t="s">
        <v>413</v>
      </c>
      <c r="H31" s="450">
        <v>100876</v>
      </c>
      <c r="I31" s="450">
        <v>876</v>
      </c>
      <c r="J31" s="450" t="s">
        <v>460</v>
      </c>
      <c r="K31" s="450" t="s">
        <v>461</v>
      </c>
      <c r="L31" s="453">
        <v>66.564069217044718</v>
      </c>
      <c r="M31" s="453">
        <v>5</v>
      </c>
      <c r="N31" s="454">
        <v>332.8203460852236</v>
      </c>
    </row>
    <row r="32" spans="1:14" ht="14.4" customHeight="1" x14ac:dyDescent="0.3">
      <c r="A32" s="448" t="s">
        <v>400</v>
      </c>
      <c r="B32" s="449" t="s">
        <v>401</v>
      </c>
      <c r="C32" s="450" t="s">
        <v>407</v>
      </c>
      <c r="D32" s="451" t="s">
        <v>408</v>
      </c>
      <c r="E32" s="452">
        <v>50113001</v>
      </c>
      <c r="F32" s="451" t="s">
        <v>412</v>
      </c>
      <c r="G32" s="450" t="s">
        <v>413</v>
      </c>
      <c r="H32" s="450">
        <v>395435</v>
      </c>
      <c r="I32" s="450">
        <v>0</v>
      </c>
      <c r="J32" s="450" t="s">
        <v>462</v>
      </c>
      <c r="K32" s="450" t="s">
        <v>402</v>
      </c>
      <c r="L32" s="453">
        <v>117.02</v>
      </c>
      <c r="M32" s="453">
        <v>1</v>
      </c>
      <c r="N32" s="454">
        <v>117.02</v>
      </c>
    </row>
    <row r="33" spans="1:14" ht="14.4" customHeight="1" x14ac:dyDescent="0.3">
      <c r="A33" s="448" t="s">
        <v>400</v>
      </c>
      <c r="B33" s="449" t="s">
        <v>401</v>
      </c>
      <c r="C33" s="450" t="s">
        <v>407</v>
      </c>
      <c r="D33" s="451" t="s">
        <v>408</v>
      </c>
      <c r="E33" s="452">
        <v>50113001</v>
      </c>
      <c r="F33" s="451" t="s">
        <v>412</v>
      </c>
      <c r="G33" s="450" t="s">
        <v>413</v>
      </c>
      <c r="H33" s="450">
        <v>848950</v>
      </c>
      <c r="I33" s="450">
        <v>155148</v>
      </c>
      <c r="J33" s="450" t="s">
        <v>463</v>
      </c>
      <c r="K33" s="450" t="s">
        <v>464</v>
      </c>
      <c r="L33" s="453">
        <v>18.669999999999998</v>
      </c>
      <c r="M33" s="453">
        <v>2</v>
      </c>
      <c r="N33" s="454">
        <v>37.339999999999996</v>
      </c>
    </row>
    <row r="34" spans="1:14" ht="14.4" customHeight="1" x14ac:dyDescent="0.3">
      <c r="A34" s="448" t="s">
        <v>400</v>
      </c>
      <c r="B34" s="449" t="s">
        <v>401</v>
      </c>
      <c r="C34" s="450" t="s">
        <v>407</v>
      </c>
      <c r="D34" s="451" t="s">
        <v>408</v>
      </c>
      <c r="E34" s="452">
        <v>50113001</v>
      </c>
      <c r="F34" s="451" t="s">
        <v>412</v>
      </c>
      <c r="G34" s="450" t="s">
        <v>413</v>
      </c>
      <c r="H34" s="450">
        <v>849941</v>
      </c>
      <c r="I34" s="450">
        <v>162142</v>
      </c>
      <c r="J34" s="450" t="s">
        <v>463</v>
      </c>
      <c r="K34" s="450" t="s">
        <v>465</v>
      </c>
      <c r="L34" s="453">
        <v>28.662500000000009</v>
      </c>
      <c r="M34" s="453">
        <v>8</v>
      </c>
      <c r="N34" s="454">
        <v>229.30000000000007</v>
      </c>
    </row>
    <row r="35" spans="1:14" ht="14.4" customHeight="1" x14ac:dyDescent="0.3">
      <c r="A35" s="448" t="s">
        <v>400</v>
      </c>
      <c r="B35" s="449" t="s">
        <v>401</v>
      </c>
      <c r="C35" s="450" t="s">
        <v>407</v>
      </c>
      <c r="D35" s="451" t="s">
        <v>408</v>
      </c>
      <c r="E35" s="452">
        <v>50113001</v>
      </c>
      <c r="F35" s="451" t="s">
        <v>412</v>
      </c>
      <c r="G35" s="450" t="s">
        <v>413</v>
      </c>
      <c r="H35" s="450">
        <v>155911</v>
      </c>
      <c r="I35" s="450">
        <v>55911</v>
      </c>
      <c r="J35" s="450" t="s">
        <v>466</v>
      </c>
      <c r="K35" s="450" t="s">
        <v>467</v>
      </c>
      <c r="L35" s="453">
        <v>35.484999999999999</v>
      </c>
      <c r="M35" s="453">
        <v>2</v>
      </c>
      <c r="N35" s="454">
        <v>70.97</v>
      </c>
    </row>
    <row r="36" spans="1:14" ht="14.4" customHeight="1" x14ac:dyDescent="0.3">
      <c r="A36" s="448" t="s">
        <v>400</v>
      </c>
      <c r="B36" s="449" t="s">
        <v>401</v>
      </c>
      <c r="C36" s="450" t="s">
        <v>407</v>
      </c>
      <c r="D36" s="451" t="s">
        <v>408</v>
      </c>
      <c r="E36" s="452">
        <v>50113001</v>
      </c>
      <c r="F36" s="451" t="s">
        <v>412</v>
      </c>
      <c r="G36" s="450" t="s">
        <v>413</v>
      </c>
      <c r="H36" s="450">
        <v>192414</v>
      </c>
      <c r="I36" s="450">
        <v>92414</v>
      </c>
      <c r="J36" s="450" t="s">
        <v>468</v>
      </c>
      <c r="K36" s="450" t="s">
        <v>469</v>
      </c>
      <c r="L36" s="453">
        <v>63.27</v>
      </c>
      <c r="M36" s="453">
        <v>6</v>
      </c>
      <c r="N36" s="454">
        <v>379.62</v>
      </c>
    </row>
    <row r="37" spans="1:14" ht="14.4" customHeight="1" x14ac:dyDescent="0.3">
      <c r="A37" s="448" t="s">
        <v>400</v>
      </c>
      <c r="B37" s="449" t="s">
        <v>401</v>
      </c>
      <c r="C37" s="450" t="s">
        <v>407</v>
      </c>
      <c r="D37" s="451" t="s">
        <v>408</v>
      </c>
      <c r="E37" s="452">
        <v>50113001</v>
      </c>
      <c r="F37" s="451" t="s">
        <v>412</v>
      </c>
      <c r="G37" s="450" t="s">
        <v>413</v>
      </c>
      <c r="H37" s="450">
        <v>188900</v>
      </c>
      <c r="I37" s="450">
        <v>88900</v>
      </c>
      <c r="J37" s="450" t="s">
        <v>470</v>
      </c>
      <c r="K37" s="450" t="s">
        <v>471</v>
      </c>
      <c r="L37" s="453">
        <v>78.64</v>
      </c>
      <c r="M37" s="453">
        <v>7</v>
      </c>
      <c r="N37" s="454">
        <v>550.48</v>
      </c>
    </row>
    <row r="38" spans="1:14" ht="14.4" customHeight="1" thickBot="1" x14ac:dyDescent="0.35">
      <c r="A38" s="455" t="s">
        <v>400</v>
      </c>
      <c r="B38" s="456" t="s">
        <v>401</v>
      </c>
      <c r="C38" s="457" t="s">
        <v>407</v>
      </c>
      <c r="D38" s="458" t="s">
        <v>408</v>
      </c>
      <c r="E38" s="459">
        <v>50113001</v>
      </c>
      <c r="F38" s="458" t="s">
        <v>412</v>
      </c>
      <c r="G38" s="457" t="s">
        <v>413</v>
      </c>
      <c r="H38" s="457">
        <v>186198</v>
      </c>
      <c r="I38" s="457">
        <v>186198</v>
      </c>
      <c r="J38" s="457" t="s">
        <v>472</v>
      </c>
      <c r="K38" s="457" t="s">
        <v>473</v>
      </c>
      <c r="L38" s="460">
        <v>42.73</v>
      </c>
      <c r="M38" s="460">
        <v>6</v>
      </c>
      <c r="N38" s="461">
        <v>256.38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236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82</v>
      </c>
      <c r="C3" s="220">
        <f>SUM(C6:C1048576)</f>
        <v>17</v>
      </c>
      <c r="D3" s="220">
        <f>SUM(D6:D1048576)</f>
        <v>0</v>
      </c>
      <c r="E3" s="221">
        <f>SUM(E6:E1048576)</f>
        <v>0</v>
      </c>
      <c r="F3" s="218">
        <f>IF(SUM($B3:$E3)=0,"",B3/SUM($B3:$E3))</f>
        <v>0.82828282828282829</v>
      </c>
      <c r="G3" s="216">
        <f t="shared" ref="G3:I3" si="0">IF(SUM($B3:$E3)=0,"",C3/SUM($B3:$E3))</f>
        <v>0.17171717171717171</v>
      </c>
      <c r="H3" s="216">
        <f t="shared" si="0"/>
        <v>0</v>
      </c>
      <c r="I3" s="217">
        <f t="shared" si="0"/>
        <v>0</v>
      </c>
      <c r="J3" s="220">
        <f>SUM(J6:J1048576)</f>
        <v>44</v>
      </c>
      <c r="K3" s="220">
        <f>SUM(K6:K1048576)</f>
        <v>13</v>
      </c>
      <c r="L3" s="220">
        <f>SUM(L6:L1048576)</f>
        <v>0</v>
      </c>
      <c r="M3" s="221">
        <f>SUM(M6:M1048576)</f>
        <v>0</v>
      </c>
      <c r="N3" s="218">
        <f>IF(SUM($J3:$M3)=0,"",J3/SUM($J3:$M3))</f>
        <v>0.77192982456140347</v>
      </c>
      <c r="O3" s="216">
        <f t="shared" ref="O3:Q3" si="1">IF(SUM($J3:$M3)=0,"",K3/SUM($J3:$M3))</f>
        <v>0.22807017543859648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474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475</v>
      </c>
      <c r="B7" s="478">
        <v>82</v>
      </c>
      <c r="C7" s="460">
        <v>17</v>
      </c>
      <c r="D7" s="460"/>
      <c r="E7" s="461"/>
      <c r="F7" s="476">
        <v>0.82828282828282829</v>
      </c>
      <c r="G7" s="471">
        <v>0.17171717171717171</v>
      </c>
      <c r="H7" s="471">
        <v>0</v>
      </c>
      <c r="I7" s="480">
        <v>0</v>
      </c>
      <c r="J7" s="478">
        <v>44</v>
      </c>
      <c r="K7" s="460">
        <v>13</v>
      </c>
      <c r="L7" s="460"/>
      <c r="M7" s="461"/>
      <c r="N7" s="476">
        <v>0.77192982456140347</v>
      </c>
      <c r="O7" s="471">
        <v>0.22807017543859648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2018-01-31T13:17:57Z</dcterms:modified>
</cp:coreProperties>
</file>