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O9" i="431"/>
  <c r="O13" i="431"/>
  <c r="O21" i="431"/>
  <c r="P14" i="431"/>
  <c r="P22" i="431"/>
  <c r="Q15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Q9" i="431"/>
  <c r="Q17" i="431"/>
  <c r="Q19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13" i="431"/>
  <c r="Q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N20" i="431"/>
  <c r="O17" i="431"/>
  <c r="P10" i="431"/>
  <c r="P18" i="431"/>
  <c r="Q11" i="431"/>
  <c r="Q23" i="431"/>
  <c r="O8" i="431"/>
  <c r="J8" i="431"/>
  <c r="G8" i="431"/>
  <c r="P8" i="431"/>
  <c r="I8" i="431"/>
  <c r="E8" i="431"/>
  <c r="H8" i="431"/>
  <c r="F8" i="431"/>
  <c r="M8" i="431"/>
  <c r="K8" i="431"/>
  <c r="D8" i="431"/>
  <c r="L8" i="431"/>
  <c r="N8" i="431"/>
  <c r="Q8" i="431"/>
  <c r="C8" i="431"/>
  <c r="S23" i="431" l="1"/>
  <c r="R23" i="431"/>
  <c r="S11" i="431"/>
  <c r="R11" i="431"/>
  <c r="S22" i="431"/>
  <c r="R22" i="431"/>
  <c r="S18" i="431"/>
  <c r="R18" i="431"/>
  <c r="S14" i="431"/>
  <c r="R14" i="431"/>
  <c r="S10" i="431"/>
  <c r="R10" i="431"/>
  <c r="R21" i="431"/>
  <c r="S21" i="431"/>
  <c r="R13" i="431"/>
  <c r="S13" i="431"/>
  <c r="S19" i="431"/>
  <c r="R19" i="431"/>
  <c r="R17" i="431"/>
  <c r="S17" i="431"/>
  <c r="S9" i="431"/>
  <c r="R9" i="431"/>
  <c r="R20" i="431"/>
  <c r="S20" i="431"/>
  <c r="R16" i="431"/>
  <c r="S16" i="431"/>
  <c r="R12" i="431"/>
  <c r="S12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1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D17" i="414"/>
  <c r="C14" i="414"/>
  <c r="D14" i="414"/>
  <c r="D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2" i="414"/>
  <c r="D22" i="414"/>
  <c r="K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<sst xmlns="http://schemas.openxmlformats.org/spreadsheetml/2006/main" count="16461" uniqueCount="1280">
  <si>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</si>
  <si>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</si>
  <si>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</si>
  <si>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</si>
  <si>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</si>
  <si>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</si>
  <si>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</si>
  <si>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</si>
  <si>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</si>
  <si>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</si>
  <si>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</si>
  <si>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</si>
  <si>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</si>
  <si>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</si>
  <si>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</si>
  <si>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</si>
  <si>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</si>
  <si>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</si>
  <si>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</si>
  <si>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</si>
  <si>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</si>
  <si>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</si>
  <si>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</si>
  <si>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</si>
  <si>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</si>
  <si>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</si>
  <si>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</si>
  <si>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</si>
  <si>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</si>
  <si>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</si>
  <si>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</si>
  <si>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</si>
  <si>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</si>
  <si>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</si>
  <si>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</si>
  <si>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</si>
  <si>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</si>
  <si>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</si>
  <si>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</si>
  <si>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</si>
  <si>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</si>
  <si>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</si>
  <si>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</si>
  <si>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</si>
  <si>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</si>
  <si>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</si>
  <si>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</si>
  <si>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</si>
  <si>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</si>
  <si>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</si>
  <si>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</si>
  <si>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</si>
  <si>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</si>
  <si>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</si>
  <si>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</si>
  <si>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</si>
  <si>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</si>
  <si>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</si>
  <si>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</si>
  <si>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</si>
  <si>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</si>
  <si>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</si>
  <si>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</si>
  <si>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</si>
  <si>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</si>
  <si>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</si>
  <si>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</si>
  <si>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</si>
  <si>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</si>
  <si>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</si>
  <si>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</si>
  <si>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</si>
  <si>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</si>
  <si>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</si>
  <si>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</si>
  <si>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</si>
  <si>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</si>
  <si>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</si>
  <si>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</si>
  <si>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</si>
  <si>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</si>
  <si>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</si>
  <si>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</si>
  <si>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</si>
  <si>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</si>
  <si>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</si>
  <si>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</si>
  <si>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</si>
  <si>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</si>
  <si>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</si>
  <si>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</si>
  <si>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</si>
  <si>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</si>
  <si>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</si>
  <si>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</si>
  <si>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</si>
  <si>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</si>
  <si>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</si>
  <si>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</si>
  <si>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</si>
  <si>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</si>
  <si>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</si>
  <si>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</si>
  <si>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</si>
  <si>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</si>
  <si>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</si>
  <si>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</si>
  <si>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</si>
  <si>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</si>
  <si>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</si>
  <si>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</si>
  <si>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</si>
  <si>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</si>
  <si>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</si>
  <si>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</si>
  <si>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</si>
  <si>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</si>
  <si>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</si>
  <si>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</si>
  <si>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</si>
  <si>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</si>
  <si>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</si>
  <si>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</si>
  <si>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</si>
  <si>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</si>
  <si>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</si>
  <si>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</si>
  <si>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</si>
  <si>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</si>
  <si>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</si>
  <si>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</si>
  <si>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</si>
  <si>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</si>
  <si>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</si>
  <si>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</si>
  <si>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</si>
  <si>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</si>
  <si>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</si>
  <si>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</si>
  <si>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</si>
  <si>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</si>
  <si>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</si>
  <si>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</si>
  <si>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</si>
  <si>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</si>
  <si>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</si>
  <si>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</si>
  <si>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</si>
  <si>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</si>
  <si>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</si>
  <si>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</si>
  <si>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</si>
  <si>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</si>
  <si>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</si>
  <si>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</si>
  <si>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</si>
  <si>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</si>
  <si>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</si>
  <si>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</si>
  <si>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</si>
  <si>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</si>
  <si>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</si>
  <si>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</si>
  <si>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</si>
  <si>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</si>
  <si>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</si>
  <si>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</si>
  <si>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</si>
  <si>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</si>
  <si>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</si>
  <si>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</si>
  <si>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</si>
  <si>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</si>
  <si>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</si>
  <si>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</si>
  <si>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</si>
  <si>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</si>
  <si>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</si>
  <si>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</si>
  <si>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</si>
  <si>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</si>
  <si>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</si>
  <si>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</si>
  <si>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</si>
  <si>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</si>
  <si>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</si>
  <si>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</si>
  <si>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</si>
  <si>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</si>
  <si>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</si>
  <si>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</si>
  <si>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</si>
  <si>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</si>
  <si>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</si>
  <si>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</si>
  <si>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</si>
  <si>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</si>
  <si>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</si>
  <si>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</si>
  <si>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</si>
  <si>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</si>
  <si>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</si>
  <si>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</si>
  <si>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</si>
  <si>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</si>
  <si>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</si>
  <si>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</si>
  <si>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</si>
  <si>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</si>
  <si>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</si>
  <si>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</si>
  <si>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</si>
  <si>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</si>
  <si>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</si>
  <si>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</si>
  <si>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</si>
  <si>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</si>
  <si>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</si>
  <si>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</si>
  <si>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</si>
  <si>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</si>
  <si>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</si>
  <si>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</si>
  <si>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</si>
  <si>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</si>
  <si>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</si>
  <si>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</si>
  <si>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</si>
  <si>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</si>
  <si>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</si>
  <si>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</si>
  <si>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</si>
  <si>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</si>
  <si>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</si>
  <si>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</si>
  <si>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</si>
  <si>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</si>
  <si>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</si>
  <si>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</si>
  <si>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</si>
  <si>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</si>
  <si>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</si>
  <si>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</si>
  <si>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</si>
  <si>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</si>
  <si>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</si>
  <si>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</si>
  <si>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</si>
  <si>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</si>
  <si>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</si>
  <si>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</si>
  <si>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</si>
  <si>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</si>
  <si>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</si>
  <si>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</si>
  <si>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</si>
  <si>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</si>
  <si>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</si>
  <si>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</si>
  <si>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</si>
  <si>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</si>
  <si>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</si>
  <si>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</si>
  <si>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--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</si>
  <si>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</si>
  <si>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</si>
  <si>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</si>
  <si>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</si>
  <si>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</si>
  <si>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</si>
  <si>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</si>
  <si>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</si>
  <si>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</si>
  <si>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</si>
  <si>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</si>
  <si>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</si>
  <si>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</si>
  <si>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</si>
  <si>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</si>
  <si>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</si>
  <si>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</si>
  <si>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</si>
  <si>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</si>
  <si>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</si>
  <si>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</si>
  <si>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</si>
  <si>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</si>
  <si>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</si>
  <si>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</si>
  <si>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</si>
  <si>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</si>
  <si>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</si>
  <si>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</si>
  <si>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</si>
  <si>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</si>
  <si>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</si>
  <si>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</si>
  <si>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</si>
  <si>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</si>
  <si>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</si>
  <si>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</si>
  <si>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</si>
  <si>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</si>
  <si>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</si>
  <si>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</si>
  <si>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</si>
  <si>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</si>
  <si>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</si>
  <si>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</si>
  <si>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</si>
  <si>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</si>
  <si>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</si>
  <si>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</si>
  <si>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</si>
  <si>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</si>
  <si>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</si>
  <si>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</si>
  <si>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</si>
  <si>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</si>
  <si>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</si>
  <si>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</si>
  <si>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</si>
  <si>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</si>
  <si>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</si>
  <si>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</si>
  <si>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</si>
  <si>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</si>
  <si>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</si>
  <si>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</si>
  <si>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</si>
  <si>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</si>
  <si>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</si>
  <si>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</si>
  <si>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</si>
  <si>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</si>
  <si>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</si>
  <si>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</si>
  <si>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</si>
  <si>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</si>
  <si>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</si>
  <si>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</si>
  <si>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</si>
  <si>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</si>
  <si>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</si>
  <si>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</si>
  <si>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</si>
  <si>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</si>
  <si>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</si>
  <si>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</si>
  <si>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</si>
  <si>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</si>
  <si>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</si>
  <si>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</si>
  <si>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</si>
  <si>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</si>
  <si>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</si>
  <si>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</si>
  <si>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</si>
  <si>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</si>
  <si>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</si>
  <si>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</si>
  <si>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</si>
  <si>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</si>
  <si>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</si>
  <si>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</si>
  <si>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</si>
  <si>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</si>
  <si>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</si>
  <si>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</si>
  <si>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</si>
  <si>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</si>
  <si>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</si>
  <si>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</si>
  <si>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</si>
  <si>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</si>
  <si>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</si>
  <si>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</si>
  <si>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</si>
  <si>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</si>
  <si>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</si>
  <si>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</si>
  <si>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</si>
  <si>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</si>
  <si>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</si>
  <si>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</si>
  <si>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</si>
  <si>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</si>
  <si>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</si>
  <si>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</si>
  <si>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</si>
  <si>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</si>
  <si>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</si>
  <si>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</si>
  <si>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</si>
  <si>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</si>
  <si>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</si>
  <si>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</si>
  <si>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</si>
  <si>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</si>
  <si>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</si>
  <si>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</si>
  <si>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</si>
  <si>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</si>
  <si>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</si>
  <si>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</si>
  <si>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</si>
  <si>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</si>
  <si>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</si>
  <si>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</si>
  <si>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</si>
  <si>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</si>
  <si>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</si>
  <si>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</si>
  <si>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</si>
  <si>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</si>
  <si>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</si>
  <si>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</si>
  <si>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</si>
  <si>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</si>
  <si>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</si>
  <si>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</si>
  <si>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</si>
  <si>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</si>
  <si>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</si>
  <si>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</si>
  <si>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</si>
  <si>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</si>
  <si>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</si>
  <si>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</si>
  <si>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</si>
  <si>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</si>
  <si>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</si>
  <si>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</si>
  <si>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</si>
  <si>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</si>
  <si>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</si>
  <si>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ALGIFEN NEO</t>
  </si>
  <si>
    <t>POR GTT SOL 1X50ML</t>
  </si>
  <si>
    <t>ATARALGIN</t>
  </si>
  <si>
    <t>POR TBL NOB 50</t>
  </si>
  <si>
    <t>POR TBL NOB 20</t>
  </si>
  <si>
    <t>B-komplex forte tbl. Generica 100 tbl.</t>
  </si>
  <si>
    <t>CALCIUM 500 MG PHARMAVIT</t>
  </si>
  <si>
    <t>POR TBL EFF 20X500MG</t>
  </si>
  <si>
    <t>Carbocit tbl.20</t>
  </si>
  <si>
    <t>Carbosorb tbl.20-blistr</t>
  </si>
  <si>
    <t>CELASKON</t>
  </si>
  <si>
    <t>TBL 40X100MG</t>
  </si>
  <si>
    <t>CELASKON 100 MG OCHUCENÉ TABLETY</t>
  </si>
  <si>
    <t>100MG TBL NOB 30</t>
  </si>
  <si>
    <t>CELASKON 500MG ČERVENÝ POMERANČ</t>
  </si>
  <si>
    <t>POR TBLEFF20X500MG</t>
  </si>
  <si>
    <t>POR TBLEFF10X500MG</t>
  </si>
  <si>
    <t>DITHIADEN</t>
  </si>
  <si>
    <t>TBL 20X2MG</t>
  </si>
  <si>
    <t>ENTEROL</t>
  </si>
  <si>
    <t>POR CPS DUR 50X250MG</t>
  </si>
  <si>
    <t>POR CPS DUR10X250MG</t>
  </si>
  <si>
    <t>CHOLAGOL</t>
  </si>
  <si>
    <t>GTT 1X10ML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</si>
  <si>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</si>
  <si>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</si>
  <si>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</si>
  <si>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</si>
  <si>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</si>
  <si>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</si>
  <si>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</si>
  <si>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>POR TBL FLM 36X400MG</t>
  </si>
  <si>
    <t>IBALGIN RAPIDCAPS</t>
  </si>
  <si>
    <t>400MG CPS MOL 20</t>
  </si>
  <si>
    <t>IR AC.BORICI AQ.OPHTAL. 250 ml</t>
  </si>
  <si>
    <t>IR OČNÍ VODA</t>
  </si>
  <si>
    <t>IR OG. OPHTHALMO-SEPTONEX</t>
  </si>
  <si>
    <t>GTT OPH 1X10ML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</si>
  <si>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</si>
  <si>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</si>
  <si>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</si>
  <si>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</si>
  <si>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</si>
  <si>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</si>
  <si>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</si>
  <si>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</si>
  <si>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NASIVIN 0,05%</t>
  </si>
  <si>
    <t>NAS GTT SOL 10ML</t>
  </si>
  <si>
    <t>NEOSEPTOLETE TŘEŠEŇ</t>
  </si>
  <si>
    <t>1,2MG PAS 18</t>
  </si>
  <si>
    <t>NO-SPA</t>
  </si>
  <si>
    <t>POR TBL NOB 24X40MG</t>
  </si>
  <si>
    <t>OCUflash gtt. 2x10ml</t>
  </si>
  <si>
    <t>OPHTHALMO-SEPTONEX</t>
  </si>
  <si>
    <t>OPH GTT SOL 1X10ML PLAST</t>
  </si>
  <si>
    <t>PANADOL NOVUM</t>
  </si>
  <si>
    <t>500MG TBL FLM 12 I</t>
  </si>
  <si>
    <t>PARALEN 500</t>
  </si>
  <si>
    <t>POR TBL NOB 24X500MG</t>
  </si>
  <si>
    <t>PARALEN 500 SUP</t>
  </si>
  <si>
    <t>SUP 5X500MG</t>
  </si>
  <si>
    <t>PARALEN 500 TBL 12</t>
  </si>
  <si>
    <t>POR TBL NOB 12X500MG</t>
  </si>
  <si>
    <t>PARALEN EXTRA PROTI BOLESTI</t>
  </si>
  <si>
    <t>POR TBL FLM 24</t>
  </si>
  <si>
    <t>500MG/65MG TBL FLM 24</t>
  </si>
  <si>
    <t>PARALEN GRIP HORKÝ NÁPOJ CITRÓN 650 MG/10 MG</t>
  </si>
  <si>
    <t>POR GRA SUS 12</t>
  </si>
  <si>
    <t>PARALEN GRIP HORKÝ NÁPOJ POMERANČ A ZÁZVOR</t>
  </si>
  <si>
    <t>500MG/10MG POR PLV SOL SCC 12</t>
  </si>
  <si>
    <t>PARALEN GRIP HORKÝ NÁPOJ POMERANČ A ZÁZVOR 500 MG/</t>
  </si>
  <si>
    <t>POR GRA SOL SCC 12</t>
  </si>
  <si>
    <t>PEROXID VODÍKU 3% COO</t>
  </si>
  <si>
    <t>DRM SOL 1X100ML 3%</t>
  </si>
  <si>
    <t>SEPTOLETE MENTHOL</t>
  </si>
  <si>
    <t>PAS 30X1MG II</t>
  </si>
  <si>
    <t>SEPTONEX</t>
  </si>
  <si>
    <t>SPR 1X45ML</t>
  </si>
  <si>
    <t>SMECTA</t>
  </si>
  <si>
    <t>PLV POR 1X10SACKU</t>
  </si>
  <si>
    <t>STOPTUSSIN</t>
  </si>
  <si>
    <t>POR GTT SOL 1X25ML</t>
  </si>
  <si>
    <t>STREPSILS MED A CITRON</t>
  </si>
  <si>
    <t>LOZ 24</t>
  </si>
  <si>
    <t>VALETOL</t>
  </si>
  <si>
    <t>POR TBL NOB 12</t>
  </si>
  <si>
    <t>3741 - PATOL: laboratoř</t>
  </si>
  <si>
    <t>N02BE01 - PARACETAMOL</t>
  </si>
  <si>
    <t>N02BE01</t>
  </si>
  <si>
    <t>173185</t>
  </si>
  <si>
    <t>Přehled plnění pozitivního listu - spotřeba léčivých přípravků - orientační přehled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</si>
  <si>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</si>
  <si>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</si>
  <si>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</si>
  <si>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</si>
  <si>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</si>
  <si>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</si>
  <si>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</si>
  <si>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</si>
  <si>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</si>
  <si>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</si>
  <si>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</si>
  <si>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</si>
  <si>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</si>
  <si>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DA344</t>
  </si>
  <si>
    <t>2,4,6-Tris(dimethylaminomethyl)phenol</t>
  </si>
  <si>
    <t>DH491</t>
  </si>
  <si>
    <t>4% roztok formaldehydu pufrovaný fosfátovým pufrem, kanystr 10l</t>
  </si>
  <si>
    <t>DE235</t>
  </si>
  <si>
    <t>ABI PRISM BigDye Terminator v 1.1 ( 100 reakcí )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</si>
  <si>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</si>
  <si>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</si>
  <si>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</si>
  <si>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</si>
  <si>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</si>
  <si>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</si>
  <si>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</si>
  <si>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</si>
  <si>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</si>
  <si>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</si>
  <si>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</si>
  <si>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</si>
  <si>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</si>
  <si>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</si>
  <si>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</si>
  <si>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</si>
  <si>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</si>
  <si>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</si>
  <si>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DD483</t>
  </si>
  <si>
    <t>AnnexinA1, klon MRQ-3 ,  0,1 ml</t>
  </si>
  <si>
    <t>DG900</t>
  </si>
  <si>
    <t>anti DOG1 (SP31) Cell Marque 7 ml</t>
  </si>
  <si>
    <t>DA648</t>
  </si>
  <si>
    <t>Anti-Annexin A1 Ab, 50 ug (Mo Poly)</t>
  </si>
  <si>
    <t>DF866</t>
  </si>
  <si>
    <t>ANTI-BCL2-ONCOPROTEIN 100 (10 ml)</t>
  </si>
  <si>
    <t>DH890</t>
  </si>
  <si>
    <t>anti-CD61 1000ul</t>
  </si>
  <si>
    <t>DH937</t>
  </si>
  <si>
    <t>anti-Estrogen Receptor, klon SP1 50 testů</t>
  </si>
  <si>
    <t>DG558</t>
  </si>
  <si>
    <t>Anti-MAP2 antibody produced in rabbit</t>
  </si>
  <si>
    <t>DF597</t>
  </si>
  <si>
    <t>BCL2 OncoProtein, cl 124</t>
  </si>
  <si>
    <t>DH377</t>
  </si>
  <si>
    <t>Bcl6 antibody</t>
  </si>
  <si>
    <t>DH469</t>
  </si>
  <si>
    <t>beta-catenin (E-5) antibody</t>
  </si>
  <si>
    <t>DE518</t>
  </si>
  <si>
    <t>BigDye XTerminator Purif kit 2ml</t>
  </si>
  <si>
    <t>DA556</t>
  </si>
  <si>
    <t>Bond™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</si>
  <si>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</si>
  <si>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</si>
  <si>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</si>
  <si>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</si>
  <si>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</si>
  <si>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</si>
  <si>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</si>
  <si>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</si>
  <si>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</si>
  <si>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</si>
  <si>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DD418</t>
  </si>
  <si>
    <t>CD8(SP16)</t>
  </si>
  <si>
    <t>DG148</t>
  </si>
  <si>
    <t>CITRONAN SOD.2H20 P.A.</t>
  </si>
  <si>
    <t>DA551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</si>
  <si>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</si>
  <si>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</si>
  <si>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</si>
  <si>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</si>
  <si>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</si>
  <si>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</si>
  <si>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</si>
  <si>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</si>
  <si>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</si>
  <si>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DH221</t>
  </si>
  <si>
    <t>Dodecenylsuccinic acid anh.1000 g (DDSA)</t>
  </si>
  <si>
    <t>DG379</t>
  </si>
  <si>
    <t>Doprava 21%</t>
  </si>
  <si>
    <t>DG755</t>
  </si>
  <si>
    <t>EnVision™ FLEX Plus, Mouse, High pH</t>
  </si>
  <si>
    <t>DE430</t>
  </si>
  <si>
    <t>EnVision™+/HRP, Dual Link  Rabbit/Mouse  110ml</t>
  </si>
  <si>
    <t>DA296</t>
  </si>
  <si>
    <t>EOSIN Y disodium salt - for microscopy 25g (?90%)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</si>
  <si>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</si>
  <si>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</si>
  <si>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</si>
  <si>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</si>
  <si>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</si>
  <si>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</si>
  <si>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</si>
  <si>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</si>
  <si>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</si>
  <si>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</si>
  <si>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DD528</t>
  </si>
  <si>
    <t>Faramount,Aqueous Mounting Medium</t>
  </si>
  <si>
    <t>DA208</t>
  </si>
  <si>
    <t>FLEX MAb Mo X-H Cytokeratin HMW, Clone 34</t>
  </si>
  <si>
    <t>DI350</t>
  </si>
  <si>
    <t>FLEX Mab X-H WT1 Prot, cl 6F-H2, AS/AS+</t>
  </si>
  <si>
    <t>DB643</t>
  </si>
  <si>
    <t>Fluorescence Mounting Medium 15ml</t>
  </si>
  <si>
    <t>DI217</t>
  </si>
  <si>
    <t>Fluorochrome-conjugated anti collagen IV coctail for alport´s syndrome</t>
  </si>
  <si>
    <t>DH577</t>
  </si>
  <si>
    <t>Formaldehyd 36-38% p.a., 1 L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</si>
  <si>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</si>
  <si>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</si>
  <si>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</si>
  <si>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</si>
  <si>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</si>
  <si>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</si>
  <si>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</si>
  <si>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</si>
  <si>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DD838</t>
  </si>
  <si>
    <t>GeneProof Mycobacterium tuberculosis PCR Kit, 50reakcí</t>
  </si>
  <si>
    <t>DG208</t>
  </si>
  <si>
    <t>GIEMSA-ROMANOWSKI</t>
  </si>
  <si>
    <t>DC058</t>
  </si>
  <si>
    <t>Glypican3, klon 1G12 ,  0,1 ml</t>
  </si>
  <si>
    <t>DC681</t>
  </si>
  <si>
    <t>GOLD/III/CHLORIDE HYDRATE - 1g</t>
  </si>
  <si>
    <t>DH062</t>
  </si>
  <si>
    <t>Haematoxylin 25g</t>
  </si>
  <si>
    <t>DI187</t>
  </si>
  <si>
    <t>Helicobacter pylori (Dako)</t>
  </si>
  <si>
    <t>DA803</t>
  </si>
  <si>
    <t>HER2 IQFISH pharmDX</t>
  </si>
  <si>
    <t>DG025</t>
  </si>
  <si>
    <t>HER-2/neu (4B5) CE Br/Ga  antibody 50 testů</t>
  </si>
  <si>
    <t>DG163</t>
  </si>
  <si>
    <t>HYDROXID SODNY P.A.</t>
  </si>
  <si>
    <t>DC982</t>
  </si>
  <si>
    <t>CHEMMATE Antibody Diluent, 250 ml</t>
  </si>
  <si>
    <t>DG887</t>
  </si>
  <si>
    <t>Immolase DNA Polymerase</t>
  </si>
  <si>
    <t>DG230</t>
  </si>
  <si>
    <t>ISOPROPYLALKOHOL P.A.</t>
  </si>
  <si>
    <t>DF503</t>
  </si>
  <si>
    <t>IVS-0013 Clonal Control DNA</t>
  </si>
  <si>
    <t>DC836</t>
  </si>
  <si>
    <t>kontrolní skla PD-L1, 5 ks</t>
  </si>
  <si>
    <t>DD659</t>
  </si>
  <si>
    <t>kyselina octová p.a.</t>
  </si>
  <si>
    <t>DG197</t>
  </si>
  <si>
    <t>kyselina šťavelová bezvodá p.a. 50 g</t>
  </si>
  <si>
    <t>DG846</t>
  </si>
  <si>
    <t>LADDER LOADS 50bp DNA 100</t>
  </si>
  <si>
    <t>DG209</t>
  </si>
  <si>
    <t>MAY-GRUNWALD</t>
  </si>
  <si>
    <t>DI359</t>
  </si>
  <si>
    <t>MDM2, klon BSB-64, 0,1ml</t>
  </si>
  <si>
    <t>DG229</t>
  </si>
  <si>
    <t>METHANOL P.A.</t>
  </si>
  <si>
    <t>DH861</t>
  </si>
  <si>
    <t>Mo a Hu Ki-67 Antigen, Clone MIB-1</t>
  </si>
  <si>
    <t>DC162</t>
  </si>
  <si>
    <t>Mo A-Hu CD20cy,L26/DK (1ml)</t>
  </si>
  <si>
    <t>DE535</t>
  </si>
  <si>
    <t>Mo A-Hu CD21,Clone 1F8 (1ml)</t>
  </si>
  <si>
    <t>DD430</t>
  </si>
  <si>
    <t>Mo A-HU CD3,CL.F7.2.38 -1 ml</t>
  </si>
  <si>
    <t>DC864</t>
  </si>
  <si>
    <t>Mo a-Hu CD31, Endothelial Cell, Clone JC70A</t>
  </si>
  <si>
    <t>DE637</t>
  </si>
  <si>
    <t>Mo a-Hu CD68,clone PG-M1, 1ml</t>
  </si>
  <si>
    <t>DF011</t>
  </si>
  <si>
    <t>Mo A-Hu CD79a, Clone JCB117, 1 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</si>
  <si>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</si>
  <si>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</si>
  <si>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</si>
  <si>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</si>
  <si>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</si>
  <si>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</si>
  <si>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DE443</t>
  </si>
  <si>
    <t>Mo a-Hu Cytokeratin 7, Clone OV-TL 12/30</t>
  </si>
  <si>
    <t>DE942</t>
  </si>
  <si>
    <t>Mo a-Hu D2-40, Clone D2-40, 1ml</t>
  </si>
  <si>
    <t>DA323</t>
  </si>
  <si>
    <t>Mo A-HU Desmin,Clone D33, 12 ml</t>
  </si>
  <si>
    <t>DA500</t>
  </si>
  <si>
    <t>Mo A-HU EMA,Clone E29, 12 ml</t>
  </si>
  <si>
    <t>DE180</t>
  </si>
  <si>
    <t>Mo A-Hu Inhibin a, Clone R1</t>
  </si>
  <si>
    <t>DE003</t>
  </si>
  <si>
    <t>Mo A-Hu Melan-A, Cl A103 1ml</t>
  </si>
  <si>
    <t>DE893</t>
  </si>
  <si>
    <t>Mo a-Hu MUM1 Protein, Clone MUM1p</t>
  </si>
  <si>
    <t>DD639</t>
  </si>
  <si>
    <t>Mo A-Hu Smooth Muscle Actin,Clone 1A4</t>
  </si>
  <si>
    <t>DG575</t>
  </si>
  <si>
    <t>Mo-a-Hu SYNAPTOPHSYN clon DAK-SYNAP 1 ml</t>
  </si>
  <si>
    <t>DG749</t>
  </si>
  <si>
    <t>Mo-Anti Hu CD4, clone 4B12, 30 tests, 6 mL</t>
  </si>
  <si>
    <t>DI294</t>
  </si>
  <si>
    <t>Monoclonal Mouse Anti-Human PD-L1  Clone 22C3 (Dako)   0,2ml</t>
  </si>
  <si>
    <t>DD827</t>
  </si>
  <si>
    <t>Mouse anti Annexin A1 1 ml</t>
  </si>
  <si>
    <t>DD662</t>
  </si>
  <si>
    <t>Mouse Anti-Human CD45 - LCA 1 ml Clon2B11+PD/26</t>
  </si>
  <si>
    <t>DG084</t>
  </si>
  <si>
    <t>Mouse Anti-Human HBME-1</t>
  </si>
  <si>
    <t>DI109</t>
  </si>
  <si>
    <t>Mouse/Rabbit PolyDetector HRP/DAB, 200 ml (2000 Tests)</t>
  </si>
  <si>
    <t>DF419</t>
  </si>
  <si>
    <t>MyoD1 (EP212) antibody 0,1ml</t>
  </si>
  <si>
    <t>DC149</t>
  </si>
  <si>
    <t>Naphtol AS-D Chloroacetate 1g</t>
  </si>
  <si>
    <t>DE758</t>
  </si>
  <si>
    <t>NCAM (CD56), 1 ml</t>
  </si>
  <si>
    <t>DG970</t>
  </si>
  <si>
    <t>NCL-CD1a-235 Clone MTB1 - 1 ml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</si>
  <si>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</si>
  <si>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</si>
  <si>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</si>
  <si>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</si>
  <si>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</si>
  <si>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</si>
  <si>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</si>
  <si>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</si>
  <si>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</si>
  <si>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</si>
  <si>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</si>
  <si>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</si>
  <si>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</si>
  <si>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</si>
  <si>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DG920</t>
  </si>
  <si>
    <t>PATHWAY HER-2 4 in 1 Control Slides, 10 slides</t>
  </si>
  <si>
    <t>DF027</t>
  </si>
  <si>
    <t>PAX-5</t>
  </si>
  <si>
    <t>DC109</t>
  </si>
  <si>
    <t>PAX-8, klon EP298, 0,1ml</t>
  </si>
  <si>
    <t>DE367</t>
  </si>
  <si>
    <t>PAX-8, klon EP298, 1ml</t>
  </si>
  <si>
    <t>DH874</t>
  </si>
  <si>
    <t>Perforin, 1 ml, concentrate Clone: 5B10</t>
  </si>
  <si>
    <t>DA876</t>
  </si>
  <si>
    <t>Peroxid vodíku p.a.,vodný roztok 30%,</t>
  </si>
  <si>
    <t>DF909</t>
  </si>
  <si>
    <t>PLAP-8A9-L-CE 1ml</t>
  </si>
  <si>
    <t>DB258</t>
  </si>
  <si>
    <t>PNA ISH Detection Kit</t>
  </si>
  <si>
    <t>DG137</t>
  </si>
  <si>
    <t>Polyc. Rab. Anti-Human IgM,Specific for Mu-Chains</t>
  </si>
  <si>
    <t>DB078</t>
  </si>
  <si>
    <t>Polyclon. Rb A-Hu IgG, 6 ml</t>
  </si>
  <si>
    <t>DB111</t>
  </si>
  <si>
    <t>Poly-L-lysine solution</t>
  </si>
  <si>
    <t>DF481</t>
  </si>
  <si>
    <t>POP-4 Polymer for 3100 Genetic Analyzer</t>
  </si>
  <si>
    <t>DC858</t>
  </si>
  <si>
    <t>PRIMER</t>
  </si>
  <si>
    <t>DI059</t>
  </si>
  <si>
    <t>Protase K, Ready-to-Use (Dako)</t>
  </si>
  <si>
    <t>DE971</t>
  </si>
  <si>
    <t>QIAamp DNA FFPE Tissue Kit</t>
  </si>
  <si>
    <t>DE447</t>
  </si>
  <si>
    <t>QIAquick PCR purification kit (250)</t>
  </si>
  <si>
    <t>DB375</t>
  </si>
  <si>
    <t>Rabbit Mono Neg Ctl Ig Antibody - 250 tests</t>
  </si>
  <si>
    <t>DE076</t>
  </si>
  <si>
    <t>Rabbit polyclonal A-Hu C4D</t>
  </si>
  <si>
    <t>DC776</t>
  </si>
  <si>
    <t>RB A-HU Myeloperoxidase</t>
  </si>
  <si>
    <t>DD577</t>
  </si>
  <si>
    <t>RB A-HU T-Cell CD3/DK</t>
  </si>
  <si>
    <t>DE251</t>
  </si>
  <si>
    <t>Reaction buffer (2l)</t>
  </si>
  <si>
    <t>DF396</t>
  </si>
  <si>
    <t>ROS1 (D4D6®) Rabbit mAb 100ul</t>
  </si>
  <si>
    <t>DB849</t>
  </si>
  <si>
    <t>ROZTOK KYS.CHROMSIROVE</t>
  </si>
  <si>
    <t>DC443</t>
  </si>
  <si>
    <t>ROZTOK SCHIFF</t>
  </si>
  <si>
    <t>DH004</t>
  </si>
  <si>
    <t>SÍRAN DRASELNO-HLINITÝ DODEKAHYDRÁT p.a.</t>
  </si>
  <si>
    <t>DH704</t>
  </si>
  <si>
    <t>SOX 11</t>
  </si>
  <si>
    <t>DG835</t>
  </si>
  <si>
    <t>Thermo-Start Taq DNA Polymerase, 2500 units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</si>
  <si>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</si>
  <si>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</si>
  <si>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</si>
  <si>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</si>
  <si>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</si>
  <si>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</si>
  <si>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</si>
  <si>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</si>
  <si>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</si>
  <si>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</si>
  <si>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DD276</t>
  </si>
  <si>
    <t>Xylen p.a.</t>
  </si>
  <si>
    <t>50115040</t>
  </si>
  <si>
    <t>laboratorní materiál (Z505)</t>
  </si>
  <si>
    <t>ZK055</t>
  </si>
  <si>
    <t>Fólie coverslipping film 5 x 70 m  4770</t>
  </si>
  <si>
    <t>ZC040</t>
  </si>
  <si>
    <t>Kádinka nízká sklo 25 ml VTRB632411010025</t>
  </si>
  <si>
    <t>ZD574</t>
  </si>
  <si>
    <t>Mikrozkumavka PCR 0,2 ml flat cap tubes bal. á 1000 ks AB-0620</t>
  </si>
  <si>
    <t>ZO510</t>
  </si>
  <si>
    <t>Mikrozkumavka PCR 0,2 ml s plochým víčkem set OPAQUE stripy po 8 ks  bal. á 250 proužků 732-1362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</si>
  <si>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</si>
  <si>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</si>
  <si>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</si>
  <si>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</si>
  <si>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</si>
  <si>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</si>
  <si>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</si>
  <si>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</si>
  <si>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</si>
  <si>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</si>
  <si>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</si>
  <si>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</si>
  <si>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</si>
  <si>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</si>
  <si>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</si>
  <si>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</si>
  <si>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</si>
  <si>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</si>
  <si>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</si>
  <si>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</si>
  <si>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ZN351</t>
  </si>
  <si>
    <t>Sklo pro elektroforézu Plain Glass Plates with Bonded Spacers 200 x 100 x 1 mm bal. á 2 ks VS10WPGS1</t>
  </si>
  <si>
    <t>ZE157</t>
  </si>
  <si>
    <t>Špička epDualfilter Tips 0,1-10 ul M bal. á 960 ks 0030077512</t>
  </si>
  <si>
    <t>ZD594</t>
  </si>
  <si>
    <t>Špička epDualfilter Tips 2-100ul bal. á 960 ks 0030077547</t>
  </si>
  <si>
    <t>ZB581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</si>
  <si>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</si>
  <si>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</si>
  <si>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</si>
  <si>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ZM992</t>
  </si>
  <si>
    <t>Špička pipetovací s filtrem 100ul bal. á 960 ks (732-0523) VWRI732-0523</t>
  </si>
  <si>
    <t>ZP610</t>
  </si>
  <si>
    <t>Špička pipetovací UTIP 10 ul BULK LOW-RETENTION bal. á 1000 ks 613-5622</t>
  </si>
  <si>
    <t>ZP611</t>
  </si>
  <si>
    <t>Špička pipetovací UTIP 200 ul BULK LOW-RETENTION bal. á 1000 ks 613-5624</t>
  </si>
  <si>
    <t>ZL715</t>
  </si>
  <si>
    <t>Špička s filtrem SSNC filtertips 0,5 - 10 ul type bal. á 768 ks B95010</t>
  </si>
  <si>
    <t>ZM348</t>
  </si>
  <si>
    <t>Válec odměrný nízký sklo 1645/BH třída přesnosti B 250 ml KAVA632432351338</t>
  </si>
  <si>
    <t>ZP900</t>
  </si>
  <si>
    <t>Válec odměrný vysoký sklo, A modrá graduace objem 25 ml VTRB632432110923</t>
  </si>
  <si>
    <t>ZI765</t>
  </si>
  <si>
    <t>Zkumavka PS 15 ml sterilní se zátkou s kulatým dnem bal. á 20 ks Z1331000020115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</si>
  <si>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</si>
  <si>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</si>
  <si>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</si>
  <si>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</si>
  <si>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</si>
  <si>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</si>
  <si>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ZK759</t>
  </si>
  <si>
    <t>Náplast water resistant cosmos bal. á 20 ks (10+10) 5351233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</si>
  <si>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</si>
  <si>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</si>
  <si>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</si>
  <si>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</si>
  <si>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</si>
  <si>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</si>
  <si>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Cryospray 200 40-0110-00</t>
  </si>
  <si>
    <t>ZL454</t>
  </si>
  <si>
    <t>Kazeta na tkáně standard bez víčka zelená bal. á 4000 ks 3009</t>
  </si>
  <si>
    <t>ZB523</t>
  </si>
  <si>
    <t>Kazeta standard bez víčka-bílá 3001</t>
  </si>
  <si>
    <t>Kazeta standard bez víčka-bílá bal. á 4000 ks 3001</t>
  </si>
  <si>
    <t>ZA728</t>
  </si>
  <si>
    <t>Lopatka ústní dřevěná lékařská nesterilní bal. á 100 ks 1320100655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</si>
  <si>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</si>
  <si>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</si>
  <si>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</si>
  <si>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</si>
  <si>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</si>
  <si>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</si>
  <si>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</si>
  <si>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</si>
  <si>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ZQ143</t>
  </si>
  <si>
    <t>Pinzeta anatomická rovná úzká 145 mm TK-BA 100-14</t>
  </si>
  <si>
    <t>ZB370</t>
  </si>
  <si>
    <t>Pipeta pasteurova 1 ml nesterilní bal. á 500 ks 1501</t>
  </si>
  <si>
    <t>ZG891</t>
  </si>
  <si>
    <t>Proužky strips of thermo tubes, bal.á 250 ks AB-0266</t>
  </si>
  <si>
    <t>ZA965</t>
  </si>
  <si>
    <t>Stříkačka inzulínová omnican 1 ml 100j s jehlou 30 G bal. á 100 ks 9151141S</t>
  </si>
  <si>
    <t>ZD780</t>
  </si>
  <si>
    <t>Válec odměrný vysoký s modrou graduací, PP, 1000 ml 1331850192566</t>
  </si>
  <si>
    <t>ZA817</t>
  </si>
  <si>
    <t>Zkumavka PS 10 ml sterilní modrá zátka bal. á 20 ks 400914 - pouze pro Soudní + DMP + NEU</t>
  </si>
  <si>
    <t>Zkumavka PS 10 ml sterilní modrá zátka bal. á 20 ks 400914 - pouze pro Soudní + DMP + NEU + Genetika</t>
  </si>
  <si>
    <t>ZI179</t>
  </si>
  <si>
    <t>Zkumavka s mediem+ flovakovaný tampon eSwab růžový nos,krk,vagina,konečník,rány,fekální vzo) 490CE.A</t>
  </si>
  <si>
    <t>ZB558</t>
  </si>
  <si>
    <t>Žiletka mikrotomová á 50 ks JP-BR35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</si>
  <si>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</si>
  <si>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</si>
  <si>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</si>
  <si>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</si>
  <si>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</si>
  <si>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</si>
  <si>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</si>
  <si>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</si>
  <si>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</si>
  <si>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</si>
  <si>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</si>
  <si>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</si>
  <si>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</si>
  <si>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</si>
  <si>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</si>
  <si>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</si>
  <si>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</si>
  <si>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</si>
  <si>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</si>
  <si>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</si>
  <si>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</si>
  <si>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</si>
  <si>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DH991</t>
  </si>
  <si>
    <t>Alcian Blu 8GX5 gr</t>
  </si>
  <si>
    <t>DD020</t>
  </si>
  <si>
    <t>Barbitalum natricum</t>
  </si>
  <si>
    <t>DA981</t>
  </si>
  <si>
    <t>Formaldehyd 35% p.a., 10l</t>
  </si>
  <si>
    <t>DD994</t>
  </si>
  <si>
    <t>CHLORID RTUTNATY P.A.</t>
  </si>
  <si>
    <t>DG167</t>
  </si>
  <si>
    <t>CHLORID SODNY P.A.</t>
  </si>
  <si>
    <t>DC332</t>
  </si>
  <si>
    <t>JODID DRASELNY P.A.</t>
  </si>
  <si>
    <t>DD195</t>
  </si>
  <si>
    <t>kyselina CITRONOVA BEZV. P.A.</t>
  </si>
  <si>
    <t>DG145</t>
  </si>
  <si>
    <t>kyselina CHLOROVODÍKOVÁ 35% P.A.</t>
  </si>
  <si>
    <t>DG143</t>
  </si>
  <si>
    <t>kyselina SÍROVÁ P.A.</t>
  </si>
  <si>
    <t>DB226</t>
  </si>
  <si>
    <t>Methylenová modř 25g</t>
  </si>
  <si>
    <t>DD038</t>
  </si>
  <si>
    <t>PERTEX 1000 ML</t>
  </si>
  <si>
    <t>DB121</t>
  </si>
  <si>
    <t>Saccomanno Fluid 3,8l (cytofix)</t>
  </si>
  <si>
    <t>DA342</t>
  </si>
  <si>
    <t>WEIGERT ROZTOK 1 l</t>
  </si>
  <si>
    <t>ZA321</t>
  </si>
  <si>
    <t>Kompresa gáza 7,5 cm x 7,5 cm/100 ks nesterilní 06002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</si>
  <si>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</si>
  <si>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</si>
  <si>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</si>
  <si>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</si>
  <si>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</si>
  <si>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</si>
  <si>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</si>
  <si>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</si>
  <si>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</si>
  <si>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</si>
  <si>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</si>
  <si>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5 Dohody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</si>
  <si>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</si>
  <si>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</si>
  <si>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</si>
  <si>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</si>
  <si>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</si>
  <si>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</si>
  <si>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</si>
  <si>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</si>
  <si>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</si>
  <si>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</si>
  <si>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</si>
  <si>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</si>
  <si>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</si>
  <si>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</si>
  <si>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</si>
  <si>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</si>
  <si>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</si>
  <si>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</si>
  <si>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</si>
  <si>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</si>
  <si>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</si>
  <si>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</si>
  <si>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</si>
  <si>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</si>
  <si>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</si>
  <si>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</si>
  <si>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</si>
  <si>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</si>
  <si>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</si>
  <si>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</si>
  <si>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</si>
  <si>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</si>
  <si>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</si>
  <si>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</si>
  <si>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</si>
  <si>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Kharaishvili Gvantsa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</si>
  <si>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</si>
  <si>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</si>
  <si>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</si>
  <si>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</si>
  <si>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</si>
  <si>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</si>
  <si>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Skanderová Daniela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</si>
  <si>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</si>
  <si>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</si>
  <si>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</si>
  <si>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</si>
  <si>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</si>
  <si>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</si>
  <si>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</si>
  <si>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</si>
  <si>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</si>
  <si>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</si>
  <si>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</si>
  <si>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</si>
  <si>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</si>
  <si>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</si>
  <si>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</si>
  <si>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</si>
  <si>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</si>
  <si>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</si>
  <si>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</si>
  <si>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</si>
  <si>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</si>
  <si>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</si>
  <si>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</si>
  <si>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</si>
  <si>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</si>
  <si>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</si>
  <si>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</si>
  <si>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</si>
  <si>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</si>
  <si>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</si>
  <si>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</si>
  <si>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</si>
  <si>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</si>
  <si>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</si>
  <si>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</si>
  <si>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</si>
  <si>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</si>
  <si>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</si>
  <si>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</si>
  <si>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</si>
  <si>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</si>
  <si>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</si>
  <si>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</si>
  <si>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</si>
  <si>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</si>
  <si>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</si>
  <si>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</si>
  <si>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</si>
  <si>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</si>
  <si>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</si>
  <si>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</si>
  <si>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</si>
  <si>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</si>
  <si>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</si>
  <si>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</si>
  <si>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</si>
  <si>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</si>
  <si>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</si>
  <si>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</si>
  <si>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</si>
  <si>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</si>
  <si>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</si>
  <si>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</si>
  <si>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 xml:space="preserve">STANOVENÍ PITEVNÍ DIAGNÓZY II.STUPNĚ OBTÍŽNOSTI   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</si>
  <si>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</si>
  <si>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</si>
  <si>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</si>
  <si>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</si>
  <si>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</si>
  <si>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</si>
  <si>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</si>
  <si>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</si>
  <si>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</si>
  <si>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</si>
  <si>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</si>
  <si>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</si>
  <si>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</si>
  <si>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</si>
  <si>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</si>
  <si>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</si>
  <si>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</si>
  <si>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</si>
  <si>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</si>
  <si>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</si>
  <si>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</si>
  <si>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</si>
  <si>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</si>
  <si>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</si>
  <si>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</si>
  <si>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</si>
  <si>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</si>
  <si>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</si>
  <si>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</si>
  <si>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</si>
  <si>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 xml:space="preserve">IN SITU HYBRIDIZACE LIDSKÉ DNA SE ZNAČENOU SONDOU 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</si>
  <si>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</si>
  <si>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</si>
  <si>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</si>
  <si>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</si>
  <si>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</si>
  <si>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</si>
  <si>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</si>
  <si>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</si>
  <si>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</si>
  <si>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</si>
  <si>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</si>
  <si>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</si>
  <si>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</si>
  <si>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</si>
  <si>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</si>
  <si>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</si>
  <si>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</si>
  <si>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</si>
  <si>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</si>
  <si>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</si>
  <si>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</si>
  <si>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</si>
  <si>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</si>
  <si>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</si>
  <si>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</si>
  <si>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</si>
  <si>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</si>
  <si>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</si>
  <si>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</si>
  <si>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</si>
  <si>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</si>
  <si>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</si>
  <si>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</si>
  <si>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 xml:space="preserve">STANOVENÍ PITEVNÍ DIAGNÓZY I. STUPNĚ OBTÍŽNOSTI   </t>
  </si>
  <si>
    <t>87125</t>
  </si>
  <si>
    <t>87311</t>
  </si>
  <si>
    <t>ELEKTRONOVĚ MIKROSKOPICKÁ METODA ULTRATENKÝCH ŘEZŮ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</si>
  <si>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</si>
  <si>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</si>
  <si>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</si>
  <si>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</si>
  <si>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</si>
  <si>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87110</t>
  </si>
  <si>
    <t xml:space="preserve">PITVA STANDARDNÍ                                  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</si>
  <si>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</si>
  <si>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</si>
  <si>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</si>
  <si>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</si>
  <si>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</si>
  <si>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</si>
  <si>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</si>
  <si>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</si>
  <si>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</si>
  <si>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</si>
  <si>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</si>
  <si>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</si>
  <si>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</si>
  <si>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</si>
  <si>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</si>
  <si>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</si>
  <si>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</si>
  <si>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</si>
  <si>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</si>
  <si>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</si>
  <si>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</si>
  <si>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</si>
  <si>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</si>
  <si>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</si>
  <si>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87119</t>
  </si>
  <si>
    <t>PITVA FIXOVANÉHO MOZKU (NEUROPATOLOGICKÁ)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</si>
  <si>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</si>
  <si>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</si>
  <si>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</si>
  <si>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</si>
  <si>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</si>
  <si>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</si>
  <si>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</si>
  <si>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</si>
  <si>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</si>
  <si>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</si>
  <si>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</si>
  <si>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</si>
  <si>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</si>
  <si>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</si>
  <si>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</si>
  <si>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</si>
  <si>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</si>
  <si>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</si>
  <si>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</si>
  <si>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</si>
  <si>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</si>
  <si>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</si>
  <si>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</si>
  <si>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</si>
  <si>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</si>
  <si>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</si>
  <si>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</si>
  <si>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</si>
  <si>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</si>
  <si>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</si>
  <si>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</si>
  <si>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</si>
  <si>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</si>
  <si>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 xml:space="preserve">STANOVENÍ PITEVNÍ DIAGNÓZY III.STUPNĚ OBTÍŽNOSTI  </t>
  </si>
  <si>
    <t>03</t>
  </si>
  <si>
    <t>87321</t>
  </si>
  <si>
    <t>ELEKTRONMIKROSKOPICKÁ METODA ZPRACOVÁNÍ CYTOLOGICK</t>
  </si>
  <si>
    <t>STANOVENÍ PITEVNÍ DIAGNÓZY I. STUPNĚ OBTÍŽNOSTI</t>
  </si>
  <si>
    <t>04</t>
  </si>
  <si>
    <t xml:space="preserve">ODBĚR ALLOGENNÍHO ŠTĚPU Z TĚLA ZEMŘELÉHO          </t>
  </si>
  <si>
    <t>87443</t>
  </si>
  <si>
    <t>ENZYMOVÁ CYTOCHEMIE II. -  ZA KAŽDÝ MARKER Z 1 VZO</t>
  </si>
  <si>
    <t>05</t>
  </si>
  <si>
    <t>87137</t>
  </si>
  <si>
    <t xml:space="preserve">VYŠETŘENÍ DENZITOMETRICKÉ - ZA KAŽDÝ PARAMETR     </t>
  </si>
  <si>
    <t>06</t>
  </si>
  <si>
    <t>07</t>
  </si>
  <si>
    <t>08</t>
  </si>
  <si>
    <t>87417</t>
  </si>
  <si>
    <t>CYTOLOGICKÉ OTISKY A STĚRY -  ZA VÍCE NEŽ 10 PREPA</t>
  </si>
  <si>
    <t>10</t>
  </si>
  <si>
    <t>87441</t>
  </si>
  <si>
    <t>ENZYMOVÁ CYTOCHEMIE I.  -  ZA KAŽDÝ MARKER Z JEDNO</t>
  </si>
  <si>
    <t>87622</t>
  </si>
  <si>
    <t>KRYOPREZERVACE TKÁNĚ</t>
  </si>
  <si>
    <t>11</t>
  </si>
  <si>
    <t>12</t>
  </si>
  <si>
    <t>13</t>
  </si>
  <si>
    <t>14</t>
  </si>
  <si>
    <t>16</t>
  </si>
  <si>
    <t>87229</t>
  </si>
  <si>
    <t>ENZYMOVÁ HISTOCHEMIE II. (ZA KAŽDÝ MARKER Z 1 BLOK</t>
  </si>
  <si>
    <t>17</t>
  </si>
  <si>
    <t>87121</t>
  </si>
  <si>
    <t>PITVA MÍCHY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</si>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</sst>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7" xfId="0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0" xfId="0" applyFont="1" applyBorder="1" applyAlignment="1">
      <alignment horizontal="left" indent="1"/>
    </xf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59" fillId="0" borderId="75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0.85013994118496627</c:v>
                </c:pt>
                <c:pt idx="1">
                  <c:v>0.92234511099906713</c:v>
                </c:pt>
                <c:pt idx="2">
                  <c:v>0.89196726394197035</c:v>
                </c:pt>
                <c:pt idx="3">
                  <c:v>0.92766737903600027</c:v>
                </c:pt>
                <c:pt idx="4">
                  <c:v>0.96939406974051168</c:v>
                </c:pt>
                <c:pt idx="5">
                  <c:v>0.98874939151175101</c:v>
                </c:pt>
                <c:pt idx="6">
                  <c:v>0.91836094137841839</c:v>
                </c:pt>
                <c:pt idx="7">
                  <c:v>0.9022459044797414</c:v>
                </c:pt>
                <c:pt idx="8">
                  <c:v>0.8995395324315697</c:v>
                </c:pt>
                <c:pt idx="9">
                  <c:v>0.89846762345743769</c:v>
                </c:pt>
                <c:pt idx="10">
                  <c:v>0.87581535312509506</c:v>
                </c:pt>
                <c:pt idx="11">
                  <c:v>0.85246225143026477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8320"/>
        <c:axId val="11527215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0.97534344283980767</c:v>
                </c:pt>
                <c:pt idx="1">
                  <c:v>0.97534344283980767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6144"/>
        <c:axId val="1152716688"/>
      </c:scatterChart>
      <c:catAx>
        <c:axId val="115271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1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18320"/>
        <c:crosses val="autoZero"/>
        <c:crossBetween val="between"/>
      </c:valAx>
      <c:valAx>
        <c:axId val="1152716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6688"/>
        <c:crosses val="max"/>
        <c:crossBetween val="midCat"/>
      </c:valAx>
      <c:valAx>
        <c:axId val="1152716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6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75" tableBorderDxfId="74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9" totalsRowShown="0">
  <autoFilter ref="C3:S18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501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526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981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1012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1042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1201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1202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1279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40337.364534332279</v>
      </c>
      <c r="D4" s="144">
        <f ca="1">IF(ISERROR(VLOOKUP("Náklady celkem",INDIRECT("HI!$A:$G"),5,0)),0,VLOOKUP("Náklady celkem",INDIRECT("HI!$A:$G"),5,0))</f>
        <v>43662.3099</v>
      </c>
      <c r="E4" s="145">
        <f ca="1">IF(C4=0,0,D4/C4)</f>
        <v>1.0824284234741655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179.72276562499999</v>
      </c>
      <c r="D7" s="152">
        <f>IF(ISERROR(HI!E5),"",HI!E5)</f>
        <v>172.02681000000004</v>
      </c>
      <c r="E7" s="149">
        <f t="shared" ref="E7:E13" si="0">IF(C7=0,0,D7/C7)</f>
        <v>0.95717873805114972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0</v>
      </c>
      <c r="E8" s="149">
        <f t="shared" si="0"/>
        <v>0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5.46875E-2</v>
      </c>
      <c r="E9" s="149">
        <f>IF(C9=0,0,D9/C9)</f>
        <v>0.18229166666666669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5495.2194274139401</v>
      </c>
      <c r="D13" s="152">
        <f>IF(ISERROR(HI!E6),"",HI!E6)</f>
        <v>5337.7118200000023</v>
      </c>
      <c r="E13" s="149">
        <f t="shared" si="0"/>
        <v>0.97133733975604664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32623.675531249999</v>
      </c>
      <c r="D14" s="148">
        <f ca="1">IF(ISERROR(VLOOKUP("Osobní náklady (Kč) *",INDIRECT("HI!$A:$G"),5,0)),0,VLOOKUP("Osobní náklady (Kč) *",INDIRECT("HI!$A:$G"),5,0))</f>
        <v>35426.432670000002</v>
      </c>
      <c r="E14" s="149">
        <f ca="1">IF(C14=0,0,D14/C14)</f>
        <v>1.0859117525266355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39342.784</v>
      </c>
      <c r="D16" s="167">
        <f ca="1">IF(ISERROR(VLOOKUP("Výnosy celkem",INDIRECT("HI!$A:$G"),5,0)),0,VLOOKUP("Výnosy celkem",INDIRECT("HI!$A:$G"),5,0))</f>
        <v>37220.470999999998</v>
      </c>
      <c r="E16" s="168">
        <f t="shared" ref="E16:E21" ca="1" si="1">IF(C16=0,0,D16/C16)</f>
        <v>0.94605585105517698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39342.784</v>
      </c>
      <c r="D17" s="148">
        <f ca="1">IF(ISERROR(VLOOKUP("Ambulance *",INDIRECT("HI!$A:$G"),5,0)),0,VLOOKUP("Ambulance *",INDIRECT("HI!$A:$G"),5,0))</f>
        <v>37220.470999999998</v>
      </c>
      <c r="E17" s="149">
        <f t="shared" ca="1" si="1"/>
        <v>0.94605585105517698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0.94605585105517698</v>
      </c>
      <c r="E18" s="149">
        <f t="shared" si="1"/>
        <v>0.94605585105517698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0.94605585105517698</v>
      </c>
      <c r="E20" s="149">
        <f>IF(OR(C20=0,D20=""),0,IF(C20="","",D20/C20))</f>
        <v>0.94605585105517698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1.0536692634450948</v>
      </c>
      <c r="E21" s="149">
        <f t="shared" si="1"/>
        <v>1.2396108981706999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2017</v>
      </c>
      <c r="D3" s="7"/>
      <c r="E3" s="315">
        <v>2018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100.26845000000002</v>
      </c>
      <c r="C5" s="29">
        <v>120.11322999999997</v>
      </c>
      <c r="D5" s="8"/>
      <c r="E5" s="103">
        <v>172.02681000000004</v>
      </c>
      <c r="F5" s="28">
        <v>179.72276562499999</v>
      </c>
      <c r="G5" s="102">
        <f>E5-F5</f>
        <v>-7.6959556249999537</v>
      </c>
      <c r="H5" s="108">
        <f>IF(F5&lt;0.00000001,"",E5/F5)</f>
        <v>0.95717873805114972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4459.1007099999979</v>
      </c>
      <c r="C6" s="31">
        <v>5557.6697399999985</v>
      </c>
      <c r="D6" s="8"/>
      <c r="E6" s="104">
        <v>5337.7118200000023</v>
      </c>
      <c r="F6" s="30">
        <v>5495.2194274139401</v>
      </c>
      <c r="G6" s="105">
        <f>E6-F6</f>
        <v>-157.50760741393788</v>
      </c>
      <c r="H6" s="109">
        <f>IF(F6&lt;0.00000001,"",E6/F6)</f>
        <v>0.97133733975604664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28964.79091</v>
      </c>
      <c r="C7" s="31">
        <v>32846.879639999999</v>
      </c>
      <c r="D7" s="8"/>
      <c r="E7" s="104">
        <v>35426.432670000002</v>
      </c>
      <c r="F7" s="30">
        <v>32623.675531249999</v>
      </c>
      <c r="G7" s="105">
        <f>E7-F7</f>
        <v>2802.7571387500029</v>
      </c>
      <c r="H7" s="109">
        <f>IF(F7&lt;0.00000001,"",E7/F7)</f>
        <v>1.0859117525266355</v>
      </c>
    </row>
    <row r="8" spans="1:10" ht="14.4" customHeight="1" thickBot="1" x14ac:dyDescent="0.35">
      <c r="A8" s="1" t="s">
        <v>62</v>
      </c>
      <c r="B8" s="11">
        <v>1980.7658299999975</v>
      </c>
      <c r="C8" s="33">
        <v>2215.2083199999997</v>
      </c>
      <c r="D8" s="8"/>
      <c r="E8" s="106">
        <v>2726.1385999999957</v>
      </c>
      <c r="F8" s="32">
        <v>2038.7468100433398</v>
      </c>
      <c r="G8" s="107">
        <f>E8-F8</f>
        <v>687.39178995665588</v>
      </c>
      <c r="H8" s="110">
        <f>IF(F8&lt;0.00000001,"",E8/F8)</f>
        <v>1.337163882523521</v>
      </c>
    </row>
    <row r="9" spans="1:10" ht="14.4" customHeight="1" thickBot="1" x14ac:dyDescent="0.35">
      <c r="A9" s="2" t="s">
        <v>63</v>
      </c>
      <c r="B9" s="3">
        <v>35504.925899999995</v>
      </c>
      <c r="C9" s="35">
        <v>40739.870929999997</v>
      </c>
      <c r="D9" s="8"/>
      <c r="E9" s="3">
        <v>43662.3099</v>
      </c>
      <c r="F9" s="34">
        <v>40337.364534332279</v>
      </c>
      <c r="G9" s="34">
        <f>E9-F9</f>
        <v>3324.9453656677215</v>
      </c>
      <c r="H9" s="111">
        <f>IF(F9&lt;0.00000001,"",E9/F9)</f>
        <v>1.0824284234741655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35053.072</v>
      </c>
      <c r="C11" s="29">
        <f>IF(ISERROR(VLOOKUP("Celkem:",'ZV Vykáz.-A'!A:H,5,0)),0,VLOOKUP("Celkem:",'ZV Vykáz.-A'!A:H,5,0)/1000)</f>
        <v>39342.784</v>
      </c>
      <c r="D11" s="8"/>
      <c r="E11" s="103">
        <f>IF(ISERROR(VLOOKUP("Celkem:",'ZV Vykáz.-A'!A:H,8,0)),0,VLOOKUP("Celkem:",'ZV Vykáz.-A'!A:H,8,0)/1000)</f>
        <v>37220.470999999998</v>
      </c>
      <c r="F11" s="28">
        <f>C11</f>
        <v>39342.784</v>
      </c>
      <c r="G11" s="102">
        <f>E11-F11</f>
        <v>-2122.3130000000019</v>
      </c>
      <c r="H11" s="108">
        <f>IF(F11&lt;0.00000001,"",E11/F11)</f>
        <v>0.94605585105517698</v>
      </c>
      <c r="I11" s="102">
        <f>E11-B11</f>
        <v>2167.3989999999976</v>
      </c>
      <c r="J11" s="108">
        <f>IF(B11&lt;0.00000001,"",E11/B11)</f>
        <v>1.0618319273129613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35053.072</v>
      </c>
      <c r="C13" s="37">
        <f>SUM(C11:C12)</f>
        <v>39342.784</v>
      </c>
      <c r="D13" s="8"/>
      <c r="E13" s="5">
        <f>SUM(E11:E12)</f>
        <v>37220.470999999998</v>
      </c>
      <c r="F13" s="36">
        <f>SUM(F11:F12)</f>
        <v>39342.784</v>
      </c>
      <c r="G13" s="36">
        <f>E13-F13</f>
        <v>-2122.3130000000019</v>
      </c>
      <c r="H13" s="112">
        <f>IF(F13&lt;0.00000001,"",E13/F13)</f>
        <v>0.94605585105517698</v>
      </c>
      <c r="I13" s="36">
        <f>SUM(I11:I12)</f>
        <v>2167.3989999999976</v>
      </c>
      <c r="J13" s="112">
        <f>IF(B13&lt;0.00000001,"",E13/B13)</f>
        <v>1.0618319273129613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0.98727348702902107</v>
      </c>
      <c r="C15" s="39">
        <f>IF(C9=0,"",C13/C9)</f>
        <v>0.96570713411437903</v>
      </c>
      <c r="D15" s="8"/>
      <c r="E15" s="6">
        <f>IF(E9=0,"",E13/E9)</f>
        <v>0.8524622514302661</v>
      </c>
      <c r="F15" s="38">
        <f>IF(F9=0,"",F13/F9)</f>
        <v>0.97534344283980767</v>
      </c>
      <c r="G15" s="38">
        <f>IF(ISERROR(F15-E15),"",E15-F15)</f>
        <v>-0.12288119140954157</v>
      </c>
      <c r="H15" s="113">
        <f>IF(ISERROR(F15-E15),"",IF(F15&lt;0.00000001,"",E15/F15))</f>
        <v>0.87401238782950041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225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0.85013994118496627</v>
      </c>
      <c r="C4" s="185">
        <f t="shared" ref="C4:M4" si="0">(C10+C8)/C6</f>
        <v>0.92234511099906713</v>
      </c>
      <c r="D4" s="185">
        <f t="shared" si="0"/>
        <v>0.89196726394197035</v>
      </c>
      <c r="E4" s="185">
        <f t="shared" si="0"/>
        <v>0.92766737903600027</v>
      </c>
      <c r="F4" s="185">
        <f t="shared" si="0"/>
        <v>0.96939406974051168</v>
      </c>
      <c r="G4" s="185">
        <f t="shared" si="0"/>
        <v>0.98874939151175101</v>
      </c>
      <c r="H4" s="185">
        <f t="shared" si="0"/>
        <v>0.91836094137841839</v>
      </c>
      <c r="I4" s="185">
        <f t="shared" si="0"/>
        <v>0.9022459044797414</v>
      </c>
      <c r="J4" s="185">
        <f t="shared" si="0"/>
        <v>0.8995395324315697</v>
      </c>
      <c r="K4" s="185">
        <f t="shared" si="0"/>
        <v>0.89846762345743769</v>
      </c>
      <c r="L4" s="185">
        <f t="shared" si="0"/>
        <v>0.87581535312509506</v>
      </c>
      <c r="M4" s="185">
        <f t="shared" si="0"/>
        <v>0.85246225143026477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3544.8963800000001</v>
      </c>
      <c r="C5" s="185">
        <f>IF(ISERROR(VLOOKUP($A5,'Man Tab'!$A:$Q,COLUMN()+2,0)),0,VLOOKUP($A5,'Man Tab'!$A:$Q,COLUMN()+2,0))</f>
        <v>3167.0663399999999</v>
      </c>
      <c r="D5" s="185">
        <f>IF(ISERROR(VLOOKUP($A5,'Man Tab'!$A:$Q,COLUMN()+2,0)),0,VLOOKUP($A5,'Man Tab'!$A:$Q,COLUMN()+2,0))</f>
        <v>3358.6389300000101</v>
      </c>
      <c r="E5" s="185">
        <f>IF(ISERROR(VLOOKUP($A5,'Man Tab'!$A:$Q,COLUMN()+2,0)),0,VLOOKUP($A5,'Man Tab'!$A:$Q,COLUMN()+2,0))</f>
        <v>3278.5365000000102</v>
      </c>
      <c r="F5" s="185">
        <f>IF(ISERROR(VLOOKUP($A5,'Man Tab'!$A:$Q,COLUMN()+2,0)),0,VLOOKUP($A5,'Man Tab'!$A:$Q,COLUMN()+2,0))</f>
        <v>3202.3773799999999</v>
      </c>
      <c r="G5" s="185">
        <f>IF(ISERROR(VLOOKUP($A5,'Man Tab'!$A:$Q,COLUMN()+2,0)),0,VLOOKUP($A5,'Man Tab'!$A:$Q,COLUMN()+2,0))</f>
        <v>3508.48569</v>
      </c>
      <c r="H5" s="185">
        <f>IF(ISERROR(VLOOKUP($A5,'Man Tab'!$A:$Q,COLUMN()+2,0)),0,VLOOKUP($A5,'Man Tab'!$A:$Q,COLUMN()+2,0))</f>
        <v>4296.2295299999996</v>
      </c>
      <c r="I5" s="185">
        <f>IF(ISERROR(VLOOKUP($A5,'Man Tab'!$A:$Q,COLUMN()+2,0)),0,VLOOKUP($A5,'Man Tab'!$A:$Q,COLUMN()+2,0))</f>
        <v>3397.4446899999998</v>
      </c>
      <c r="J5" s="185">
        <f>IF(ISERROR(VLOOKUP($A5,'Man Tab'!$A:$Q,COLUMN()+2,0)),0,VLOOKUP($A5,'Man Tab'!$A:$Q,COLUMN()+2,0))</f>
        <v>3393.9839900000102</v>
      </c>
      <c r="K5" s="185">
        <f>IF(ISERROR(VLOOKUP($A5,'Man Tab'!$A:$Q,COLUMN()+2,0)),0,VLOOKUP($A5,'Man Tab'!$A:$Q,COLUMN()+2,0))</f>
        <v>3657.18293000002</v>
      </c>
      <c r="L5" s="185">
        <f>IF(ISERROR(VLOOKUP($A5,'Man Tab'!$A:$Q,COLUMN()+2,0)),0,VLOOKUP($A5,'Man Tab'!$A:$Q,COLUMN()+2,0))</f>
        <v>4931.3256300000103</v>
      </c>
      <c r="M5" s="185">
        <f>IF(ISERROR(VLOOKUP($A5,'Man Tab'!$A:$Q,COLUMN()+2,0)),0,VLOOKUP($A5,'Man Tab'!$A:$Q,COLUMN()+2,0))</f>
        <v>3926.1419100000198</v>
      </c>
    </row>
    <row r="6" spans="1:13" ht="14.4" customHeight="1" x14ac:dyDescent="0.3">
      <c r="A6" s="186" t="s">
        <v>63</v>
      </c>
      <c r="B6" s="187">
        <f>B5</f>
        <v>3544.8963800000001</v>
      </c>
      <c r="C6" s="187">
        <f t="shared" ref="C6:M6" si="1">C5+B6</f>
        <v>6711.9627199999995</v>
      </c>
      <c r="D6" s="187">
        <f t="shared" si="1"/>
        <v>10070.60165000001</v>
      </c>
      <c r="E6" s="187">
        <f t="shared" si="1"/>
        <v>13349.138150000021</v>
      </c>
      <c r="F6" s="187">
        <f t="shared" si="1"/>
        <v>16551.515530000019</v>
      </c>
      <c r="G6" s="187">
        <f t="shared" si="1"/>
        <v>20060.00122000002</v>
      </c>
      <c r="H6" s="187">
        <f t="shared" si="1"/>
        <v>24356.230750000021</v>
      </c>
      <c r="I6" s="187">
        <f t="shared" si="1"/>
        <v>27753.675440000021</v>
      </c>
      <c r="J6" s="187">
        <f t="shared" si="1"/>
        <v>31147.659430000032</v>
      </c>
      <c r="K6" s="187">
        <f t="shared" si="1"/>
        <v>34804.842360000053</v>
      </c>
      <c r="L6" s="187">
        <f t="shared" si="1"/>
        <v>39736.16799000006</v>
      </c>
      <c r="M6" s="187">
        <f t="shared" si="1"/>
        <v>43662.30990000008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3013658</v>
      </c>
      <c r="C9" s="186">
        <v>3177088</v>
      </c>
      <c r="D9" s="186">
        <v>2791901</v>
      </c>
      <c r="E9" s="186">
        <v>3400913</v>
      </c>
      <c r="F9" s="186">
        <v>3661381</v>
      </c>
      <c r="G9" s="186">
        <v>3789373</v>
      </c>
      <c r="H9" s="186">
        <v>2533497</v>
      </c>
      <c r="I9" s="186">
        <v>2672829</v>
      </c>
      <c r="J9" s="186">
        <v>2977911</v>
      </c>
      <c r="K9" s="186">
        <v>3252473</v>
      </c>
      <c r="L9" s="186">
        <v>3530522</v>
      </c>
      <c r="M9" s="186">
        <v>2418925</v>
      </c>
    </row>
    <row r="10" spans="1:13" ht="14.4" customHeight="1" x14ac:dyDescent="0.3">
      <c r="A10" s="186" t="s">
        <v>65</v>
      </c>
      <c r="B10" s="187">
        <f>B9/1000</f>
        <v>3013.6579999999999</v>
      </c>
      <c r="C10" s="187">
        <f t="shared" ref="C10:M10" si="3">C9/1000+B10</f>
        <v>6190.7460000000001</v>
      </c>
      <c r="D10" s="187">
        <f t="shared" si="3"/>
        <v>8982.6470000000008</v>
      </c>
      <c r="E10" s="187">
        <f t="shared" si="3"/>
        <v>12383.560000000001</v>
      </c>
      <c r="F10" s="187">
        <f t="shared" si="3"/>
        <v>16044.941000000001</v>
      </c>
      <c r="G10" s="187">
        <f t="shared" si="3"/>
        <v>19834.314000000002</v>
      </c>
      <c r="H10" s="187">
        <f t="shared" si="3"/>
        <v>22367.811000000002</v>
      </c>
      <c r="I10" s="187">
        <f t="shared" si="3"/>
        <v>25040.640000000003</v>
      </c>
      <c r="J10" s="187">
        <f t="shared" si="3"/>
        <v>28018.551000000003</v>
      </c>
      <c r="K10" s="187">
        <f t="shared" si="3"/>
        <v>31271.024000000005</v>
      </c>
      <c r="L10" s="187">
        <f t="shared" si="3"/>
        <v>34801.546000000002</v>
      </c>
      <c r="M10" s="187">
        <f t="shared" si="3"/>
        <v>37220.471000000005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12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0.97534344283980767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0.97534344283980767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2018</v>
      </c>
      <c r="C4" s="124" t="s">
        <v>17</v>
      </c>
      <c r="D4" s="242" t="s">
        <v>226</v>
      </c>
      <c r="E4" s="242" t="s">
        <v>227</v>
      </c>
      <c r="F4" s="242" t="s">
        <v>228</v>
      </c>
      <c r="G4" s="242" t="s">
        <v>229</v>
      </c>
      <c r="H4" s="242" t="s">
        <v>230</v>
      </c>
      <c r="I4" s="242" t="s">
        <v>231</v>
      </c>
      <c r="J4" s="242" t="s">
        <v>232</v>
      </c>
      <c r="K4" s="242" t="s">
        <v>233</v>
      </c>
      <c r="L4" s="242" t="s">
        <v>234</v>
      </c>
      <c r="M4" s="242" t="s">
        <v>235</v>
      </c>
      <c r="N4" s="242" t="s">
        <v>236</v>
      </c>
      <c r="O4" s="242" t="s">
        <v>237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179.72275757160401</v>
      </c>
      <c r="C7" s="52">
        <v>14.976896464299999</v>
      </c>
      <c r="D7" s="52">
        <v>20.436779999999999</v>
      </c>
      <c r="E7" s="52">
        <v>9.4231099999999994</v>
      </c>
      <c r="F7" s="52">
        <v>6.67685</v>
      </c>
      <c r="G7" s="52">
        <v>13.53612</v>
      </c>
      <c r="H7" s="52">
        <v>9.7394200000000009</v>
      </c>
      <c r="I7" s="52">
        <v>11.31997</v>
      </c>
      <c r="J7" s="52">
        <v>12.69875</v>
      </c>
      <c r="K7" s="52">
        <v>13.14602</v>
      </c>
      <c r="L7" s="52">
        <v>12.614520000000001</v>
      </c>
      <c r="M7" s="52">
        <v>26.3535</v>
      </c>
      <c r="N7" s="52">
        <v>11.18614</v>
      </c>
      <c r="O7" s="52">
        <v>24.895630000000001</v>
      </c>
      <c r="P7" s="53">
        <v>172.02681000000001</v>
      </c>
      <c r="Q7" s="81">
        <v>0.95717878094200004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5495.2196288160203</v>
      </c>
      <c r="C9" s="52">
        <v>457.93496906800198</v>
      </c>
      <c r="D9" s="52">
        <v>580.50626</v>
      </c>
      <c r="E9" s="52">
        <v>400.95073000000002</v>
      </c>
      <c r="F9" s="52">
        <v>473.72607000000102</v>
      </c>
      <c r="G9" s="52">
        <v>480.25439000000199</v>
      </c>
      <c r="H9" s="52">
        <v>415.10239999999999</v>
      </c>
      <c r="I9" s="52">
        <v>445.04640999999998</v>
      </c>
      <c r="J9" s="52">
        <v>382.404</v>
      </c>
      <c r="K9" s="52">
        <v>447.17439999999999</v>
      </c>
      <c r="L9" s="52">
        <v>355.71918000000102</v>
      </c>
      <c r="M9" s="52">
        <v>465.18380000000201</v>
      </c>
      <c r="N9" s="52">
        <v>344.227990000001</v>
      </c>
      <c r="O9" s="52">
        <v>547.41619000000196</v>
      </c>
      <c r="P9" s="53">
        <v>5337.7118200000104</v>
      </c>
      <c r="Q9" s="81">
        <v>0.97133730415599995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745.94810342407402</v>
      </c>
      <c r="C11" s="52">
        <v>62.162341952006003</v>
      </c>
      <c r="D11" s="52">
        <v>71.306209999999993</v>
      </c>
      <c r="E11" s="52">
        <v>69.838539999999995</v>
      </c>
      <c r="F11" s="52">
        <v>55.342239999999997</v>
      </c>
      <c r="G11" s="52">
        <v>43.008719999999997</v>
      </c>
      <c r="H11" s="52">
        <v>63.917729999999999</v>
      </c>
      <c r="I11" s="52">
        <v>64.791480000000007</v>
      </c>
      <c r="J11" s="52">
        <v>52.188760000000002</v>
      </c>
      <c r="K11" s="52">
        <v>67.446150000000003</v>
      </c>
      <c r="L11" s="52">
        <v>61.852229999999999</v>
      </c>
      <c r="M11" s="52">
        <v>79.116110000000006</v>
      </c>
      <c r="N11" s="52">
        <v>59.512920000000001</v>
      </c>
      <c r="O11" s="52">
        <v>41.00694</v>
      </c>
      <c r="P11" s="53">
        <v>729.32803000000104</v>
      </c>
      <c r="Q11" s="81">
        <v>0.97771953122699995</v>
      </c>
    </row>
    <row r="12" spans="1:17" ht="14.4" customHeight="1" x14ac:dyDescent="0.3">
      <c r="A12" s="15" t="s">
        <v>27</v>
      </c>
      <c r="B12" s="51">
        <v>36.149172305333998</v>
      </c>
      <c r="C12" s="52">
        <v>3.0124310254440001</v>
      </c>
      <c r="D12" s="52">
        <v>0</v>
      </c>
      <c r="E12" s="52">
        <v>2.3473999999999999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4.66092</v>
      </c>
      <c r="L12" s="52">
        <v>2.0249999999999999</v>
      </c>
      <c r="M12" s="52">
        <v>1.25017</v>
      </c>
      <c r="N12" s="52">
        <v>25.2087</v>
      </c>
      <c r="O12" s="52">
        <v>10.241440000000001</v>
      </c>
      <c r="P12" s="53">
        <v>45.733629999999998</v>
      </c>
      <c r="Q12" s="81">
        <v>1.2651362972769999</v>
      </c>
    </row>
    <row r="13" spans="1:17" ht="14.4" customHeight="1" x14ac:dyDescent="0.3">
      <c r="A13" s="15" t="s">
        <v>28</v>
      </c>
      <c r="B13" s="51">
        <v>17.249038988174</v>
      </c>
      <c r="C13" s="52">
        <v>1.4374199156809999</v>
      </c>
      <c r="D13" s="52">
        <v>0.41260999999999998</v>
      </c>
      <c r="E13" s="52">
        <v>1.20879</v>
      </c>
      <c r="F13" s="52">
        <v>1.1519200000000001</v>
      </c>
      <c r="G13" s="52">
        <v>1.2910699999999999</v>
      </c>
      <c r="H13" s="52">
        <v>1.0599499999999999</v>
      </c>
      <c r="I13" s="52">
        <v>0.79439000000000004</v>
      </c>
      <c r="J13" s="52">
        <v>0.58442000000000005</v>
      </c>
      <c r="K13" s="52">
        <v>1.31043</v>
      </c>
      <c r="L13" s="52">
        <v>2.7467100000000002</v>
      </c>
      <c r="M13" s="52">
        <v>1.09378</v>
      </c>
      <c r="N13" s="52">
        <v>2.1791</v>
      </c>
      <c r="O13" s="52">
        <v>0.1186</v>
      </c>
      <c r="P13" s="53">
        <v>13.95177</v>
      </c>
      <c r="Q13" s="81">
        <v>0.80884332220199995</v>
      </c>
    </row>
    <row r="14" spans="1:17" ht="14.4" customHeight="1" x14ac:dyDescent="0.3">
      <c r="A14" s="15" t="s">
        <v>29</v>
      </c>
      <c r="B14" s="51">
        <v>4.7955906700890001</v>
      </c>
      <c r="C14" s="52">
        <v>0.39963255584000001</v>
      </c>
      <c r="D14" s="52">
        <v>0.40799999999999997</v>
      </c>
      <c r="E14" s="52">
        <v>0.375</v>
      </c>
      <c r="F14" s="52">
        <v>0.38600000000000001</v>
      </c>
      <c r="G14" s="52">
        <v>0.38300000000000001</v>
      </c>
      <c r="H14" s="52">
        <v>0.41299999999999998</v>
      </c>
      <c r="I14" s="52">
        <v>0.434</v>
      </c>
      <c r="J14" s="52">
        <v>0.441</v>
      </c>
      <c r="K14" s="52">
        <v>0.44700000000000001</v>
      </c>
      <c r="L14" s="52">
        <v>0.39</v>
      </c>
      <c r="M14" s="52">
        <v>0.48</v>
      </c>
      <c r="N14" s="52">
        <v>0.42599999999999999</v>
      </c>
      <c r="O14" s="52">
        <v>0.41399999999999998</v>
      </c>
      <c r="P14" s="53">
        <v>4.9969999999999999</v>
      </c>
      <c r="Q14" s="81">
        <v>1.0419988576520001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226.16810232862699</v>
      </c>
      <c r="C17" s="52">
        <v>18.847341860718998</v>
      </c>
      <c r="D17" s="52">
        <v>0</v>
      </c>
      <c r="E17" s="52">
        <v>0</v>
      </c>
      <c r="F17" s="52">
        <v>0</v>
      </c>
      <c r="G17" s="52">
        <v>2.8069999999999999</v>
      </c>
      <c r="H17" s="52">
        <v>4.4950000000000001</v>
      </c>
      <c r="I17" s="52">
        <v>0</v>
      </c>
      <c r="J17" s="52">
        <v>2.081</v>
      </c>
      <c r="K17" s="52">
        <v>7.6470000000000002</v>
      </c>
      <c r="L17" s="52">
        <v>4.8879999999999999</v>
      </c>
      <c r="M17" s="52">
        <v>76.355000000000004</v>
      </c>
      <c r="N17" s="52">
        <v>11.634</v>
      </c>
      <c r="O17" s="52">
        <v>31.106999999999999</v>
      </c>
      <c r="P17" s="53">
        <v>141.014000000001</v>
      </c>
      <c r="Q17" s="81">
        <v>0.62349198913600001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0.60399999999999998</v>
      </c>
      <c r="E18" s="52">
        <v>25.143999999999998</v>
      </c>
      <c r="F18" s="52">
        <v>4.1669999999999998</v>
      </c>
      <c r="G18" s="52">
        <v>4.9710000000000001</v>
      </c>
      <c r="H18" s="52">
        <v>5.8620000000000001</v>
      </c>
      <c r="I18" s="52">
        <v>45.676000000000002</v>
      </c>
      <c r="J18" s="52">
        <v>0</v>
      </c>
      <c r="K18" s="52">
        <v>0</v>
      </c>
      <c r="L18" s="52">
        <v>3.58</v>
      </c>
      <c r="M18" s="52">
        <v>0</v>
      </c>
      <c r="N18" s="52">
        <v>2.1070000000000002</v>
      </c>
      <c r="O18" s="52">
        <v>6.5819999999999999</v>
      </c>
      <c r="P18" s="53">
        <v>98.692999999999998</v>
      </c>
      <c r="Q18" s="81" t="s">
        <v>248</v>
      </c>
    </row>
    <row r="19" spans="1:17" ht="14.4" customHeight="1" x14ac:dyDescent="0.3">
      <c r="A19" s="15" t="s">
        <v>34</v>
      </c>
      <c r="B19" s="51">
        <v>472.15401696319998</v>
      </c>
      <c r="C19" s="52">
        <v>39.346168080265997</v>
      </c>
      <c r="D19" s="52">
        <v>59.355179999999997</v>
      </c>
      <c r="E19" s="52">
        <v>3.0421200000000002</v>
      </c>
      <c r="F19" s="52">
        <v>57.777670000000001</v>
      </c>
      <c r="G19" s="52">
        <v>57.043529999999997</v>
      </c>
      <c r="H19" s="52">
        <v>71.518199999999993</v>
      </c>
      <c r="I19" s="52">
        <v>72.089200000000005</v>
      </c>
      <c r="J19" s="52">
        <v>75.05574</v>
      </c>
      <c r="K19" s="52">
        <v>42.964120000000001</v>
      </c>
      <c r="L19" s="52">
        <v>92.131500000000003</v>
      </c>
      <c r="M19" s="52">
        <v>115.88529000000101</v>
      </c>
      <c r="N19" s="52">
        <v>91.574770000000001</v>
      </c>
      <c r="O19" s="52">
        <v>55.248710000000003</v>
      </c>
      <c r="P19" s="53">
        <v>793.68603000000201</v>
      </c>
      <c r="Q19" s="81">
        <v>1.6809896802419999</v>
      </c>
    </row>
    <row r="20" spans="1:17" ht="14.4" customHeight="1" x14ac:dyDescent="0.3">
      <c r="A20" s="15" t="s">
        <v>35</v>
      </c>
      <c r="B20" s="51">
        <v>32623.675545808401</v>
      </c>
      <c r="C20" s="52">
        <v>2718.6396288173701</v>
      </c>
      <c r="D20" s="52">
        <v>2752.3963399999998</v>
      </c>
      <c r="E20" s="52">
        <v>2573.7656499999998</v>
      </c>
      <c r="F20" s="52">
        <v>2700.7401800000098</v>
      </c>
      <c r="G20" s="52">
        <v>2612.2705700000101</v>
      </c>
      <c r="H20" s="52">
        <v>2563.5090500000001</v>
      </c>
      <c r="I20" s="52">
        <v>2786.5277900000001</v>
      </c>
      <c r="J20" s="52">
        <v>3675.9548599999998</v>
      </c>
      <c r="K20" s="52">
        <v>2746.5215400000002</v>
      </c>
      <c r="L20" s="52">
        <v>2761.4333500000098</v>
      </c>
      <c r="M20" s="52">
        <v>2832.8235100000102</v>
      </c>
      <c r="N20" s="52">
        <v>4320.24874000001</v>
      </c>
      <c r="O20" s="52">
        <v>3100.24109000001</v>
      </c>
      <c r="P20" s="53">
        <v>35426.432670000097</v>
      </c>
      <c r="Q20" s="81">
        <v>1.0859117520420001</v>
      </c>
    </row>
    <row r="21" spans="1:17" ht="14.4" customHeight="1" x14ac:dyDescent="0.3">
      <c r="A21" s="16" t="s">
        <v>36</v>
      </c>
      <c r="B21" s="51">
        <v>515.821380220577</v>
      </c>
      <c r="C21" s="52">
        <v>42.985115018381002</v>
      </c>
      <c r="D21" s="52">
        <v>58.670999999999999</v>
      </c>
      <c r="E21" s="52">
        <v>58.670999999999999</v>
      </c>
      <c r="F21" s="52">
        <v>58.670999999999999</v>
      </c>
      <c r="G21" s="52">
        <v>58.670999999999999</v>
      </c>
      <c r="H21" s="52">
        <v>58.670999999999999</v>
      </c>
      <c r="I21" s="52">
        <v>58.670999999999999</v>
      </c>
      <c r="J21" s="52">
        <v>58.670999999999999</v>
      </c>
      <c r="K21" s="52">
        <v>58.670999999999999</v>
      </c>
      <c r="L21" s="52">
        <v>58.670999999999999</v>
      </c>
      <c r="M21" s="52">
        <v>58.67</v>
      </c>
      <c r="N21" s="52">
        <v>58.67</v>
      </c>
      <c r="O21" s="52">
        <v>58.67</v>
      </c>
      <c r="P21" s="53">
        <v>704.049000000001</v>
      </c>
      <c r="Q21" s="81">
        <v>1.364908526472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2.1779999999999999</v>
      </c>
      <c r="L22" s="52">
        <v>0</v>
      </c>
      <c r="M22" s="52">
        <v>0</v>
      </c>
      <c r="N22" s="52">
        <v>0</v>
      </c>
      <c r="O22" s="52">
        <v>0</v>
      </c>
      <c r="P22" s="53">
        <v>2.1779999999999999</v>
      </c>
      <c r="Q22" s="81" t="s">
        <v>248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" customHeight="1" x14ac:dyDescent="0.3">
      <c r="A24" s="16" t="s">
        <v>39</v>
      </c>
      <c r="B24" s="51">
        <v>20.461415616257</v>
      </c>
      <c r="C24" s="52">
        <v>1.705117968021</v>
      </c>
      <c r="D24" s="52">
        <v>0.8</v>
      </c>
      <c r="E24" s="52">
        <v>22.3</v>
      </c>
      <c r="F24" s="52">
        <v>0</v>
      </c>
      <c r="G24" s="52">
        <v>4.3000999999999996</v>
      </c>
      <c r="H24" s="52">
        <v>8.0896299999999997</v>
      </c>
      <c r="I24" s="52">
        <v>23.135449999999999</v>
      </c>
      <c r="J24" s="52">
        <v>36.149999999998002</v>
      </c>
      <c r="K24" s="52">
        <v>5.2781099999999999</v>
      </c>
      <c r="L24" s="52">
        <v>37.932499999999003</v>
      </c>
      <c r="M24" s="52">
        <v>-2.8229999998000001E-2</v>
      </c>
      <c r="N24" s="52">
        <v>4.350269999999</v>
      </c>
      <c r="O24" s="52">
        <v>50.200310000000997</v>
      </c>
      <c r="P24" s="53">
        <v>192.508140000004</v>
      </c>
      <c r="Q24" s="81"/>
    </row>
    <row r="25" spans="1:17" ht="14.4" customHeight="1" x14ac:dyDescent="0.3">
      <c r="A25" s="17" t="s">
        <v>40</v>
      </c>
      <c r="B25" s="54">
        <v>40337.364752712398</v>
      </c>
      <c r="C25" s="55">
        <v>3361.4470627260298</v>
      </c>
      <c r="D25" s="55">
        <v>3544.8963800000001</v>
      </c>
      <c r="E25" s="55">
        <v>3167.0663399999999</v>
      </c>
      <c r="F25" s="55">
        <v>3358.6389300000101</v>
      </c>
      <c r="G25" s="55">
        <v>3278.5365000000102</v>
      </c>
      <c r="H25" s="55">
        <v>3202.3773799999999</v>
      </c>
      <c r="I25" s="55">
        <v>3508.48569</v>
      </c>
      <c r="J25" s="55">
        <v>4296.2295299999996</v>
      </c>
      <c r="K25" s="55">
        <v>3397.4446899999998</v>
      </c>
      <c r="L25" s="55">
        <v>3393.9839900000102</v>
      </c>
      <c r="M25" s="55">
        <v>3657.18293000002</v>
      </c>
      <c r="N25" s="55">
        <v>4931.3256300000103</v>
      </c>
      <c r="O25" s="55">
        <v>3926.1419100000198</v>
      </c>
      <c r="P25" s="56">
        <v>43662.309900000102</v>
      </c>
      <c r="Q25" s="82">
        <v>1.082428417614</v>
      </c>
    </row>
    <row r="26" spans="1:17" ht="14.4" customHeight="1" x14ac:dyDescent="0.3">
      <c r="A26" s="15" t="s">
        <v>41</v>
      </c>
      <c r="B26" s="51">
        <v>4707.4033281437296</v>
      </c>
      <c r="C26" s="52">
        <v>392.28361067864398</v>
      </c>
      <c r="D26" s="52">
        <v>376.95251000000002</v>
      </c>
      <c r="E26" s="52">
        <v>369.2353</v>
      </c>
      <c r="F26" s="52">
        <v>384.55067000000003</v>
      </c>
      <c r="G26" s="52">
        <v>386.94031000000001</v>
      </c>
      <c r="H26" s="52">
        <v>337.5958</v>
      </c>
      <c r="I26" s="52">
        <v>510.12711000000002</v>
      </c>
      <c r="J26" s="52">
        <v>472.15507000000002</v>
      </c>
      <c r="K26" s="52">
        <v>344.87974000000003</v>
      </c>
      <c r="L26" s="52">
        <v>370.30161000000101</v>
      </c>
      <c r="M26" s="52">
        <v>436.05642</v>
      </c>
      <c r="N26" s="52">
        <v>482.52746000000002</v>
      </c>
      <c r="O26" s="52">
        <v>438.51422000000002</v>
      </c>
      <c r="P26" s="53">
        <v>4909.8362200000001</v>
      </c>
      <c r="Q26" s="81">
        <v>1.043003090609</v>
      </c>
    </row>
    <row r="27" spans="1:17" ht="14.4" customHeight="1" x14ac:dyDescent="0.3">
      <c r="A27" s="18" t="s">
        <v>42</v>
      </c>
      <c r="B27" s="54">
        <v>45044.768080856098</v>
      </c>
      <c r="C27" s="55">
        <v>3753.7306734046801</v>
      </c>
      <c r="D27" s="55">
        <v>3921.8488900000002</v>
      </c>
      <c r="E27" s="55">
        <v>3536.3016400000001</v>
      </c>
      <c r="F27" s="55">
        <v>3743.1896000000102</v>
      </c>
      <c r="G27" s="55">
        <v>3665.4768100000101</v>
      </c>
      <c r="H27" s="55">
        <v>3539.97318</v>
      </c>
      <c r="I27" s="55">
        <v>4018.6127999999999</v>
      </c>
      <c r="J27" s="55">
        <v>4768.3846000000003</v>
      </c>
      <c r="K27" s="55">
        <v>3742.3244300000001</v>
      </c>
      <c r="L27" s="55">
        <v>3764.2856000000102</v>
      </c>
      <c r="M27" s="55">
        <v>4093.2393500000198</v>
      </c>
      <c r="N27" s="55">
        <v>5413.8530900000096</v>
      </c>
      <c r="O27" s="55">
        <v>4364.6561300000203</v>
      </c>
      <c r="P27" s="56">
        <v>48572.146120000099</v>
      </c>
      <c r="Q27" s="82">
        <v>1.0783082739550001</v>
      </c>
    </row>
    <row r="28" spans="1:17" ht="14.4" customHeight="1" x14ac:dyDescent="0.3">
      <c r="A28" s="16" t="s">
        <v>43</v>
      </c>
      <c r="B28" s="51">
        <v>112.103853402884</v>
      </c>
      <c r="C28" s="52">
        <v>9.3419877835729999</v>
      </c>
      <c r="D28" s="52">
        <v>3.2505000000000002</v>
      </c>
      <c r="E28" s="52">
        <v>27.1723</v>
      </c>
      <c r="F28" s="52">
        <v>9.5076000000000001</v>
      </c>
      <c r="G28" s="52">
        <v>18.014399999999998</v>
      </c>
      <c r="H28" s="52">
        <v>30.753599999999999</v>
      </c>
      <c r="I28" s="52">
        <v>39.917999999999999</v>
      </c>
      <c r="J28" s="52">
        <v>9.8591999999999995</v>
      </c>
      <c r="K28" s="52">
        <v>14.8428</v>
      </c>
      <c r="L28" s="52">
        <v>20.771999999999998</v>
      </c>
      <c r="M28" s="52">
        <v>19.226400000000002</v>
      </c>
      <c r="N28" s="52">
        <v>24.9541</v>
      </c>
      <c r="O28" s="52">
        <v>10.578390000000001</v>
      </c>
      <c r="P28" s="53">
        <v>228.84929</v>
      </c>
      <c r="Q28" s="81">
        <v>2.041404314422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246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242</v>
      </c>
      <c r="G4" s="333" t="s">
        <v>51</v>
      </c>
      <c r="H4" s="126" t="s">
        <v>125</v>
      </c>
      <c r="I4" s="331" t="s">
        <v>52</v>
      </c>
      <c r="J4" s="333" t="s">
        <v>244</v>
      </c>
      <c r="K4" s="334" t="s">
        <v>245</v>
      </c>
    </row>
    <row r="5" spans="1:11" ht="42" thickBot="1" x14ac:dyDescent="0.35">
      <c r="A5" s="70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42" t="s">
        <v>250</v>
      </c>
      <c r="B6" s="424">
        <v>35989.406135288402</v>
      </c>
      <c r="C6" s="424">
        <v>40739.870929999997</v>
      </c>
      <c r="D6" s="425">
        <v>4750.46479471158</v>
      </c>
      <c r="E6" s="426">
        <v>1.13199619846</v>
      </c>
      <c r="F6" s="424">
        <v>40337.364752712398</v>
      </c>
      <c r="G6" s="425">
        <v>40337.364752712398</v>
      </c>
      <c r="H6" s="427">
        <v>3926.1419100000198</v>
      </c>
      <c r="I6" s="424">
        <v>43662.309900000102</v>
      </c>
      <c r="J6" s="425">
        <v>3324.9451472876899</v>
      </c>
      <c r="K6" s="428">
        <v>1.082428417614</v>
      </c>
    </row>
    <row r="7" spans="1:11" ht="14.4" customHeight="1" thickBot="1" x14ac:dyDescent="0.35">
      <c r="A7" s="443" t="s">
        <v>251</v>
      </c>
      <c r="B7" s="424">
        <v>6443.4560733284297</v>
      </c>
      <c r="C7" s="424">
        <v>6459.40553</v>
      </c>
      <c r="D7" s="425">
        <v>15.949456671568001</v>
      </c>
      <c r="E7" s="426">
        <v>1.0024752953210001</v>
      </c>
      <c r="F7" s="424">
        <v>6479.0842917752998</v>
      </c>
      <c r="G7" s="425">
        <v>6479.0842917752998</v>
      </c>
      <c r="H7" s="427">
        <v>624.092110000003</v>
      </c>
      <c r="I7" s="424">
        <v>6303.7477500000095</v>
      </c>
      <c r="J7" s="425">
        <v>-175.336541775287</v>
      </c>
      <c r="K7" s="428">
        <v>0.97293806749800005</v>
      </c>
    </row>
    <row r="8" spans="1:11" ht="14.4" customHeight="1" thickBot="1" x14ac:dyDescent="0.35">
      <c r="A8" s="444" t="s">
        <v>252</v>
      </c>
      <c r="B8" s="424">
        <v>6438.4560733284297</v>
      </c>
      <c r="C8" s="424">
        <v>6454.5545300000003</v>
      </c>
      <c r="D8" s="425">
        <v>16.098456671568002</v>
      </c>
      <c r="E8" s="426">
        <v>1.0025003597890001</v>
      </c>
      <c r="F8" s="424">
        <v>6474.2887011052098</v>
      </c>
      <c r="G8" s="425">
        <v>6474.2887011052098</v>
      </c>
      <c r="H8" s="427">
        <v>623.67811000000302</v>
      </c>
      <c r="I8" s="424">
        <v>6298.7507500000102</v>
      </c>
      <c r="J8" s="425">
        <v>-175.53795110519701</v>
      </c>
      <c r="K8" s="428">
        <v>0.97288691326400001</v>
      </c>
    </row>
    <row r="9" spans="1:11" ht="14.4" customHeight="1" thickBot="1" x14ac:dyDescent="0.35">
      <c r="A9" s="445" t="s">
        <v>253</v>
      </c>
      <c r="B9" s="429">
        <v>0</v>
      </c>
      <c r="C9" s="429">
        <v>2.00000000000005E-5</v>
      </c>
      <c r="D9" s="430">
        <v>2.00000000000005E-5</v>
      </c>
      <c r="E9" s="431" t="s">
        <v>248</v>
      </c>
      <c r="F9" s="429">
        <v>0</v>
      </c>
      <c r="G9" s="430">
        <v>0</v>
      </c>
      <c r="H9" s="432">
        <v>-6.8999999999999997E-4</v>
      </c>
      <c r="I9" s="429">
        <v>-1.31E-3</v>
      </c>
      <c r="J9" s="430">
        <v>-1.31E-3</v>
      </c>
      <c r="K9" s="433" t="s">
        <v>248</v>
      </c>
    </row>
    <row r="10" spans="1:11" ht="14.4" customHeight="1" thickBot="1" x14ac:dyDescent="0.35">
      <c r="A10" s="446" t="s">
        <v>254</v>
      </c>
      <c r="B10" s="424">
        <v>0</v>
      </c>
      <c r="C10" s="424">
        <v>2.00000000000005E-5</v>
      </c>
      <c r="D10" s="425">
        <v>2.00000000000005E-5</v>
      </c>
      <c r="E10" s="434" t="s">
        <v>248</v>
      </c>
      <c r="F10" s="424">
        <v>0</v>
      </c>
      <c r="G10" s="425">
        <v>0</v>
      </c>
      <c r="H10" s="427">
        <v>-6.8999999999999997E-4</v>
      </c>
      <c r="I10" s="424">
        <v>-1.31E-3</v>
      </c>
      <c r="J10" s="425">
        <v>-1.31E-3</v>
      </c>
      <c r="K10" s="435" t="s">
        <v>248</v>
      </c>
    </row>
    <row r="11" spans="1:11" ht="14.4" customHeight="1" thickBot="1" x14ac:dyDescent="0.35">
      <c r="A11" s="445" t="s">
        <v>255</v>
      </c>
      <c r="B11" s="429">
        <v>120.036189250563</v>
      </c>
      <c r="C11" s="429">
        <v>120.11323</v>
      </c>
      <c r="D11" s="430">
        <v>7.7040749436000006E-2</v>
      </c>
      <c r="E11" s="436">
        <v>1.000641812689</v>
      </c>
      <c r="F11" s="429">
        <v>179.72275757160401</v>
      </c>
      <c r="G11" s="430">
        <v>179.72275757160401</v>
      </c>
      <c r="H11" s="432">
        <v>24.895630000000001</v>
      </c>
      <c r="I11" s="429">
        <v>172.02681000000001</v>
      </c>
      <c r="J11" s="430">
        <v>-7.6959475716029999</v>
      </c>
      <c r="K11" s="437">
        <v>0.95717878094200004</v>
      </c>
    </row>
    <row r="12" spans="1:11" ht="14.4" customHeight="1" thickBot="1" x14ac:dyDescent="0.35">
      <c r="A12" s="446" t="s">
        <v>256</v>
      </c>
      <c r="B12" s="424">
        <v>120.036189250563</v>
      </c>
      <c r="C12" s="424">
        <v>120.11323</v>
      </c>
      <c r="D12" s="425">
        <v>7.7040749436000006E-2</v>
      </c>
      <c r="E12" s="426">
        <v>1.000641812689</v>
      </c>
      <c r="F12" s="424">
        <v>179.72275757160401</v>
      </c>
      <c r="G12" s="425">
        <v>179.72275757160401</v>
      </c>
      <c r="H12" s="427">
        <v>24.895630000000001</v>
      </c>
      <c r="I12" s="424">
        <v>172.02681000000001</v>
      </c>
      <c r="J12" s="425">
        <v>-7.6959475716029999</v>
      </c>
      <c r="K12" s="428">
        <v>0.95717878094200004</v>
      </c>
    </row>
    <row r="13" spans="1:11" ht="14.4" customHeight="1" thickBot="1" x14ac:dyDescent="0.35">
      <c r="A13" s="445" t="s">
        <v>257</v>
      </c>
      <c r="B13" s="429">
        <v>5494.6772398767298</v>
      </c>
      <c r="C13" s="429">
        <v>5557.6697400000003</v>
      </c>
      <c r="D13" s="430">
        <v>62.992500123268997</v>
      </c>
      <c r="E13" s="436">
        <v>1.011464276676</v>
      </c>
      <c r="F13" s="429">
        <v>5495.2196288160203</v>
      </c>
      <c r="G13" s="430">
        <v>5495.2196288160203</v>
      </c>
      <c r="H13" s="432">
        <v>547.41619000000196</v>
      </c>
      <c r="I13" s="429">
        <v>5337.7118200000104</v>
      </c>
      <c r="J13" s="430">
        <v>-157.50780881601301</v>
      </c>
      <c r="K13" s="437">
        <v>0.97133730415599995</v>
      </c>
    </row>
    <row r="14" spans="1:11" ht="14.4" customHeight="1" thickBot="1" x14ac:dyDescent="0.35">
      <c r="A14" s="446" t="s">
        <v>258</v>
      </c>
      <c r="B14" s="424">
        <v>4534.6772398767298</v>
      </c>
      <c r="C14" s="424">
        <v>4609.4217399999998</v>
      </c>
      <c r="D14" s="425">
        <v>74.744500123269006</v>
      </c>
      <c r="E14" s="426">
        <v>1.0164828710330001</v>
      </c>
      <c r="F14" s="424">
        <v>4565</v>
      </c>
      <c r="G14" s="425">
        <v>4565</v>
      </c>
      <c r="H14" s="427">
        <v>488.73670000000197</v>
      </c>
      <c r="I14" s="424">
        <v>4450.9273800000101</v>
      </c>
      <c r="J14" s="425">
        <v>-114.07261999999101</v>
      </c>
      <c r="K14" s="428">
        <v>0.97501147426000001</v>
      </c>
    </row>
    <row r="15" spans="1:11" ht="14.4" customHeight="1" thickBot="1" x14ac:dyDescent="0.35">
      <c r="A15" s="446" t="s">
        <v>259</v>
      </c>
      <c r="B15" s="424">
        <v>630</v>
      </c>
      <c r="C15" s="424">
        <v>626.79485</v>
      </c>
      <c r="D15" s="425">
        <v>-3.2051499999990001</v>
      </c>
      <c r="E15" s="426">
        <v>0.99491246031699998</v>
      </c>
      <c r="F15" s="424">
        <v>620</v>
      </c>
      <c r="G15" s="425">
        <v>620</v>
      </c>
      <c r="H15" s="427">
        <v>39.955970000000001</v>
      </c>
      <c r="I15" s="424">
        <v>564.49549000000104</v>
      </c>
      <c r="J15" s="425">
        <v>-55.504509999999001</v>
      </c>
      <c r="K15" s="428">
        <v>0.91047659677399995</v>
      </c>
    </row>
    <row r="16" spans="1:11" ht="14.4" customHeight="1" thickBot="1" x14ac:dyDescent="0.35">
      <c r="A16" s="446" t="s">
        <v>260</v>
      </c>
      <c r="B16" s="424">
        <v>30</v>
      </c>
      <c r="C16" s="424">
        <v>22.322410000000001</v>
      </c>
      <c r="D16" s="425">
        <v>-7.6775900000000004</v>
      </c>
      <c r="E16" s="426">
        <v>0.74408033333300005</v>
      </c>
      <c r="F16" s="424">
        <v>20</v>
      </c>
      <c r="G16" s="425">
        <v>20</v>
      </c>
      <c r="H16" s="427">
        <v>1.3941399999999999</v>
      </c>
      <c r="I16" s="424">
        <v>16.656790000000001</v>
      </c>
      <c r="J16" s="425">
        <v>-3.3432099999989999</v>
      </c>
      <c r="K16" s="428">
        <v>0.83283949999999995</v>
      </c>
    </row>
    <row r="17" spans="1:11" ht="14.4" customHeight="1" thickBot="1" x14ac:dyDescent="0.35">
      <c r="A17" s="446" t="s">
        <v>261</v>
      </c>
      <c r="B17" s="424">
        <v>260</v>
      </c>
      <c r="C17" s="424">
        <v>266.88279999999997</v>
      </c>
      <c r="D17" s="425">
        <v>6.8827999999990004</v>
      </c>
      <c r="E17" s="426">
        <v>1.0264723076919999</v>
      </c>
      <c r="F17" s="424">
        <v>260</v>
      </c>
      <c r="G17" s="425">
        <v>260</v>
      </c>
      <c r="H17" s="427">
        <v>15.78858</v>
      </c>
      <c r="I17" s="424">
        <v>286.48586000000103</v>
      </c>
      <c r="J17" s="425">
        <v>26.485859999999999</v>
      </c>
      <c r="K17" s="428">
        <v>1.101868692307</v>
      </c>
    </row>
    <row r="18" spans="1:11" ht="14.4" customHeight="1" thickBot="1" x14ac:dyDescent="0.35">
      <c r="A18" s="446" t="s">
        <v>262</v>
      </c>
      <c r="B18" s="424">
        <v>0</v>
      </c>
      <c r="C18" s="424">
        <v>0.216</v>
      </c>
      <c r="D18" s="425">
        <v>0.216</v>
      </c>
      <c r="E18" s="434" t="s">
        <v>263</v>
      </c>
      <c r="F18" s="424">
        <v>0.219628816023</v>
      </c>
      <c r="G18" s="425">
        <v>0.219628816023</v>
      </c>
      <c r="H18" s="427">
        <v>0</v>
      </c>
      <c r="I18" s="424">
        <v>0</v>
      </c>
      <c r="J18" s="425">
        <v>-0.219628816023</v>
      </c>
      <c r="K18" s="428">
        <v>0</v>
      </c>
    </row>
    <row r="19" spans="1:11" ht="14.4" customHeight="1" thickBot="1" x14ac:dyDescent="0.35">
      <c r="A19" s="446" t="s">
        <v>264</v>
      </c>
      <c r="B19" s="424">
        <v>40</v>
      </c>
      <c r="C19" s="424">
        <v>32.031939999999999</v>
      </c>
      <c r="D19" s="425">
        <v>-7.9680600000000004</v>
      </c>
      <c r="E19" s="426">
        <v>0.80079849999999997</v>
      </c>
      <c r="F19" s="424">
        <v>30</v>
      </c>
      <c r="G19" s="425">
        <v>30</v>
      </c>
      <c r="H19" s="427">
        <v>1.5407999999999999</v>
      </c>
      <c r="I19" s="424">
        <v>19.1463</v>
      </c>
      <c r="J19" s="425">
        <v>-10.8537</v>
      </c>
      <c r="K19" s="428">
        <v>0.63821000000000006</v>
      </c>
    </row>
    <row r="20" spans="1:11" ht="14.4" customHeight="1" thickBot="1" x14ac:dyDescent="0.35">
      <c r="A20" s="445" t="s">
        <v>265</v>
      </c>
      <c r="B20" s="429">
        <v>773.78029363632697</v>
      </c>
      <c r="C20" s="429">
        <v>723.19317000000001</v>
      </c>
      <c r="D20" s="430">
        <v>-50.587123636325998</v>
      </c>
      <c r="E20" s="436">
        <v>0.93462340143199996</v>
      </c>
      <c r="F20" s="429">
        <v>745.94810342407402</v>
      </c>
      <c r="G20" s="430">
        <v>745.94810342407402</v>
      </c>
      <c r="H20" s="432">
        <v>41.00694</v>
      </c>
      <c r="I20" s="429">
        <v>729.32803000000104</v>
      </c>
      <c r="J20" s="430">
        <v>-16.620073424072999</v>
      </c>
      <c r="K20" s="437">
        <v>0.97771953122699995</v>
      </c>
    </row>
    <row r="21" spans="1:11" ht="14.4" customHeight="1" thickBot="1" x14ac:dyDescent="0.35">
      <c r="A21" s="446" t="s">
        <v>266</v>
      </c>
      <c r="B21" s="424">
        <v>0</v>
      </c>
      <c r="C21" s="424">
        <v>2.2654999999999998</v>
      </c>
      <c r="D21" s="425">
        <v>2.2654999999999998</v>
      </c>
      <c r="E21" s="434" t="s">
        <v>248</v>
      </c>
      <c r="F21" s="424">
        <v>0</v>
      </c>
      <c r="G21" s="425">
        <v>0</v>
      </c>
      <c r="H21" s="427">
        <v>0</v>
      </c>
      <c r="I21" s="424">
        <v>0</v>
      </c>
      <c r="J21" s="425">
        <v>0</v>
      </c>
      <c r="K21" s="428">
        <v>11</v>
      </c>
    </row>
    <row r="22" spans="1:11" ht="14.4" customHeight="1" thickBot="1" x14ac:dyDescent="0.35">
      <c r="A22" s="446" t="s">
        <v>267</v>
      </c>
      <c r="B22" s="424">
        <v>14</v>
      </c>
      <c r="C22" s="424">
        <v>9.6347299999999994</v>
      </c>
      <c r="D22" s="425">
        <v>-4.3652699999999998</v>
      </c>
      <c r="E22" s="426">
        <v>0.688195</v>
      </c>
      <c r="F22" s="424">
        <v>10</v>
      </c>
      <c r="G22" s="425">
        <v>10</v>
      </c>
      <c r="H22" s="427">
        <v>1.19797</v>
      </c>
      <c r="I22" s="424">
        <v>8.86313</v>
      </c>
      <c r="J22" s="425">
        <v>-1.136869999999</v>
      </c>
      <c r="K22" s="428">
        <v>0.88631300000000002</v>
      </c>
    </row>
    <row r="23" spans="1:11" ht="14.4" customHeight="1" thickBot="1" x14ac:dyDescent="0.35">
      <c r="A23" s="446" t="s">
        <v>268</v>
      </c>
      <c r="B23" s="424">
        <v>14.165446794837999</v>
      </c>
      <c r="C23" s="424">
        <v>13.521269999999999</v>
      </c>
      <c r="D23" s="425">
        <v>-0.64417679483800006</v>
      </c>
      <c r="E23" s="426">
        <v>0.954524781027</v>
      </c>
      <c r="F23" s="424">
        <v>13.003130711428</v>
      </c>
      <c r="G23" s="425">
        <v>13.003130711428</v>
      </c>
      <c r="H23" s="427">
        <v>0</v>
      </c>
      <c r="I23" s="424">
        <v>21.885300000000001</v>
      </c>
      <c r="J23" s="425">
        <v>8.8821692885709993</v>
      </c>
      <c r="K23" s="428">
        <v>1.6830792895710001</v>
      </c>
    </row>
    <row r="24" spans="1:11" ht="14.4" customHeight="1" thickBot="1" x14ac:dyDescent="0.35">
      <c r="A24" s="446" t="s">
        <v>269</v>
      </c>
      <c r="B24" s="424">
        <v>110</v>
      </c>
      <c r="C24" s="424">
        <v>107.49579</v>
      </c>
      <c r="D24" s="425">
        <v>-2.50421</v>
      </c>
      <c r="E24" s="426">
        <v>0.97723445454500002</v>
      </c>
      <c r="F24" s="424">
        <v>107</v>
      </c>
      <c r="G24" s="425">
        <v>107</v>
      </c>
      <c r="H24" s="427">
        <v>10.176550000000001</v>
      </c>
      <c r="I24" s="424">
        <v>82.385459999999995</v>
      </c>
      <c r="J24" s="425">
        <v>-24.614539999999</v>
      </c>
      <c r="K24" s="428">
        <v>0.76995757009300003</v>
      </c>
    </row>
    <row r="25" spans="1:11" ht="14.4" customHeight="1" thickBot="1" x14ac:dyDescent="0.35">
      <c r="A25" s="446" t="s">
        <v>270</v>
      </c>
      <c r="B25" s="424">
        <v>0.14696493315100001</v>
      </c>
      <c r="C25" s="424">
        <v>0</v>
      </c>
      <c r="D25" s="425">
        <v>-0.14696493315100001</v>
      </c>
      <c r="E25" s="426">
        <v>0</v>
      </c>
      <c r="F25" s="424">
        <v>0</v>
      </c>
      <c r="G25" s="425">
        <v>0</v>
      </c>
      <c r="H25" s="427">
        <v>0</v>
      </c>
      <c r="I25" s="424">
        <v>0</v>
      </c>
      <c r="J25" s="425">
        <v>0</v>
      </c>
      <c r="K25" s="428">
        <v>12</v>
      </c>
    </row>
    <row r="26" spans="1:11" ht="14.4" customHeight="1" thickBot="1" x14ac:dyDescent="0.35">
      <c r="A26" s="446" t="s">
        <v>271</v>
      </c>
      <c r="B26" s="424">
        <v>115.091108059665</v>
      </c>
      <c r="C26" s="424">
        <v>177.98741999999999</v>
      </c>
      <c r="D26" s="425">
        <v>62.896311940334002</v>
      </c>
      <c r="E26" s="426">
        <v>1.5464914970470001</v>
      </c>
      <c r="F26" s="424">
        <v>199.31178873797401</v>
      </c>
      <c r="G26" s="425">
        <v>199.31178873797401</v>
      </c>
      <c r="H26" s="427">
        <v>1.80945</v>
      </c>
      <c r="I26" s="424">
        <v>135.93555000000001</v>
      </c>
      <c r="J26" s="425">
        <v>-63.376238737972997</v>
      </c>
      <c r="K26" s="428">
        <v>0.68202463517400003</v>
      </c>
    </row>
    <row r="27" spans="1:11" ht="14.4" customHeight="1" thickBot="1" x14ac:dyDescent="0.35">
      <c r="A27" s="446" t="s">
        <v>272</v>
      </c>
      <c r="B27" s="424">
        <v>0</v>
      </c>
      <c r="C27" s="424">
        <v>-2.65</v>
      </c>
      <c r="D27" s="425">
        <v>-2.65</v>
      </c>
      <c r="E27" s="434" t="s">
        <v>248</v>
      </c>
      <c r="F27" s="424">
        <v>0</v>
      </c>
      <c r="G27" s="425">
        <v>0</v>
      </c>
      <c r="H27" s="427">
        <v>0</v>
      </c>
      <c r="I27" s="424">
        <v>0</v>
      </c>
      <c r="J27" s="425">
        <v>0</v>
      </c>
      <c r="K27" s="435" t="s">
        <v>248</v>
      </c>
    </row>
    <row r="28" spans="1:11" ht="14.4" customHeight="1" thickBot="1" x14ac:dyDescent="0.35">
      <c r="A28" s="446" t="s">
        <v>273</v>
      </c>
      <c r="B28" s="424">
        <v>170.37677384867101</v>
      </c>
      <c r="C28" s="424">
        <v>166.34707</v>
      </c>
      <c r="D28" s="425">
        <v>-4.0297038486699996</v>
      </c>
      <c r="E28" s="426">
        <v>0.97634827941799995</v>
      </c>
      <c r="F28" s="424">
        <v>166</v>
      </c>
      <c r="G28" s="425">
        <v>166</v>
      </c>
      <c r="H28" s="427">
        <v>4.2424900000000001</v>
      </c>
      <c r="I28" s="424">
        <v>185.01132999999999</v>
      </c>
      <c r="J28" s="425">
        <v>19.011330000000001</v>
      </c>
      <c r="K28" s="428">
        <v>1.114526084337</v>
      </c>
    </row>
    <row r="29" spans="1:11" ht="14.4" customHeight="1" thickBot="1" x14ac:dyDescent="0.35">
      <c r="A29" s="446" t="s">
        <v>274</v>
      </c>
      <c r="B29" s="424">
        <v>350.00000000000102</v>
      </c>
      <c r="C29" s="424">
        <v>248.59138999999999</v>
      </c>
      <c r="D29" s="425">
        <v>-101.408610000001</v>
      </c>
      <c r="E29" s="426">
        <v>0.71026111428500005</v>
      </c>
      <c r="F29" s="424">
        <v>250.63318397467199</v>
      </c>
      <c r="G29" s="425">
        <v>250.63318397467199</v>
      </c>
      <c r="H29" s="427">
        <v>23.580480000000001</v>
      </c>
      <c r="I29" s="424">
        <v>295.24725999999998</v>
      </c>
      <c r="J29" s="425">
        <v>44.614076025328004</v>
      </c>
      <c r="K29" s="428">
        <v>1.178005463274</v>
      </c>
    </row>
    <row r="30" spans="1:11" ht="14.4" customHeight="1" thickBot="1" x14ac:dyDescent="0.35">
      <c r="A30" s="445" t="s">
        <v>275</v>
      </c>
      <c r="B30" s="429">
        <v>18.962350564809999</v>
      </c>
      <c r="C30" s="429">
        <v>38.049599999999998</v>
      </c>
      <c r="D30" s="430">
        <v>19.087249435189001</v>
      </c>
      <c r="E30" s="436">
        <v>2.00658667658</v>
      </c>
      <c r="F30" s="429">
        <v>36.149172305333998</v>
      </c>
      <c r="G30" s="430">
        <v>36.149172305333998</v>
      </c>
      <c r="H30" s="432">
        <v>10.241440000000001</v>
      </c>
      <c r="I30" s="429">
        <v>45.733629999999998</v>
      </c>
      <c r="J30" s="430">
        <v>9.5844576946649997</v>
      </c>
      <c r="K30" s="437">
        <v>1.2651362972769999</v>
      </c>
    </row>
    <row r="31" spans="1:11" ht="14.4" customHeight="1" thickBot="1" x14ac:dyDescent="0.35">
      <c r="A31" s="446" t="s">
        <v>276</v>
      </c>
      <c r="B31" s="424">
        <v>0</v>
      </c>
      <c r="C31" s="424">
        <v>4.3618199999999998</v>
      </c>
      <c r="D31" s="425">
        <v>4.3618199999999998</v>
      </c>
      <c r="E31" s="434" t="s">
        <v>248</v>
      </c>
      <c r="F31" s="424">
        <v>5.4022338968539998</v>
      </c>
      <c r="G31" s="425">
        <v>5.4022338968539998</v>
      </c>
      <c r="H31" s="427">
        <v>0</v>
      </c>
      <c r="I31" s="424">
        <v>3.5139999999999998</v>
      </c>
      <c r="J31" s="425">
        <v>-1.888233896854</v>
      </c>
      <c r="K31" s="428">
        <v>0.65047165063400003</v>
      </c>
    </row>
    <row r="32" spans="1:11" ht="14.4" customHeight="1" thickBot="1" x14ac:dyDescent="0.35">
      <c r="A32" s="446" t="s">
        <v>277</v>
      </c>
      <c r="B32" s="424">
        <v>18.962350564809999</v>
      </c>
      <c r="C32" s="424">
        <v>30.674779999999998</v>
      </c>
      <c r="D32" s="425">
        <v>11.71242943519</v>
      </c>
      <c r="E32" s="426">
        <v>1.6176675932210001</v>
      </c>
      <c r="F32" s="424">
        <v>30.746938408479</v>
      </c>
      <c r="G32" s="425">
        <v>30.746938408479</v>
      </c>
      <c r="H32" s="427">
        <v>10.241440000000001</v>
      </c>
      <c r="I32" s="424">
        <v>41.77563</v>
      </c>
      <c r="J32" s="425">
        <v>11.028691591519999</v>
      </c>
      <c r="K32" s="428">
        <v>1.3586923499500001</v>
      </c>
    </row>
    <row r="33" spans="1:11" ht="14.4" customHeight="1" thickBot="1" x14ac:dyDescent="0.35">
      <c r="A33" s="446" t="s">
        <v>278</v>
      </c>
      <c r="B33" s="424">
        <v>0</v>
      </c>
      <c r="C33" s="424">
        <v>3.0129999999999999</v>
      </c>
      <c r="D33" s="425">
        <v>3.0129999999999999</v>
      </c>
      <c r="E33" s="434" t="s">
        <v>263</v>
      </c>
      <c r="F33" s="424">
        <v>0</v>
      </c>
      <c r="G33" s="425">
        <v>0</v>
      </c>
      <c r="H33" s="427">
        <v>0</v>
      </c>
      <c r="I33" s="424">
        <v>0</v>
      </c>
      <c r="J33" s="425">
        <v>0</v>
      </c>
      <c r="K33" s="435" t="s">
        <v>248</v>
      </c>
    </row>
    <row r="34" spans="1:11" ht="14.4" customHeight="1" thickBot="1" x14ac:dyDescent="0.35">
      <c r="A34" s="446" t="s">
        <v>279</v>
      </c>
      <c r="B34" s="424">
        <v>0</v>
      </c>
      <c r="C34" s="424">
        <v>0</v>
      </c>
      <c r="D34" s="425">
        <v>0</v>
      </c>
      <c r="E34" s="426">
        <v>1</v>
      </c>
      <c r="F34" s="424">
        <v>0</v>
      </c>
      <c r="G34" s="425">
        <v>0</v>
      </c>
      <c r="H34" s="427">
        <v>0</v>
      </c>
      <c r="I34" s="424">
        <v>0.44400000000000001</v>
      </c>
      <c r="J34" s="425">
        <v>0.44400000000000001</v>
      </c>
      <c r="K34" s="435" t="s">
        <v>263</v>
      </c>
    </row>
    <row r="35" spans="1:11" ht="14.4" customHeight="1" thickBot="1" x14ac:dyDescent="0.35">
      <c r="A35" s="445" t="s">
        <v>280</v>
      </c>
      <c r="B35" s="429">
        <v>31</v>
      </c>
      <c r="C35" s="429">
        <v>15.52877</v>
      </c>
      <c r="D35" s="430">
        <v>-15.47123</v>
      </c>
      <c r="E35" s="436">
        <v>0.50092806451600003</v>
      </c>
      <c r="F35" s="429">
        <v>17.249038988174</v>
      </c>
      <c r="G35" s="430">
        <v>17.249038988174</v>
      </c>
      <c r="H35" s="432">
        <v>0.1186</v>
      </c>
      <c r="I35" s="429">
        <v>13.95177</v>
      </c>
      <c r="J35" s="430">
        <v>-3.2972689881739998</v>
      </c>
      <c r="K35" s="437">
        <v>0.80884332220199995</v>
      </c>
    </row>
    <row r="36" spans="1:11" ht="14.4" customHeight="1" thickBot="1" x14ac:dyDescent="0.35">
      <c r="A36" s="446" t="s">
        <v>281</v>
      </c>
      <c r="B36" s="424">
        <v>2</v>
      </c>
      <c r="C36" s="424">
        <v>0.34001999999999999</v>
      </c>
      <c r="D36" s="425">
        <v>-1.65998</v>
      </c>
      <c r="E36" s="426">
        <v>0.17000999999999999</v>
      </c>
      <c r="F36" s="424">
        <v>0</v>
      </c>
      <c r="G36" s="425">
        <v>0</v>
      </c>
      <c r="H36" s="427">
        <v>0</v>
      </c>
      <c r="I36" s="424">
        <v>0.34848000000000001</v>
      </c>
      <c r="J36" s="425">
        <v>0.34848000000000001</v>
      </c>
      <c r="K36" s="435" t="s">
        <v>248</v>
      </c>
    </row>
    <row r="37" spans="1:11" ht="14.4" customHeight="1" thickBot="1" x14ac:dyDescent="0.35">
      <c r="A37" s="446" t="s">
        <v>282</v>
      </c>
      <c r="B37" s="424">
        <v>27</v>
      </c>
      <c r="C37" s="424">
        <v>13.63311</v>
      </c>
      <c r="D37" s="425">
        <v>-13.36689</v>
      </c>
      <c r="E37" s="426">
        <v>0.50492999999900001</v>
      </c>
      <c r="F37" s="424">
        <v>15.249038988174</v>
      </c>
      <c r="G37" s="425">
        <v>15.249038988174</v>
      </c>
      <c r="H37" s="427">
        <v>0.1186</v>
      </c>
      <c r="I37" s="424">
        <v>12.46893</v>
      </c>
      <c r="J37" s="425">
        <v>-2.7801089881740002</v>
      </c>
      <c r="K37" s="428">
        <v>0.81768628237200003</v>
      </c>
    </row>
    <row r="38" spans="1:11" ht="14.4" customHeight="1" thickBot="1" x14ac:dyDescent="0.35">
      <c r="A38" s="446" t="s">
        <v>283</v>
      </c>
      <c r="B38" s="424">
        <v>2</v>
      </c>
      <c r="C38" s="424">
        <v>1.5556399999999999</v>
      </c>
      <c r="D38" s="425">
        <v>-0.44435999999999998</v>
      </c>
      <c r="E38" s="426">
        <v>0.77781999999999996</v>
      </c>
      <c r="F38" s="424">
        <v>2</v>
      </c>
      <c r="G38" s="425">
        <v>2</v>
      </c>
      <c r="H38" s="427">
        <v>0</v>
      </c>
      <c r="I38" s="424">
        <v>1.13436</v>
      </c>
      <c r="J38" s="425">
        <v>-0.86563999999899999</v>
      </c>
      <c r="K38" s="428">
        <v>0.56718000000000002</v>
      </c>
    </row>
    <row r="39" spans="1:11" ht="14.4" customHeight="1" thickBot="1" x14ac:dyDescent="0.35">
      <c r="A39" s="444" t="s">
        <v>29</v>
      </c>
      <c r="B39" s="424">
        <v>4.9999999999989999</v>
      </c>
      <c r="C39" s="424">
        <v>4.851</v>
      </c>
      <c r="D39" s="425">
        <v>-0.14899999999899999</v>
      </c>
      <c r="E39" s="426">
        <v>0.97019999999999995</v>
      </c>
      <c r="F39" s="424">
        <v>4.7955906700890001</v>
      </c>
      <c r="G39" s="425">
        <v>4.7955906700890001</v>
      </c>
      <c r="H39" s="427">
        <v>0.41399999999999998</v>
      </c>
      <c r="I39" s="424">
        <v>4.9969999999999999</v>
      </c>
      <c r="J39" s="425">
        <v>0.20140932990999999</v>
      </c>
      <c r="K39" s="428">
        <v>1.0419988576520001</v>
      </c>
    </row>
    <row r="40" spans="1:11" ht="14.4" customHeight="1" thickBot="1" x14ac:dyDescent="0.35">
      <c r="A40" s="445" t="s">
        <v>284</v>
      </c>
      <c r="B40" s="429">
        <v>4.9999999999989999</v>
      </c>
      <c r="C40" s="429">
        <v>4.851</v>
      </c>
      <c r="D40" s="430">
        <v>-0.14899999999899999</v>
      </c>
      <c r="E40" s="436">
        <v>0.97019999999999995</v>
      </c>
      <c r="F40" s="429">
        <v>4.7955906700890001</v>
      </c>
      <c r="G40" s="430">
        <v>4.7955906700890001</v>
      </c>
      <c r="H40" s="432">
        <v>0.41399999999999998</v>
      </c>
      <c r="I40" s="429">
        <v>4.9969999999999999</v>
      </c>
      <c r="J40" s="430">
        <v>0.20140932990999999</v>
      </c>
      <c r="K40" s="437">
        <v>1.0419988576520001</v>
      </c>
    </row>
    <row r="41" spans="1:11" ht="14.4" customHeight="1" thickBot="1" x14ac:dyDescent="0.35">
      <c r="A41" s="446" t="s">
        <v>285</v>
      </c>
      <c r="B41" s="424">
        <v>4.9999999999989999</v>
      </c>
      <c r="C41" s="424">
        <v>4.851</v>
      </c>
      <c r="D41" s="425">
        <v>-0.14899999999899999</v>
      </c>
      <c r="E41" s="426">
        <v>0.97019999999999995</v>
      </c>
      <c r="F41" s="424">
        <v>4.7955906700890001</v>
      </c>
      <c r="G41" s="425">
        <v>4.7955906700890001</v>
      </c>
      <c r="H41" s="427">
        <v>0.41399999999999998</v>
      </c>
      <c r="I41" s="424">
        <v>4.9969999999999999</v>
      </c>
      <c r="J41" s="425">
        <v>0.20140932990999999</v>
      </c>
      <c r="K41" s="428">
        <v>1.0419988576520001</v>
      </c>
    </row>
    <row r="42" spans="1:11" ht="14.4" customHeight="1" thickBot="1" x14ac:dyDescent="0.35">
      <c r="A42" s="447" t="s">
        <v>286</v>
      </c>
      <c r="B42" s="429">
        <v>438.95006195997701</v>
      </c>
      <c r="C42" s="429">
        <v>775.20012999999994</v>
      </c>
      <c r="D42" s="430">
        <v>336.250068040023</v>
      </c>
      <c r="E42" s="436">
        <v>1.7660326246189999</v>
      </c>
      <c r="F42" s="429">
        <v>698.32211929182802</v>
      </c>
      <c r="G42" s="430">
        <v>698.32211929182802</v>
      </c>
      <c r="H42" s="432">
        <v>92.937709999999996</v>
      </c>
      <c r="I42" s="429">
        <v>1033.39303</v>
      </c>
      <c r="J42" s="430">
        <v>335.07091070817501</v>
      </c>
      <c r="K42" s="437">
        <v>1.479822851734</v>
      </c>
    </row>
    <row r="43" spans="1:11" ht="14.4" customHeight="1" thickBot="1" x14ac:dyDescent="0.35">
      <c r="A43" s="444" t="s">
        <v>32</v>
      </c>
      <c r="B43" s="424">
        <v>49.311378882174999</v>
      </c>
      <c r="C43" s="424">
        <v>246.22295</v>
      </c>
      <c r="D43" s="425">
        <v>196.91157111782499</v>
      </c>
      <c r="E43" s="426">
        <v>4.9932278427719998</v>
      </c>
      <c r="F43" s="424">
        <v>226.16810232862699</v>
      </c>
      <c r="G43" s="425">
        <v>226.16810232862699</v>
      </c>
      <c r="H43" s="427">
        <v>31.106999999999999</v>
      </c>
      <c r="I43" s="424">
        <v>141.014000000001</v>
      </c>
      <c r="J43" s="425">
        <v>-85.154102328625996</v>
      </c>
      <c r="K43" s="428">
        <v>0.62349198913600001</v>
      </c>
    </row>
    <row r="44" spans="1:11" ht="14.4" customHeight="1" thickBot="1" x14ac:dyDescent="0.35">
      <c r="A44" s="448" t="s">
        <v>287</v>
      </c>
      <c r="B44" s="424">
        <v>49.311378882174999</v>
      </c>
      <c r="C44" s="424">
        <v>246.22295</v>
      </c>
      <c r="D44" s="425">
        <v>196.91157111782499</v>
      </c>
      <c r="E44" s="426">
        <v>4.9932278427719998</v>
      </c>
      <c r="F44" s="424">
        <v>226.16810232862699</v>
      </c>
      <c r="G44" s="425">
        <v>226.16810232862699</v>
      </c>
      <c r="H44" s="427">
        <v>31.106999999999999</v>
      </c>
      <c r="I44" s="424">
        <v>141.014000000001</v>
      </c>
      <c r="J44" s="425">
        <v>-85.154102328625996</v>
      </c>
      <c r="K44" s="428">
        <v>0.62349198913600001</v>
      </c>
    </row>
    <row r="45" spans="1:11" ht="14.4" customHeight="1" thickBot="1" x14ac:dyDescent="0.35">
      <c r="A45" s="446" t="s">
        <v>288</v>
      </c>
      <c r="B45" s="424">
        <v>26.555506787317999</v>
      </c>
      <c r="C45" s="424">
        <v>240.29509999999999</v>
      </c>
      <c r="D45" s="425">
        <v>213.739593212682</v>
      </c>
      <c r="E45" s="426">
        <v>9.0487860738079995</v>
      </c>
      <c r="F45" s="424">
        <v>223.729692306792</v>
      </c>
      <c r="G45" s="425">
        <v>223.729692306792</v>
      </c>
      <c r="H45" s="427">
        <v>0</v>
      </c>
      <c r="I45" s="424">
        <v>109.907</v>
      </c>
      <c r="J45" s="425">
        <v>-113.82269230679201</v>
      </c>
      <c r="K45" s="428">
        <v>0.49124905535199997</v>
      </c>
    </row>
    <row r="46" spans="1:11" ht="14.4" customHeight="1" thickBot="1" x14ac:dyDescent="0.35">
      <c r="A46" s="446" t="s">
        <v>289</v>
      </c>
      <c r="B46" s="424">
        <v>0</v>
      </c>
      <c r="C46" s="424">
        <v>1.8089999999999999</v>
      </c>
      <c r="D46" s="425">
        <v>1.8089999999999999</v>
      </c>
      <c r="E46" s="434" t="s">
        <v>263</v>
      </c>
      <c r="F46" s="424">
        <v>2.325890868274</v>
      </c>
      <c r="G46" s="425">
        <v>2.325890868274</v>
      </c>
      <c r="H46" s="427">
        <v>0.85499999999999998</v>
      </c>
      <c r="I46" s="424">
        <v>0.85499999999999998</v>
      </c>
      <c r="J46" s="425">
        <v>-1.4708908682740001</v>
      </c>
      <c r="K46" s="428">
        <v>0.367601082089</v>
      </c>
    </row>
    <row r="47" spans="1:11" ht="14.4" customHeight="1" thickBot="1" x14ac:dyDescent="0.35">
      <c r="A47" s="446" t="s">
        <v>290</v>
      </c>
      <c r="B47" s="424">
        <v>9.7558720948570006</v>
      </c>
      <c r="C47" s="424">
        <v>0.13589999999999999</v>
      </c>
      <c r="D47" s="425">
        <v>-9.6199720948569993</v>
      </c>
      <c r="E47" s="426">
        <v>1.3930071927E-2</v>
      </c>
      <c r="F47" s="424">
        <v>0.11251915356</v>
      </c>
      <c r="G47" s="425">
        <v>0.11251915356</v>
      </c>
      <c r="H47" s="427">
        <v>30.251999999999999</v>
      </c>
      <c r="I47" s="424">
        <v>30.251999999999999</v>
      </c>
      <c r="J47" s="425">
        <v>30.139480846439</v>
      </c>
      <c r="K47" s="428">
        <v>268.86089205901499</v>
      </c>
    </row>
    <row r="48" spans="1:11" ht="14.4" customHeight="1" thickBot="1" x14ac:dyDescent="0.35">
      <c r="A48" s="446" t="s">
        <v>291</v>
      </c>
      <c r="B48" s="424">
        <v>13</v>
      </c>
      <c r="C48" s="424">
        <v>3.9829499999990001</v>
      </c>
      <c r="D48" s="425">
        <v>-9.0170499999989993</v>
      </c>
      <c r="E48" s="426">
        <v>0.30638076923000002</v>
      </c>
      <c r="F48" s="424">
        <v>0</v>
      </c>
      <c r="G48" s="425">
        <v>0</v>
      </c>
      <c r="H48" s="427">
        <v>0</v>
      </c>
      <c r="I48" s="424">
        <v>0</v>
      </c>
      <c r="J48" s="425">
        <v>0</v>
      </c>
      <c r="K48" s="428">
        <v>12</v>
      </c>
    </row>
    <row r="49" spans="1:11" ht="14.4" customHeight="1" thickBot="1" x14ac:dyDescent="0.35">
      <c r="A49" s="449" t="s">
        <v>33</v>
      </c>
      <c r="B49" s="429">
        <v>0</v>
      </c>
      <c r="C49" s="429">
        <v>70.323999999999998</v>
      </c>
      <c r="D49" s="430">
        <v>70.323999999999998</v>
      </c>
      <c r="E49" s="431" t="s">
        <v>248</v>
      </c>
      <c r="F49" s="429">
        <v>0</v>
      </c>
      <c r="G49" s="430">
        <v>0</v>
      </c>
      <c r="H49" s="432">
        <v>6.5819999999999999</v>
      </c>
      <c r="I49" s="429">
        <v>98.692999999999998</v>
      </c>
      <c r="J49" s="430">
        <v>98.692999999999998</v>
      </c>
      <c r="K49" s="433" t="s">
        <v>248</v>
      </c>
    </row>
    <row r="50" spans="1:11" ht="14.4" customHeight="1" thickBot="1" x14ac:dyDescent="0.35">
      <c r="A50" s="445" t="s">
        <v>292</v>
      </c>
      <c r="B50" s="429">
        <v>0</v>
      </c>
      <c r="C50" s="429">
        <v>66.141000000000005</v>
      </c>
      <c r="D50" s="430">
        <v>66.141000000000005</v>
      </c>
      <c r="E50" s="431" t="s">
        <v>248</v>
      </c>
      <c r="F50" s="429">
        <v>0</v>
      </c>
      <c r="G50" s="430">
        <v>0</v>
      </c>
      <c r="H50" s="432">
        <v>6.5819999999999999</v>
      </c>
      <c r="I50" s="429">
        <v>97.284000000000006</v>
      </c>
      <c r="J50" s="430">
        <v>97.284000000000006</v>
      </c>
      <c r="K50" s="433" t="s">
        <v>248</v>
      </c>
    </row>
    <row r="51" spans="1:11" ht="14.4" customHeight="1" thickBot="1" x14ac:dyDescent="0.35">
      <c r="A51" s="446" t="s">
        <v>293</v>
      </c>
      <c r="B51" s="424">
        <v>0</v>
      </c>
      <c r="C51" s="424">
        <v>50.930999999999997</v>
      </c>
      <c r="D51" s="425">
        <v>50.930999999999997</v>
      </c>
      <c r="E51" s="434" t="s">
        <v>248</v>
      </c>
      <c r="F51" s="424">
        <v>0</v>
      </c>
      <c r="G51" s="425">
        <v>0</v>
      </c>
      <c r="H51" s="427">
        <v>4.57</v>
      </c>
      <c r="I51" s="424">
        <v>69.031999999999996</v>
      </c>
      <c r="J51" s="425">
        <v>69.031999999999996</v>
      </c>
      <c r="K51" s="435" t="s">
        <v>248</v>
      </c>
    </row>
    <row r="52" spans="1:11" ht="14.4" customHeight="1" thickBot="1" x14ac:dyDescent="0.35">
      <c r="A52" s="446" t="s">
        <v>294</v>
      </c>
      <c r="B52" s="424">
        <v>0</v>
      </c>
      <c r="C52" s="424">
        <v>15.21</v>
      </c>
      <c r="D52" s="425">
        <v>15.21</v>
      </c>
      <c r="E52" s="434" t="s">
        <v>248</v>
      </c>
      <c r="F52" s="424">
        <v>0</v>
      </c>
      <c r="G52" s="425">
        <v>0</v>
      </c>
      <c r="H52" s="427">
        <v>2.012</v>
      </c>
      <c r="I52" s="424">
        <v>28.251999999999999</v>
      </c>
      <c r="J52" s="425">
        <v>28.251999999999999</v>
      </c>
      <c r="K52" s="435" t="s">
        <v>248</v>
      </c>
    </row>
    <row r="53" spans="1:11" ht="14.4" customHeight="1" thickBot="1" x14ac:dyDescent="0.35">
      <c r="A53" s="445" t="s">
        <v>295</v>
      </c>
      <c r="B53" s="429">
        <v>0</v>
      </c>
      <c r="C53" s="429">
        <v>4.1829999999999998</v>
      </c>
      <c r="D53" s="430">
        <v>4.1829999999999998</v>
      </c>
      <c r="E53" s="431" t="s">
        <v>263</v>
      </c>
      <c r="F53" s="429">
        <v>0</v>
      </c>
      <c r="G53" s="430">
        <v>0</v>
      </c>
      <c r="H53" s="432">
        <v>0</v>
      </c>
      <c r="I53" s="429">
        <v>1.409</v>
      </c>
      <c r="J53" s="430">
        <v>1.409</v>
      </c>
      <c r="K53" s="433" t="s">
        <v>248</v>
      </c>
    </row>
    <row r="54" spans="1:11" ht="14.4" customHeight="1" thickBot="1" x14ac:dyDescent="0.35">
      <c r="A54" s="446" t="s">
        <v>296</v>
      </c>
      <c r="B54" s="424">
        <v>0</v>
      </c>
      <c r="C54" s="424">
        <v>4.1829999999999998</v>
      </c>
      <c r="D54" s="425">
        <v>4.1829999999999998</v>
      </c>
      <c r="E54" s="434" t="s">
        <v>263</v>
      </c>
      <c r="F54" s="424">
        <v>0</v>
      </c>
      <c r="G54" s="425">
        <v>0</v>
      </c>
      <c r="H54" s="427">
        <v>0</v>
      </c>
      <c r="I54" s="424">
        <v>1.409</v>
      </c>
      <c r="J54" s="425">
        <v>1.409</v>
      </c>
      <c r="K54" s="435" t="s">
        <v>248</v>
      </c>
    </row>
    <row r="55" spans="1:11" ht="14.4" customHeight="1" thickBot="1" x14ac:dyDescent="0.35">
      <c r="A55" s="444" t="s">
        <v>34</v>
      </c>
      <c r="B55" s="424">
        <v>389.63868307780098</v>
      </c>
      <c r="C55" s="424">
        <v>458.65318000000002</v>
      </c>
      <c r="D55" s="425">
        <v>69.014496922198006</v>
      </c>
      <c r="E55" s="426">
        <v>1.177124346014</v>
      </c>
      <c r="F55" s="424">
        <v>472.15401696319998</v>
      </c>
      <c r="G55" s="425">
        <v>472.15401696319998</v>
      </c>
      <c r="H55" s="427">
        <v>55.248710000000003</v>
      </c>
      <c r="I55" s="424">
        <v>793.68603000000201</v>
      </c>
      <c r="J55" s="425">
        <v>321.532013036801</v>
      </c>
      <c r="K55" s="428">
        <v>1.6809896802419999</v>
      </c>
    </row>
    <row r="56" spans="1:11" ht="14.4" customHeight="1" thickBot="1" x14ac:dyDescent="0.35">
      <c r="A56" s="445" t="s">
        <v>297</v>
      </c>
      <c r="B56" s="429">
        <v>0</v>
      </c>
      <c r="C56" s="429">
        <v>0</v>
      </c>
      <c r="D56" s="430">
        <v>0</v>
      </c>
      <c r="E56" s="436">
        <v>1</v>
      </c>
      <c r="F56" s="429">
        <v>0</v>
      </c>
      <c r="G56" s="430">
        <v>0</v>
      </c>
      <c r="H56" s="432">
        <v>43.125</v>
      </c>
      <c r="I56" s="429">
        <v>349.02499999999998</v>
      </c>
      <c r="J56" s="430">
        <v>349.02499999999998</v>
      </c>
      <c r="K56" s="433" t="s">
        <v>263</v>
      </c>
    </row>
    <row r="57" spans="1:11" ht="14.4" customHeight="1" thickBot="1" x14ac:dyDescent="0.35">
      <c r="A57" s="446" t="s">
        <v>298</v>
      </c>
      <c r="B57" s="424">
        <v>0</v>
      </c>
      <c r="C57" s="424">
        <v>0</v>
      </c>
      <c r="D57" s="425">
        <v>0</v>
      </c>
      <c r="E57" s="426">
        <v>1</v>
      </c>
      <c r="F57" s="424">
        <v>0</v>
      </c>
      <c r="G57" s="425">
        <v>0</v>
      </c>
      <c r="H57" s="427">
        <v>43.125</v>
      </c>
      <c r="I57" s="424">
        <v>349.02499999999998</v>
      </c>
      <c r="J57" s="425">
        <v>349.02499999999998</v>
      </c>
      <c r="K57" s="435" t="s">
        <v>263</v>
      </c>
    </row>
    <row r="58" spans="1:11" ht="14.4" customHeight="1" thickBot="1" x14ac:dyDescent="0.35">
      <c r="A58" s="445" t="s">
        <v>299</v>
      </c>
      <c r="B58" s="429">
        <v>14.452743488148</v>
      </c>
      <c r="C58" s="429">
        <v>14.77717</v>
      </c>
      <c r="D58" s="430">
        <v>0.32442651185100002</v>
      </c>
      <c r="E58" s="436">
        <v>1.022447399839</v>
      </c>
      <c r="F58" s="429">
        <v>14.198421845376</v>
      </c>
      <c r="G58" s="430">
        <v>14.198421845376</v>
      </c>
      <c r="H58" s="432">
        <v>1.7027099999999999</v>
      </c>
      <c r="I58" s="429">
        <v>14.290369999999999</v>
      </c>
      <c r="J58" s="430">
        <v>9.1948154623999995E-2</v>
      </c>
      <c r="K58" s="437">
        <v>1.006475941877</v>
      </c>
    </row>
    <row r="59" spans="1:11" ht="14.4" customHeight="1" thickBot="1" x14ac:dyDescent="0.35">
      <c r="A59" s="446" t="s">
        <v>300</v>
      </c>
      <c r="B59" s="424">
        <v>12.382069378673</v>
      </c>
      <c r="C59" s="424">
        <v>12.9918</v>
      </c>
      <c r="D59" s="425">
        <v>0.60973062132599998</v>
      </c>
      <c r="E59" s="426">
        <v>1.0492430306010001</v>
      </c>
      <c r="F59" s="424">
        <v>12.362330624642</v>
      </c>
      <c r="G59" s="425">
        <v>12.362330624642</v>
      </c>
      <c r="H59" s="427">
        <v>1.5127999999999999</v>
      </c>
      <c r="I59" s="424">
        <v>12.445399999999999</v>
      </c>
      <c r="J59" s="425">
        <v>8.3069375357E-2</v>
      </c>
      <c r="K59" s="428">
        <v>1.0067195561960001</v>
      </c>
    </row>
    <row r="60" spans="1:11" ht="14.4" customHeight="1" thickBot="1" x14ac:dyDescent="0.35">
      <c r="A60" s="446" t="s">
        <v>301</v>
      </c>
      <c r="B60" s="424">
        <v>2.0706741094750001</v>
      </c>
      <c r="C60" s="424">
        <v>1.7853699999999999</v>
      </c>
      <c r="D60" s="425">
        <v>-0.28530410947500001</v>
      </c>
      <c r="E60" s="426">
        <v>0.86221679781899996</v>
      </c>
      <c r="F60" s="424">
        <v>1.836091220733</v>
      </c>
      <c r="G60" s="425">
        <v>1.836091220733</v>
      </c>
      <c r="H60" s="427">
        <v>0.18991</v>
      </c>
      <c r="I60" s="424">
        <v>1.84497</v>
      </c>
      <c r="J60" s="425">
        <v>8.8787792659999996E-3</v>
      </c>
      <c r="K60" s="428">
        <v>1.00483569616</v>
      </c>
    </row>
    <row r="61" spans="1:11" ht="14.4" customHeight="1" thickBot="1" x14ac:dyDescent="0.35">
      <c r="A61" s="445" t="s">
        <v>302</v>
      </c>
      <c r="B61" s="429">
        <v>39</v>
      </c>
      <c r="C61" s="429">
        <v>28.353909999999999</v>
      </c>
      <c r="D61" s="430">
        <v>-10.646089999999999</v>
      </c>
      <c r="E61" s="436">
        <v>0.72702333333299995</v>
      </c>
      <c r="F61" s="429">
        <v>38.602489189290999</v>
      </c>
      <c r="G61" s="430">
        <v>38.602489189290999</v>
      </c>
      <c r="H61" s="432">
        <v>5.0217700000000001</v>
      </c>
      <c r="I61" s="429">
        <v>38.059060000000002</v>
      </c>
      <c r="J61" s="430">
        <v>-0.54342918929100004</v>
      </c>
      <c r="K61" s="437">
        <v>0.98592243141000002</v>
      </c>
    </row>
    <row r="62" spans="1:11" ht="14.4" customHeight="1" thickBot="1" x14ac:dyDescent="0.35">
      <c r="A62" s="446" t="s">
        <v>303</v>
      </c>
      <c r="B62" s="424">
        <v>1</v>
      </c>
      <c r="C62" s="424">
        <v>1.08</v>
      </c>
      <c r="D62" s="425">
        <v>7.9999999998999996E-2</v>
      </c>
      <c r="E62" s="426">
        <v>1.08</v>
      </c>
      <c r="F62" s="424">
        <v>1.1357746478870001</v>
      </c>
      <c r="G62" s="425">
        <v>1.1357746478870001</v>
      </c>
      <c r="H62" s="427">
        <v>0</v>
      </c>
      <c r="I62" s="424">
        <v>1.08</v>
      </c>
      <c r="J62" s="425">
        <v>-5.5774647886999998E-2</v>
      </c>
      <c r="K62" s="428">
        <v>0.950892857142</v>
      </c>
    </row>
    <row r="63" spans="1:11" ht="14.4" customHeight="1" thickBot="1" x14ac:dyDescent="0.35">
      <c r="A63" s="446" t="s">
        <v>304</v>
      </c>
      <c r="B63" s="424">
        <v>38</v>
      </c>
      <c r="C63" s="424">
        <v>27.273910000000001</v>
      </c>
      <c r="D63" s="425">
        <v>-10.726089999999999</v>
      </c>
      <c r="E63" s="426">
        <v>0.71773447368400001</v>
      </c>
      <c r="F63" s="424">
        <v>37.466714541404002</v>
      </c>
      <c r="G63" s="425">
        <v>37.466714541404002</v>
      </c>
      <c r="H63" s="427">
        <v>5.0217700000000001</v>
      </c>
      <c r="I63" s="424">
        <v>36.979059999999997</v>
      </c>
      <c r="J63" s="425">
        <v>-0.487654541404</v>
      </c>
      <c r="K63" s="428">
        <v>0.98698432602399999</v>
      </c>
    </row>
    <row r="64" spans="1:11" ht="14.4" customHeight="1" thickBot="1" x14ac:dyDescent="0.35">
      <c r="A64" s="445" t="s">
        <v>305</v>
      </c>
      <c r="B64" s="429">
        <v>3.5455323664980001</v>
      </c>
      <c r="C64" s="429">
        <v>3.0729600000000001</v>
      </c>
      <c r="D64" s="430">
        <v>-0.472572366498</v>
      </c>
      <c r="E64" s="436">
        <v>0.86671328374699996</v>
      </c>
      <c r="F64" s="429">
        <v>3.122279037797</v>
      </c>
      <c r="G64" s="430">
        <v>3.122279037797</v>
      </c>
      <c r="H64" s="432">
        <v>0.25623000000000001</v>
      </c>
      <c r="I64" s="429">
        <v>2.98685</v>
      </c>
      <c r="J64" s="430">
        <v>-0.13542903779599999</v>
      </c>
      <c r="K64" s="437">
        <v>0.95662494089799999</v>
      </c>
    </row>
    <row r="65" spans="1:11" ht="14.4" customHeight="1" thickBot="1" x14ac:dyDescent="0.35">
      <c r="A65" s="446" t="s">
        <v>306</v>
      </c>
      <c r="B65" s="424">
        <v>3.5455323664980001</v>
      </c>
      <c r="C65" s="424">
        <v>3.0729600000000001</v>
      </c>
      <c r="D65" s="425">
        <v>-0.472572366498</v>
      </c>
      <c r="E65" s="426">
        <v>0.86671328374699996</v>
      </c>
      <c r="F65" s="424">
        <v>3.122279037797</v>
      </c>
      <c r="G65" s="425">
        <v>3.122279037797</v>
      </c>
      <c r="H65" s="427">
        <v>0.25623000000000001</v>
      </c>
      <c r="I65" s="424">
        <v>2.98685</v>
      </c>
      <c r="J65" s="425">
        <v>-0.13542903779599999</v>
      </c>
      <c r="K65" s="428">
        <v>0.95662494089799999</v>
      </c>
    </row>
    <row r="66" spans="1:11" ht="14.4" customHeight="1" thickBot="1" x14ac:dyDescent="0.35">
      <c r="A66" s="445" t="s">
        <v>307</v>
      </c>
      <c r="B66" s="429">
        <v>317.640407223154</v>
      </c>
      <c r="C66" s="429">
        <v>327.82853999999998</v>
      </c>
      <c r="D66" s="430">
        <v>10.188132776845</v>
      </c>
      <c r="E66" s="436">
        <v>1.0320744229800001</v>
      </c>
      <c r="F66" s="429">
        <v>336.23082689073601</v>
      </c>
      <c r="G66" s="430">
        <v>336.23082689073601</v>
      </c>
      <c r="H66" s="432">
        <v>3.694</v>
      </c>
      <c r="I66" s="429">
        <v>313.428300000001</v>
      </c>
      <c r="J66" s="430">
        <v>-22.802526890734001</v>
      </c>
      <c r="K66" s="437">
        <v>0.93218192661900001</v>
      </c>
    </row>
    <row r="67" spans="1:11" ht="14.4" customHeight="1" thickBot="1" x14ac:dyDescent="0.35">
      <c r="A67" s="446" t="s">
        <v>308</v>
      </c>
      <c r="B67" s="424">
        <v>141.83830426322601</v>
      </c>
      <c r="C67" s="424">
        <v>211.77207999999999</v>
      </c>
      <c r="D67" s="425">
        <v>69.933775736773995</v>
      </c>
      <c r="E67" s="426">
        <v>1.493052818842</v>
      </c>
      <c r="F67" s="424">
        <v>214.841165785855</v>
      </c>
      <c r="G67" s="425">
        <v>214.841165785855</v>
      </c>
      <c r="H67" s="427">
        <v>3.694</v>
      </c>
      <c r="I67" s="424">
        <v>193.78623999999999</v>
      </c>
      <c r="J67" s="425">
        <v>-21.054925785854</v>
      </c>
      <c r="K67" s="428">
        <v>0.90199771208199997</v>
      </c>
    </row>
    <row r="68" spans="1:11" ht="14.4" customHeight="1" thickBot="1" x14ac:dyDescent="0.35">
      <c r="A68" s="446" t="s">
        <v>309</v>
      </c>
      <c r="B68" s="424">
        <v>175.80210295992799</v>
      </c>
      <c r="C68" s="424">
        <v>116.05646</v>
      </c>
      <c r="D68" s="425">
        <v>-59.745642959927999</v>
      </c>
      <c r="E68" s="426">
        <v>0.66015399159599997</v>
      </c>
      <c r="F68" s="424">
        <v>121.38966110488001</v>
      </c>
      <c r="G68" s="425">
        <v>121.38966110488001</v>
      </c>
      <c r="H68" s="427">
        <v>0</v>
      </c>
      <c r="I68" s="424">
        <v>110.57664</v>
      </c>
      <c r="J68" s="425">
        <v>-10.813021104879001</v>
      </c>
      <c r="K68" s="428">
        <v>0.910923047263</v>
      </c>
    </row>
    <row r="69" spans="1:11" ht="14.4" customHeight="1" thickBot="1" x14ac:dyDescent="0.35">
      <c r="A69" s="446" t="s">
        <v>310</v>
      </c>
      <c r="B69" s="424">
        <v>0</v>
      </c>
      <c r="C69" s="424">
        <v>0</v>
      </c>
      <c r="D69" s="425">
        <v>0</v>
      </c>
      <c r="E69" s="426">
        <v>1</v>
      </c>
      <c r="F69" s="424">
        <v>0</v>
      </c>
      <c r="G69" s="425">
        <v>0</v>
      </c>
      <c r="H69" s="427">
        <v>0</v>
      </c>
      <c r="I69" s="424">
        <v>9.0654199999999996</v>
      </c>
      <c r="J69" s="425">
        <v>9.0654199999999996</v>
      </c>
      <c r="K69" s="435" t="s">
        <v>263</v>
      </c>
    </row>
    <row r="70" spans="1:11" ht="14.4" customHeight="1" thickBot="1" x14ac:dyDescent="0.35">
      <c r="A70" s="445" t="s">
        <v>311</v>
      </c>
      <c r="B70" s="429">
        <v>15</v>
      </c>
      <c r="C70" s="429">
        <v>84.620599999999001</v>
      </c>
      <c r="D70" s="430">
        <v>69.620599999999001</v>
      </c>
      <c r="E70" s="436">
        <v>5.6413733333330001</v>
      </c>
      <c r="F70" s="429">
        <v>80</v>
      </c>
      <c r="G70" s="430">
        <v>80</v>
      </c>
      <c r="H70" s="432">
        <v>1.4490000000000001</v>
      </c>
      <c r="I70" s="429">
        <v>75.896450000000002</v>
      </c>
      <c r="J70" s="430">
        <v>-4.1035499999990002</v>
      </c>
      <c r="K70" s="437">
        <v>0.948705625</v>
      </c>
    </row>
    <row r="71" spans="1:11" ht="14.4" customHeight="1" thickBot="1" x14ac:dyDescent="0.35">
      <c r="A71" s="446" t="s">
        <v>312</v>
      </c>
      <c r="B71" s="424">
        <v>0</v>
      </c>
      <c r="C71" s="424">
        <v>0</v>
      </c>
      <c r="D71" s="425">
        <v>0</v>
      </c>
      <c r="E71" s="426">
        <v>1</v>
      </c>
      <c r="F71" s="424">
        <v>0</v>
      </c>
      <c r="G71" s="425">
        <v>0</v>
      </c>
      <c r="H71" s="427">
        <v>1.077</v>
      </c>
      <c r="I71" s="424">
        <v>1.077</v>
      </c>
      <c r="J71" s="425">
        <v>1.077</v>
      </c>
      <c r="K71" s="435" t="s">
        <v>263</v>
      </c>
    </row>
    <row r="72" spans="1:11" ht="14.4" customHeight="1" thickBot="1" x14ac:dyDescent="0.35">
      <c r="A72" s="446" t="s">
        <v>313</v>
      </c>
      <c r="B72" s="424">
        <v>0</v>
      </c>
      <c r="C72" s="424">
        <v>4.2350000000000003</v>
      </c>
      <c r="D72" s="425">
        <v>4.2350000000000003</v>
      </c>
      <c r="E72" s="434" t="s">
        <v>263</v>
      </c>
      <c r="F72" s="424">
        <v>0</v>
      </c>
      <c r="G72" s="425">
        <v>0</v>
      </c>
      <c r="H72" s="427">
        <v>0</v>
      </c>
      <c r="I72" s="424">
        <v>1.15463194561016E-14</v>
      </c>
      <c r="J72" s="425">
        <v>1.15463194561016E-14</v>
      </c>
      <c r="K72" s="435" t="s">
        <v>248</v>
      </c>
    </row>
    <row r="73" spans="1:11" ht="14.4" customHeight="1" thickBot="1" x14ac:dyDescent="0.35">
      <c r="A73" s="446" t="s">
        <v>314</v>
      </c>
      <c r="B73" s="424">
        <v>0</v>
      </c>
      <c r="C73" s="424">
        <v>76.665599999999003</v>
      </c>
      <c r="D73" s="425">
        <v>76.665599999999003</v>
      </c>
      <c r="E73" s="434" t="s">
        <v>263</v>
      </c>
      <c r="F73" s="424">
        <v>0</v>
      </c>
      <c r="G73" s="425">
        <v>0</v>
      </c>
      <c r="H73" s="427">
        <v>0</v>
      </c>
      <c r="I73" s="424">
        <v>0</v>
      </c>
      <c r="J73" s="425">
        <v>0</v>
      </c>
      <c r="K73" s="428">
        <v>12</v>
      </c>
    </row>
    <row r="74" spans="1:11" ht="14.4" customHeight="1" thickBot="1" x14ac:dyDescent="0.35">
      <c r="A74" s="446" t="s">
        <v>315</v>
      </c>
      <c r="B74" s="424">
        <v>10</v>
      </c>
      <c r="C74" s="424">
        <v>3.72</v>
      </c>
      <c r="D74" s="425">
        <v>-6.28</v>
      </c>
      <c r="E74" s="426">
        <v>0.372</v>
      </c>
      <c r="F74" s="424">
        <v>40</v>
      </c>
      <c r="G74" s="425">
        <v>40</v>
      </c>
      <c r="H74" s="427">
        <v>0.372</v>
      </c>
      <c r="I74" s="424">
        <v>45.17445</v>
      </c>
      <c r="J74" s="425">
        <v>5.1744499999990001</v>
      </c>
      <c r="K74" s="428">
        <v>1.1293612500000001</v>
      </c>
    </row>
    <row r="75" spans="1:11" ht="14.4" customHeight="1" thickBot="1" x14ac:dyDescent="0.35">
      <c r="A75" s="446" t="s">
        <v>316</v>
      </c>
      <c r="B75" s="424">
        <v>5</v>
      </c>
      <c r="C75" s="424">
        <v>0</v>
      </c>
      <c r="D75" s="425">
        <v>-5</v>
      </c>
      <c r="E75" s="426">
        <v>0</v>
      </c>
      <c r="F75" s="424">
        <v>40</v>
      </c>
      <c r="G75" s="425">
        <v>40</v>
      </c>
      <c r="H75" s="427">
        <v>0</v>
      </c>
      <c r="I75" s="424">
        <v>29.645</v>
      </c>
      <c r="J75" s="425">
        <v>-10.354999999999</v>
      </c>
      <c r="K75" s="428">
        <v>0.74112500000000003</v>
      </c>
    </row>
    <row r="76" spans="1:11" ht="14.4" customHeight="1" thickBot="1" x14ac:dyDescent="0.35">
      <c r="A76" s="443" t="s">
        <v>35</v>
      </c>
      <c r="B76" s="424">
        <v>28719</v>
      </c>
      <c r="C76" s="424">
        <v>32846.879639999999</v>
      </c>
      <c r="D76" s="425">
        <v>4127.8796399999901</v>
      </c>
      <c r="E76" s="426">
        <v>1.1437334043659999</v>
      </c>
      <c r="F76" s="424">
        <v>32623.675545808401</v>
      </c>
      <c r="G76" s="425">
        <v>32623.675545808401</v>
      </c>
      <c r="H76" s="427">
        <v>3100.24109000001</v>
      </c>
      <c r="I76" s="424">
        <v>35426.432670000097</v>
      </c>
      <c r="J76" s="425">
        <v>2802.7571241916298</v>
      </c>
      <c r="K76" s="428">
        <v>1.0859117520420001</v>
      </c>
    </row>
    <row r="77" spans="1:11" ht="14.4" customHeight="1" thickBot="1" x14ac:dyDescent="0.35">
      <c r="A77" s="449" t="s">
        <v>317</v>
      </c>
      <c r="B77" s="429">
        <v>21159</v>
      </c>
      <c r="C77" s="429">
        <v>24177.780999999999</v>
      </c>
      <c r="D77" s="430">
        <v>3018.7809999999799</v>
      </c>
      <c r="E77" s="436">
        <v>1.142671251004</v>
      </c>
      <c r="F77" s="429">
        <v>24102.115545808399</v>
      </c>
      <c r="G77" s="430">
        <v>24102.115545808399</v>
      </c>
      <c r="H77" s="432">
        <v>2284.1960000000099</v>
      </c>
      <c r="I77" s="429">
        <v>26079.74</v>
      </c>
      <c r="J77" s="430">
        <v>1977.6244541916101</v>
      </c>
      <c r="K77" s="437">
        <v>1.0820519033039999</v>
      </c>
    </row>
    <row r="78" spans="1:11" ht="14.4" customHeight="1" thickBot="1" x14ac:dyDescent="0.35">
      <c r="A78" s="445" t="s">
        <v>318</v>
      </c>
      <c r="B78" s="429">
        <v>21000</v>
      </c>
      <c r="C78" s="429">
        <v>23701.066999999999</v>
      </c>
      <c r="D78" s="430">
        <v>2701.06699999998</v>
      </c>
      <c r="E78" s="436">
        <v>1.128622238095</v>
      </c>
      <c r="F78" s="429">
        <v>23670.999999999902</v>
      </c>
      <c r="G78" s="430">
        <v>23670.999999999902</v>
      </c>
      <c r="H78" s="432">
        <v>2227.1800000000098</v>
      </c>
      <c r="I78" s="429">
        <v>25408.308000000001</v>
      </c>
      <c r="J78" s="430">
        <v>1737.30800000012</v>
      </c>
      <c r="K78" s="437">
        <v>1.073393941954</v>
      </c>
    </row>
    <row r="79" spans="1:11" ht="14.4" customHeight="1" thickBot="1" x14ac:dyDescent="0.35">
      <c r="A79" s="446" t="s">
        <v>319</v>
      </c>
      <c r="B79" s="424">
        <v>21000</v>
      </c>
      <c r="C79" s="424">
        <v>23701.066999999999</v>
      </c>
      <c r="D79" s="425">
        <v>2701.06699999998</v>
      </c>
      <c r="E79" s="426">
        <v>1.128622238095</v>
      </c>
      <c r="F79" s="424">
        <v>23670.999999999902</v>
      </c>
      <c r="G79" s="425">
        <v>23670.999999999902</v>
      </c>
      <c r="H79" s="427">
        <v>2227.1800000000098</v>
      </c>
      <c r="I79" s="424">
        <v>25408.308000000001</v>
      </c>
      <c r="J79" s="425">
        <v>1737.30800000012</v>
      </c>
      <c r="K79" s="428">
        <v>1.073393941954</v>
      </c>
    </row>
    <row r="80" spans="1:11" ht="14.4" customHeight="1" thickBot="1" x14ac:dyDescent="0.35">
      <c r="A80" s="445" t="s">
        <v>320</v>
      </c>
      <c r="B80" s="429">
        <v>99.999999999999005</v>
      </c>
      <c r="C80" s="429">
        <v>329.42</v>
      </c>
      <c r="D80" s="430">
        <v>229.42</v>
      </c>
      <c r="E80" s="436">
        <v>3.2942</v>
      </c>
      <c r="F80" s="429">
        <v>374.70254580850099</v>
      </c>
      <c r="G80" s="430">
        <v>374.70254580850099</v>
      </c>
      <c r="H80" s="432">
        <v>51.11</v>
      </c>
      <c r="I80" s="429">
        <v>568.62000000000103</v>
      </c>
      <c r="J80" s="430">
        <v>193.91745419150001</v>
      </c>
      <c r="K80" s="437">
        <v>1.5175237167740001</v>
      </c>
    </row>
    <row r="81" spans="1:11" ht="14.4" customHeight="1" thickBot="1" x14ac:dyDescent="0.35">
      <c r="A81" s="446" t="s">
        <v>321</v>
      </c>
      <c r="B81" s="424">
        <v>99.999999999999005</v>
      </c>
      <c r="C81" s="424">
        <v>329.42</v>
      </c>
      <c r="D81" s="425">
        <v>229.42</v>
      </c>
      <c r="E81" s="426">
        <v>3.2942</v>
      </c>
      <c r="F81" s="424">
        <v>374.70254580850099</v>
      </c>
      <c r="G81" s="425">
        <v>374.70254580850099</v>
      </c>
      <c r="H81" s="427">
        <v>51.11</v>
      </c>
      <c r="I81" s="424">
        <v>568.62000000000103</v>
      </c>
      <c r="J81" s="425">
        <v>193.91745419150001</v>
      </c>
      <c r="K81" s="428">
        <v>1.5175237167740001</v>
      </c>
    </row>
    <row r="82" spans="1:11" ht="14.4" customHeight="1" thickBot="1" x14ac:dyDescent="0.35">
      <c r="A82" s="445" t="s">
        <v>322</v>
      </c>
      <c r="B82" s="429">
        <v>59</v>
      </c>
      <c r="C82" s="429">
        <v>62.293999999999997</v>
      </c>
      <c r="D82" s="430">
        <v>3.293999999999</v>
      </c>
      <c r="E82" s="436">
        <v>1.0558305084740001</v>
      </c>
      <c r="F82" s="429">
        <v>56.412999999999997</v>
      </c>
      <c r="G82" s="430">
        <v>56.412999999999997</v>
      </c>
      <c r="H82" s="432">
        <v>5.9059999999999997</v>
      </c>
      <c r="I82" s="429">
        <v>62.311999999999998</v>
      </c>
      <c r="J82" s="430">
        <v>5.899</v>
      </c>
      <c r="K82" s="437">
        <v>1.104568096006</v>
      </c>
    </row>
    <row r="83" spans="1:11" ht="14.4" customHeight="1" thickBot="1" x14ac:dyDescent="0.35">
      <c r="A83" s="446" t="s">
        <v>323</v>
      </c>
      <c r="B83" s="424">
        <v>59</v>
      </c>
      <c r="C83" s="424">
        <v>62.293999999999997</v>
      </c>
      <c r="D83" s="425">
        <v>3.293999999999</v>
      </c>
      <c r="E83" s="426">
        <v>1.0558305084740001</v>
      </c>
      <c r="F83" s="424">
        <v>56.412999999999997</v>
      </c>
      <c r="G83" s="425">
        <v>56.412999999999997</v>
      </c>
      <c r="H83" s="427">
        <v>5.9059999999999997</v>
      </c>
      <c r="I83" s="424">
        <v>62.311999999999998</v>
      </c>
      <c r="J83" s="425">
        <v>5.899</v>
      </c>
      <c r="K83" s="428">
        <v>1.104568096006</v>
      </c>
    </row>
    <row r="84" spans="1:11" ht="14.4" customHeight="1" thickBot="1" x14ac:dyDescent="0.35">
      <c r="A84" s="448" t="s">
        <v>324</v>
      </c>
      <c r="B84" s="424">
        <v>0</v>
      </c>
      <c r="C84" s="424">
        <v>85</v>
      </c>
      <c r="D84" s="425">
        <v>85</v>
      </c>
      <c r="E84" s="434" t="s">
        <v>263</v>
      </c>
      <c r="F84" s="424">
        <v>0</v>
      </c>
      <c r="G84" s="425">
        <v>0</v>
      </c>
      <c r="H84" s="427">
        <v>0</v>
      </c>
      <c r="I84" s="424">
        <v>40.5</v>
      </c>
      <c r="J84" s="425">
        <v>40.5</v>
      </c>
      <c r="K84" s="435" t="s">
        <v>248</v>
      </c>
    </row>
    <row r="85" spans="1:11" ht="14.4" customHeight="1" thickBot="1" x14ac:dyDescent="0.35">
      <c r="A85" s="446" t="s">
        <v>325</v>
      </c>
      <c r="B85" s="424">
        <v>0</v>
      </c>
      <c r="C85" s="424">
        <v>85</v>
      </c>
      <c r="D85" s="425">
        <v>85</v>
      </c>
      <c r="E85" s="434" t="s">
        <v>263</v>
      </c>
      <c r="F85" s="424">
        <v>0</v>
      </c>
      <c r="G85" s="425">
        <v>0</v>
      </c>
      <c r="H85" s="427">
        <v>0</v>
      </c>
      <c r="I85" s="424">
        <v>40.5</v>
      </c>
      <c r="J85" s="425">
        <v>40.5</v>
      </c>
      <c r="K85" s="435" t="s">
        <v>248</v>
      </c>
    </row>
    <row r="86" spans="1:11" ht="14.4" customHeight="1" thickBot="1" x14ac:dyDescent="0.35">
      <c r="A86" s="444" t="s">
        <v>326</v>
      </c>
      <c r="B86" s="424">
        <v>7139.99999999999</v>
      </c>
      <c r="C86" s="424">
        <v>8193.8255800000006</v>
      </c>
      <c r="D86" s="425">
        <v>1053.8255800000099</v>
      </c>
      <c r="E86" s="426">
        <v>1.1475946190470001</v>
      </c>
      <c r="F86" s="424">
        <v>8048.14</v>
      </c>
      <c r="G86" s="425">
        <v>8048.14</v>
      </c>
      <c r="H86" s="427">
        <v>771.38400000000297</v>
      </c>
      <c r="I86" s="424">
        <v>8837.2711500000205</v>
      </c>
      <c r="J86" s="425">
        <v>789.13115000001903</v>
      </c>
      <c r="K86" s="428">
        <v>1.0980513696330001</v>
      </c>
    </row>
    <row r="87" spans="1:11" ht="14.4" customHeight="1" thickBot="1" x14ac:dyDescent="0.35">
      <c r="A87" s="445" t="s">
        <v>327</v>
      </c>
      <c r="B87" s="429">
        <v>1889.99999999999</v>
      </c>
      <c r="C87" s="429">
        <v>2168.9589099999998</v>
      </c>
      <c r="D87" s="430">
        <v>278.95891000000802</v>
      </c>
      <c r="E87" s="436">
        <v>1.1475973068780001</v>
      </c>
      <c r="F87" s="429">
        <v>2130.3900000000099</v>
      </c>
      <c r="G87" s="430">
        <v>2130.3900000000099</v>
      </c>
      <c r="H87" s="432">
        <v>204.18900000000099</v>
      </c>
      <c r="I87" s="429">
        <v>2339.2691500000001</v>
      </c>
      <c r="J87" s="430">
        <v>208.87914999999799</v>
      </c>
      <c r="K87" s="437">
        <v>1.0980473763009999</v>
      </c>
    </row>
    <row r="88" spans="1:11" ht="14.4" customHeight="1" thickBot="1" x14ac:dyDescent="0.35">
      <c r="A88" s="446" t="s">
        <v>328</v>
      </c>
      <c r="B88" s="424">
        <v>1889.99999999999</v>
      </c>
      <c r="C88" s="424">
        <v>2168.9589099999998</v>
      </c>
      <c r="D88" s="425">
        <v>278.95891000000802</v>
      </c>
      <c r="E88" s="426">
        <v>1.1475973068780001</v>
      </c>
      <c r="F88" s="424">
        <v>2130.3900000000099</v>
      </c>
      <c r="G88" s="425">
        <v>2130.3900000000099</v>
      </c>
      <c r="H88" s="427">
        <v>204.18900000000099</v>
      </c>
      <c r="I88" s="424">
        <v>2339.2691500000001</v>
      </c>
      <c r="J88" s="425">
        <v>208.87914999999799</v>
      </c>
      <c r="K88" s="428">
        <v>1.0980473763009999</v>
      </c>
    </row>
    <row r="89" spans="1:11" ht="14.4" customHeight="1" thickBot="1" x14ac:dyDescent="0.35">
      <c r="A89" s="445" t="s">
        <v>329</v>
      </c>
      <c r="B89" s="429">
        <v>5250</v>
      </c>
      <c r="C89" s="429">
        <v>6024.8666700000003</v>
      </c>
      <c r="D89" s="430">
        <v>774.86667</v>
      </c>
      <c r="E89" s="436">
        <v>1.1475936514280001</v>
      </c>
      <c r="F89" s="429">
        <v>5917.74999999999</v>
      </c>
      <c r="G89" s="430">
        <v>5917.74999999999</v>
      </c>
      <c r="H89" s="432">
        <v>567.19500000000301</v>
      </c>
      <c r="I89" s="429">
        <v>6498.0020000000104</v>
      </c>
      <c r="J89" s="430">
        <v>580.25200000001905</v>
      </c>
      <c r="K89" s="437">
        <v>1.0980528072319999</v>
      </c>
    </row>
    <row r="90" spans="1:11" ht="14.4" customHeight="1" thickBot="1" x14ac:dyDescent="0.35">
      <c r="A90" s="446" t="s">
        <v>330</v>
      </c>
      <c r="B90" s="424">
        <v>5250</v>
      </c>
      <c r="C90" s="424">
        <v>6024.8666700000003</v>
      </c>
      <c r="D90" s="425">
        <v>774.86667</v>
      </c>
      <c r="E90" s="426">
        <v>1.1475936514280001</v>
      </c>
      <c r="F90" s="424">
        <v>5917.74999999999</v>
      </c>
      <c r="G90" s="425">
        <v>5917.74999999999</v>
      </c>
      <c r="H90" s="427">
        <v>567.19500000000301</v>
      </c>
      <c r="I90" s="424">
        <v>6498.0020000000104</v>
      </c>
      <c r="J90" s="425">
        <v>580.25200000001905</v>
      </c>
      <c r="K90" s="428">
        <v>1.0980528072319999</v>
      </c>
    </row>
    <row r="91" spans="1:11" ht="14.4" customHeight="1" thickBot="1" x14ac:dyDescent="0.35">
      <c r="A91" s="444" t="s">
        <v>331</v>
      </c>
      <c r="B91" s="424">
        <v>420</v>
      </c>
      <c r="C91" s="424">
        <v>475.27305999999999</v>
      </c>
      <c r="D91" s="425">
        <v>55.273059999998999</v>
      </c>
      <c r="E91" s="426">
        <v>1.1316025238089999</v>
      </c>
      <c r="F91" s="424">
        <v>473.42000000000201</v>
      </c>
      <c r="G91" s="425">
        <v>473.42000000000201</v>
      </c>
      <c r="H91" s="427">
        <v>44.661090000000002</v>
      </c>
      <c r="I91" s="424">
        <v>509.42152000000101</v>
      </c>
      <c r="J91" s="425">
        <v>36.001519999998997</v>
      </c>
      <c r="K91" s="428">
        <v>1.076045625448</v>
      </c>
    </row>
    <row r="92" spans="1:11" ht="14.4" customHeight="1" thickBot="1" x14ac:dyDescent="0.35">
      <c r="A92" s="445" t="s">
        <v>332</v>
      </c>
      <c r="B92" s="429">
        <v>420</v>
      </c>
      <c r="C92" s="429">
        <v>475.27305999999999</v>
      </c>
      <c r="D92" s="430">
        <v>55.273059999998999</v>
      </c>
      <c r="E92" s="436">
        <v>1.1316025238089999</v>
      </c>
      <c r="F92" s="429">
        <v>473.42000000000201</v>
      </c>
      <c r="G92" s="430">
        <v>473.42000000000201</v>
      </c>
      <c r="H92" s="432">
        <v>44.661090000000002</v>
      </c>
      <c r="I92" s="429">
        <v>509.42152000000101</v>
      </c>
      <c r="J92" s="430">
        <v>36.001519999998997</v>
      </c>
      <c r="K92" s="437">
        <v>1.076045625448</v>
      </c>
    </row>
    <row r="93" spans="1:11" ht="14.4" customHeight="1" thickBot="1" x14ac:dyDescent="0.35">
      <c r="A93" s="446" t="s">
        <v>333</v>
      </c>
      <c r="B93" s="424">
        <v>420</v>
      </c>
      <c r="C93" s="424">
        <v>475.27305999999999</v>
      </c>
      <c r="D93" s="425">
        <v>55.273059999998999</v>
      </c>
      <c r="E93" s="426">
        <v>1.1316025238089999</v>
      </c>
      <c r="F93" s="424">
        <v>473.42000000000201</v>
      </c>
      <c r="G93" s="425">
        <v>473.42000000000201</v>
      </c>
      <c r="H93" s="427">
        <v>44.661090000000002</v>
      </c>
      <c r="I93" s="424">
        <v>509.42152000000101</v>
      </c>
      <c r="J93" s="425">
        <v>36.001519999998997</v>
      </c>
      <c r="K93" s="428">
        <v>1.076045625448</v>
      </c>
    </row>
    <row r="94" spans="1:11" ht="14.4" customHeight="1" thickBot="1" x14ac:dyDescent="0.35">
      <c r="A94" s="443" t="s">
        <v>334</v>
      </c>
      <c r="B94" s="424">
        <v>0</v>
      </c>
      <c r="C94" s="424">
        <v>0</v>
      </c>
      <c r="D94" s="425">
        <v>0</v>
      </c>
      <c r="E94" s="426">
        <v>1</v>
      </c>
      <c r="F94" s="424">
        <v>0</v>
      </c>
      <c r="G94" s="425">
        <v>0</v>
      </c>
      <c r="H94" s="427">
        <v>0</v>
      </c>
      <c r="I94" s="424">
        <v>1</v>
      </c>
      <c r="J94" s="425">
        <v>1</v>
      </c>
      <c r="K94" s="435" t="s">
        <v>248</v>
      </c>
    </row>
    <row r="95" spans="1:11" ht="14.4" customHeight="1" thickBot="1" x14ac:dyDescent="0.35">
      <c r="A95" s="444" t="s">
        <v>335</v>
      </c>
      <c r="B95" s="424">
        <v>0</v>
      </c>
      <c r="C95" s="424">
        <v>0</v>
      </c>
      <c r="D95" s="425">
        <v>0</v>
      </c>
      <c r="E95" s="426">
        <v>1</v>
      </c>
      <c r="F95" s="424">
        <v>0</v>
      </c>
      <c r="G95" s="425">
        <v>0</v>
      </c>
      <c r="H95" s="427">
        <v>0</v>
      </c>
      <c r="I95" s="424">
        <v>1</v>
      </c>
      <c r="J95" s="425">
        <v>1</v>
      </c>
      <c r="K95" s="435" t="s">
        <v>248</v>
      </c>
    </row>
    <row r="96" spans="1:11" ht="14.4" customHeight="1" thickBot="1" x14ac:dyDescent="0.35">
      <c r="A96" s="445" t="s">
        <v>336</v>
      </c>
      <c r="B96" s="429">
        <v>0</v>
      </c>
      <c r="C96" s="429">
        <v>0</v>
      </c>
      <c r="D96" s="430">
        <v>0</v>
      </c>
      <c r="E96" s="436">
        <v>1</v>
      </c>
      <c r="F96" s="429">
        <v>0</v>
      </c>
      <c r="G96" s="430">
        <v>0</v>
      </c>
      <c r="H96" s="432">
        <v>0</v>
      </c>
      <c r="I96" s="429">
        <v>1</v>
      </c>
      <c r="J96" s="430">
        <v>1</v>
      </c>
      <c r="K96" s="433" t="s">
        <v>248</v>
      </c>
    </row>
    <row r="97" spans="1:11" ht="14.4" customHeight="1" thickBot="1" x14ac:dyDescent="0.35">
      <c r="A97" s="446" t="s">
        <v>337</v>
      </c>
      <c r="B97" s="424">
        <v>0</v>
      </c>
      <c r="C97" s="424">
        <v>0</v>
      </c>
      <c r="D97" s="425">
        <v>0</v>
      </c>
      <c r="E97" s="426">
        <v>1</v>
      </c>
      <c r="F97" s="424">
        <v>0</v>
      </c>
      <c r="G97" s="425">
        <v>0</v>
      </c>
      <c r="H97" s="427">
        <v>0</v>
      </c>
      <c r="I97" s="424">
        <v>1</v>
      </c>
      <c r="J97" s="425">
        <v>1</v>
      </c>
      <c r="K97" s="435" t="s">
        <v>248</v>
      </c>
    </row>
    <row r="98" spans="1:11" ht="14.4" customHeight="1" thickBot="1" x14ac:dyDescent="0.35">
      <c r="A98" s="443" t="s">
        <v>338</v>
      </c>
      <c r="B98" s="424">
        <v>0</v>
      </c>
      <c r="C98" s="424">
        <v>112.86750000000001</v>
      </c>
      <c r="D98" s="425">
        <v>112.86750000000001</v>
      </c>
      <c r="E98" s="434" t="s">
        <v>248</v>
      </c>
      <c r="F98" s="424">
        <v>20.461415616265999</v>
      </c>
      <c r="G98" s="425">
        <v>20.461415616265999</v>
      </c>
      <c r="H98" s="427">
        <v>50.201000000000001</v>
      </c>
      <c r="I98" s="424">
        <v>191.374</v>
      </c>
      <c r="J98" s="425">
        <v>170.91258438373401</v>
      </c>
      <c r="K98" s="428">
        <v>9.3529208139370006</v>
      </c>
    </row>
    <row r="99" spans="1:11" ht="14.4" customHeight="1" thickBot="1" x14ac:dyDescent="0.35">
      <c r="A99" s="444" t="s">
        <v>339</v>
      </c>
      <c r="B99" s="424">
        <v>0</v>
      </c>
      <c r="C99" s="424">
        <v>112.86750000000001</v>
      </c>
      <c r="D99" s="425">
        <v>112.86750000000001</v>
      </c>
      <c r="E99" s="434" t="s">
        <v>248</v>
      </c>
      <c r="F99" s="424">
        <v>20.461415616265999</v>
      </c>
      <c r="G99" s="425">
        <v>20.461415616265999</v>
      </c>
      <c r="H99" s="427">
        <v>50.201000000000001</v>
      </c>
      <c r="I99" s="424">
        <v>191.374</v>
      </c>
      <c r="J99" s="425">
        <v>170.91258438373401</v>
      </c>
      <c r="K99" s="428">
        <v>9.3529208139370006</v>
      </c>
    </row>
    <row r="100" spans="1:11" ht="14.4" customHeight="1" thickBot="1" x14ac:dyDescent="0.35">
      <c r="A100" s="445" t="s">
        <v>340</v>
      </c>
      <c r="B100" s="429">
        <v>0</v>
      </c>
      <c r="C100" s="429">
        <v>94.591499999999996</v>
      </c>
      <c r="D100" s="430">
        <v>94.591499999999996</v>
      </c>
      <c r="E100" s="431" t="s">
        <v>248</v>
      </c>
      <c r="F100" s="429">
        <v>0</v>
      </c>
      <c r="G100" s="430">
        <v>0</v>
      </c>
      <c r="H100" s="432">
        <v>8.7140000000000004</v>
      </c>
      <c r="I100" s="429">
        <v>87.837000000000003</v>
      </c>
      <c r="J100" s="430">
        <v>87.837000000000003</v>
      </c>
      <c r="K100" s="433" t="s">
        <v>248</v>
      </c>
    </row>
    <row r="101" spans="1:11" ht="14.4" customHeight="1" thickBot="1" x14ac:dyDescent="0.35">
      <c r="A101" s="446" t="s">
        <v>341</v>
      </c>
      <c r="B101" s="424">
        <v>0</v>
      </c>
      <c r="C101" s="424">
        <v>16.2</v>
      </c>
      <c r="D101" s="425">
        <v>16.2</v>
      </c>
      <c r="E101" s="434" t="s">
        <v>248</v>
      </c>
      <c r="F101" s="424">
        <v>0</v>
      </c>
      <c r="G101" s="425">
        <v>0</v>
      </c>
      <c r="H101" s="427">
        <v>3.6</v>
      </c>
      <c r="I101" s="424">
        <v>28.9</v>
      </c>
      <c r="J101" s="425">
        <v>28.9</v>
      </c>
      <c r="K101" s="435" t="s">
        <v>248</v>
      </c>
    </row>
    <row r="102" spans="1:11" ht="14.4" customHeight="1" thickBot="1" x14ac:dyDescent="0.35">
      <c r="A102" s="446" t="s">
        <v>342</v>
      </c>
      <c r="B102" s="424">
        <v>0</v>
      </c>
      <c r="C102" s="424">
        <v>78.391499999999994</v>
      </c>
      <c r="D102" s="425">
        <v>78.391499999999994</v>
      </c>
      <c r="E102" s="434" t="s">
        <v>248</v>
      </c>
      <c r="F102" s="424">
        <v>0</v>
      </c>
      <c r="G102" s="425">
        <v>0</v>
      </c>
      <c r="H102" s="427">
        <v>5.1139999999999999</v>
      </c>
      <c r="I102" s="424">
        <v>58.936999999999998</v>
      </c>
      <c r="J102" s="425">
        <v>58.936999999999998</v>
      </c>
      <c r="K102" s="435" t="s">
        <v>248</v>
      </c>
    </row>
    <row r="103" spans="1:11" ht="14.4" customHeight="1" thickBot="1" x14ac:dyDescent="0.35">
      <c r="A103" s="445" t="s">
        <v>343</v>
      </c>
      <c r="B103" s="429">
        <v>0</v>
      </c>
      <c r="C103" s="429">
        <v>0</v>
      </c>
      <c r="D103" s="430">
        <v>0</v>
      </c>
      <c r="E103" s="436">
        <v>1</v>
      </c>
      <c r="F103" s="429">
        <v>0</v>
      </c>
      <c r="G103" s="430">
        <v>0</v>
      </c>
      <c r="H103" s="432">
        <v>35.936999999999998</v>
      </c>
      <c r="I103" s="429">
        <v>35.936999999999998</v>
      </c>
      <c r="J103" s="430">
        <v>35.936999999999998</v>
      </c>
      <c r="K103" s="433" t="s">
        <v>263</v>
      </c>
    </row>
    <row r="104" spans="1:11" ht="14.4" customHeight="1" thickBot="1" x14ac:dyDescent="0.35">
      <c r="A104" s="446" t="s">
        <v>344</v>
      </c>
      <c r="B104" s="424">
        <v>0</v>
      </c>
      <c r="C104" s="424">
        <v>0</v>
      </c>
      <c r="D104" s="425">
        <v>0</v>
      </c>
      <c r="E104" s="426">
        <v>1</v>
      </c>
      <c r="F104" s="424">
        <v>0</v>
      </c>
      <c r="G104" s="425">
        <v>0</v>
      </c>
      <c r="H104" s="427">
        <v>35.936999999999998</v>
      </c>
      <c r="I104" s="424">
        <v>35.936999999999998</v>
      </c>
      <c r="J104" s="425">
        <v>35.936999999999998</v>
      </c>
      <c r="K104" s="435" t="s">
        <v>263</v>
      </c>
    </row>
    <row r="105" spans="1:11" ht="14.4" customHeight="1" thickBot="1" x14ac:dyDescent="0.35">
      <c r="A105" s="448" t="s">
        <v>345</v>
      </c>
      <c r="B105" s="424">
        <v>0</v>
      </c>
      <c r="C105" s="424">
        <v>0</v>
      </c>
      <c r="D105" s="425">
        <v>0</v>
      </c>
      <c r="E105" s="426">
        <v>1</v>
      </c>
      <c r="F105" s="424">
        <v>0</v>
      </c>
      <c r="G105" s="425">
        <v>0</v>
      </c>
      <c r="H105" s="427">
        <v>0</v>
      </c>
      <c r="I105" s="424">
        <v>30.95</v>
      </c>
      <c r="J105" s="425">
        <v>30.95</v>
      </c>
      <c r="K105" s="435" t="s">
        <v>263</v>
      </c>
    </row>
    <row r="106" spans="1:11" ht="14.4" customHeight="1" thickBot="1" x14ac:dyDescent="0.35">
      <c r="A106" s="446" t="s">
        <v>346</v>
      </c>
      <c r="B106" s="424">
        <v>0</v>
      </c>
      <c r="C106" s="424">
        <v>0</v>
      </c>
      <c r="D106" s="425">
        <v>0</v>
      </c>
      <c r="E106" s="426">
        <v>1</v>
      </c>
      <c r="F106" s="424">
        <v>0</v>
      </c>
      <c r="G106" s="425">
        <v>0</v>
      </c>
      <c r="H106" s="427">
        <v>0</v>
      </c>
      <c r="I106" s="424">
        <v>30.95</v>
      </c>
      <c r="J106" s="425">
        <v>30.95</v>
      </c>
      <c r="K106" s="435" t="s">
        <v>263</v>
      </c>
    </row>
    <row r="107" spans="1:11" ht="14.4" customHeight="1" thickBot="1" x14ac:dyDescent="0.35">
      <c r="A107" s="448" t="s">
        <v>347</v>
      </c>
      <c r="B107" s="424">
        <v>0</v>
      </c>
      <c r="C107" s="424">
        <v>16.7</v>
      </c>
      <c r="D107" s="425">
        <v>16.7</v>
      </c>
      <c r="E107" s="434" t="s">
        <v>248</v>
      </c>
      <c r="F107" s="424">
        <v>20.461415616265999</v>
      </c>
      <c r="G107" s="425">
        <v>20.461415616265999</v>
      </c>
      <c r="H107" s="427">
        <v>5.55</v>
      </c>
      <c r="I107" s="424">
        <v>36.65</v>
      </c>
      <c r="J107" s="425">
        <v>16.188584383733001</v>
      </c>
      <c r="K107" s="428">
        <v>1.7911761672469999</v>
      </c>
    </row>
    <row r="108" spans="1:11" ht="14.4" customHeight="1" thickBot="1" x14ac:dyDescent="0.35">
      <c r="A108" s="446" t="s">
        <v>348</v>
      </c>
      <c r="B108" s="424">
        <v>0</v>
      </c>
      <c r="C108" s="424">
        <v>16.7</v>
      </c>
      <c r="D108" s="425">
        <v>16.7</v>
      </c>
      <c r="E108" s="434" t="s">
        <v>248</v>
      </c>
      <c r="F108" s="424">
        <v>20.461415616265999</v>
      </c>
      <c r="G108" s="425">
        <v>20.461415616265999</v>
      </c>
      <c r="H108" s="427">
        <v>5.55</v>
      </c>
      <c r="I108" s="424">
        <v>36.65</v>
      </c>
      <c r="J108" s="425">
        <v>16.188584383733001</v>
      </c>
      <c r="K108" s="428">
        <v>1.7911761672469999</v>
      </c>
    </row>
    <row r="109" spans="1:11" ht="14.4" customHeight="1" thickBot="1" x14ac:dyDescent="0.35">
      <c r="A109" s="448" t="s">
        <v>349</v>
      </c>
      <c r="B109" s="424">
        <v>0</v>
      </c>
      <c r="C109" s="424">
        <v>1.5760000000000001</v>
      </c>
      <c r="D109" s="425">
        <v>1.5760000000000001</v>
      </c>
      <c r="E109" s="434" t="s">
        <v>263</v>
      </c>
      <c r="F109" s="424">
        <v>0</v>
      </c>
      <c r="G109" s="425">
        <v>0</v>
      </c>
      <c r="H109" s="427">
        <v>0</v>
      </c>
      <c r="I109" s="424">
        <v>0</v>
      </c>
      <c r="J109" s="425">
        <v>0</v>
      </c>
      <c r="K109" s="435" t="s">
        <v>248</v>
      </c>
    </row>
    <row r="110" spans="1:11" ht="14.4" customHeight="1" thickBot="1" x14ac:dyDescent="0.35">
      <c r="A110" s="446" t="s">
        <v>350</v>
      </c>
      <c r="B110" s="424">
        <v>0</v>
      </c>
      <c r="C110" s="424">
        <v>1.5760000000000001</v>
      </c>
      <c r="D110" s="425">
        <v>1.5760000000000001</v>
      </c>
      <c r="E110" s="434" t="s">
        <v>263</v>
      </c>
      <c r="F110" s="424">
        <v>0</v>
      </c>
      <c r="G110" s="425">
        <v>0</v>
      </c>
      <c r="H110" s="427">
        <v>0</v>
      </c>
      <c r="I110" s="424">
        <v>0</v>
      </c>
      <c r="J110" s="425">
        <v>0</v>
      </c>
      <c r="K110" s="435" t="s">
        <v>248</v>
      </c>
    </row>
    <row r="111" spans="1:11" ht="14.4" customHeight="1" thickBot="1" x14ac:dyDescent="0.35">
      <c r="A111" s="443" t="s">
        <v>351</v>
      </c>
      <c r="B111" s="424">
        <v>388.00000000000102</v>
      </c>
      <c r="C111" s="424">
        <v>545.51813000000004</v>
      </c>
      <c r="D111" s="425">
        <v>157.51812999999899</v>
      </c>
      <c r="E111" s="426">
        <v>1.4059745618549999</v>
      </c>
      <c r="F111" s="424">
        <v>515.821380220577</v>
      </c>
      <c r="G111" s="425">
        <v>515.821380220577</v>
      </c>
      <c r="H111" s="427">
        <v>58.67</v>
      </c>
      <c r="I111" s="424">
        <v>706.227000000001</v>
      </c>
      <c r="J111" s="425">
        <v>190.405619779424</v>
      </c>
      <c r="K111" s="428">
        <v>1.369130918338</v>
      </c>
    </row>
    <row r="112" spans="1:11" ht="14.4" customHeight="1" thickBot="1" x14ac:dyDescent="0.35">
      <c r="A112" s="444" t="s">
        <v>352</v>
      </c>
      <c r="B112" s="424">
        <v>388.00000000000102</v>
      </c>
      <c r="C112" s="424">
        <v>503.32</v>
      </c>
      <c r="D112" s="425">
        <v>115.319999999999</v>
      </c>
      <c r="E112" s="426">
        <v>1.297216494845</v>
      </c>
      <c r="F112" s="424">
        <v>515.821380220577</v>
      </c>
      <c r="G112" s="425">
        <v>515.821380220577</v>
      </c>
      <c r="H112" s="427">
        <v>58.67</v>
      </c>
      <c r="I112" s="424">
        <v>704.049000000001</v>
      </c>
      <c r="J112" s="425">
        <v>188.227619779424</v>
      </c>
      <c r="K112" s="428">
        <v>1.364908526472</v>
      </c>
    </row>
    <row r="113" spans="1:11" ht="14.4" customHeight="1" thickBot="1" x14ac:dyDescent="0.35">
      <c r="A113" s="445" t="s">
        <v>353</v>
      </c>
      <c r="B113" s="429">
        <v>388.00000000000102</v>
      </c>
      <c r="C113" s="429">
        <v>503.32</v>
      </c>
      <c r="D113" s="430">
        <v>115.319999999999</v>
      </c>
      <c r="E113" s="436">
        <v>1.297216494845</v>
      </c>
      <c r="F113" s="429">
        <v>515.821380220577</v>
      </c>
      <c r="G113" s="430">
        <v>515.821380220577</v>
      </c>
      <c r="H113" s="432">
        <v>58.67</v>
      </c>
      <c r="I113" s="429">
        <v>704.049000000001</v>
      </c>
      <c r="J113" s="430">
        <v>188.227619779424</v>
      </c>
      <c r="K113" s="437">
        <v>1.364908526472</v>
      </c>
    </row>
    <row r="114" spans="1:11" ht="14.4" customHeight="1" thickBot="1" x14ac:dyDescent="0.35">
      <c r="A114" s="446" t="s">
        <v>354</v>
      </c>
      <c r="B114" s="424">
        <v>3</v>
      </c>
      <c r="C114" s="424">
        <v>2.8149999999999999</v>
      </c>
      <c r="D114" s="425">
        <v>-0.185</v>
      </c>
      <c r="E114" s="426">
        <v>0.93833333333299995</v>
      </c>
      <c r="F114" s="424">
        <v>2.9884698867649999</v>
      </c>
      <c r="G114" s="425">
        <v>2.9884698867649999</v>
      </c>
      <c r="H114" s="427">
        <v>0.24399999999999999</v>
      </c>
      <c r="I114" s="424">
        <v>2.9279999999999999</v>
      </c>
      <c r="J114" s="425">
        <v>-6.0469886765000001E-2</v>
      </c>
      <c r="K114" s="428">
        <v>0.979765602781</v>
      </c>
    </row>
    <row r="115" spans="1:11" ht="14.4" customHeight="1" thickBot="1" x14ac:dyDescent="0.35">
      <c r="A115" s="446" t="s">
        <v>355</v>
      </c>
      <c r="B115" s="424">
        <v>354.00000000000102</v>
      </c>
      <c r="C115" s="424">
        <v>392.298</v>
      </c>
      <c r="D115" s="425">
        <v>38.297999999999</v>
      </c>
      <c r="E115" s="426">
        <v>1.1081864406769999</v>
      </c>
      <c r="F115" s="424">
        <v>397.836334029635</v>
      </c>
      <c r="G115" s="425">
        <v>397.836334029635</v>
      </c>
      <c r="H115" s="427">
        <v>47.241</v>
      </c>
      <c r="I115" s="424">
        <v>566.90600000000097</v>
      </c>
      <c r="J115" s="425">
        <v>169.069665970366</v>
      </c>
      <c r="K115" s="428">
        <v>1.4249729135039999</v>
      </c>
    </row>
    <row r="116" spans="1:11" ht="14.4" customHeight="1" thickBot="1" x14ac:dyDescent="0.35">
      <c r="A116" s="446" t="s">
        <v>356</v>
      </c>
      <c r="B116" s="424">
        <v>9</v>
      </c>
      <c r="C116" s="424">
        <v>86.622</v>
      </c>
      <c r="D116" s="425">
        <v>77.622</v>
      </c>
      <c r="E116" s="426">
        <v>9.6246666666660001</v>
      </c>
      <c r="F116" s="424">
        <v>92.058050686841</v>
      </c>
      <c r="G116" s="425">
        <v>92.058050686841</v>
      </c>
      <c r="H116" s="427">
        <v>9.3829999999999991</v>
      </c>
      <c r="I116" s="424">
        <v>112.596</v>
      </c>
      <c r="J116" s="425">
        <v>20.537949313157998</v>
      </c>
      <c r="K116" s="428">
        <v>1.2230978079579999</v>
      </c>
    </row>
    <row r="117" spans="1:11" ht="14.4" customHeight="1" thickBot="1" x14ac:dyDescent="0.35">
      <c r="A117" s="446" t="s">
        <v>357</v>
      </c>
      <c r="B117" s="424">
        <v>22</v>
      </c>
      <c r="C117" s="424">
        <v>21.585000000000001</v>
      </c>
      <c r="D117" s="425">
        <v>-0.41499999999999998</v>
      </c>
      <c r="E117" s="426">
        <v>0.98113636363599999</v>
      </c>
      <c r="F117" s="424">
        <v>22.938525617334999</v>
      </c>
      <c r="G117" s="425">
        <v>22.938525617334999</v>
      </c>
      <c r="H117" s="427">
        <v>1.802</v>
      </c>
      <c r="I117" s="424">
        <v>21.619</v>
      </c>
      <c r="J117" s="425">
        <v>-1.319525617334</v>
      </c>
      <c r="K117" s="428">
        <v>0.942475569731</v>
      </c>
    </row>
    <row r="118" spans="1:11" ht="14.4" customHeight="1" thickBot="1" x14ac:dyDescent="0.35">
      <c r="A118" s="444" t="s">
        <v>358</v>
      </c>
      <c r="B118" s="424">
        <v>0</v>
      </c>
      <c r="C118" s="424">
        <v>42.198129999998997</v>
      </c>
      <c r="D118" s="425">
        <v>42.198129999998997</v>
      </c>
      <c r="E118" s="434" t="s">
        <v>248</v>
      </c>
      <c r="F118" s="424">
        <v>0</v>
      </c>
      <c r="G118" s="425">
        <v>0</v>
      </c>
      <c r="H118" s="427">
        <v>0</v>
      </c>
      <c r="I118" s="424">
        <v>2.1779999999999999</v>
      </c>
      <c r="J118" s="425">
        <v>2.1779999999999999</v>
      </c>
      <c r="K118" s="435" t="s">
        <v>263</v>
      </c>
    </row>
    <row r="119" spans="1:11" ht="14.4" customHeight="1" thickBot="1" x14ac:dyDescent="0.35">
      <c r="A119" s="445" t="s">
        <v>359</v>
      </c>
      <c r="B119" s="429">
        <v>0</v>
      </c>
      <c r="C119" s="429">
        <v>42.198129999998997</v>
      </c>
      <c r="D119" s="430">
        <v>42.198129999998997</v>
      </c>
      <c r="E119" s="431" t="s">
        <v>263</v>
      </c>
      <c r="F119" s="429">
        <v>0</v>
      </c>
      <c r="G119" s="430">
        <v>0</v>
      </c>
      <c r="H119" s="432">
        <v>0</v>
      </c>
      <c r="I119" s="429">
        <v>0</v>
      </c>
      <c r="J119" s="430">
        <v>0</v>
      </c>
      <c r="K119" s="437">
        <v>12</v>
      </c>
    </row>
    <row r="120" spans="1:11" ht="14.4" customHeight="1" thickBot="1" x14ac:dyDescent="0.35">
      <c r="A120" s="446" t="s">
        <v>360</v>
      </c>
      <c r="B120" s="424">
        <v>0</v>
      </c>
      <c r="C120" s="424">
        <v>42.198129999998997</v>
      </c>
      <c r="D120" s="425">
        <v>42.198129999998997</v>
      </c>
      <c r="E120" s="434" t="s">
        <v>263</v>
      </c>
      <c r="F120" s="424">
        <v>0</v>
      </c>
      <c r="G120" s="425">
        <v>0</v>
      </c>
      <c r="H120" s="427">
        <v>0</v>
      </c>
      <c r="I120" s="424">
        <v>0</v>
      </c>
      <c r="J120" s="425">
        <v>0</v>
      </c>
      <c r="K120" s="428">
        <v>12</v>
      </c>
    </row>
    <row r="121" spans="1:11" ht="14.4" customHeight="1" thickBot="1" x14ac:dyDescent="0.35">
      <c r="A121" s="445" t="s">
        <v>361</v>
      </c>
      <c r="B121" s="429">
        <v>0</v>
      </c>
      <c r="C121" s="429">
        <v>0</v>
      </c>
      <c r="D121" s="430">
        <v>0</v>
      </c>
      <c r="E121" s="436">
        <v>1</v>
      </c>
      <c r="F121" s="429">
        <v>0</v>
      </c>
      <c r="G121" s="430">
        <v>0</v>
      </c>
      <c r="H121" s="432">
        <v>0</v>
      </c>
      <c r="I121" s="429">
        <v>2.1779999999999999</v>
      </c>
      <c r="J121" s="430">
        <v>2.1779999999999999</v>
      </c>
      <c r="K121" s="433" t="s">
        <v>263</v>
      </c>
    </row>
    <row r="122" spans="1:11" ht="14.4" customHeight="1" thickBot="1" x14ac:dyDescent="0.35">
      <c r="A122" s="446" t="s">
        <v>362</v>
      </c>
      <c r="B122" s="424">
        <v>0</v>
      </c>
      <c r="C122" s="424">
        <v>0</v>
      </c>
      <c r="D122" s="425">
        <v>0</v>
      </c>
      <c r="E122" s="426">
        <v>1</v>
      </c>
      <c r="F122" s="424">
        <v>0</v>
      </c>
      <c r="G122" s="425">
        <v>0</v>
      </c>
      <c r="H122" s="427">
        <v>0</v>
      </c>
      <c r="I122" s="424">
        <v>2.1779999999999999</v>
      </c>
      <c r="J122" s="425">
        <v>2.1779999999999999</v>
      </c>
      <c r="K122" s="435" t="s">
        <v>263</v>
      </c>
    </row>
    <row r="123" spans="1:11" ht="14.4" customHeight="1" thickBot="1" x14ac:dyDescent="0.35">
      <c r="A123" s="443" t="s">
        <v>363</v>
      </c>
      <c r="B123" s="424">
        <v>0</v>
      </c>
      <c r="C123" s="424">
        <v>0</v>
      </c>
      <c r="D123" s="425">
        <v>0</v>
      </c>
      <c r="E123" s="426">
        <v>1</v>
      </c>
      <c r="F123" s="424">
        <v>0</v>
      </c>
      <c r="G123" s="425">
        <v>0</v>
      </c>
      <c r="H123" s="427">
        <v>0</v>
      </c>
      <c r="I123" s="424">
        <v>0.13544999999999999</v>
      </c>
      <c r="J123" s="425">
        <v>0.13544999999999999</v>
      </c>
      <c r="K123" s="435" t="s">
        <v>263</v>
      </c>
    </row>
    <row r="124" spans="1:11" ht="14.4" customHeight="1" thickBot="1" x14ac:dyDescent="0.35">
      <c r="A124" s="444" t="s">
        <v>364</v>
      </c>
      <c r="B124" s="424">
        <v>0</v>
      </c>
      <c r="C124" s="424">
        <v>0</v>
      </c>
      <c r="D124" s="425">
        <v>0</v>
      </c>
      <c r="E124" s="426">
        <v>1</v>
      </c>
      <c r="F124" s="424">
        <v>0</v>
      </c>
      <c r="G124" s="425">
        <v>0</v>
      </c>
      <c r="H124" s="427">
        <v>0</v>
      </c>
      <c r="I124" s="424">
        <v>0.13544999999999999</v>
      </c>
      <c r="J124" s="425">
        <v>0.13544999999999999</v>
      </c>
      <c r="K124" s="435" t="s">
        <v>263</v>
      </c>
    </row>
    <row r="125" spans="1:11" ht="14.4" customHeight="1" thickBot="1" x14ac:dyDescent="0.35">
      <c r="A125" s="445" t="s">
        <v>365</v>
      </c>
      <c r="B125" s="429">
        <v>0</v>
      </c>
      <c r="C125" s="429">
        <v>0</v>
      </c>
      <c r="D125" s="430">
        <v>0</v>
      </c>
      <c r="E125" s="436">
        <v>1</v>
      </c>
      <c r="F125" s="429">
        <v>0</v>
      </c>
      <c r="G125" s="430">
        <v>0</v>
      </c>
      <c r="H125" s="432">
        <v>0</v>
      </c>
      <c r="I125" s="429">
        <v>0.13544999999999999</v>
      </c>
      <c r="J125" s="430">
        <v>0.13544999999999999</v>
      </c>
      <c r="K125" s="433" t="s">
        <v>263</v>
      </c>
    </row>
    <row r="126" spans="1:11" ht="14.4" customHeight="1" thickBot="1" x14ac:dyDescent="0.35">
      <c r="A126" s="446" t="s">
        <v>366</v>
      </c>
      <c r="B126" s="424">
        <v>0</v>
      </c>
      <c r="C126" s="424">
        <v>0</v>
      </c>
      <c r="D126" s="425">
        <v>0</v>
      </c>
      <c r="E126" s="426">
        <v>1</v>
      </c>
      <c r="F126" s="424">
        <v>0</v>
      </c>
      <c r="G126" s="425">
        <v>0</v>
      </c>
      <c r="H126" s="427">
        <v>0</v>
      </c>
      <c r="I126" s="424">
        <v>0.13544999999999999</v>
      </c>
      <c r="J126" s="425">
        <v>0.13544999999999999</v>
      </c>
      <c r="K126" s="435" t="s">
        <v>263</v>
      </c>
    </row>
    <row r="127" spans="1:11" ht="14.4" customHeight="1" thickBot="1" x14ac:dyDescent="0.35">
      <c r="A127" s="442" t="s">
        <v>367</v>
      </c>
      <c r="B127" s="424">
        <v>81268.722368884904</v>
      </c>
      <c r="C127" s="424">
        <v>87048.742710000006</v>
      </c>
      <c r="D127" s="425">
        <v>5780.0203411151297</v>
      </c>
      <c r="E127" s="426">
        <v>1.0711223232330001</v>
      </c>
      <c r="F127" s="424">
        <v>87656.828181162899</v>
      </c>
      <c r="G127" s="425">
        <v>87656.828181162899</v>
      </c>
      <c r="H127" s="427">
        <v>9231.5262400000192</v>
      </c>
      <c r="I127" s="424">
        <v>100474.50023000001</v>
      </c>
      <c r="J127" s="425">
        <v>12817.672048836999</v>
      </c>
      <c r="K127" s="428">
        <v>1.146225597193</v>
      </c>
    </row>
    <row r="128" spans="1:11" ht="14.4" customHeight="1" thickBot="1" x14ac:dyDescent="0.35">
      <c r="A128" s="443" t="s">
        <v>368</v>
      </c>
      <c r="B128" s="424">
        <v>81190.758345349503</v>
      </c>
      <c r="C128" s="424">
        <v>86943.154110000003</v>
      </c>
      <c r="D128" s="425">
        <v>5752.3957646504896</v>
      </c>
      <c r="E128" s="426">
        <v>1.0708503760999999</v>
      </c>
      <c r="F128" s="424">
        <v>87631.656555690803</v>
      </c>
      <c r="G128" s="425">
        <v>87631.656555690803</v>
      </c>
      <c r="H128" s="427">
        <v>9231.5262400000192</v>
      </c>
      <c r="I128" s="424">
        <v>100404.1989</v>
      </c>
      <c r="J128" s="425">
        <v>12772.5423443092</v>
      </c>
      <c r="K128" s="428">
        <v>1.145752606379</v>
      </c>
    </row>
    <row r="129" spans="1:11" ht="14.4" customHeight="1" thickBot="1" x14ac:dyDescent="0.35">
      <c r="A129" s="444" t="s">
        <v>369</v>
      </c>
      <c r="B129" s="424">
        <v>81190.758345349503</v>
      </c>
      <c r="C129" s="424">
        <v>86943.154110000003</v>
      </c>
      <c r="D129" s="425">
        <v>5752.3957646504896</v>
      </c>
      <c r="E129" s="426">
        <v>1.0708503760999999</v>
      </c>
      <c r="F129" s="424">
        <v>87631.656555690803</v>
      </c>
      <c r="G129" s="425">
        <v>87631.656555690803</v>
      </c>
      <c r="H129" s="427">
        <v>9231.5262400000192</v>
      </c>
      <c r="I129" s="424">
        <v>100404.1989</v>
      </c>
      <c r="J129" s="425">
        <v>12772.5423443092</v>
      </c>
      <c r="K129" s="428">
        <v>1.145752606379</v>
      </c>
    </row>
    <row r="130" spans="1:11" ht="14.4" customHeight="1" thickBot="1" x14ac:dyDescent="0.35">
      <c r="A130" s="445" t="s">
        <v>370</v>
      </c>
      <c r="B130" s="429">
        <v>116</v>
      </c>
      <c r="C130" s="429">
        <v>135.74503000000001</v>
      </c>
      <c r="D130" s="430">
        <v>19.74503</v>
      </c>
      <c r="E130" s="436">
        <v>1.170215775862</v>
      </c>
      <c r="F130" s="429">
        <v>112.103853402884</v>
      </c>
      <c r="G130" s="430">
        <v>112.103853402884</v>
      </c>
      <c r="H130" s="432">
        <v>10.578390000000001</v>
      </c>
      <c r="I130" s="429">
        <v>228.84929</v>
      </c>
      <c r="J130" s="430">
        <v>116.745436597116</v>
      </c>
      <c r="K130" s="437">
        <v>2.041404314422</v>
      </c>
    </row>
    <row r="131" spans="1:11" ht="14.4" customHeight="1" thickBot="1" x14ac:dyDescent="0.35">
      <c r="A131" s="446" t="s">
        <v>371</v>
      </c>
      <c r="B131" s="424">
        <v>0</v>
      </c>
      <c r="C131" s="424">
        <v>1.8839999999999999</v>
      </c>
      <c r="D131" s="425">
        <v>1.8839999999999999</v>
      </c>
      <c r="E131" s="434" t="s">
        <v>263</v>
      </c>
      <c r="F131" s="424">
        <v>1.8753125266949999</v>
      </c>
      <c r="G131" s="425">
        <v>1.8753125266949999</v>
      </c>
      <c r="H131" s="427">
        <v>0</v>
      </c>
      <c r="I131" s="424">
        <v>2.2404000000000002</v>
      </c>
      <c r="J131" s="425">
        <v>0.36508747330399999</v>
      </c>
      <c r="K131" s="428">
        <v>1.1946808695119999</v>
      </c>
    </row>
    <row r="132" spans="1:11" ht="14.4" customHeight="1" thickBot="1" x14ac:dyDescent="0.35">
      <c r="A132" s="446" t="s">
        <v>372</v>
      </c>
      <c r="B132" s="424">
        <v>111</v>
      </c>
      <c r="C132" s="424">
        <v>121.97902000000001</v>
      </c>
      <c r="D132" s="425">
        <v>10.97902</v>
      </c>
      <c r="E132" s="426">
        <v>1.09891009009</v>
      </c>
      <c r="F132" s="424">
        <v>97.541767763907004</v>
      </c>
      <c r="G132" s="425">
        <v>97.541767763907004</v>
      </c>
      <c r="H132" s="427">
        <v>9.6479999999999997</v>
      </c>
      <c r="I132" s="424">
        <v>215.50020000000001</v>
      </c>
      <c r="J132" s="425">
        <v>117.95843223609199</v>
      </c>
      <c r="K132" s="428">
        <v>2.2093120202779999</v>
      </c>
    </row>
    <row r="133" spans="1:11" ht="14.4" customHeight="1" thickBot="1" x14ac:dyDescent="0.35">
      <c r="A133" s="446" t="s">
        <v>373</v>
      </c>
      <c r="B133" s="424">
        <v>5</v>
      </c>
      <c r="C133" s="424">
        <v>11.882009999999999</v>
      </c>
      <c r="D133" s="425">
        <v>6.8820100000000002</v>
      </c>
      <c r="E133" s="426">
        <v>2.3764020000000001</v>
      </c>
      <c r="F133" s="424">
        <v>12.686773112279999</v>
      </c>
      <c r="G133" s="425">
        <v>12.686773112279999</v>
      </c>
      <c r="H133" s="427">
        <v>0.93039000000000005</v>
      </c>
      <c r="I133" s="424">
        <v>11.108689999999999</v>
      </c>
      <c r="J133" s="425">
        <v>-1.5780831122800001</v>
      </c>
      <c r="K133" s="428">
        <v>0.87561193864499998</v>
      </c>
    </row>
    <row r="134" spans="1:11" ht="14.4" customHeight="1" thickBot="1" x14ac:dyDescent="0.35">
      <c r="A134" s="445" t="s">
        <v>374</v>
      </c>
      <c r="B134" s="429">
        <v>140.75834534951099</v>
      </c>
      <c r="C134" s="429">
        <v>155.43101999999999</v>
      </c>
      <c r="D134" s="430">
        <v>14.672674650489</v>
      </c>
      <c r="E134" s="436">
        <v>1.1042401757</v>
      </c>
      <c r="F134" s="429">
        <v>339.14978824269599</v>
      </c>
      <c r="G134" s="430">
        <v>339.14978824269599</v>
      </c>
      <c r="H134" s="432">
        <v>22.0031</v>
      </c>
      <c r="I134" s="429">
        <v>215.32830000000001</v>
      </c>
      <c r="J134" s="430">
        <v>-123.82148824269601</v>
      </c>
      <c r="K134" s="437">
        <v>0.63490619031700002</v>
      </c>
    </row>
    <row r="135" spans="1:11" ht="14.4" customHeight="1" thickBot="1" x14ac:dyDescent="0.35">
      <c r="A135" s="446" t="s">
        <v>375</v>
      </c>
      <c r="B135" s="424">
        <v>134.75834534951099</v>
      </c>
      <c r="C135" s="424">
        <v>162.39402000000001</v>
      </c>
      <c r="D135" s="425">
        <v>27.635674650489001</v>
      </c>
      <c r="E135" s="426">
        <v>1.2050757938500001</v>
      </c>
      <c r="F135" s="424">
        <v>339.14978824269599</v>
      </c>
      <c r="G135" s="425">
        <v>339.14978824269599</v>
      </c>
      <c r="H135" s="427">
        <v>22.0031</v>
      </c>
      <c r="I135" s="424">
        <v>215.32830000000001</v>
      </c>
      <c r="J135" s="425">
        <v>-123.82148824269601</v>
      </c>
      <c r="K135" s="428">
        <v>0.63490619031700002</v>
      </c>
    </row>
    <row r="136" spans="1:11" ht="14.4" customHeight="1" thickBot="1" x14ac:dyDescent="0.35">
      <c r="A136" s="446" t="s">
        <v>376</v>
      </c>
      <c r="B136" s="424">
        <v>6</v>
      </c>
      <c r="C136" s="424">
        <v>-6.9630000000000001</v>
      </c>
      <c r="D136" s="425">
        <v>-12.962999999999999</v>
      </c>
      <c r="E136" s="426">
        <v>-1.1605000000000001</v>
      </c>
      <c r="F136" s="424">
        <v>0</v>
      </c>
      <c r="G136" s="425">
        <v>0</v>
      </c>
      <c r="H136" s="427">
        <v>0</v>
      </c>
      <c r="I136" s="424">
        <v>-1.06581410364015E-14</v>
      </c>
      <c r="J136" s="425">
        <v>-1.06581410364015E-14</v>
      </c>
      <c r="K136" s="435" t="s">
        <v>248</v>
      </c>
    </row>
    <row r="137" spans="1:11" ht="14.4" customHeight="1" thickBot="1" x14ac:dyDescent="0.35">
      <c r="A137" s="448" t="s">
        <v>377</v>
      </c>
      <c r="B137" s="424">
        <v>293</v>
      </c>
      <c r="C137" s="424">
        <v>293.57348999999999</v>
      </c>
      <c r="D137" s="425">
        <v>0.57349000000000006</v>
      </c>
      <c r="E137" s="426">
        <v>1.0019573037539999</v>
      </c>
      <c r="F137" s="424">
        <v>277.501499393166</v>
      </c>
      <c r="G137" s="425">
        <v>277.501499393166</v>
      </c>
      <c r="H137" s="427">
        <v>47.492350000000002</v>
      </c>
      <c r="I137" s="424">
        <v>353.15911999999997</v>
      </c>
      <c r="J137" s="425">
        <v>75.657620606833007</v>
      </c>
      <c r="K137" s="428">
        <v>1.2726386011319999</v>
      </c>
    </row>
    <row r="138" spans="1:11" ht="14.4" customHeight="1" thickBot="1" x14ac:dyDescent="0.35">
      <c r="A138" s="446" t="s">
        <v>378</v>
      </c>
      <c r="B138" s="424">
        <v>268</v>
      </c>
      <c r="C138" s="424">
        <v>239.21977999999999</v>
      </c>
      <c r="D138" s="425">
        <v>-28.780219999999002</v>
      </c>
      <c r="E138" s="426">
        <v>0.892611119402</v>
      </c>
      <c r="F138" s="424">
        <v>223.13996158397899</v>
      </c>
      <c r="G138" s="425">
        <v>223.13996158397899</v>
      </c>
      <c r="H138" s="427">
        <v>47.492350000000002</v>
      </c>
      <c r="I138" s="424">
        <v>225.79405</v>
      </c>
      <c r="J138" s="425">
        <v>2.65408841602</v>
      </c>
      <c r="K138" s="428">
        <v>1.011894276566</v>
      </c>
    </row>
    <row r="139" spans="1:11" ht="14.4" customHeight="1" thickBot="1" x14ac:dyDescent="0.35">
      <c r="A139" s="446" t="s">
        <v>379</v>
      </c>
      <c r="B139" s="424">
        <v>25</v>
      </c>
      <c r="C139" s="424">
        <v>54.35371</v>
      </c>
      <c r="D139" s="425">
        <v>29.35371</v>
      </c>
      <c r="E139" s="426">
        <v>2.1741484</v>
      </c>
      <c r="F139" s="424">
        <v>54.361537809185997</v>
      </c>
      <c r="G139" s="425">
        <v>54.361537809185997</v>
      </c>
      <c r="H139" s="427">
        <v>0</v>
      </c>
      <c r="I139" s="424">
        <v>127.36507</v>
      </c>
      <c r="J139" s="425">
        <v>73.003532190813004</v>
      </c>
      <c r="K139" s="428">
        <v>2.3429261778249999</v>
      </c>
    </row>
    <row r="140" spans="1:11" ht="14.4" customHeight="1" thickBot="1" x14ac:dyDescent="0.35">
      <c r="A140" s="445" t="s">
        <v>380</v>
      </c>
      <c r="B140" s="429">
        <v>80641</v>
      </c>
      <c r="C140" s="429">
        <v>83982.918269999995</v>
      </c>
      <c r="D140" s="430">
        <v>3341.9182700000101</v>
      </c>
      <c r="E140" s="436">
        <v>1.0414419249510001</v>
      </c>
      <c r="F140" s="429">
        <v>86902.901414652093</v>
      </c>
      <c r="G140" s="430">
        <v>86902.901414652093</v>
      </c>
      <c r="H140" s="432">
        <v>9159.7025800000101</v>
      </c>
      <c r="I140" s="429">
        <v>93894.17254</v>
      </c>
      <c r="J140" s="430">
        <v>6991.2711253479401</v>
      </c>
      <c r="K140" s="437">
        <v>1.080449225647</v>
      </c>
    </row>
    <row r="141" spans="1:11" ht="14.4" customHeight="1" thickBot="1" x14ac:dyDescent="0.35">
      <c r="A141" s="446" t="s">
        <v>381</v>
      </c>
      <c r="B141" s="424">
        <v>36607</v>
      </c>
      <c r="C141" s="424">
        <v>34874.80414</v>
      </c>
      <c r="D141" s="425">
        <v>-1732.19586</v>
      </c>
      <c r="E141" s="426">
        <v>0.95268129428699999</v>
      </c>
      <c r="F141" s="424">
        <v>37005.019546577903</v>
      </c>
      <c r="G141" s="425">
        <v>37005.019546577903</v>
      </c>
      <c r="H141" s="427">
        <v>3743.9933600000099</v>
      </c>
      <c r="I141" s="424">
        <v>38102.01283</v>
      </c>
      <c r="J141" s="425">
        <v>1096.9932834220699</v>
      </c>
      <c r="K141" s="428">
        <v>1.029644445452</v>
      </c>
    </row>
    <row r="142" spans="1:11" ht="14.4" customHeight="1" thickBot="1" x14ac:dyDescent="0.35">
      <c r="A142" s="446" t="s">
        <v>382</v>
      </c>
      <c r="B142" s="424">
        <v>44034</v>
      </c>
      <c r="C142" s="424">
        <v>49108.114130000002</v>
      </c>
      <c r="D142" s="425">
        <v>5074.1141300000199</v>
      </c>
      <c r="E142" s="426">
        <v>1.115231732979</v>
      </c>
      <c r="F142" s="424">
        <v>49897.881868074102</v>
      </c>
      <c r="G142" s="425">
        <v>49897.881868074102</v>
      </c>
      <c r="H142" s="427">
        <v>5415.7092200000097</v>
      </c>
      <c r="I142" s="424">
        <v>55792.15971</v>
      </c>
      <c r="J142" s="425">
        <v>5894.2778419258702</v>
      </c>
      <c r="K142" s="428">
        <v>1.1181268146309999</v>
      </c>
    </row>
    <row r="143" spans="1:11" ht="14.4" customHeight="1" thickBot="1" x14ac:dyDescent="0.35">
      <c r="A143" s="445" t="s">
        <v>383</v>
      </c>
      <c r="B143" s="429">
        <v>0</v>
      </c>
      <c r="C143" s="429">
        <v>2375.4863</v>
      </c>
      <c r="D143" s="430">
        <v>2375.4863</v>
      </c>
      <c r="E143" s="431" t="s">
        <v>248</v>
      </c>
      <c r="F143" s="429">
        <v>0</v>
      </c>
      <c r="G143" s="430">
        <v>0</v>
      </c>
      <c r="H143" s="432">
        <v>-8.2501800000000003</v>
      </c>
      <c r="I143" s="429">
        <v>5712.6896500000003</v>
      </c>
      <c r="J143" s="430">
        <v>5712.6896500000003</v>
      </c>
      <c r="K143" s="433" t="s">
        <v>248</v>
      </c>
    </row>
    <row r="144" spans="1:11" ht="14.4" customHeight="1" thickBot="1" x14ac:dyDescent="0.35">
      <c r="A144" s="446" t="s">
        <v>384</v>
      </c>
      <c r="B144" s="424">
        <v>0</v>
      </c>
      <c r="C144" s="424">
        <v>1729.9124400000001</v>
      </c>
      <c r="D144" s="425">
        <v>1729.9124400000001</v>
      </c>
      <c r="E144" s="434" t="s">
        <v>248</v>
      </c>
      <c r="F144" s="424">
        <v>0</v>
      </c>
      <c r="G144" s="425">
        <v>0</v>
      </c>
      <c r="H144" s="427">
        <v>0</v>
      </c>
      <c r="I144" s="424">
        <v>1948.2169100000001</v>
      </c>
      <c r="J144" s="425">
        <v>1948.2169100000001</v>
      </c>
      <c r="K144" s="435" t="s">
        <v>248</v>
      </c>
    </row>
    <row r="145" spans="1:11" ht="14.4" customHeight="1" thickBot="1" x14ac:dyDescent="0.35">
      <c r="A145" s="446" t="s">
        <v>385</v>
      </c>
      <c r="B145" s="424">
        <v>0</v>
      </c>
      <c r="C145" s="424">
        <v>645.57385999999997</v>
      </c>
      <c r="D145" s="425">
        <v>645.57385999999997</v>
      </c>
      <c r="E145" s="434" t="s">
        <v>248</v>
      </c>
      <c r="F145" s="424">
        <v>0</v>
      </c>
      <c r="G145" s="425">
        <v>0</v>
      </c>
      <c r="H145" s="427">
        <v>-8.2501800000000003</v>
      </c>
      <c r="I145" s="424">
        <v>3764.4727400000002</v>
      </c>
      <c r="J145" s="425">
        <v>3764.4727400000002</v>
      </c>
      <c r="K145" s="435" t="s">
        <v>248</v>
      </c>
    </row>
    <row r="146" spans="1:11" ht="14.4" customHeight="1" thickBot="1" x14ac:dyDescent="0.35">
      <c r="A146" s="443" t="s">
        <v>386</v>
      </c>
      <c r="B146" s="424">
        <v>77.964023535352993</v>
      </c>
      <c r="C146" s="424">
        <v>105.5886</v>
      </c>
      <c r="D146" s="425">
        <v>27.624576464646001</v>
      </c>
      <c r="E146" s="426">
        <v>1.3543246642739999</v>
      </c>
      <c r="F146" s="424">
        <v>25.171625472134</v>
      </c>
      <c r="G146" s="425">
        <v>25.171625472134</v>
      </c>
      <c r="H146" s="427">
        <v>0</v>
      </c>
      <c r="I146" s="424">
        <v>70.301329999999993</v>
      </c>
      <c r="J146" s="425">
        <v>45.129704527865002</v>
      </c>
      <c r="K146" s="428">
        <v>2.7928800258769999</v>
      </c>
    </row>
    <row r="147" spans="1:11" ht="14.4" customHeight="1" thickBot="1" x14ac:dyDescent="0.35">
      <c r="A147" s="444" t="s">
        <v>387</v>
      </c>
      <c r="B147" s="424">
        <v>0</v>
      </c>
      <c r="C147" s="424">
        <v>85</v>
      </c>
      <c r="D147" s="425">
        <v>85</v>
      </c>
      <c r="E147" s="434" t="s">
        <v>263</v>
      </c>
      <c r="F147" s="424">
        <v>0</v>
      </c>
      <c r="G147" s="425">
        <v>0</v>
      </c>
      <c r="H147" s="427">
        <v>0</v>
      </c>
      <c r="I147" s="424">
        <v>40.5</v>
      </c>
      <c r="J147" s="425">
        <v>40.5</v>
      </c>
      <c r="K147" s="435" t="s">
        <v>248</v>
      </c>
    </row>
    <row r="148" spans="1:11" ht="14.4" customHeight="1" thickBot="1" x14ac:dyDescent="0.35">
      <c r="A148" s="445" t="s">
        <v>388</v>
      </c>
      <c r="B148" s="429">
        <v>0</v>
      </c>
      <c r="C148" s="429">
        <v>85</v>
      </c>
      <c r="D148" s="430">
        <v>85</v>
      </c>
      <c r="E148" s="431" t="s">
        <v>263</v>
      </c>
      <c r="F148" s="429">
        <v>0</v>
      </c>
      <c r="G148" s="430">
        <v>0</v>
      </c>
      <c r="H148" s="432">
        <v>0</v>
      </c>
      <c r="I148" s="429">
        <v>40.5</v>
      </c>
      <c r="J148" s="430">
        <v>40.5</v>
      </c>
      <c r="K148" s="433" t="s">
        <v>248</v>
      </c>
    </row>
    <row r="149" spans="1:11" ht="14.4" customHeight="1" thickBot="1" x14ac:dyDescent="0.35">
      <c r="A149" s="446" t="s">
        <v>389</v>
      </c>
      <c r="B149" s="424">
        <v>0</v>
      </c>
      <c r="C149" s="424">
        <v>85</v>
      </c>
      <c r="D149" s="425">
        <v>85</v>
      </c>
      <c r="E149" s="434" t="s">
        <v>263</v>
      </c>
      <c r="F149" s="424">
        <v>0</v>
      </c>
      <c r="G149" s="425">
        <v>0</v>
      </c>
      <c r="H149" s="427">
        <v>0</v>
      </c>
      <c r="I149" s="424">
        <v>40.5</v>
      </c>
      <c r="J149" s="425">
        <v>40.5</v>
      </c>
      <c r="K149" s="435" t="s">
        <v>248</v>
      </c>
    </row>
    <row r="150" spans="1:11" ht="14.4" customHeight="1" thickBot="1" x14ac:dyDescent="0.35">
      <c r="A150" s="449" t="s">
        <v>390</v>
      </c>
      <c r="B150" s="429">
        <v>77.964023535352993</v>
      </c>
      <c r="C150" s="429">
        <v>20.5886</v>
      </c>
      <c r="D150" s="430">
        <v>-57.375423535353001</v>
      </c>
      <c r="E150" s="436">
        <v>0.26407821282600002</v>
      </c>
      <c r="F150" s="429">
        <v>25.171625472134</v>
      </c>
      <c r="G150" s="430">
        <v>25.171625472134</v>
      </c>
      <c r="H150" s="432">
        <v>0</v>
      </c>
      <c r="I150" s="429">
        <v>29.80133</v>
      </c>
      <c r="J150" s="430">
        <v>4.629704527865</v>
      </c>
      <c r="K150" s="437">
        <v>1.1839255288849999</v>
      </c>
    </row>
    <row r="151" spans="1:11" ht="14.4" customHeight="1" thickBot="1" x14ac:dyDescent="0.35">
      <c r="A151" s="445" t="s">
        <v>391</v>
      </c>
      <c r="B151" s="429">
        <v>0</v>
      </c>
      <c r="C151" s="429">
        <v>3.3000000000000002E-2</v>
      </c>
      <c r="D151" s="430">
        <v>3.3000000000000002E-2</v>
      </c>
      <c r="E151" s="431" t="s">
        <v>263</v>
      </c>
      <c r="F151" s="429">
        <v>0</v>
      </c>
      <c r="G151" s="430">
        <v>0</v>
      </c>
      <c r="H151" s="432">
        <v>0</v>
      </c>
      <c r="I151" s="429">
        <v>-3.3000000000000002E-2</v>
      </c>
      <c r="J151" s="430">
        <v>-3.3000000000000002E-2</v>
      </c>
      <c r="K151" s="433" t="s">
        <v>263</v>
      </c>
    </row>
    <row r="152" spans="1:11" ht="14.4" customHeight="1" thickBot="1" x14ac:dyDescent="0.35">
      <c r="A152" s="446" t="s">
        <v>392</v>
      </c>
      <c r="B152" s="424">
        <v>0</v>
      </c>
      <c r="C152" s="424">
        <v>3.3000000000000002E-2</v>
      </c>
      <c r="D152" s="425">
        <v>3.3000000000000002E-2</v>
      </c>
      <c r="E152" s="434" t="s">
        <v>263</v>
      </c>
      <c r="F152" s="424">
        <v>0</v>
      </c>
      <c r="G152" s="425">
        <v>0</v>
      </c>
      <c r="H152" s="427">
        <v>0</v>
      </c>
      <c r="I152" s="424">
        <v>-3.3000000000000002E-2</v>
      </c>
      <c r="J152" s="425">
        <v>-3.3000000000000002E-2</v>
      </c>
      <c r="K152" s="435" t="s">
        <v>263</v>
      </c>
    </row>
    <row r="153" spans="1:11" ht="14.4" customHeight="1" thickBot="1" x14ac:dyDescent="0.35">
      <c r="A153" s="445" t="s">
        <v>393</v>
      </c>
      <c r="B153" s="429">
        <v>0</v>
      </c>
      <c r="C153" s="429">
        <v>8.0999999999999996E-4</v>
      </c>
      <c r="D153" s="430">
        <v>8.0999999999999996E-4</v>
      </c>
      <c r="E153" s="431" t="s">
        <v>248</v>
      </c>
      <c r="F153" s="429">
        <v>0</v>
      </c>
      <c r="G153" s="430">
        <v>0</v>
      </c>
      <c r="H153" s="432">
        <v>0</v>
      </c>
      <c r="I153" s="429">
        <v>-3.2000000000000003E-4</v>
      </c>
      <c r="J153" s="430">
        <v>-3.2000000000000003E-4</v>
      </c>
      <c r="K153" s="433" t="s">
        <v>248</v>
      </c>
    </row>
    <row r="154" spans="1:11" ht="14.4" customHeight="1" thickBot="1" x14ac:dyDescent="0.35">
      <c r="A154" s="446" t="s">
        <v>394</v>
      </c>
      <c r="B154" s="424">
        <v>0</v>
      </c>
      <c r="C154" s="424">
        <v>8.0999999999999996E-4</v>
      </c>
      <c r="D154" s="425">
        <v>8.0999999999999996E-4</v>
      </c>
      <c r="E154" s="434" t="s">
        <v>248</v>
      </c>
      <c r="F154" s="424">
        <v>0</v>
      </c>
      <c r="G154" s="425">
        <v>0</v>
      </c>
      <c r="H154" s="427">
        <v>0</v>
      </c>
      <c r="I154" s="424">
        <v>-3.2000000000000003E-4</v>
      </c>
      <c r="J154" s="425">
        <v>-3.2000000000000003E-4</v>
      </c>
      <c r="K154" s="435" t="s">
        <v>248</v>
      </c>
    </row>
    <row r="155" spans="1:11" ht="14.4" customHeight="1" thickBot="1" x14ac:dyDescent="0.35">
      <c r="A155" s="445" t="s">
        <v>395</v>
      </c>
      <c r="B155" s="429">
        <v>77.964023535352993</v>
      </c>
      <c r="C155" s="429">
        <v>20.554790000000001</v>
      </c>
      <c r="D155" s="430">
        <v>-57.409233535353003</v>
      </c>
      <c r="E155" s="436">
        <v>0.26364455126699998</v>
      </c>
      <c r="F155" s="429">
        <v>25.171625472134</v>
      </c>
      <c r="G155" s="430">
        <v>25.171625472134</v>
      </c>
      <c r="H155" s="432">
        <v>0</v>
      </c>
      <c r="I155" s="429">
        <v>29.83465</v>
      </c>
      <c r="J155" s="430">
        <v>4.6630245278649998</v>
      </c>
      <c r="K155" s="437">
        <v>1.185249241572</v>
      </c>
    </row>
    <row r="156" spans="1:11" ht="14.4" customHeight="1" thickBot="1" x14ac:dyDescent="0.35">
      <c r="A156" s="446" t="s">
        <v>396</v>
      </c>
      <c r="B156" s="424">
        <v>0</v>
      </c>
      <c r="C156" s="424">
        <v>1.7999999999999999E-2</v>
      </c>
      <c r="D156" s="425">
        <v>1.7999999999999999E-2</v>
      </c>
      <c r="E156" s="434" t="s">
        <v>263</v>
      </c>
      <c r="F156" s="424">
        <v>2.9315972847999999E-2</v>
      </c>
      <c r="G156" s="425">
        <v>2.9315972847999999E-2</v>
      </c>
      <c r="H156" s="427">
        <v>0</v>
      </c>
      <c r="I156" s="424">
        <v>0</v>
      </c>
      <c r="J156" s="425">
        <v>-2.9315972847999999E-2</v>
      </c>
      <c r="K156" s="428">
        <v>0</v>
      </c>
    </row>
    <row r="157" spans="1:11" ht="14.4" customHeight="1" thickBot="1" x14ac:dyDescent="0.35">
      <c r="A157" s="446" t="s">
        <v>397</v>
      </c>
      <c r="B157" s="424">
        <v>0.96402353535300001</v>
      </c>
      <c r="C157" s="424">
        <v>0</v>
      </c>
      <c r="D157" s="425">
        <v>-0.96402353535300001</v>
      </c>
      <c r="E157" s="426">
        <v>0</v>
      </c>
      <c r="F157" s="424">
        <v>0</v>
      </c>
      <c r="G157" s="425">
        <v>0</v>
      </c>
      <c r="H157" s="427">
        <v>0</v>
      </c>
      <c r="I157" s="424">
        <v>0</v>
      </c>
      <c r="J157" s="425">
        <v>0</v>
      </c>
      <c r="K157" s="428">
        <v>12</v>
      </c>
    </row>
    <row r="158" spans="1:11" ht="14.4" customHeight="1" thickBot="1" x14ac:dyDescent="0.35">
      <c r="A158" s="446" t="s">
        <v>398</v>
      </c>
      <c r="B158" s="424">
        <v>0</v>
      </c>
      <c r="C158" s="424">
        <v>4.0989999999999999E-2</v>
      </c>
      <c r="D158" s="425">
        <v>4.0989999999999999E-2</v>
      </c>
      <c r="E158" s="434" t="s">
        <v>263</v>
      </c>
      <c r="F158" s="424">
        <v>5.4554988872999997E-2</v>
      </c>
      <c r="G158" s="425">
        <v>5.4554988872999997E-2</v>
      </c>
      <c r="H158" s="427">
        <v>0</v>
      </c>
      <c r="I158" s="424">
        <v>0</v>
      </c>
      <c r="J158" s="425">
        <v>-5.4554988872999997E-2</v>
      </c>
      <c r="K158" s="428">
        <v>0</v>
      </c>
    </row>
    <row r="159" spans="1:11" ht="14.4" customHeight="1" thickBot="1" x14ac:dyDescent="0.35">
      <c r="A159" s="446" t="s">
        <v>399</v>
      </c>
      <c r="B159" s="424">
        <v>77</v>
      </c>
      <c r="C159" s="424">
        <v>20.495799999999999</v>
      </c>
      <c r="D159" s="425">
        <v>-56.504199999999997</v>
      </c>
      <c r="E159" s="426">
        <v>0.26617922077900003</v>
      </c>
      <c r="F159" s="424">
        <v>25.087754510412999</v>
      </c>
      <c r="G159" s="425">
        <v>25.087754510412999</v>
      </c>
      <c r="H159" s="427">
        <v>0</v>
      </c>
      <c r="I159" s="424">
        <v>29.83465</v>
      </c>
      <c r="J159" s="425">
        <v>4.7468954895859996</v>
      </c>
      <c r="K159" s="428">
        <v>1.1892116525459999</v>
      </c>
    </row>
    <row r="160" spans="1:11" ht="14.4" customHeight="1" thickBot="1" x14ac:dyDescent="0.35">
      <c r="A160" s="442" t="s">
        <v>400</v>
      </c>
      <c r="B160" s="424">
        <v>3998.81042257849</v>
      </c>
      <c r="C160" s="424">
        <v>4633.2063200000002</v>
      </c>
      <c r="D160" s="425">
        <v>634.39589742150997</v>
      </c>
      <c r="E160" s="426">
        <v>1.1586461548260001</v>
      </c>
      <c r="F160" s="424">
        <v>4707.4033281437296</v>
      </c>
      <c r="G160" s="425">
        <v>4707.4033281437296</v>
      </c>
      <c r="H160" s="427">
        <v>438.51422000000002</v>
      </c>
      <c r="I160" s="424">
        <v>4909.8362200000001</v>
      </c>
      <c r="J160" s="425">
        <v>202.43289185626799</v>
      </c>
      <c r="K160" s="428">
        <v>1.043003090609</v>
      </c>
    </row>
    <row r="161" spans="1:11" ht="14.4" customHeight="1" thickBot="1" x14ac:dyDescent="0.35">
      <c r="A161" s="447" t="s">
        <v>401</v>
      </c>
      <c r="B161" s="429">
        <v>3998.81042257849</v>
      </c>
      <c r="C161" s="429">
        <v>4633.2063200000002</v>
      </c>
      <c r="D161" s="430">
        <v>634.39589742150997</v>
      </c>
      <c r="E161" s="436">
        <v>1.1586461548260001</v>
      </c>
      <c r="F161" s="429">
        <v>4707.4033281437296</v>
      </c>
      <c r="G161" s="430">
        <v>4707.4033281437296</v>
      </c>
      <c r="H161" s="432">
        <v>438.51422000000002</v>
      </c>
      <c r="I161" s="429">
        <v>4909.8362200000001</v>
      </c>
      <c r="J161" s="430">
        <v>202.43289185626799</v>
      </c>
      <c r="K161" s="437">
        <v>1.043003090609</v>
      </c>
    </row>
    <row r="162" spans="1:11" ht="14.4" customHeight="1" thickBot="1" x14ac:dyDescent="0.35">
      <c r="A162" s="449" t="s">
        <v>41</v>
      </c>
      <c r="B162" s="429">
        <v>3998.81042257849</v>
      </c>
      <c r="C162" s="429">
        <v>4633.2063200000002</v>
      </c>
      <c r="D162" s="430">
        <v>634.39589742150997</v>
      </c>
      <c r="E162" s="436">
        <v>1.1586461548260001</v>
      </c>
      <c r="F162" s="429">
        <v>4707.4033281437296</v>
      </c>
      <c r="G162" s="430">
        <v>4707.4033281437296</v>
      </c>
      <c r="H162" s="432">
        <v>438.51422000000002</v>
      </c>
      <c r="I162" s="429">
        <v>4909.8362200000001</v>
      </c>
      <c r="J162" s="430">
        <v>202.43289185626799</v>
      </c>
      <c r="K162" s="437">
        <v>1.043003090609</v>
      </c>
    </row>
    <row r="163" spans="1:11" ht="14.4" customHeight="1" thickBot="1" x14ac:dyDescent="0.35">
      <c r="A163" s="448" t="s">
        <v>402</v>
      </c>
      <c r="B163" s="424">
        <v>2.4869597533240002</v>
      </c>
      <c r="C163" s="424">
        <v>1.6332500000000001</v>
      </c>
      <c r="D163" s="425">
        <v>-0.85370975332400001</v>
      </c>
      <c r="E163" s="426">
        <v>0.65672554524299998</v>
      </c>
      <c r="F163" s="424">
        <v>0</v>
      </c>
      <c r="G163" s="425">
        <v>0</v>
      </c>
      <c r="H163" s="427">
        <v>2.5380500000000001</v>
      </c>
      <c r="I163" s="424">
        <v>3.9293499999999999</v>
      </c>
      <c r="J163" s="425">
        <v>3.9293499999999999</v>
      </c>
      <c r="K163" s="435" t="s">
        <v>263</v>
      </c>
    </row>
    <row r="164" spans="1:11" ht="14.4" customHeight="1" thickBot="1" x14ac:dyDescent="0.35">
      <c r="A164" s="446" t="s">
        <v>403</v>
      </c>
      <c r="B164" s="424">
        <v>2.4869597533240002</v>
      </c>
      <c r="C164" s="424">
        <v>1.6332500000000001</v>
      </c>
      <c r="D164" s="425">
        <v>-0.85370975332400001</v>
      </c>
      <c r="E164" s="426">
        <v>0.65672554524299998</v>
      </c>
      <c r="F164" s="424">
        <v>0</v>
      </c>
      <c r="G164" s="425">
        <v>0</v>
      </c>
      <c r="H164" s="427">
        <v>2.5380500000000001</v>
      </c>
      <c r="I164" s="424">
        <v>3.9293499999999999</v>
      </c>
      <c r="J164" s="425">
        <v>3.9293499999999999</v>
      </c>
      <c r="K164" s="435" t="s">
        <v>263</v>
      </c>
    </row>
    <row r="165" spans="1:11" ht="14.4" customHeight="1" thickBot="1" x14ac:dyDescent="0.35">
      <c r="A165" s="445" t="s">
        <v>404</v>
      </c>
      <c r="B165" s="429">
        <v>4.8702406288139999</v>
      </c>
      <c r="C165" s="429">
        <v>4.8010200000000003</v>
      </c>
      <c r="D165" s="430">
        <v>-6.9220628813999999E-2</v>
      </c>
      <c r="E165" s="436">
        <v>0.98578702078799996</v>
      </c>
      <c r="F165" s="429">
        <v>5.4732098842120003</v>
      </c>
      <c r="G165" s="430">
        <v>5.4732098842120003</v>
      </c>
      <c r="H165" s="432">
        <v>0.29399999999999998</v>
      </c>
      <c r="I165" s="429">
        <v>5.4678000000000004</v>
      </c>
      <c r="J165" s="430">
        <v>-5.4098842120000002E-3</v>
      </c>
      <c r="K165" s="437">
        <v>0.99901157011499997</v>
      </c>
    </row>
    <row r="166" spans="1:11" ht="14.4" customHeight="1" thickBot="1" x14ac:dyDescent="0.35">
      <c r="A166" s="446" t="s">
        <v>405</v>
      </c>
      <c r="B166" s="424">
        <v>0.59573816790699996</v>
      </c>
      <c r="C166" s="424">
        <v>0</v>
      </c>
      <c r="D166" s="425">
        <v>-0.59573816790699996</v>
      </c>
      <c r="E166" s="426">
        <v>0</v>
      </c>
      <c r="F166" s="424">
        <v>0</v>
      </c>
      <c r="G166" s="425">
        <v>0</v>
      </c>
      <c r="H166" s="427">
        <v>0</v>
      </c>
      <c r="I166" s="424">
        <v>0.32279999999999998</v>
      </c>
      <c r="J166" s="425">
        <v>0.32279999999999998</v>
      </c>
      <c r="K166" s="435" t="s">
        <v>263</v>
      </c>
    </row>
    <row r="167" spans="1:11" ht="14.4" customHeight="1" thickBot="1" x14ac:dyDescent="0.35">
      <c r="A167" s="446" t="s">
        <v>406</v>
      </c>
      <c r="B167" s="424">
        <v>4.2745024609069997</v>
      </c>
      <c r="C167" s="424">
        <v>4.8010200000000003</v>
      </c>
      <c r="D167" s="425">
        <v>0.52651753909200005</v>
      </c>
      <c r="E167" s="426">
        <v>1.12317633313</v>
      </c>
      <c r="F167" s="424">
        <v>5.4732098842120003</v>
      </c>
      <c r="G167" s="425">
        <v>5.4732098842120003</v>
      </c>
      <c r="H167" s="427">
        <v>0.29399999999999998</v>
      </c>
      <c r="I167" s="424">
        <v>5.1449999999999996</v>
      </c>
      <c r="J167" s="425">
        <v>-0.32820988421199998</v>
      </c>
      <c r="K167" s="428">
        <v>0.94003338239199996</v>
      </c>
    </row>
    <row r="168" spans="1:11" ht="14.4" customHeight="1" thickBot="1" x14ac:dyDescent="0.35">
      <c r="A168" s="445" t="s">
        <v>407</v>
      </c>
      <c r="B168" s="429">
        <v>39.830795063693998</v>
      </c>
      <c r="C168" s="429">
        <v>40.677129999999998</v>
      </c>
      <c r="D168" s="430">
        <v>0.84633493630500001</v>
      </c>
      <c r="E168" s="436">
        <v>1.0212482561530001</v>
      </c>
      <c r="F168" s="429">
        <v>35.504297454719001</v>
      </c>
      <c r="G168" s="430">
        <v>35.504297454719001</v>
      </c>
      <c r="H168" s="432">
        <v>2.45601</v>
      </c>
      <c r="I168" s="429">
        <v>37.417110000000001</v>
      </c>
      <c r="J168" s="430">
        <v>1.91281254528</v>
      </c>
      <c r="K168" s="437">
        <v>1.0538755216239999</v>
      </c>
    </row>
    <row r="169" spans="1:11" ht="14.4" customHeight="1" thickBot="1" x14ac:dyDescent="0.35">
      <c r="A169" s="446" t="s">
        <v>408</v>
      </c>
      <c r="B169" s="424">
        <v>39.830795063693998</v>
      </c>
      <c r="C169" s="424">
        <v>40.677129999999998</v>
      </c>
      <c r="D169" s="425">
        <v>0.84633493630500001</v>
      </c>
      <c r="E169" s="426">
        <v>1.0212482561530001</v>
      </c>
      <c r="F169" s="424">
        <v>35.504297454719001</v>
      </c>
      <c r="G169" s="425">
        <v>35.504297454719001</v>
      </c>
      <c r="H169" s="427">
        <v>2.45601</v>
      </c>
      <c r="I169" s="424">
        <v>37.417110000000001</v>
      </c>
      <c r="J169" s="425">
        <v>1.91281254528</v>
      </c>
      <c r="K169" s="428">
        <v>1.0538755216239999</v>
      </c>
    </row>
    <row r="170" spans="1:11" ht="14.4" customHeight="1" thickBot="1" x14ac:dyDescent="0.35">
      <c r="A170" s="445" t="s">
        <v>409</v>
      </c>
      <c r="B170" s="429">
        <v>1180.43526316425</v>
      </c>
      <c r="C170" s="429">
        <v>1210.55682</v>
      </c>
      <c r="D170" s="430">
        <v>30.121556835751999</v>
      </c>
      <c r="E170" s="436">
        <v>1.025517330577</v>
      </c>
      <c r="F170" s="429">
        <v>1414.20890913686</v>
      </c>
      <c r="G170" s="430">
        <v>1414.20890913686</v>
      </c>
      <c r="H170" s="432">
        <v>98.985600000000005</v>
      </c>
      <c r="I170" s="429">
        <v>1184.47244</v>
      </c>
      <c r="J170" s="430">
        <v>-229.73646913685499</v>
      </c>
      <c r="K170" s="437">
        <v>0.83755125027599997</v>
      </c>
    </row>
    <row r="171" spans="1:11" ht="14.4" customHeight="1" thickBot="1" x14ac:dyDescent="0.35">
      <c r="A171" s="446" t="s">
        <v>410</v>
      </c>
      <c r="B171" s="424">
        <v>1180.43526316425</v>
      </c>
      <c r="C171" s="424">
        <v>1210.55682</v>
      </c>
      <c r="D171" s="425">
        <v>30.121556835751999</v>
      </c>
      <c r="E171" s="426">
        <v>1.025517330577</v>
      </c>
      <c r="F171" s="424">
        <v>1414.20890913686</v>
      </c>
      <c r="G171" s="425">
        <v>1414.20890913686</v>
      </c>
      <c r="H171" s="427">
        <v>98.985600000000005</v>
      </c>
      <c r="I171" s="424">
        <v>1184.47244</v>
      </c>
      <c r="J171" s="425">
        <v>-229.73646913685499</v>
      </c>
      <c r="K171" s="428">
        <v>0.83755125027599997</v>
      </c>
    </row>
    <row r="172" spans="1:11" ht="14.4" customHeight="1" thickBot="1" x14ac:dyDescent="0.35">
      <c r="A172" s="445" t="s">
        <v>411</v>
      </c>
      <c r="B172" s="429">
        <v>0</v>
      </c>
      <c r="C172" s="429">
        <v>0</v>
      </c>
      <c r="D172" s="430">
        <v>0</v>
      </c>
      <c r="E172" s="436">
        <v>1</v>
      </c>
      <c r="F172" s="429">
        <v>0</v>
      </c>
      <c r="G172" s="430">
        <v>0</v>
      </c>
      <c r="H172" s="432">
        <v>0</v>
      </c>
      <c r="I172" s="429">
        <v>25.837</v>
      </c>
      <c r="J172" s="430">
        <v>25.837</v>
      </c>
      <c r="K172" s="433" t="s">
        <v>263</v>
      </c>
    </row>
    <row r="173" spans="1:11" ht="14.4" customHeight="1" thickBot="1" x14ac:dyDescent="0.35">
      <c r="A173" s="446" t="s">
        <v>412</v>
      </c>
      <c r="B173" s="424">
        <v>0</v>
      </c>
      <c r="C173" s="424">
        <v>0</v>
      </c>
      <c r="D173" s="425">
        <v>0</v>
      </c>
      <c r="E173" s="426">
        <v>1</v>
      </c>
      <c r="F173" s="424">
        <v>0</v>
      </c>
      <c r="G173" s="425">
        <v>0</v>
      </c>
      <c r="H173" s="427">
        <v>0</v>
      </c>
      <c r="I173" s="424">
        <v>25.837</v>
      </c>
      <c r="J173" s="425">
        <v>25.837</v>
      </c>
      <c r="K173" s="435" t="s">
        <v>263</v>
      </c>
    </row>
    <row r="174" spans="1:11" ht="14.4" customHeight="1" thickBot="1" x14ac:dyDescent="0.35">
      <c r="A174" s="445" t="s">
        <v>413</v>
      </c>
      <c r="B174" s="429">
        <v>2771.18716396841</v>
      </c>
      <c r="C174" s="429">
        <v>3375.5381000000002</v>
      </c>
      <c r="D174" s="430">
        <v>604.350936031591</v>
      </c>
      <c r="E174" s="436">
        <v>1.21808376709</v>
      </c>
      <c r="F174" s="429">
        <v>3252.2169116679502</v>
      </c>
      <c r="G174" s="430">
        <v>3252.2169116679502</v>
      </c>
      <c r="H174" s="432">
        <v>334.24056000000002</v>
      </c>
      <c r="I174" s="429">
        <v>3652.71252</v>
      </c>
      <c r="J174" s="430">
        <v>400.49560833205499</v>
      </c>
      <c r="K174" s="437">
        <v>1.1231454171749999</v>
      </c>
    </row>
    <row r="175" spans="1:11" ht="14.4" customHeight="1" thickBot="1" x14ac:dyDescent="0.35">
      <c r="A175" s="446" t="s">
        <v>414</v>
      </c>
      <c r="B175" s="424">
        <v>2771.18716396841</v>
      </c>
      <c r="C175" s="424">
        <v>3375.5381000000002</v>
      </c>
      <c r="D175" s="425">
        <v>604.350936031591</v>
      </c>
      <c r="E175" s="426">
        <v>1.21808376709</v>
      </c>
      <c r="F175" s="424">
        <v>3252.2169116679502</v>
      </c>
      <c r="G175" s="425">
        <v>3252.2169116679502</v>
      </c>
      <c r="H175" s="427">
        <v>334.24056000000002</v>
      </c>
      <c r="I175" s="424">
        <v>3652.71252</v>
      </c>
      <c r="J175" s="425">
        <v>400.49560833205499</v>
      </c>
      <c r="K175" s="428">
        <v>1.1231454171749999</v>
      </c>
    </row>
    <row r="176" spans="1:11" ht="14.4" customHeight="1" thickBot="1" x14ac:dyDescent="0.35">
      <c r="A176" s="442" t="s">
        <v>415</v>
      </c>
      <c r="B176" s="424">
        <v>0</v>
      </c>
      <c r="C176" s="424">
        <v>26.658000000000001</v>
      </c>
      <c r="D176" s="425">
        <v>26.658000000000001</v>
      </c>
      <c r="E176" s="434" t="s">
        <v>263</v>
      </c>
      <c r="F176" s="424">
        <v>0</v>
      </c>
      <c r="G176" s="425">
        <v>0</v>
      </c>
      <c r="H176" s="427">
        <v>5.9260000000000002</v>
      </c>
      <c r="I176" s="424">
        <v>39.125999999999998</v>
      </c>
      <c r="J176" s="425">
        <v>39.125999999999998</v>
      </c>
      <c r="K176" s="435" t="s">
        <v>248</v>
      </c>
    </row>
    <row r="177" spans="1:11" ht="14.4" customHeight="1" thickBot="1" x14ac:dyDescent="0.35">
      <c r="A177" s="447" t="s">
        <v>416</v>
      </c>
      <c r="B177" s="429">
        <v>0</v>
      </c>
      <c r="C177" s="429">
        <v>26.658000000000001</v>
      </c>
      <c r="D177" s="430">
        <v>26.658000000000001</v>
      </c>
      <c r="E177" s="431" t="s">
        <v>263</v>
      </c>
      <c r="F177" s="429">
        <v>0</v>
      </c>
      <c r="G177" s="430">
        <v>0</v>
      </c>
      <c r="H177" s="432">
        <v>5.9260000000000002</v>
      </c>
      <c r="I177" s="429">
        <v>39.125999999999998</v>
      </c>
      <c r="J177" s="430">
        <v>39.125999999999998</v>
      </c>
      <c r="K177" s="433" t="s">
        <v>248</v>
      </c>
    </row>
    <row r="178" spans="1:11" ht="14.4" customHeight="1" thickBot="1" x14ac:dyDescent="0.35">
      <c r="A178" s="449" t="s">
        <v>417</v>
      </c>
      <c r="B178" s="429">
        <v>0</v>
      </c>
      <c r="C178" s="429">
        <v>26.658000000000001</v>
      </c>
      <c r="D178" s="430">
        <v>26.658000000000001</v>
      </c>
      <c r="E178" s="431" t="s">
        <v>263</v>
      </c>
      <c r="F178" s="429">
        <v>0</v>
      </c>
      <c r="G178" s="430">
        <v>0</v>
      </c>
      <c r="H178" s="432">
        <v>5.9260000000000002</v>
      </c>
      <c r="I178" s="429">
        <v>39.125999999999998</v>
      </c>
      <c r="J178" s="430">
        <v>39.125999999999998</v>
      </c>
      <c r="K178" s="433" t="s">
        <v>248</v>
      </c>
    </row>
    <row r="179" spans="1:11" ht="14.4" customHeight="1" thickBot="1" x14ac:dyDescent="0.35">
      <c r="A179" s="445" t="s">
        <v>418</v>
      </c>
      <c r="B179" s="429">
        <v>0</v>
      </c>
      <c r="C179" s="429">
        <v>26.658000000000001</v>
      </c>
      <c r="D179" s="430">
        <v>26.658000000000001</v>
      </c>
      <c r="E179" s="431" t="s">
        <v>263</v>
      </c>
      <c r="F179" s="429">
        <v>0</v>
      </c>
      <c r="G179" s="430">
        <v>0</v>
      </c>
      <c r="H179" s="432">
        <v>5.9260000000000002</v>
      </c>
      <c r="I179" s="429">
        <v>39.125999999999998</v>
      </c>
      <c r="J179" s="430">
        <v>39.125999999999998</v>
      </c>
      <c r="K179" s="433" t="s">
        <v>263</v>
      </c>
    </row>
    <row r="180" spans="1:11" ht="14.4" customHeight="1" thickBot="1" x14ac:dyDescent="0.35">
      <c r="A180" s="446" t="s">
        <v>419</v>
      </c>
      <c r="B180" s="424">
        <v>0</v>
      </c>
      <c r="C180" s="424">
        <v>26.658000000000001</v>
      </c>
      <c r="D180" s="425">
        <v>26.658000000000001</v>
      </c>
      <c r="E180" s="434" t="s">
        <v>263</v>
      </c>
      <c r="F180" s="424">
        <v>0</v>
      </c>
      <c r="G180" s="425">
        <v>0</v>
      </c>
      <c r="H180" s="427">
        <v>5.9260000000000002</v>
      </c>
      <c r="I180" s="424">
        <v>39.125999999999998</v>
      </c>
      <c r="J180" s="425">
        <v>39.125999999999998</v>
      </c>
      <c r="K180" s="435" t="s">
        <v>263</v>
      </c>
    </row>
    <row r="181" spans="1:11" ht="14.4" customHeight="1" thickBot="1" x14ac:dyDescent="0.35">
      <c r="A181" s="450"/>
      <c r="B181" s="424">
        <v>41280.505811018003</v>
      </c>
      <c r="C181" s="424">
        <v>41702.32346</v>
      </c>
      <c r="D181" s="425">
        <v>421.81764898203301</v>
      </c>
      <c r="E181" s="426">
        <v>1.0102183255920001</v>
      </c>
      <c r="F181" s="424">
        <v>42612.0601003068</v>
      </c>
      <c r="G181" s="425">
        <v>42612.0601003068</v>
      </c>
      <c r="H181" s="427">
        <v>4872.7961100000002</v>
      </c>
      <c r="I181" s="424">
        <v>51941.480109999902</v>
      </c>
      <c r="J181" s="425">
        <v>9329.4200096930999</v>
      </c>
      <c r="K181" s="428">
        <v>1.218938488017</v>
      </c>
    </row>
    <row r="182" spans="1:11" ht="14.4" customHeight="1" thickBot="1" x14ac:dyDescent="0.35">
      <c r="A182" s="451" t="s">
        <v>53</v>
      </c>
      <c r="B182" s="438">
        <v>41280.505811018003</v>
      </c>
      <c r="C182" s="438">
        <v>41702.32346</v>
      </c>
      <c r="D182" s="439">
        <v>421.81764898204</v>
      </c>
      <c r="E182" s="440" t="s">
        <v>263</v>
      </c>
      <c r="F182" s="438">
        <v>42612.0601003068</v>
      </c>
      <c r="G182" s="439">
        <v>42612.0601003068</v>
      </c>
      <c r="H182" s="438">
        <v>4872.7961100000002</v>
      </c>
      <c r="I182" s="438">
        <v>51941.480109999902</v>
      </c>
      <c r="J182" s="439">
        <v>9329.4200096930908</v>
      </c>
      <c r="K182" s="441">
        <v>1.218938488017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420</v>
      </c>
      <c r="B5" s="453" t="s">
        <v>421</v>
      </c>
      <c r="C5" s="454" t="s">
        <v>422</v>
      </c>
      <c r="D5" s="454" t="s">
        <v>422</v>
      </c>
      <c r="E5" s="454"/>
      <c r="F5" s="454" t="s">
        <v>422</v>
      </c>
      <c r="G5" s="454" t="s">
        <v>422</v>
      </c>
      <c r="H5" s="454" t="s">
        <v>422</v>
      </c>
      <c r="I5" s="455" t="s">
        <v>422</v>
      </c>
      <c r="J5" s="456" t="s">
        <v>55</v>
      </c>
    </row>
    <row r="6" spans="1:10" ht="14.4" customHeight="1" x14ac:dyDescent="0.3">
      <c r="A6" s="452" t="s">
        <v>420</v>
      </c>
      <c r="B6" s="453" t="s">
        <v>423</v>
      </c>
      <c r="C6" s="454">
        <v>99.695480000000003</v>
      </c>
      <c r="D6" s="454">
        <v>120.11322999999996</v>
      </c>
      <c r="E6" s="454"/>
      <c r="F6" s="454">
        <v>172.02681000000004</v>
      </c>
      <c r="G6" s="454">
        <v>179.72276562499999</v>
      </c>
      <c r="H6" s="454">
        <v>-7.6959556249999537</v>
      </c>
      <c r="I6" s="455">
        <v>0.95717873805114972</v>
      </c>
      <c r="J6" s="456" t="s">
        <v>1</v>
      </c>
    </row>
    <row r="7" spans="1:10" ht="14.4" customHeight="1" x14ac:dyDescent="0.3">
      <c r="A7" s="452" t="s">
        <v>420</v>
      </c>
      <c r="B7" s="453" t="s">
        <v>424</v>
      </c>
      <c r="C7" s="454">
        <v>0.57296999999999998</v>
      </c>
      <c r="D7" s="454">
        <v>0</v>
      </c>
      <c r="E7" s="454"/>
      <c r="F7" s="454">
        <v>0</v>
      </c>
      <c r="G7" s="454">
        <v>0</v>
      </c>
      <c r="H7" s="454">
        <v>0</v>
      </c>
      <c r="I7" s="455" t="s">
        <v>422</v>
      </c>
      <c r="J7" s="456" t="s">
        <v>1</v>
      </c>
    </row>
    <row r="8" spans="1:10" ht="14.4" customHeight="1" x14ac:dyDescent="0.3">
      <c r="A8" s="452" t="s">
        <v>420</v>
      </c>
      <c r="B8" s="453" t="s">
        <v>425</v>
      </c>
      <c r="C8" s="454">
        <v>100.26845</v>
      </c>
      <c r="D8" s="454">
        <v>120.11322999999996</v>
      </c>
      <c r="E8" s="454"/>
      <c r="F8" s="454">
        <v>172.02681000000004</v>
      </c>
      <c r="G8" s="454">
        <v>179.72276562499999</v>
      </c>
      <c r="H8" s="454">
        <v>-7.6959556249999537</v>
      </c>
      <c r="I8" s="455">
        <v>0.95717873805114972</v>
      </c>
      <c r="J8" s="456" t="s">
        <v>426</v>
      </c>
    </row>
    <row r="10" spans="1:10" ht="14.4" customHeight="1" x14ac:dyDescent="0.3">
      <c r="A10" s="452" t="s">
        <v>420</v>
      </c>
      <c r="B10" s="453" t="s">
        <v>421</v>
      </c>
      <c r="C10" s="454" t="s">
        <v>422</v>
      </c>
      <c r="D10" s="454" t="s">
        <v>422</v>
      </c>
      <c r="E10" s="454"/>
      <c r="F10" s="454" t="s">
        <v>422</v>
      </c>
      <c r="G10" s="454" t="s">
        <v>422</v>
      </c>
      <c r="H10" s="454" t="s">
        <v>422</v>
      </c>
      <c r="I10" s="455" t="s">
        <v>422</v>
      </c>
      <c r="J10" s="456" t="s">
        <v>55</v>
      </c>
    </row>
    <row r="11" spans="1:10" ht="14.4" customHeight="1" x14ac:dyDescent="0.3">
      <c r="A11" s="452" t="s">
        <v>427</v>
      </c>
      <c r="B11" s="453" t="s">
        <v>428</v>
      </c>
      <c r="C11" s="454" t="s">
        <v>422</v>
      </c>
      <c r="D11" s="454" t="s">
        <v>422</v>
      </c>
      <c r="E11" s="454"/>
      <c r="F11" s="454" t="s">
        <v>422</v>
      </c>
      <c r="G11" s="454" t="s">
        <v>422</v>
      </c>
      <c r="H11" s="454" t="s">
        <v>422</v>
      </c>
      <c r="I11" s="455" t="s">
        <v>422</v>
      </c>
      <c r="J11" s="456" t="s">
        <v>0</v>
      </c>
    </row>
    <row r="12" spans="1:10" ht="14.4" customHeight="1" x14ac:dyDescent="0.3">
      <c r="A12" s="452" t="s">
        <v>427</v>
      </c>
      <c r="B12" s="453" t="s">
        <v>423</v>
      </c>
      <c r="C12" s="454">
        <v>99.695480000000003</v>
      </c>
      <c r="D12" s="454">
        <v>120.11322999999996</v>
      </c>
      <c r="E12" s="454"/>
      <c r="F12" s="454">
        <v>172.02681000000004</v>
      </c>
      <c r="G12" s="454">
        <v>180</v>
      </c>
      <c r="H12" s="454">
        <v>-7.9731899999999598</v>
      </c>
      <c r="I12" s="455">
        <v>0.95570450000000018</v>
      </c>
      <c r="J12" s="456" t="s">
        <v>1</v>
      </c>
    </row>
    <row r="13" spans="1:10" ht="14.4" customHeight="1" x14ac:dyDescent="0.3">
      <c r="A13" s="452" t="s">
        <v>427</v>
      </c>
      <c r="B13" s="453" t="s">
        <v>424</v>
      </c>
      <c r="C13" s="454">
        <v>0.57296999999999998</v>
      </c>
      <c r="D13" s="454">
        <v>0</v>
      </c>
      <c r="E13" s="454"/>
      <c r="F13" s="454">
        <v>0</v>
      </c>
      <c r="G13" s="454">
        <v>0</v>
      </c>
      <c r="H13" s="454">
        <v>0</v>
      </c>
      <c r="I13" s="455" t="s">
        <v>422</v>
      </c>
      <c r="J13" s="456" t="s">
        <v>1</v>
      </c>
    </row>
    <row r="14" spans="1:10" ht="14.4" customHeight="1" x14ac:dyDescent="0.3">
      <c r="A14" s="452" t="s">
        <v>427</v>
      </c>
      <c r="B14" s="453" t="s">
        <v>429</v>
      </c>
      <c r="C14" s="454">
        <v>100.26845</v>
      </c>
      <c r="D14" s="454">
        <v>120.11322999999996</v>
      </c>
      <c r="E14" s="454"/>
      <c r="F14" s="454">
        <v>172.02681000000004</v>
      </c>
      <c r="G14" s="454">
        <v>180</v>
      </c>
      <c r="H14" s="454">
        <v>-7.9731899999999598</v>
      </c>
      <c r="I14" s="455">
        <v>0.95570450000000018</v>
      </c>
      <c r="J14" s="456" t="s">
        <v>430</v>
      </c>
    </row>
    <row r="15" spans="1:10" ht="14.4" customHeight="1" x14ac:dyDescent="0.3">
      <c r="A15" s="452" t="s">
        <v>422</v>
      </c>
      <c r="B15" s="453" t="s">
        <v>422</v>
      </c>
      <c r="C15" s="454" t="s">
        <v>422</v>
      </c>
      <c r="D15" s="454" t="s">
        <v>422</v>
      </c>
      <c r="E15" s="454"/>
      <c r="F15" s="454" t="s">
        <v>422</v>
      </c>
      <c r="G15" s="454" t="s">
        <v>422</v>
      </c>
      <c r="H15" s="454" t="s">
        <v>422</v>
      </c>
      <c r="I15" s="455" t="s">
        <v>422</v>
      </c>
      <c r="J15" s="456" t="s">
        <v>431</v>
      </c>
    </row>
    <row r="16" spans="1:10" ht="14.4" customHeight="1" x14ac:dyDescent="0.3">
      <c r="A16" s="452" t="s">
        <v>420</v>
      </c>
      <c r="B16" s="453" t="s">
        <v>425</v>
      </c>
      <c r="C16" s="454">
        <v>100.26845</v>
      </c>
      <c r="D16" s="454">
        <v>120.11322999999996</v>
      </c>
      <c r="E16" s="454"/>
      <c r="F16" s="454">
        <v>172.02681000000004</v>
      </c>
      <c r="G16" s="454">
        <v>180</v>
      </c>
      <c r="H16" s="454">
        <v>-7.9731899999999598</v>
      </c>
      <c r="I16" s="455">
        <v>0.95570450000000018</v>
      </c>
      <c r="J16" s="456" t="s">
        <v>426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579.21489452828996</v>
      </c>
      <c r="M3" s="84">
        <f>SUBTOTAL(9,M5:M1048576)</f>
        <v>297</v>
      </c>
      <c r="N3" s="85">
        <f>SUBTOTAL(9,N5:N1048576)</f>
        <v>172026.82367490212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420</v>
      </c>
      <c r="B5" s="466" t="s">
        <v>421</v>
      </c>
      <c r="C5" s="467" t="s">
        <v>427</v>
      </c>
      <c r="D5" s="468" t="s">
        <v>428</v>
      </c>
      <c r="E5" s="469">
        <v>50113001</v>
      </c>
      <c r="F5" s="468" t="s">
        <v>432</v>
      </c>
      <c r="G5" s="467" t="s">
        <v>433</v>
      </c>
      <c r="H5" s="467">
        <v>184256</v>
      </c>
      <c r="I5" s="467">
        <v>84256</v>
      </c>
      <c r="J5" s="467" t="s">
        <v>434</v>
      </c>
      <c r="K5" s="467" t="s">
        <v>435</v>
      </c>
      <c r="L5" s="470">
        <v>26.589999999999996</v>
      </c>
      <c r="M5" s="470">
        <v>4</v>
      </c>
      <c r="N5" s="471">
        <v>106.35999999999999</v>
      </c>
    </row>
    <row r="6" spans="1:14" ht="14.4" customHeight="1" x14ac:dyDescent="0.3">
      <c r="A6" s="472" t="s">
        <v>420</v>
      </c>
      <c r="B6" s="473" t="s">
        <v>421</v>
      </c>
      <c r="C6" s="474" t="s">
        <v>427</v>
      </c>
      <c r="D6" s="475" t="s">
        <v>428</v>
      </c>
      <c r="E6" s="476">
        <v>50113001</v>
      </c>
      <c r="F6" s="475" t="s">
        <v>432</v>
      </c>
      <c r="G6" s="474" t="s">
        <v>433</v>
      </c>
      <c r="H6" s="474">
        <v>176954</v>
      </c>
      <c r="I6" s="474">
        <v>176954</v>
      </c>
      <c r="J6" s="474" t="s">
        <v>436</v>
      </c>
      <c r="K6" s="474" t="s">
        <v>437</v>
      </c>
      <c r="L6" s="477">
        <v>94.3</v>
      </c>
      <c r="M6" s="477">
        <v>1</v>
      </c>
      <c r="N6" s="478">
        <v>94.3</v>
      </c>
    </row>
    <row r="7" spans="1:14" ht="14.4" customHeight="1" x14ac:dyDescent="0.3">
      <c r="A7" s="472" t="s">
        <v>420</v>
      </c>
      <c r="B7" s="473" t="s">
        <v>421</v>
      </c>
      <c r="C7" s="474" t="s">
        <v>427</v>
      </c>
      <c r="D7" s="475" t="s">
        <v>428</v>
      </c>
      <c r="E7" s="476">
        <v>50113001</v>
      </c>
      <c r="F7" s="475" t="s">
        <v>432</v>
      </c>
      <c r="G7" s="474" t="s">
        <v>433</v>
      </c>
      <c r="H7" s="474">
        <v>186252</v>
      </c>
      <c r="I7" s="474">
        <v>186252</v>
      </c>
      <c r="J7" s="474" t="s">
        <v>438</v>
      </c>
      <c r="K7" s="474" t="s">
        <v>439</v>
      </c>
      <c r="L7" s="477">
        <v>137.02000000000001</v>
      </c>
      <c r="M7" s="477">
        <v>1</v>
      </c>
      <c r="N7" s="478">
        <v>137.02000000000001</v>
      </c>
    </row>
    <row r="8" spans="1:14" ht="14.4" customHeight="1" x14ac:dyDescent="0.3">
      <c r="A8" s="472" t="s">
        <v>420</v>
      </c>
      <c r="B8" s="473" t="s">
        <v>421</v>
      </c>
      <c r="C8" s="474" t="s">
        <v>427</v>
      </c>
      <c r="D8" s="475" t="s">
        <v>428</v>
      </c>
      <c r="E8" s="476">
        <v>50113001</v>
      </c>
      <c r="F8" s="475" t="s">
        <v>432</v>
      </c>
      <c r="G8" s="474" t="s">
        <v>433</v>
      </c>
      <c r="H8" s="474">
        <v>148888</v>
      </c>
      <c r="I8" s="474">
        <v>48888</v>
      </c>
      <c r="J8" s="474" t="s">
        <v>438</v>
      </c>
      <c r="K8" s="474" t="s">
        <v>440</v>
      </c>
      <c r="L8" s="477">
        <v>62.133076923076906</v>
      </c>
      <c r="M8" s="477">
        <v>13</v>
      </c>
      <c r="N8" s="478">
        <v>807.72999999999979</v>
      </c>
    </row>
    <row r="9" spans="1:14" ht="14.4" customHeight="1" x14ac:dyDescent="0.3">
      <c r="A9" s="472" t="s">
        <v>420</v>
      </c>
      <c r="B9" s="473" t="s">
        <v>421</v>
      </c>
      <c r="C9" s="474" t="s">
        <v>427</v>
      </c>
      <c r="D9" s="475" t="s">
        <v>428</v>
      </c>
      <c r="E9" s="476">
        <v>50113001</v>
      </c>
      <c r="F9" s="475" t="s">
        <v>432</v>
      </c>
      <c r="G9" s="474" t="s">
        <v>433</v>
      </c>
      <c r="H9" s="474">
        <v>849033</v>
      </c>
      <c r="I9" s="474">
        <v>0</v>
      </c>
      <c r="J9" s="474" t="s">
        <v>441</v>
      </c>
      <c r="K9" s="474" t="s">
        <v>422</v>
      </c>
      <c r="L9" s="477">
        <v>95.86</v>
      </c>
      <c r="M9" s="477">
        <v>2</v>
      </c>
      <c r="N9" s="478">
        <v>191.72</v>
      </c>
    </row>
    <row r="10" spans="1:14" ht="14.4" customHeight="1" x14ac:dyDescent="0.3">
      <c r="A10" s="472" t="s">
        <v>420</v>
      </c>
      <c r="B10" s="473" t="s">
        <v>421</v>
      </c>
      <c r="C10" s="474" t="s">
        <v>427</v>
      </c>
      <c r="D10" s="475" t="s">
        <v>428</v>
      </c>
      <c r="E10" s="476">
        <v>50113001</v>
      </c>
      <c r="F10" s="475" t="s">
        <v>432</v>
      </c>
      <c r="G10" s="474" t="s">
        <v>433</v>
      </c>
      <c r="H10" s="474">
        <v>847025</v>
      </c>
      <c r="I10" s="474">
        <v>137119</v>
      </c>
      <c r="J10" s="474" t="s">
        <v>442</v>
      </c>
      <c r="K10" s="474" t="s">
        <v>443</v>
      </c>
      <c r="L10" s="477">
        <v>71.525999999999996</v>
      </c>
      <c r="M10" s="477">
        <v>5</v>
      </c>
      <c r="N10" s="478">
        <v>357.63</v>
      </c>
    </row>
    <row r="11" spans="1:14" ht="14.4" customHeight="1" x14ac:dyDescent="0.3">
      <c r="A11" s="472" t="s">
        <v>420</v>
      </c>
      <c r="B11" s="473" t="s">
        <v>421</v>
      </c>
      <c r="C11" s="474" t="s">
        <v>427</v>
      </c>
      <c r="D11" s="475" t="s">
        <v>428</v>
      </c>
      <c r="E11" s="476">
        <v>50113001</v>
      </c>
      <c r="F11" s="475" t="s">
        <v>432</v>
      </c>
      <c r="G11" s="474" t="s">
        <v>433</v>
      </c>
      <c r="H11" s="474">
        <v>842161</v>
      </c>
      <c r="I11" s="474">
        <v>31950</v>
      </c>
      <c r="J11" s="474" t="s">
        <v>444</v>
      </c>
      <c r="K11" s="474" t="s">
        <v>422</v>
      </c>
      <c r="L11" s="477">
        <v>50.730000000000011</v>
      </c>
      <c r="M11" s="477">
        <v>4</v>
      </c>
      <c r="N11" s="478">
        <v>202.92000000000004</v>
      </c>
    </row>
    <row r="12" spans="1:14" ht="14.4" customHeight="1" x14ac:dyDescent="0.3">
      <c r="A12" s="472" t="s">
        <v>420</v>
      </c>
      <c r="B12" s="473" t="s">
        <v>421</v>
      </c>
      <c r="C12" s="474" t="s">
        <v>427</v>
      </c>
      <c r="D12" s="475" t="s">
        <v>428</v>
      </c>
      <c r="E12" s="476">
        <v>50113001</v>
      </c>
      <c r="F12" s="475" t="s">
        <v>432</v>
      </c>
      <c r="G12" s="474" t="s">
        <v>433</v>
      </c>
      <c r="H12" s="474">
        <v>841498</v>
      </c>
      <c r="I12" s="474">
        <v>0</v>
      </c>
      <c r="J12" s="474" t="s">
        <v>445</v>
      </c>
      <c r="K12" s="474" t="s">
        <v>422</v>
      </c>
      <c r="L12" s="477">
        <v>48.176363636363639</v>
      </c>
      <c r="M12" s="477">
        <v>11</v>
      </c>
      <c r="N12" s="478">
        <v>529.94000000000005</v>
      </c>
    </row>
    <row r="13" spans="1:14" ht="14.4" customHeight="1" x14ac:dyDescent="0.3">
      <c r="A13" s="472" t="s">
        <v>420</v>
      </c>
      <c r="B13" s="473" t="s">
        <v>421</v>
      </c>
      <c r="C13" s="474" t="s">
        <v>427</v>
      </c>
      <c r="D13" s="475" t="s">
        <v>428</v>
      </c>
      <c r="E13" s="476">
        <v>50113001</v>
      </c>
      <c r="F13" s="475" t="s">
        <v>432</v>
      </c>
      <c r="G13" s="474" t="s">
        <v>433</v>
      </c>
      <c r="H13" s="474">
        <v>176188</v>
      </c>
      <c r="I13" s="474">
        <v>76188</v>
      </c>
      <c r="J13" s="474" t="s">
        <v>446</v>
      </c>
      <c r="K13" s="474" t="s">
        <v>447</v>
      </c>
      <c r="L13" s="477">
        <v>37.149998997954178</v>
      </c>
      <c r="M13" s="477">
        <v>6</v>
      </c>
      <c r="N13" s="478">
        <v>222.89999398772505</v>
      </c>
    </row>
    <row r="14" spans="1:14" ht="14.4" customHeight="1" x14ac:dyDescent="0.3">
      <c r="A14" s="472" t="s">
        <v>420</v>
      </c>
      <c r="B14" s="473" t="s">
        <v>421</v>
      </c>
      <c r="C14" s="474" t="s">
        <v>427</v>
      </c>
      <c r="D14" s="475" t="s">
        <v>428</v>
      </c>
      <c r="E14" s="476">
        <v>50113001</v>
      </c>
      <c r="F14" s="475" t="s">
        <v>432</v>
      </c>
      <c r="G14" s="474" t="s">
        <v>433</v>
      </c>
      <c r="H14" s="474">
        <v>207814</v>
      </c>
      <c r="I14" s="474">
        <v>207814</v>
      </c>
      <c r="J14" s="474" t="s">
        <v>448</v>
      </c>
      <c r="K14" s="474" t="s">
        <v>449</v>
      </c>
      <c r="L14" s="477">
        <v>45.332000000000008</v>
      </c>
      <c r="M14" s="477">
        <v>20</v>
      </c>
      <c r="N14" s="478">
        <v>906.6400000000001</v>
      </c>
    </row>
    <row r="15" spans="1:14" ht="14.4" customHeight="1" x14ac:dyDescent="0.3">
      <c r="A15" s="472" t="s">
        <v>420</v>
      </c>
      <c r="B15" s="473" t="s">
        <v>421</v>
      </c>
      <c r="C15" s="474" t="s">
        <v>427</v>
      </c>
      <c r="D15" s="475" t="s">
        <v>428</v>
      </c>
      <c r="E15" s="476">
        <v>50113001</v>
      </c>
      <c r="F15" s="475" t="s">
        <v>432</v>
      </c>
      <c r="G15" s="474" t="s">
        <v>433</v>
      </c>
      <c r="H15" s="474">
        <v>117293</v>
      </c>
      <c r="I15" s="474">
        <v>17293</v>
      </c>
      <c r="J15" s="474" t="s">
        <v>450</v>
      </c>
      <c r="K15" s="474" t="s">
        <v>451</v>
      </c>
      <c r="L15" s="477">
        <v>89.249999999999986</v>
      </c>
      <c r="M15" s="477">
        <v>2</v>
      </c>
      <c r="N15" s="478">
        <v>178.49999999999997</v>
      </c>
    </row>
    <row r="16" spans="1:14" ht="14.4" customHeight="1" x14ac:dyDescent="0.3">
      <c r="A16" s="472" t="s">
        <v>420</v>
      </c>
      <c r="B16" s="473" t="s">
        <v>421</v>
      </c>
      <c r="C16" s="474" t="s">
        <v>427</v>
      </c>
      <c r="D16" s="475" t="s">
        <v>428</v>
      </c>
      <c r="E16" s="476">
        <v>50113001</v>
      </c>
      <c r="F16" s="475" t="s">
        <v>432</v>
      </c>
      <c r="G16" s="474" t="s">
        <v>433</v>
      </c>
      <c r="H16" s="474">
        <v>117292</v>
      </c>
      <c r="I16" s="474">
        <v>17292</v>
      </c>
      <c r="J16" s="474" t="s">
        <v>450</v>
      </c>
      <c r="K16" s="474" t="s">
        <v>452</v>
      </c>
      <c r="L16" s="477">
        <v>52.03</v>
      </c>
      <c r="M16" s="477">
        <v>2</v>
      </c>
      <c r="N16" s="478">
        <v>104.06</v>
      </c>
    </row>
    <row r="17" spans="1:14" ht="14.4" customHeight="1" x14ac:dyDescent="0.3">
      <c r="A17" s="472" t="s">
        <v>420</v>
      </c>
      <c r="B17" s="473" t="s">
        <v>421</v>
      </c>
      <c r="C17" s="474" t="s">
        <v>427</v>
      </c>
      <c r="D17" s="475" t="s">
        <v>428</v>
      </c>
      <c r="E17" s="476">
        <v>50113001</v>
      </c>
      <c r="F17" s="475" t="s">
        <v>432</v>
      </c>
      <c r="G17" s="474" t="s">
        <v>433</v>
      </c>
      <c r="H17" s="474">
        <v>102479</v>
      </c>
      <c r="I17" s="474">
        <v>2479</v>
      </c>
      <c r="J17" s="474" t="s">
        <v>453</v>
      </c>
      <c r="K17" s="474" t="s">
        <v>454</v>
      </c>
      <c r="L17" s="477">
        <v>65.569999999999993</v>
      </c>
      <c r="M17" s="477">
        <v>3</v>
      </c>
      <c r="N17" s="478">
        <v>196.70999999999998</v>
      </c>
    </row>
    <row r="18" spans="1:14" ht="14.4" customHeight="1" x14ac:dyDescent="0.3">
      <c r="A18" s="472" t="s">
        <v>420</v>
      </c>
      <c r="B18" s="473" t="s">
        <v>421</v>
      </c>
      <c r="C18" s="474" t="s">
        <v>427</v>
      </c>
      <c r="D18" s="475" t="s">
        <v>428</v>
      </c>
      <c r="E18" s="476">
        <v>50113001</v>
      </c>
      <c r="F18" s="475" t="s">
        <v>432</v>
      </c>
      <c r="G18" s="474" t="s">
        <v>433</v>
      </c>
      <c r="H18" s="474">
        <v>162083</v>
      </c>
      <c r="I18" s="474">
        <v>162083</v>
      </c>
      <c r="J18" s="474" t="s">
        <v>455</v>
      </c>
      <c r="K18" s="474" t="s">
        <v>456</v>
      </c>
      <c r="L18" s="477">
        <v>454.59999999999997</v>
      </c>
      <c r="M18" s="477">
        <v>8</v>
      </c>
      <c r="N18" s="478">
        <v>3636.7999999999997</v>
      </c>
    </row>
    <row r="19" spans="1:14" ht="14.4" customHeight="1" x14ac:dyDescent="0.3">
      <c r="A19" s="472" t="s">
        <v>420</v>
      </c>
      <c r="B19" s="473" t="s">
        <v>421</v>
      </c>
      <c r="C19" s="474" t="s">
        <v>427</v>
      </c>
      <c r="D19" s="475" t="s">
        <v>428</v>
      </c>
      <c r="E19" s="476">
        <v>50113001</v>
      </c>
      <c r="F19" s="475" t="s">
        <v>432</v>
      </c>
      <c r="G19" s="474" t="s">
        <v>433</v>
      </c>
      <c r="H19" s="474">
        <v>110502</v>
      </c>
      <c r="I19" s="474">
        <v>10502</v>
      </c>
      <c r="J19" s="474" t="s">
        <v>455</v>
      </c>
      <c r="K19" s="474" t="s">
        <v>457</v>
      </c>
      <c r="L19" s="477">
        <v>110.91999999999997</v>
      </c>
      <c r="M19" s="477">
        <v>4</v>
      </c>
      <c r="N19" s="478">
        <v>443.67999999999989</v>
      </c>
    </row>
    <row r="20" spans="1:14" ht="14.4" customHeight="1" x14ac:dyDescent="0.3">
      <c r="A20" s="472" t="s">
        <v>420</v>
      </c>
      <c r="B20" s="473" t="s">
        <v>421</v>
      </c>
      <c r="C20" s="474" t="s">
        <v>427</v>
      </c>
      <c r="D20" s="475" t="s">
        <v>428</v>
      </c>
      <c r="E20" s="476">
        <v>50113001</v>
      </c>
      <c r="F20" s="475" t="s">
        <v>432</v>
      </c>
      <c r="G20" s="474" t="s">
        <v>433</v>
      </c>
      <c r="H20" s="474">
        <v>100699</v>
      </c>
      <c r="I20" s="474">
        <v>699</v>
      </c>
      <c r="J20" s="474" t="s">
        <v>458</v>
      </c>
      <c r="K20" s="474" t="s">
        <v>459</v>
      </c>
      <c r="L20" s="477">
        <v>59.272500000000008</v>
      </c>
      <c r="M20" s="477">
        <v>8</v>
      </c>
      <c r="N20" s="478">
        <v>474.18000000000006</v>
      </c>
    </row>
    <row r="21" spans="1:14" ht="14.4" customHeight="1" x14ac:dyDescent="0.3">
      <c r="A21" s="472" t="s">
        <v>420</v>
      </c>
      <c r="B21" s="473" t="s">
        <v>421</v>
      </c>
      <c r="C21" s="474" t="s">
        <v>427</v>
      </c>
      <c r="D21" s="475" t="s">
        <v>428</v>
      </c>
      <c r="E21" s="476">
        <v>50113001</v>
      </c>
      <c r="F21" s="475" t="s">
        <v>432</v>
      </c>
      <c r="G21" s="474" t="s">
        <v>433</v>
      </c>
      <c r="H21" s="474">
        <v>202362</v>
      </c>
      <c r="I21" s="474">
        <v>202362</v>
      </c>
      <c r="J21" s="474" t="s">
        <v>460</v>
      </c>
      <c r="K21" s="474" t="s">
        <v>461</v>
      </c>
      <c r="L21" s="477">
        <v>61.71</v>
      </c>
      <c r="M21" s="477">
        <v>3</v>
      </c>
      <c r="N21" s="478">
        <v>185.13</v>
      </c>
    </row>
    <row r="22" spans="1:14" ht="14.4" customHeight="1" x14ac:dyDescent="0.3">
      <c r="A22" s="472" t="s">
        <v>420</v>
      </c>
      <c r="B22" s="473" t="s">
        <v>421</v>
      </c>
      <c r="C22" s="474" t="s">
        <v>427</v>
      </c>
      <c r="D22" s="475" t="s">
        <v>428</v>
      </c>
      <c r="E22" s="476">
        <v>50113001</v>
      </c>
      <c r="F22" s="475" t="s">
        <v>432</v>
      </c>
      <c r="G22" s="474" t="s">
        <v>433</v>
      </c>
      <c r="H22" s="474">
        <v>132082</v>
      </c>
      <c r="I22" s="474">
        <v>32082</v>
      </c>
      <c r="J22" s="474" t="s">
        <v>462</v>
      </c>
      <c r="K22" s="474" t="s">
        <v>463</v>
      </c>
      <c r="L22" s="477">
        <v>82.15</v>
      </c>
      <c r="M22" s="477">
        <v>1</v>
      </c>
      <c r="N22" s="478">
        <v>82.15</v>
      </c>
    </row>
    <row r="23" spans="1:14" ht="14.4" customHeight="1" x14ac:dyDescent="0.3">
      <c r="A23" s="472" t="s">
        <v>420</v>
      </c>
      <c r="B23" s="473" t="s">
        <v>421</v>
      </c>
      <c r="C23" s="474" t="s">
        <v>427</v>
      </c>
      <c r="D23" s="475" t="s">
        <v>428</v>
      </c>
      <c r="E23" s="476">
        <v>50113001</v>
      </c>
      <c r="F23" s="475" t="s">
        <v>432</v>
      </c>
      <c r="G23" s="474" t="s">
        <v>433</v>
      </c>
      <c r="H23" s="474">
        <v>846629</v>
      </c>
      <c r="I23" s="474">
        <v>100013</v>
      </c>
      <c r="J23" s="474" t="s">
        <v>464</v>
      </c>
      <c r="K23" s="474" t="s">
        <v>465</v>
      </c>
      <c r="L23" s="477">
        <v>43.436666666666667</v>
      </c>
      <c r="M23" s="477">
        <v>9</v>
      </c>
      <c r="N23" s="478">
        <v>390.93</v>
      </c>
    </row>
    <row r="24" spans="1:14" ht="14.4" customHeight="1" x14ac:dyDescent="0.3">
      <c r="A24" s="472" t="s">
        <v>420</v>
      </c>
      <c r="B24" s="473" t="s">
        <v>421</v>
      </c>
      <c r="C24" s="474" t="s">
        <v>427</v>
      </c>
      <c r="D24" s="475" t="s">
        <v>428</v>
      </c>
      <c r="E24" s="476">
        <v>50113001</v>
      </c>
      <c r="F24" s="475" t="s">
        <v>432</v>
      </c>
      <c r="G24" s="474" t="s">
        <v>433</v>
      </c>
      <c r="H24" s="474">
        <v>849829</v>
      </c>
      <c r="I24" s="474">
        <v>162673</v>
      </c>
      <c r="J24" s="474" t="s">
        <v>466</v>
      </c>
      <c r="K24" s="474" t="s">
        <v>467</v>
      </c>
      <c r="L24" s="477">
        <v>59.489999999999995</v>
      </c>
      <c r="M24" s="477">
        <v>4</v>
      </c>
      <c r="N24" s="478">
        <v>237.95999999999998</v>
      </c>
    </row>
    <row r="25" spans="1:14" ht="14.4" customHeight="1" x14ac:dyDescent="0.3">
      <c r="A25" s="472" t="s">
        <v>420</v>
      </c>
      <c r="B25" s="473" t="s">
        <v>421</v>
      </c>
      <c r="C25" s="474" t="s">
        <v>427</v>
      </c>
      <c r="D25" s="475" t="s">
        <v>428</v>
      </c>
      <c r="E25" s="476">
        <v>50113001</v>
      </c>
      <c r="F25" s="475" t="s">
        <v>432</v>
      </c>
      <c r="G25" s="474" t="s">
        <v>433</v>
      </c>
      <c r="H25" s="474">
        <v>229965</v>
      </c>
      <c r="I25" s="474">
        <v>229965</v>
      </c>
      <c r="J25" s="474" t="s">
        <v>468</v>
      </c>
      <c r="K25" s="474" t="s">
        <v>469</v>
      </c>
      <c r="L25" s="477">
        <v>75.97999999999999</v>
      </c>
      <c r="M25" s="477">
        <v>9</v>
      </c>
      <c r="N25" s="478">
        <v>683.81999999999994</v>
      </c>
    </row>
    <row r="26" spans="1:14" ht="14.4" customHeight="1" x14ac:dyDescent="0.3">
      <c r="A26" s="472" t="s">
        <v>420</v>
      </c>
      <c r="B26" s="473" t="s">
        <v>421</v>
      </c>
      <c r="C26" s="474" t="s">
        <v>427</v>
      </c>
      <c r="D26" s="475" t="s">
        <v>428</v>
      </c>
      <c r="E26" s="476">
        <v>50113001</v>
      </c>
      <c r="F26" s="475" t="s">
        <v>432</v>
      </c>
      <c r="G26" s="474" t="s">
        <v>433</v>
      </c>
      <c r="H26" s="474">
        <v>901235</v>
      </c>
      <c r="I26" s="474">
        <v>1000</v>
      </c>
      <c r="J26" s="474" t="s">
        <v>470</v>
      </c>
      <c r="K26" s="474" t="s">
        <v>471</v>
      </c>
      <c r="L26" s="477">
        <v>322.97160279620135</v>
      </c>
      <c r="M26" s="477">
        <v>3</v>
      </c>
      <c r="N26" s="478">
        <v>968.91480838860411</v>
      </c>
    </row>
    <row r="27" spans="1:14" ht="14.4" customHeight="1" x14ac:dyDescent="0.3">
      <c r="A27" s="472" t="s">
        <v>420</v>
      </c>
      <c r="B27" s="473" t="s">
        <v>421</v>
      </c>
      <c r="C27" s="474" t="s">
        <v>427</v>
      </c>
      <c r="D27" s="475" t="s">
        <v>428</v>
      </c>
      <c r="E27" s="476">
        <v>50113001</v>
      </c>
      <c r="F27" s="475" t="s">
        <v>432</v>
      </c>
      <c r="G27" s="474" t="s">
        <v>433</v>
      </c>
      <c r="H27" s="474">
        <v>100802</v>
      </c>
      <c r="I27" s="474">
        <v>0</v>
      </c>
      <c r="J27" s="474" t="s">
        <v>472</v>
      </c>
      <c r="K27" s="474" t="s">
        <v>473</v>
      </c>
      <c r="L27" s="477">
        <v>97.047604051193758</v>
      </c>
      <c r="M27" s="477">
        <v>1</v>
      </c>
      <c r="N27" s="478">
        <v>97.047604051193758</v>
      </c>
    </row>
    <row r="28" spans="1:14" ht="14.4" customHeight="1" x14ac:dyDescent="0.3">
      <c r="A28" s="472" t="s">
        <v>420</v>
      </c>
      <c r="B28" s="473" t="s">
        <v>421</v>
      </c>
      <c r="C28" s="474" t="s">
        <v>427</v>
      </c>
      <c r="D28" s="475" t="s">
        <v>428</v>
      </c>
      <c r="E28" s="476">
        <v>50113001</v>
      </c>
      <c r="F28" s="475" t="s">
        <v>432</v>
      </c>
      <c r="G28" s="474" t="s">
        <v>433</v>
      </c>
      <c r="H28" s="474">
        <v>920144</v>
      </c>
      <c r="I28" s="474">
        <v>0</v>
      </c>
      <c r="J28" s="474" t="s">
        <v>474</v>
      </c>
      <c r="K28" s="474" t="s">
        <v>475</v>
      </c>
      <c r="L28" s="477">
        <v>9912.826634738236</v>
      </c>
      <c r="M28" s="477">
        <v>14</v>
      </c>
      <c r="N28" s="478">
        <v>138779.57288633531</v>
      </c>
    </row>
    <row r="29" spans="1:14" ht="14.4" customHeight="1" x14ac:dyDescent="0.3">
      <c r="A29" s="472" t="s">
        <v>420</v>
      </c>
      <c r="B29" s="473" t="s">
        <v>421</v>
      </c>
      <c r="C29" s="474" t="s">
        <v>427</v>
      </c>
      <c r="D29" s="475" t="s">
        <v>428</v>
      </c>
      <c r="E29" s="476">
        <v>50113001</v>
      </c>
      <c r="F29" s="475" t="s">
        <v>432</v>
      </c>
      <c r="G29" s="474" t="s">
        <v>433</v>
      </c>
      <c r="H29" s="474">
        <v>920136</v>
      </c>
      <c r="I29" s="474">
        <v>0</v>
      </c>
      <c r="J29" s="474" t="s">
        <v>476</v>
      </c>
      <c r="K29" s="474" t="s">
        <v>475</v>
      </c>
      <c r="L29" s="477">
        <v>344.84999999999997</v>
      </c>
      <c r="M29" s="477">
        <v>14</v>
      </c>
      <c r="N29" s="478">
        <v>4827.8999999999996</v>
      </c>
    </row>
    <row r="30" spans="1:14" ht="14.4" customHeight="1" x14ac:dyDescent="0.3">
      <c r="A30" s="472" t="s">
        <v>420</v>
      </c>
      <c r="B30" s="473" t="s">
        <v>421</v>
      </c>
      <c r="C30" s="474" t="s">
        <v>427</v>
      </c>
      <c r="D30" s="475" t="s">
        <v>428</v>
      </c>
      <c r="E30" s="476">
        <v>50113001</v>
      </c>
      <c r="F30" s="475" t="s">
        <v>432</v>
      </c>
      <c r="G30" s="474" t="s">
        <v>433</v>
      </c>
      <c r="H30" s="474">
        <v>900321</v>
      </c>
      <c r="I30" s="474">
        <v>0</v>
      </c>
      <c r="J30" s="474" t="s">
        <v>477</v>
      </c>
      <c r="K30" s="474" t="s">
        <v>422</v>
      </c>
      <c r="L30" s="477">
        <v>748.87265723210385</v>
      </c>
      <c r="M30" s="477">
        <v>3</v>
      </c>
      <c r="N30" s="478">
        <v>2246.6179716963115</v>
      </c>
    </row>
    <row r="31" spans="1:14" ht="14.4" customHeight="1" x14ac:dyDescent="0.3">
      <c r="A31" s="472" t="s">
        <v>420</v>
      </c>
      <c r="B31" s="473" t="s">
        <v>421</v>
      </c>
      <c r="C31" s="474" t="s">
        <v>427</v>
      </c>
      <c r="D31" s="475" t="s">
        <v>428</v>
      </c>
      <c r="E31" s="476">
        <v>50113001</v>
      </c>
      <c r="F31" s="475" t="s">
        <v>432</v>
      </c>
      <c r="G31" s="474" t="s">
        <v>433</v>
      </c>
      <c r="H31" s="474">
        <v>501065</v>
      </c>
      <c r="I31" s="474">
        <v>0</v>
      </c>
      <c r="J31" s="474" t="s">
        <v>478</v>
      </c>
      <c r="K31" s="474" t="s">
        <v>422</v>
      </c>
      <c r="L31" s="477">
        <v>92.322145597373776</v>
      </c>
      <c r="M31" s="477">
        <v>1</v>
      </c>
      <c r="N31" s="478">
        <v>92.322145597373776</v>
      </c>
    </row>
    <row r="32" spans="1:14" ht="14.4" customHeight="1" x14ac:dyDescent="0.3">
      <c r="A32" s="472" t="s">
        <v>420</v>
      </c>
      <c r="B32" s="473" t="s">
        <v>421</v>
      </c>
      <c r="C32" s="474" t="s">
        <v>427</v>
      </c>
      <c r="D32" s="475" t="s">
        <v>428</v>
      </c>
      <c r="E32" s="476">
        <v>50113001</v>
      </c>
      <c r="F32" s="475" t="s">
        <v>432</v>
      </c>
      <c r="G32" s="474" t="s">
        <v>433</v>
      </c>
      <c r="H32" s="474">
        <v>846813</v>
      </c>
      <c r="I32" s="474">
        <v>137120</v>
      </c>
      <c r="J32" s="474" t="s">
        <v>479</v>
      </c>
      <c r="K32" s="474" t="s">
        <v>480</v>
      </c>
      <c r="L32" s="477">
        <v>71.236666666666665</v>
      </c>
      <c r="M32" s="477">
        <v>12</v>
      </c>
      <c r="N32" s="478">
        <v>854.84</v>
      </c>
    </row>
    <row r="33" spans="1:14" ht="14.4" customHeight="1" x14ac:dyDescent="0.3">
      <c r="A33" s="472" t="s">
        <v>420</v>
      </c>
      <c r="B33" s="473" t="s">
        <v>421</v>
      </c>
      <c r="C33" s="474" t="s">
        <v>427</v>
      </c>
      <c r="D33" s="475" t="s">
        <v>428</v>
      </c>
      <c r="E33" s="476">
        <v>50113001</v>
      </c>
      <c r="F33" s="475" t="s">
        <v>432</v>
      </c>
      <c r="G33" s="474" t="s">
        <v>433</v>
      </c>
      <c r="H33" s="474">
        <v>500474</v>
      </c>
      <c r="I33" s="474">
        <v>0</v>
      </c>
      <c r="J33" s="474" t="s">
        <v>481</v>
      </c>
      <c r="K33" s="474" t="s">
        <v>422</v>
      </c>
      <c r="L33" s="477">
        <v>1129.2917300243623</v>
      </c>
      <c r="M33" s="477">
        <v>4</v>
      </c>
      <c r="N33" s="478">
        <v>4517.1669200974493</v>
      </c>
    </row>
    <row r="34" spans="1:14" ht="14.4" customHeight="1" x14ac:dyDescent="0.3">
      <c r="A34" s="472" t="s">
        <v>420</v>
      </c>
      <c r="B34" s="473" t="s">
        <v>421</v>
      </c>
      <c r="C34" s="474" t="s">
        <v>427</v>
      </c>
      <c r="D34" s="475" t="s">
        <v>428</v>
      </c>
      <c r="E34" s="476">
        <v>50113001</v>
      </c>
      <c r="F34" s="475" t="s">
        <v>432</v>
      </c>
      <c r="G34" s="474" t="s">
        <v>433</v>
      </c>
      <c r="H34" s="474">
        <v>109414</v>
      </c>
      <c r="I34" s="474">
        <v>119687</v>
      </c>
      <c r="J34" s="474" t="s">
        <v>482</v>
      </c>
      <c r="K34" s="474" t="s">
        <v>483</v>
      </c>
      <c r="L34" s="477">
        <v>63.939999999999976</v>
      </c>
      <c r="M34" s="477">
        <v>12</v>
      </c>
      <c r="N34" s="478">
        <v>767.27999999999975</v>
      </c>
    </row>
    <row r="35" spans="1:14" ht="14.4" customHeight="1" x14ac:dyDescent="0.3">
      <c r="A35" s="472" t="s">
        <v>420</v>
      </c>
      <c r="B35" s="473" t="s">
        <v>421</v>
      </c>
      <c r="C35" s="474" t="s">
        <v>427</v>
      </c>
      <c r="D35" s="475" t="s">
        <v>428</v>
      </c>
      <c r="E35" s="476">
        <v>50113001</v>
      </c>
      <c r="F35" s="475" t="s">
        <v>432</v>
      </c>
      <c r="G35" s="474" t="s">
        <v>433</v>
      </c>
      <c r="H35" s="474">
        <v>843954</v>
      </c>
      <c r="I35" s="474">
        <v>20023</v>
      </c>
      <c r="J35" s="474" t="s">
        <v>484</v>
      </c>
      <c r="K35" s="474" t="s">
        <v>485</v>
      </c>
      <c r="L35" s="477">
        <v>89.330000000000013</v>
      </c>
      <c r="M35" s="477">
        <v>1</v>
      </c>
      <c r="N35" s="478">
        <v>89.330000000000013</v>
      </c>
    </row>
    <row r="36" spans="1:14" ht="14.4" customHeight="1" x14ac:dyDescent="0.3">
      <c r="A36" s="472" t="s">
        <v>420</v>
      </c>
      <c r="B36" s="473" t="s">
        <v>421</v>
      </c>
      <c r="C36" s="474" t="s">
        <v>427</v>
      </c>
      <c r="D36" s="475" t="s">
        <v>428</v>
      </c>
      <c r="E36" s="476">
        <v>50113001</v>
      </c>
      <c r="F36" s="475" t="s">
        <v>432</v>
      </c>
      <c r="G36" s="474" t="s">
        <v>433</v>
      </c>
      <c r="H36" s="474">
        <v>988466</v>
      </c>
      <c r="I36" s="474">
        <v>192729</v>
      </c>
      <c r="J36" s="474" t="s">
        <v>486</v>
      </c>
      <c r="K36" s="474" t="s">
        <v>487</v>
      </c>
      <c r="L36" s="477">
        <v>54.1</v>
      </c>
      <c r="M36" s="477">
        <v>6</v>
      </c>
      <c r="N36" s="478">
        <v>324.60000000000002</v>
      </c>
    </row>
    <row r="37" spans="1:14" ht="14.4" customHeight="1" x14ac:dyDescent="0.3">
      <c r="A37" s="472" t="s">
        <v>420</v>
      </c>
      <c r="B37" s="473" t="s">
        <v>421</v>
      </c>
      <c r="C37" s="474" t="s">
        <v>427</v>
      </c>
      <c r="D37" s="475" t="s">
        <v>428</v>
      </c>
      <c r="E37" s="476">
        <v>50113001</v>
      </c>
      <c r="F37" s="475" t="s">
        <v>432</v>
      </c>
      <c r="G37" s="474" t="s">
        <v>433</v>
      </c>
      <c r="H37" s="474">
        <v>843581</v>
      </c>
      <c r="I37" s="474">
        <v>0</v>
      </c>
      <c r="J37" s="474" t="s">
        <v>488</v>
      </c>
      <c r="K37" s="474" t="s">
        <v>422</v>
      </c>
      <c r="L37" s="477">
        <v>86.27</v>
      </c>
      <c r="M37" s="477">
        <v>2</v>
      </c>
      <c r="N37" s="478">
        <v>172.54</v>
      </c>
    </row>
    <row r="38" spans="1:14" ht="14.4" customHeight="1" x14ac:dyDescent="0.3">
      <c r="A38" s="472" t="s">
        <v>420</v>
      </c>
      <c r="B38" s="473" t="s">
        <v>421</v>
      </c>
      <c r="C38" s="474" t="s">
        <v>427</v>
      </c>
      <c r="D38" s="475" t="s">
        <v>428</v>
      </c>
      <c r="E38" s="476">
        <v>50113001</v>
      </c>
      <c r="F38" s="475" t="s">
        <v>432</v>
      </c>
      <c r="G38" s="474" t="s">
        <v>433</v>
      </c>
      <c r="H38" s="474">
        <v>200863</v>
      </c>
      <c r="I38" s="474">
        <v>200863</v>
      </c>
      <c r="J38" s="474" t="s">
        <v>489</v>
      </c>
      <c r="K38" s="474" t="s">
        <v>490</v>
      </c>
      <c r="L38" s="477">
        <v>85.702000000000012</v>
      </c>
      <c r="M38" s="477">
        <v>10</v>
      </c>
      <c r="N38" s="478">
        <v>857.0200000000001</v>
      </c>
    </row>
    <row r="39" spans="1:14" ht="14.4" customHeight="1" x14ac:dyDescent="0.3">
      <c r="A39" s="472" t="s">
        <v>420</v>
      </c>
      <c r="B39" s="473" t="s">
        <v>421</v>
      </c>
      <c r="C39" s="474" t="s">
        <v>427</v>
      </c>
      <c r="D39" s="475" t="s">
        <v>428</v>
      </c>
      <c r="E39" s="476">
        <v>50113001</v>
      </c>
      <c r="F39" s="475" t="s">
        <v>432</v>
      </c>
      <c r="G39" s="474" t="s">
        <v>422</v>
      </c>
      <c r="H39" s="474">
        <v>173185</v>
      </c>
      <c r="I39" s="474">
        <v>173185</v>
      </c>
      <c r="J39" s="474" t="s">
        <v>491</v>
      </c>
      <c r="K39" s="474" t="s">
        <v>492</v>
      </c>
      <c r="L39" s="477">
        <v>19.75</v>
      </c>
      <c r="M39" s="477">
        <v>5</v>
      </c>
      <c r="N39" s="478">
        <v>98.75</v>
      </c>
    </row>
    <row r="40" spans="1:14" ht="14.4" customHeight="1" x14ac:dyDescent="0.3">
      <c r="A40" s="472" t="s">
        <v>420</v>
      </c>
      <c r="B40" s="473" t="s">
        <v>421</v>
      </c>
      <c r="C40" s="474" t="s">
        <v>427</v>
      </c>
      <c r="D40" s="475" t="s">
        <v>428</v>
      </c>
      <c r="E40" s="476">
        <v>50113001</v>
      </c>
      <c r="F40" s="475" t="s">
        <v>432</v>
      </c>
      <c r="G40" s="474" t="s">
        <v>433</v>
      </c>
      <c r="H40" s="474">
        <v>207820</v>
      </c>
      <c r="I40" s="474">
        <v>207820</v>
      </c>
      <c r="J40" s="474" t="s">
        <v>493</v>
      </c>
      <c r="K40" s="474" t="s">
        <v>494</v>
      </c>
      <c r="L40" s="477">
        <v>29.710000000000004</v>
      </c>
      <c r="M40" s="477">
        <v>7</v>
      </c>
      <c r="N40" s="478">
        <v>207.97000000000003</v>
      </c>
    </row>
    <row r="41" spans="1:14" ht="14.4" customHeight="1" x14ac:dyDescent="0.3">
      <c r="A41" s="472" t="s">
        <v>420</v>
      </c>
      <c r="B41" s="473" t="s">
        <v>421</v>
      </c>
      <c r="C41" s="474" t="s">
        <v>427</v>
      </c>
      <c r="D41" s="475" t="s">
        <v>428</v>
      </c>
      <c r="E41" s="476">
        <v>50113001</v>
      </c>
      <c r="F41" s="475" t="s">
        <v>432</v>
      </c>
      <c r="G41" s="474" t="s">
        <v>433</v>
      </c>
      <c r="H41" s="474">
        <v>849941</v>
      </c>
      <c r="I41" s="474">
        <v>162142</v>
      </c>
      <c r="J41" s="474" t="s">
        <v>493</v>
      </c>
      <c r="K41" s="474" t="s">
        <v>494</v>
      </c>
      <c r="L41" s="477">
        <v>29.710000000000008</v>
      </c>
      <c r="M41" s="477">
        <v>3</v>
      </c>
      <c r="N41" s="478">
        <v>89.130000000000024</v>
      </c>
    </row>
    <row r="42" spans="1:14" ht="14.4" customHeight="1" x14ac:dyDescent="0.3">
      <c r="A42" s="472" t="s">
        <v>420</v>
      </c>
      <c r="B42" s="473" t="s">
        <v>421</v>
      </c>
      <c r="C42" s="474" t="s">
        <v>427</v>
      </c>
      <c r="D42" s="475" t="s">
        <v>428</v>
      </c>
      <c r="E42" s="476">
        <v>50113001</v>
      </c>
      <c r="F42" s="475" t="s">
        <v>432</v>
      </c>
      <c r="G42" s="474" t="s">
        <v>433</v>
      </c>
      <c r="H42" s="474">
        <v>104343</v>
      </c>
      <c r="I42" s="474">
        <v>4343</v>
      </c>
      <c r="J42" s="474" t="s">
        <v>495</v>
      </c>
      <c r="K42" s="474" t="s">
        <v>496</v>
      </c>
      <c r="L42" s="477">
        <v>29.73</v>
      </c>
      <c r="M42" s="477">
        <v>2</v>
      </c>
      <c r="N42" s="478">
        <v>59.46</v>
      </c>
    </row>
    <row r="43" spans="1:14" ht="14.4" customHeight="1" x14ac:dyDescent="0.3">
      <c r="A43" s="472" t="s">
        <v>420</v>
      </c>
      <c r="B43" s="473" t="s">
        <v>421</v>
      </c>
      <c r="C43" s="474" t="s">
        <v>427</v>
      </c>
      <c r="D43" s="475" t="s">
        <v>428</v>
      </c>
      <c r="E43" s="476">
        <v>50113001</v>
      </c>
      <c r="F43" s="475" t="s">
        <v>432</v>
      </c>
      <c r="G43" s="474" t="s">
        <v>433</v>
      </c>
      <c r="H43" s="474">
        <v>848950</v>
      </c>
      <c r="I43" s="474">
        <v>155148</v>
      </c>
      <c r="J43" s="474" t="s">
        <v>497</v>
      </c>
      <c r="K43" s="474" t="s">
        <v>498</v>
      </c>
      <c r="L43" s="477">
        <v>20.029999999999998</v>
      </c>
      <c r="M43" s="477">
        <v>3</v>
      </c>
      <c r="N43" s="478">
        <v>60.089999999999989</v>
      </c>
    </row>
    <row r="44" spans="1:14" ht="14.4" customHeight="1" x14ac:dyDescent="0.3">
      <c r="A44" s="472" t="s">
        <v>420</v>
      </c>
      <c r="B44" s="473" t="s">
        <v>421</v>
      </c>
      <c r="C44" s="474" t="s">
        <v>427</v>
      </c>
      <c r="D44" s="475" t="s">
        <v>428</v>
      </c>
      <c r="E44" s="476">
        <v>50113001</v>
      </c>
      <c r="F44" s="475" t="s">
        <v>432</v>
      </c>
      <c r="G44" s="474" t="s">
        <v>433</v>
      </c>
      <c r="H44" s="474">
        <v>142771</v>
      </c>
      <c r="I44" s="474">
        <v>42771</v>
      </c>
      <c r="J44" s="474" t="s">
        <v>499</v>
      </c>
      <c r="K44" s="474" t="s">
        <v>500</v>
      </c>
      <c r="L44" s="477">
        <v>48.319999999999993</v>
      </c>
      <c r="M44" s="477">
        <v>5</v>
      </c>
      <c r="N44" s="478">
        <v>241.59999999999997</v>
      </c>
    </row>
    <row r="45" spans="1:14" ht="14.4" customHeight="1" x14ac:dyDescent="0.3">
      <c r="A45" s="472" t="s">
        <v>420</v>
      </c>
      <c r="B45" s="473" t="s">
        <v>421</v>
      </c>
      <c r="C45" s="474" t="s">
        <v>427</v>
      </c>
      <c r="D45" s="475" t="s">
        <v>428</v>
      </c>
      <c r="E45" s="476">
        <v>50113001</v>
      </c>
      <c r="F45" s="475" t="s">
        <v>432</v>
      </c>
      <c r="G45" s="474" t="s">
        <v>433</v>
      </c>
      <c r="H45" s="474">
        <v>229129</v>
      </c>
      <c r="I45" s="474">
        <v>229129</v>
      </c>
      <c r="J45" s="474" t="s">
        <v>499</v>
      </c>
      <c r="K45" s="474" t="s">
        <v>501</v>
      </c>
      <c r="L45" s="477">
        <v>48.32</v>
      </c>
      <c r="M45" s="477">
        <v>5</v>
      </c>
      <c r="N45" s="478">
        <v>241.6</v>
      </c>
    </row>
    <row r="46" spans="1:14" ht="14.4" customHeight="1" x14ac:dyDescent="0.3">
      <c r="A46" s="472" t="s">
        <v>420</v>
      </c>
      <c r="B46" s="473" t="s">
        <v>421</v>
      </c>
      <c r="C46" s="474" t="s">
        <v>427</v>
      </c>
      <c r="D46" s="475" t="s">
        <v>428</v>
      </c>
      <c r="E46" s="476">
        <v>50113001</v>
      </c>
      <c r="F46" s="475" t="s">
        <v>432</v>
      </c>
      <c r="G46" s="474" t="s">
        <v>433</v>
      </c>
      <c r="H46" s="474">
        <v>180992</v>
      </c>
      <c r="I46" s="474">
        <v>180992</v>
      </c>
      <c r="J46" s="474" t="s">
        <v>502</v>
      </c>
      <c r="K46" s="474" t="s">
        <v>503</v>
      </c>
      <c r="L46" s="477">
        <v>128.18600000000001</v>
      </c>
      <c r="M46" s="477">
        <v>15</v>
      </c>
      <c r="N46" s="478">
        <v>1922.79</v>
      </c>
    </row>
    <row r="47" spans="1:14" ht="14.4" customHeight="1" x14ac:dyDescent="0.3">
      <c r="A47" s="472" t="s">
        <v>420</v>
      </c>
      <c r="B47" s="473" t="s">
        <v>421</v>
      </c>
      <c r="C47" s="474" t="s">
        <v>427</v>
      </c>
      <c r="D47" s="475" t="s">
        <v>428</v>
      </c>
      <c r="E47" s="476">
        <v>50113001</v>
      </c>
      <c r="F47" s="475" t="s">
        <v>432</v>
      </c>
      <c r="G47" s="474" t="s">
        <v>433</v>
      </c>
      <c r="H47" s="474">
        <v>229807</v>
      </c>
      <c r="I47" s="474">
        <v>229807</v>
      </c>
      <c r="J47" s="474" t="s">
        <v>504</v>
      </c>
      <c r="K47" s="474" t="s">
        <v>505</v>
      </c>
      <c r="L47" s="477">
        <v>126.47913447481373</v>
      </c>
      <c r="M47" s="477">
        <v>10</v>
      </c>
      <c r="N47" s="478">
        <v>1264.7913447481374</v>
      </c>
    </row>
    <row r="48" spans="1:14" ht="14.4" customHeight="1" x14ac:dyDescent="0.3">
      <c r="A48" s="472" t="s">
        <v>420</v>
      </c>
      <c r="B48" s="473" t="s">
        <v>421</v>
      </c>
      <c r="C48" s="474" t="s">
        <v>427</v>
      </c>
      <c r="D48" s="475" t="s">
        <v>428</v>
      </c>
      <c r="E48" s="476">
        <v>50113001</v>
      </c>
      <c r="F48" s="475" t="s">
        <v>432</v>
      </c>
      <c r="G48" s="474" t="s">
        <v>433</v>
      </c>
      <c r="H48" s="474">
        <v>206060</v>
      </c>
      <c r="I48" s="474">
        <v>206060</v>
      </c>
      <c r="J48" s="474" t="s">
        <v>506</v>
      </c>
      <c r="K48" s="474" t="s">
        <v>507</v>
      </c>
      <c r="L48" s="477">
        <v>126.48000000000003</v>
      </c>
      <c r="M48" s="477">
        <v>2</v>
      </c>
      <c r="N48" s="478">
        <v>252.96000000000006</v>
      </c>
    </row>
    <row r="49" spans="1:14" ht="14.4" customHeight="1" x14ac:dyDescent="0.3">
      <c r="A49" s="472" t="s">
        <v>420</v>
      </c>
      <c r="B49" s="473" t="s">
        <v>421</v>
      </c>
      <c r="C49" s="474" t="s">
        <v>427</v>
      </c>
      <c r="D49" s="475" t="s">
        <v>428</v>
      </c>
      <c r="E49" s="476">
        <v>50113001</v>
      </c>
      <c r="F49" s="475" t="s">
        <v>432</v>
      </c>
      <c r="G49" s="474" t="s">
        <v>433</v>
      </c>
      <c r="H49" s="474">
        <v>155911</v>
      </c>
      <c r="I49" s="474">
        <v>55911</v>
      </c>
      <c r="J49" s="474" t="s">
        <v>508</v>
      </c>
      <c r="K49" s="474" t="s">
        <v>509</v>
      </c>
      <c r="L49" s="477">
        <v>35.340000000000003</v>
      </c>
      <c r="M49" s="477">
        <v>2</v>
      </c>
      <c r="N49" s="478">
        <v>70.680000000000007</v>
      </c>
    </row>
    <row r="50" spans="1:14" ht="14.4" customHeight="1" x14ac:dyDescent="0.3">
      <c r="A50" s="472" t="s">
        <v>420</v>
      </c>
      <c r="B50" s="473" t="s">
        <v>421</v>
      </c>
      <c r="C50" s="474" t="s">
        <v>427</v>
      </c>
      <c r="D50" s="475" t="s">
        <v>428</v>
      </c>
      <c r="E50" s="476">
        <v>50113001</v>
      </c>
      <c r="F50" s="475" t="s">
        <v>432</v>
      </c>
      <c r="G50" s="474" t="s">
        <v>433</v>
      </c>
      <c r="H50" s="474">
        <v>208425</v>
      </c>
      <c r="I50" s="474">
        <v>208425</v>
      </c>
      <c r="J50" s="474" t="s">
        <v>510</v>
      </c>
      <c r="K50" s="474" t="s">
        <v>511</v>
      </c>
      <c r="L50" s="477">
        <v>96.939999999999984</v>
      </c>
      <c r="M50" s="477">
        <v>4</v>
      </c>
      <c r="N50" s="478">
        <v>387.75999999999993</v>
      </c>
    </row>
    <row r="51" spans="1:14" ht="14.4" customHeight="1" x14ac:dyDescent="0.3">
      <c r="A51" s="472" t="s">
        <v>420</v>
      </c>
      <c r="B51" s="473" t="s">
        <v>421</v>
      </c>
      <c r="C51" s="474" t="s">
        <v>427</v>
      </c>
      <c r="D51" s="475" t="s">
        <v>428</v>
      </c>
      <c r="E51" s="476">
        <v>50113001</v>
      </c>
      <c r="F51" s="475" t="s">
        <v>432</v>
      </c>
      <c r="G51" s="474" t="s">
        <v>433</v>
      </c>
      <c r="H51" s="474">
        <v>192414</v>
      </c>
      <c r="I51" s="474">
        <v>92414</v>
      </c>
      <c r="J51" s="474" t="s">
        <v>512</v>
      </c>
      <c r="K51" s="474" t="s">
        <v>513</v>
      </c>
      <c r="L51" s="477">
        <v>63.209999999999994</v>
      </c>
      <c r="M51" s="477">
        <v>1</v>
      </c>
      <c r="N51" s="478">
        <v>63.209999999999994</v>
      </c>
    </row>
    <row r="52" spans="1:14" ht="14.4" customHeight="1" x14ac:dyDescent="0.3">
      <c r="A52" s="472" t="s">
        <v>420</v>
      </c>
      <c r="B52" s="473" t="s">
        <v>421</v>
      </c>
      <c r="C52" s="474" t="s">
        <v>427</v>
      </c>
      <c r="D52" s="475" t="s">
        <v>428</v>
      </c>
      <c r="E52" s="476">
        <v>50113001</v>
      </c>
      <c r="F52" s="475" t="s">
        <v>432</v>
      </c>
      <c r="G52" s="474" t="s">
        <v>433</v>
      </c>
      <c r="H52" s="474">
        <v>159940</v>
      </c>
      <c r="I52" s="474">
        <v>59940</v>
      </c>
      <c r="J52" s="474" t="s">
        <v>514</v>
      </c>
      <c r="K52" s="474" t="s">
        <v>515</v>
      </c>
      <c r="L52" s="477">
        <v>106.12999999999997</v>
      </c>
      <c r="M52" s="477">
        <v>2</v>
      </c>
      <c r="N52" s="478">
        <v>212.25999999999993</v>
      </c>
    </row>
    <row r="53" spans="1:14" ht="14.4" customHeight="1" x14ac:dyDescent="0.3">
      <c r="A53" s="472" t="s">
        <v>420</v>
      </c>
      <c r="B53" s="473" t="s">
        <v>421</v>
      </c>
      <c r="C53" s="474" t="s">
        <v>427</v>
      </c>
      <c r="D53" s="475" t="s">
        <v>428</v>
      </c>
      <c r="E53" s="476">
        <v>50113001</v>
      </c>
      <c r="F53" s="475" t="s">
        <v>432</v>
      </c>
      <c r="G53" s="474" t="s">
        <v>433</v>
      </c>
      <c r="H53" s="474">
        <v>188900</v>
      </c>
      <c r="I53" s="474">
        <v>88900</v>
      </c>
      <c r="J53" s="474" t="s">
        <v>516</v>
      </c>
      <c r="K53" s="474" t="s">
        <v>517</v>
      </c>
      <c r="L53" s="477">
        <v>81.819999999999993</v>
      </c>
      <c r="M53" s="477">
        <v>9</v>
      </c>
      <c r="N53" s="478">
        <v>736.37999999999988</v>
      </c>
    </row>
    <row r="54" spans="1:14" ht="14.4" customHeight="1" x14ac:dyDescent="0.3">
      <c r="A54" s="472" t="s">
        <v>420</v>
      </c>
      <c r="B54" s="473" t="s">
        <v>421</v>
      </c>
      <c r="C54" s="474" t="s">
        <v>427</v>
      </c>
      <c r="D54" s="475" t="s">
        <v>428</v>
      </c>
      <c r="E54" s="476">
        <v>50113001</v>
      </c>
      <c r="F54" s="475" t="s">
        <v>432</v>
      </c>
      <c r="G54" s="474" t="s">
        <v>433</v>
      </c>
      <c r="H54" s="474">
        <v>844147</v>
      </c>
      <c r="I54" s="474">
        <v>62547</v>
      </c>
      <c r="J54" s="474" t="s">
        <v>518</v>
      </c>
      <c r="K54" s="474" t="s">
        <v>519</v>
      </c>
      <c r="L54" s="477">
        <v>131.65</v>
      </c>
      <c r="M54" s="477">
        <v>6</v>
      </c>
      <c r="N54" s="478">
        <v>789.90000000000009</v>
      </c>
    </row>
    <row r="55" spans="1:14" ht="14.4" customHeight="1" thickBot="1" x14ac:dyDescent="0.35">
      <c r="A55" s="479" t="s">
        <v>420</v>
      </c>
      <c r="B55" s="480" t="s">
        <v>421</v>
      </c>
      <c r="C55" s="481" t="s">
        <v>427</v>
      </c>
      <c r="D55" s="482" t="s">
        <v>428</v>
      </c>
      <c r="E55" s="483">
        <v>50113001</v>
      </c>
      <c r="F55" s="482" t="s">
        <v>432</v>
      </c>
      <c r="G55" s="481" t="s">
        <v>433</v>
      </c>
      <c r="H55" s="481">
        <v>186198</v>
      </c>
      <c r="I55" s="481">
        <v>186198</v>
      </c>
      <c r="J55" s="481" t="s">
        <v>520</v>
      </c>
      <c r="K55" s="481" t="s">
        <v>521</v>
      </c>
      <c r="L55" s="484">
        <v>43.173846153846142</v>
      </c>
      <c r="M55" s="484">
        <v>13</v>
      </c>
      <c r="N55" s="485">
        <v>561.25999999999988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500" t="s">
        <v>522</v>
      </c>
      <c r="B5" s="463">
        <v>98.75</v>
      </c>
      <c r="C5" s="490">
        <v>1</v>
      </c>
      <c r="D5" s="463"/>
      <c r="E5" s="490">
        <v>0</v>
      </c>
      <c r="F5" s="464">
        <v>98.75</v>
      </c>
    </row>
    <row r="6" spans="1:6" ht="14.4" customHeight="1" thickBot="1" x14ac:dyDescent="0.35">
      <c r="A6" s="496" t="s">
        <v>3</v>
      </c>
      <c r="B6" s="497">
        <v>98.75</v>
      </c>
      <c r="C6" s="498">
        <v>1</v>
      </c>
      <c r="D6" s="497"/>
      <c r="E6" s="498">
        <v>0</v>
      </c>
      <c r="F6" s="499">
        <v>98.75</v>
      </c>
    </row>
    <row r="7" spans="1:6" ht="14.4" customHeight="1" thickBot="1" x14ac:dyDescent="0.35"/>
    <row r="8" spans="1:6" ht="14.4" customHeight="1" thickBot="1" x14ac:dyDescent="0.35">
      <c r="A8" s="500" t="s">
        <v>523</v>
      </c>
      <c r="B8" s="463">
        <v>98.75</v>
      </c>
      <c r="C8" s="490">
        <v>1</v>
      </c>
      <c r="D8" s="463"/>
      <c r="E8" s="490">
        <v>0</v>
      </c>
      <c r="F8" s="464">
        <v>98.75</v>
      </c>
    </row>
    <row r="9" spans="1:6" ht="14.4" customHeight="1" thickBot="1" x14ac:dyDescent="0.35">
      <c r="A9" s="496" t="s">
        <v>3</v>
      </c>
      <c r="B9" s="497">
        <v>98.75</v>
      </c>
      <c r="C9" s="498">
        <v>1</v>
      </c>
      <c r="D9" s="497"/>
      <c r="E9" s="498">
        <v>0</v>
      </c>
      <c r="F9" s="499">
        <v>98.75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526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5</v>
      </c>
      <c r="G3" s="43">
        <f>SUBTOTAL(9,G6:G1048576)</f>
        <v>98.75</v>
      </c>
      <c r="H3" s="44">
        <f>IF(M3=0,0,G3/M3)</f>
        <v>1</v>
      </c>
      <c r="I3" s="43">
        <f>SUBTOTAL(9,I6:I1048576)</f>
        <v>0</v>
      </c>
      <c r="J3" s="43">
        <f>SUBTOTAL(9,J6:J1048576)</f>
        <v>0</v>
      </c>
      <c r="K3" s="44">
        <f>IF(M3=0,0,J3/M3)</f>
        <v>0</v>
      </c>
      <c r="L3" s="43">
        <f>SUBTOTAL(9,L6:L1048576)</f>
        <v>5</v>
      </c>
      <c r="M3" s="45">
        <f>SUBTOTAL(9,M6:M1048576)</f>
        <v>98.75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2" t="s">
        <v>116</v>
      </c>
      <c r="C5" s="502" t="s">
        <v>57</v>
      </c>
      <c r="D5" s="502" t="s">
        <v>117</v>
      </c>
      <c r="E5" s="502" t="s">
        <v>118</v>
      </c>
      <c r="F5" s="503" t="s">
        <v>15</v>
      </c>
      <c r="G5" s="503" t="s">
        <v>14</v>
      </c>
      <c r="H5" s="488" t="s">
        <v>119</v>
      </c>
      <c r="I5" s="487" t="s">
        <v>15</v>
      </c>
      <c r="J5" s="503" t="s">
        <v>14</v>
      </c>
      <c r="K5" s="488" t="s">
        <v>119</v>
      </c>
      <c r="L5" s="487" t="s">
        <v>15</v>
      </c>
      <c r="M5" s="504" t="s">
        <v>14</v>
      </c>
    </row>
    <row r="6" spans="1:13" ht="14.4" customHeight="1" thickBot="1" x14ac:dyDescent="0.35">
      <c r="A6" s="493" t="s">
        <v>427</v>
      </c>
      <c r="B6" s="505" t="s">
        <v>524</v>
      </c>
      <c r="C6" s="505" t="s">
        <v>525</v>
      </c>
      <c r="D6" s="505" t="s">
        <v>491</v>
      </c>
      <c r="E6" s="505" t="s">
        <v>492</v>
      </c>
      <c r="F6" s="494">
        <v>5</v>
      </c>
      <c r="G6" s="494">
        <v>98.75</v>
      </c>
      <c r="H6" s="228">
        <v>1</v>
      </c>
      <c r="I6" s="494"/>
      <c r="J6" s="494"/>
      <c r="K6" s="228">
        <v>0</v>
      </c>
      <c r="L6" s="494">
        <v>5</v>
      </c>
      <c r="M6" s="495">
        <v>98.75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121</v>
      </c>
      <c r="C3" s="232">
        <f>SUM(C6:C1048576)</f>
        <v>7</v>
      </c>
      <c r="D3" s="232">
        <f>SUM(D6:D1048576)</f>
        <v>0</v>
      </c>
      <c r="E3" s="233">
        <f>SUM(E6:E1048576)</f>
        <v>0</v>
      </c>
      <c r="F3" s="230">
        <f>IF(SUM($B3:$E3)=0,"",B3/SUM($B3:$E3))</f>
        <v>0.9453125</v>
      </c>
      <c r="G3" s="228">
        <f t="shared" ref="G3:I3" si="0">IF(SUM($B3:$E3)=0,"",C3/SUM($B3:$E3))</f>
        <v>5.46875E-2</v>
      </c>
      <c r="H3" s="228">
        <f t="shared" si="0"/>
        <v>0</v>
      </c>
      <c r="I3" s="229">
        <f t="shared" si="0"/>
        <v>0</v>
      </c>
      <c r="J3" s="232">
        <f>SUM(J6:J1048576)</f>
        <v>52</v>
      </c>
      <c r="K3" s="232">
        <f>SUM(K6:K1048576)</f>
        <v>6</v>
      </c>
      <c r="L3" s="232">
        <f>SUM(L6:L1048576)</f>
        <v>0</v>
      </c>
      <c r="M3" s="233">
        <f>SUM(M6:M1048576)</f>
        <v>0</v>
      </c>
      <c r="N3" s="230">
        <f>IF(SUM($J3:$M3)=0,"",J3/SUM($J3:$M3))</f>
        <v>0.89655172413793105</v>
      </c>
      <c r="O3" s="228">
        <f t="shared" ref="O3:Q3" si="1">IF(SUM($J3:$M3)=0,"",K3/SUM($J3:$M3))</f>
        <v>0.10344827586206896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6" t="s">
        <v>174</v>
      </c>
      <c r="B5" s="507" t="s">
        <v>176</v>
      </c>
      <c r="C5" s="507" t="s">
        <v>177</v>
      </c>
      <c r="D5" s="507" t="s">
        <v>178</v>
      </c>
      <c r="E5" s="508" t="s">
        <v>179</v>
      </c>
      <c r="F5" s="509" t="s">
        <v>176</v>
      </c>
      <c r="G5" s="510" t="s">
        <v>177</v>
      </c>
      <c r="H5" s="510" t="s">
        <v>178</v>
      </c>
      <c r="I5" s="511" t="s">
        <v>179</v>
      </c>
      <c r="J5" s="507" t="s">
        <v>176</v>
      </c>
      <c r="K5" s="507" t="s">
        <v>177</v>
      </c>
      <c r="L5" s="507" t="s">
        <v>178</v>
      </c>
      <c r="M5" s="508" t="s">
        <v>179</v>
      </c>
      <c r="N5" s="509" t="s">
        <v>176</v>
      </c>
      <c r="O5" s="510" t="s">
        <v>177</v>
      </c>
      <c r="P5" s="510" t="s">
        <v>178</v>
      </c>
      <c r="Q5" s="511" t="s">
        <v>179</v>
      </c>
    </row>
    <row r="6" spans="1:17" ht="14.4" customHeight="1" x14ac:dyDescent="0.3">
      <c r="A6" s="515" t="s">
        <v>527</v>
      </c>
      <c r="B6" s="519"/>
      <c r="C6" s="470"/>
      <c r="D6" s="470"/>
      <c r="E6" s="471"/>
      <c r="F6" s="517"/>
      <c r="G6" s="491"/>
      <c r="H6" s="491"/>
      <c r="I6" s="521"/>
      <c r="J6" s="519"/>
      <c r="K6" s="470"/>
      <c r="L6" s="470"/>
      <c r="M6" s="471"/>
      <c r="N6" s="517"/>
      <c r="O6" s="491"/>
      <c r="P6" s="491"/>
      <c r="Q6" s="513"/>
    </row>
    <row r="7" spans="1:17" ht="14.4" customHeight="1" thickBot="1" x14ac:dyDescent="0.35">
      <c r="A7" s="516" t="s">
        <v>528</v>
      </c>
      <c r="B7" s="520">
        <v>121</v>
      </c>
      <c r="C7" s="484">
        <v>7</v>
      </c>
      <c r="D7" s="484"/>
      <c r="E7" s="485"/>
      <c r="F7" s="518">
        <v>0.9453125</v>
      </c>
      <c r="G7" s="492">
        <v>5.46875E-2</v>
      </c>
      <c r="H7" s="492">
        <v>0</v>
      </c>
      <c r="I7" s="522">
        <v>0</v>
      </c>
      <c r="J7" s="520">
        <v>52</v>
      </c>
      <c r="K7" s="484">
        <v>6</v>
      </c>
      <c r="L7" s="484"/>
      <c r="M7" s="485"/>
      <c r="N7" s="518">
        <v>0.89655172413793105</v>
      </c>
      <c r="O7" s="492">
        <v>0.10344827586206896</v>
      </c>
      <c r="P7" s="492">
        <v>0</v>
      </c>
      <c r="Q7" s="51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420</v>
      </c>
      <c r="B5" s="453" t="s">
        <v>421</v>
      </c>
      <c r="C5" s="454" t="s">
        <v>422</v>
      </c>
      <c r="D5" s="454" t="s">
        <v>422</v>
      </c>
      <c r="E5" s="454"/>
      <c r="F5" s="454" t="s">
        <v>422</v>
      </c>
      <c r="G5" s="454" t="s">
        <v>422</v>
      </c>
      <c r="H5" s="454" t="s">
        <v>422</v>
      </c>
      <c r="I5" s="455" t="s">
        <v>422</v>
      </c>
      <c r="J5" s="456" t="s">
        <v>55</v>
      </c>
    </row>
    <row r="6" spans="1:10" ht="14.4" customHeight="1" x14ac:dyDescent="0.3">
      <c r="A6" s="452" t="s">
        <v>420</v>
      </c>
      <c r="B6" s="453" t="s">
        <v>529</v>
      </c>
      <c r="C6" s="454">
        <v>3565.0291599999991</v>
      </c>
      <c r="D6" s="454">
        <v>4609.421739999998</v>
      </c>
      <c r="E6" s="454"/>
      <c r="F6" s="454">
        <v>4450.9273800000028</v>
      </c>
      <c r="G6" s="454">
        <v>4564.9997968750004</v>
      </c>
      <c r="H6" s="454">
        <v>-114.07241687499754</v>
      </c>
      <c r="I6" s="455">
        <v>0.97501151764495442</v>
      </c>
      <c r="J6" s="456" t="s">
        <v>1</v>
      </c>
    </row>
    <row r="7" spans="1:10" ht="14.4" customHeight="1" x14ac:dyDescent="0.3">
      <c r="A7" s="452" t="s">
        <v>420</v>
      </c>
      <c r="B7" s="453" t="s">
        <v>530</v>
      </c>
      <c r="C7" s="454">
        <v>602.56609000000014</v>
      </c>
      <c r="D7" s="454">
        <v>626.79485000000022</v>
      </c>
      <c r="E7" s="454"/>
      <c r="F7" s="454">
        <v>564.49549000000025</v>
      </c>
      <c r="G7" s="454">
        <v>620</v>
      </c>
      <c r="H7" s="454">
        <v>-55.504509999999755</v>
      </c>
      <c r="I7" s="455">
        <v>0.9104765967741939</v>
      </c>
      <c r="J7" s="456" t="s">
        <v>1</v>
      </c>
    </row>
    <row r="8" spans="1:10" ht="14.4" customHeight="1" x14ac:dyDescent="0.3">
      <c r="A8" s="452" t="s">
        <v>420</v>
      </c>
      <c r="B8" s="453" t="s">
        <v>531</v>
      </c>
      <c r="C8" s="454">
        <v>20.525860000000002</v>
      </c>
      <c r="D8" s="454">
        <v>22.322410000000001</v>
      </c>
      <c r="E8" s="454"/>
      <c r="F8" s="454">
        <v>16.656790000000004</v>
      </c>
      <c r="G8" s="454">
        <v>20.000000488281252</v>
      </c>
      <c r="H8" s="454">
        <v>-3.3432104882812475</v>
      </c>
      <c r="I8" s="455">
        <v>0.832839479667005</v>
      </c>
      <c r="J8" s="456" t="s">
        <v>1</v>
      </c>
    </row>
    <row r="9" spans="1:10" ht="14.4" customHeight="1" x14ac:dyDescent="0.3">
      <c r="A9" s="452" t="s">
        <v>420</v>
      </c>
      <c r="B9" s="453" t="s">
        <v>532</v>
      </c>
      <c r="C9" s="454">
        <v>246.55350000000001</v>
      </c>
      <c r="D9" s="454">
        <v>266.88279999999992</v>
      </c>
      <c r="E9" s="454"/>
      <c r="F9" s="454">
        <v>286.48586000000006</v>
      </c>
      <c r="G9" s="454">
        <v>260</v>
      </c>
      <c r="H9" s="454">
        <v>26.485860000000059</v>
      </c>
      <c r="I9" s="455">
        <v>1.1018686923076926</v>
      </c>
      <c r="J9" s="456" t="s">
        <v>1</v>
      </c>
    </row>
    <row r="10" spans="1:10" ht="14.4" customHeight="1" x14ac:dyDescent="0.3">
      <c r="A10" s="452" t="s">
        <v>420</v>
      </c>
      <c r="B10" s="453" t="s">
        <v>533</v>
      </c>
      <c r="C10" s="454">
        <v>0</v>
      </c>
      <c r="D10" s="454">
        <v>0.216</v>
      </c>
      <c r="E10" s="454"/>
      <c r="F10" s="454">
        <v>0</v>
      </c>
      <c r="G10" s="454">
        <v>0.21962882995605468</v>
      </c>
      <c r="H10" s="454">
        <v>-0.21962882995605468</v>
      </c>
      <c r="I10" s="455">
        <v>0</v>
      </c>
      <c r="J10" s="456" t="s">
        <v>1</v>
      </c>
    </row>
    <row r="11" spans="1:10" ht="14.4" customHeight="1" x14ac:dyDescent="0.3">
      <c r="A11" s="452" t="s">
        <v>420</v>
      </c>
      <c r="B11" s="453" t="s">
        <v>534</v>
      </c>
      <c r="C11" s="454">
        <v>24.426100000000002</v>
      </c>
      <c r="D11" s="454">
        <v>32.031939999999999</v>
      </c>
      <c r="E11" s="454"/>
      <c r="F11" s="454">
        <v>19.1463</v>
      </c>
      <c r="G11" s="454">
        <v>30.000001220703126</v>
      </c>
      <c r="H11" s="454">
        <v>-10.853701220703126</v>
      </c>
      <c r="I11" s="455">
        <v>0.63820997403116964</v>
      </c>
      <c r="J11" s="456" t="s">
        <v>1</v>
      </c>
    </row>
    <row r="12" spans="1:10" ht="14.4" customHeight="1" x14ac:dyDescent="0.3">
      <c r="A12" s="452" t="s">
        <v>420</v>
      </c>
      <c r="B12" s="453" t="s">
        <v>425</v>
      </c>
      <c r="C12" s="454">
        <v>4459.1007099999988</v>
      </c>
      <c r="D12" s="454">
        <v>5557.6697399999985</v>
      </c>
      <c r="E12" s="454"/>
      <c r="F12" s="454">
        <v>5337.7118200000032</v>
      </c>
      <c r="G12" s="454">
        <v>5495.219427413941</v>
      </c>
      <c r="H12" s="454">
        <v>-157.50760741393788</v>
      </c>
      <c r="I12" s="455">
        <v>0.97133733975604664</v>
      </c>
      <c r="J12" s="456" t="s">
        <v>426</v>
      </c>
    </row>
    <row r="14" spans="1:10" ht="14.4" customHeight="1" x14ac:dyDescent="0.3">
      <c r="A14" s="452" t="s">
        <v>420</v>
      </c>
      <c r="B14" s="453" t="s">
        <v>421</v>
      </c>
      <c r="C14" s="454" t="s">
        <v>422</v>
      </c>
      <c r="D14" s="454" t="s">
        <v>422</v>
      </c>
      <c r="E14" s="454"/>
      <c r="F14" s="454" t="s">
        <v>422</v>
      </c>
      <c r="G14" s="454" t="s">
        <v>422</v>
      </c>
      <c r="H14" s="454" t="s">
        <v>422</v>
      </c>
      <c r="I14" s="455" t="s">
        <v>422</v>
      </c>
      <c r="J14" s="456" t="s">
        <v>55</v>
      </c>
    </row>
    <row r="15" spans="1:10" ht="14.4" customHeight="1" x14ac:dyDescent="0.3">
      <c r="A15" s="452" t="s">
        <v>427</v>
      </c>
      <c r="B15" s="453" t="s">
        <v>428</v>
      </c>
      <c r="C15" s="454" t="s">
        <v>422</v>
      </c>
      <c r="D15" s="454" t="s">
        <v>422</v>
      </c>
      <c r="E15" s="454"/>
      <c r="F15" s="454" t="s">
        <v>422</v>
      </c>
      <c r="G15" s="454" t="s">
        <v>422</v>
      </c>
      <c r="H15" s="454" t="s">
        <v>422</v>
      </c>
      <c r="I15" s="455" t="s">
        <v>422</v>
      </c>
      <c r="J15" s="456" t="s">
        <v>0</v>
      </c>
    </row>
    <row r="16" spans="1:10" ht="14.4" customHeight="1" x14ac:dyDescent="0.3">
      <c r="A16" s="452" t="s">
        <v>427</v>
      </c>
      <c r="B16" s="453" t="s">
        <v>529</v>
      </c>
      <c r="C16" s="454">
        <v>3375.063529999999</v>
      </c>
      <c r="D16" s="454">
        <v>4407.6582999999982</v>
      </c>
      <c r="E16" s="454"/>
      <c r="F16" s="454">
        <v>4263.7388400000027</v>
      </c>
      <c r="G16" s="454">
        <v>4371</v>
      </c>
      <c r="H16" s="454">
        <v>-107.26115999999729</v>
      </c>
      <c r="I16" s="455">
        <v>0.97546072752230673</v>
      </c>
      <c r="J16" s="456" t="s">
        <v>1</v>
      </c>
    </row>
    <row r="17" spans="1:10" ht="14.4" customHeight="1" x14ac:dyDescent="0.3">
      <c r="A17" s="452" t="s">
        <v>427</v>
      </c>
      <c r="B17" s="453" t="s">
        <v>530</v>
      </c>
      <c r="C17" s="454">
        <v>602.56609000000014</v>
      </c>
      <c r="D17" s="454">
        <v>626.79485000000022</v>
      </c>
      <c r="E17" s="454"/>
      <c r="F17" s="454">
        <v>564.49549000000025</v>
      </c>
      <c r="G17" s="454">
        <v>620</v>
      </c>
      <c r="H17" s="454">
        <v>-55.504509999999755</v>
      </c>
      <c r="I17" s="455">
        <v>0.9104765967741939</v>
      </c>
      <c r="J17" s="456" t="s">
        <v>1</v>
      </c>
    </row>
    <row r="18" spans="1:10" ht="14.4" customHeight="1" x14ac:dyDescent="0.3">
      <c r="A18" s="452" t="s">
        <v>427</v>
      </c>
      <c r="B18" s="453" t="s">
        <v>531</v>
      </c>
      <c r="C18" s="454">
        <v>18.647690000000001</v>
      </c>
      <c r="D18" s="454">
        <v>19.71941</v>
      </c>
      <c r="E18" s="454"/>
      <c r="F18" s="454">
        <v>13.954390000000004</v>
      </c>
      <c r="G18" s="454">
        <v>17</v>
      </c>
      <c r="H18" s="454">
        <v>-3.0456099999999964</v>
      </c>
      <c r="I18" s="455">
        <v>0.82084647058823546</v>
      </c>
      <c r="J18" s="456" t="s">
        <v>1</v>
      </c>
    </row>
    <row r="19" spans="1:10" ht="14.4" customHeight="1" x14ac:dyDescent="0.3">
      <c r="A19" s="452" t="s">
        <v>427</v>
      </c>
      <c r="B19" s="453" t="s">
        <v>532</v>
      </c>
      <c r="C19" s="454">
        <v>246.55350000000001</v>
      </c>
      <c r="D19" s="454">
        <v>266.88279999999992</v>
      </c>
      <c r="E19" s="454"/>
      <c r="F19" s="454">
        <v>286.48586000000006</v>
      </c>
      <c r="G19" s="454">
        <v>260</v>
      </c>
      <c r="H19" s="454">
        <v>26.485860000000059</v>
      </c>
      <c r="I19" s="455">
        <v>1.1018686923076926</v>
      </c>
      <c r="J19" s="456" t="s">
        <v>1</v>
      </c>
    </row>
    <row r="20" spans="1:10" ht="14.4" customHeight="1" x14ac:dyDescent="0.3">
      <c r="A20" s="452" t="s">
        <v>427</v>
      </c>
      <c r="B20" s="453" t="s">
        <v>533</v>
      </c>
      <c r="C20" s="454">
        <v>0</v>
      </c>
      <c r="D20" s="454">
        <v>0.216</v>
      </c>
      <c r="E20" s="454"/>
      <c r="F20" s="454">
        <v>0</v>
      </c>
      <c r="G20" s="454">
        <v>0</v>
      </c>
      <c r="H20" s="454">
        <v>0</v>
      </c>
      <c r="I20" s="455" t="s">
        <v>422</v>
      </c>
      <c r="J20" s="456" t="s">
        <v>1</v>
      </c>
    </row>
    <row r="21" spans="1:10" ht="14.4" customHeight="1" x14ac:dyDescent="0.3">
      <c r="A21" s="452" t="s">
        <v>427</v>
      </c>
      <c r="B21" s="453" t="s">
        <v>534</v>
      </c>
      <c r="C21" s="454">
        <v>23.8581</v>
      </c>
      <c r="D21" s="454">
        <v>29.271939999999997</v>
      </c>
      <c r="E21" s="454"/>
      <c r="F21" s="454">
        <v>16.626300000000001</v>
      </c>
      <c r="G21" s="454">
        <v>27</v>
      </c>
      <c r="H21" s="454">
        <v>-10.373699999999999</v>
      </c>
      <c r="I21" s="455">
        <v>0.61578888888888894</v>
      </c>
      <c r="J21" s="456" t="s">
        <v>1</v>
      </c>
    </row>
    <row r="22" spans="1:10" ht="14.4" customHeight="1" x14ac:dyDescent="0.3">
      <c r="A22" s="452" t="s">
        <v>427</v>
      </c>
      <c r="B22" s="453" t="s">
        <v>429</v>
      </c>
      <c r="C22" s="454">
        <v>4266.6889099999999</v>
      </c>
      <c r="D22" s="454">
        <v>5350.5432999999985</v>
      </c>
      <c r="E22" s="454"/>
      <c r="F22" s="454">
        <v>5145.3008800000025</v>
      </c>
      <c r="G22" s="454">
        <v>5295</v>
      </c>
      <c r="H22" s="454">
        <v>-149.69911999999749</v>
      </c>
      <c r="I22" s="455">
        <v>0.97172821152030264</v>
      </c>
      <c r="J22" s="456" t="s">
        <v>430</v>
      </c>
    </row>
    <row r="23" spans="1:10" ht="14.4" customHeight="1" x14ac:dyDescent="0.3">
      <c r="A23" s="452" t="s">
        <v>422</v>
      </c>
      <c r="B23" s="453" t="s">
        <v>422</v>
      </c>
      <c r="C23" s="454" t="s">
        <v>422</v>
      </c>
      <c r="D23" s="454" t="s">
        <v>422</v>
      </c>
      <c r="E23" s="454"/>
      <c r="F23" s="454" t="s">
        <v>422</v>
      </c>
      <c r="G23" s="454" t="s">
        <v>422</v>
      </c>
      <c r="H23" s="454" t="s">
        <v>422</v>
      </c>
      <c r="I23" s="455" t="s">
        <v>422</v>
      </c>
      <c r="J23" s="456" t="s">
        <v>431</v>
      </c>
    </row>
    <row r="24" spans="1:10" ht="14.4" customHeight="1" x14ac:dyDescent="0.3">
      <c r="A24" s="452" t="s">
        <v>535</v>
      </c>
      <c r="B24" s="453" t="s">
        <v>536</v>
      </c>
      <c r="C24" s="454" t="s">
        <v>422</v>
      </c>
      <c r="D24" s="454" t="s">
        <v>422</v>
      </c>
      <c r="E24" s="454"/>
      <c r="F24" s="454" t="s">
        <v>422</v>
      </c>
      <c r="G24" s="454" t="s">
        <v>422</v>
      </c>
      <c r="H24" s="454" t="s">
        <v>422</v>
      </c>
      <c r="I24" s="455" t="s">
        <v>422</v>
      </c>
      <c r="J24" s="456" t="s">
        <v>0</v>
      </c>
    </row>
    <row r="25" spans="1:10" ht="14.4" customHeight="1" x14ac:dyDescent="0.3">
      <c r="A25" s="452" t="s">
        <v>535</v>
      </c>
      <c r="B25" s="453" t="s">
        <v>529</v>
      </c>
      <c r="C25" s="454">
        <v>189.96563</v>
      </c>
      <c r="D25" s="454">
        <v>201.76344000000003</v>
      </c>
      <c r="E25" s="454"/>
      <c r="F25" s="454">
        <v>187.18854000000005</v>
      </c>
      <c r="G25" s="454">
        <v>194</v>
      </c>
      <c r="H25" s="454">
        <v>-6.8114599999999541</v>
      </c>
      <c r="I25" s="455">
        <v>0.96488938144329917</v>
      </c>
      <c r="J25" s="456" t="s">
        <v>1</v>
      </c>
    </row>
    <row r="26" spans="1:10" ht="14.4" customHeight="1" x14ac:dyDescent="0.3">
      <c r="A26" s="452" t="s">
        <v>535</v>
      </c>
      <c r="B26" s="453" t="s">
        <v>531</v>
      </c>
      <c r="C26" s="454">
        <v>1.8781700000000001</v>
      </c>
      <c r="D26" s="454">
        <v>2.6030000000000002</v>
      </c>
      <c r="E26" s="454"/>
      <c r="F26" s="454">
        <v>2.7023999999999999</v>
      </c>
      <c r="G26" s="454">
        <v>3</v>
      </c>
      <c r="H26" s="454">
        <v>-0.29760000000000009</v>
      </c>
      <c r="I26" s="455">
        <v>0.90079999999999993</v>
      </c>
      <c r="J26" s="456" t="s">
        <v>1</v>
      </c>
    </row>
    <row r="27" spans="1:10" ht="14.4" customHeight="1" x14ac:dyDescent="0.3">
      <c r="A27" s="452" t="s">
        <v>535</v>
      </c>
      <c r="B27" s="453" t="s">
        <v>534</v>
      </c>
      <c r="C27" s="454">
        <v>0.56799999999999995</v>
      </c>
      <c r="D27" s="454">
        <v>2.76</v>
      </c>
      <c r="E27" s="454"/>
      <c r="F27" s="454">
        <v>2.52</v>
      </c>
      <c r="G27" s="454">
        <v>3</v>
      </c>
      <c r="H27" s="454">
        <v>-0.48</v>
      </c>
      <c r="I27" s="455">
        <v>0.84</v>
      </c>
      <c r="J27" s="456" t="s">
        <v>1</v>
      </c>
    </row>
    <row r="28" spans="1:10" ht="14.4" customHeight="1" x14ac:dyDescent="0.3">
      <c r="A28" s="452" t="s">
        <v>535</v>
      </c>
      <c r="B28" s="453" t="s">
        <v>537</v>
      </c>
      <c r="C28" s="454">
        <v>192.41180000000003</v>
      </c>
      <c r="D28" s="454">
        <v>207.12644000000003</v>
      </c>
      <c r="E28" s="454"/>
      <c r="F28" s="454">
        <v>192.41094000000007</v>
      </c>
      <c r="G28" s="454">
        <v>200</v>
      </c>
      <c r="H28" s="454">
        <v>-7.5890599999999324</v>
      </c>
      <c r="I28" s="455">
        <v>0.96205470000000037</v>
      </c>
      <c r="J28" s="456" t="s">
        <v>430</v>
      </c>
    </row>
    <row r="29" spans="1:10" ht="14.4" customHeight="1" x14ac:dyDescent="0.3">
      <c r="A29" s="452" t="s">
        <v>422</v>
      </c>
      <c r="B29" s="453" t="s">
        <v>422</v>
      </c>
      <c r="C29" s="454" t="s">
        <v>422</v>
      </c>
      <c r="D29" s="454" t="s">
        <v>422</v>
      </c>
      <c r="E29" s="454"/>
      <c r="F29" s="454" t="s">
        <v>422</v>
      </c>
      <c r="G29" s="454" t="s">
        <v>422</v>
      </c>
      <c r="H29" s="454" t="s">
        <v>422</v>
      </c>
      <c r="I29" s="455" t="s">
        <v>422</v>
      </c>
      <c r="J29" s="456" t="s">
        <v>431</v>
      </c>
    </row>
    <row r="30" spans="1:10" ht="14.4" customHeight="1" x14ac:dyDescent="0.3">
      <c r="A30" s="452" t="s">
        <v>420</v>
      </c>
      <c r="B30" s="453" t="s">
        <v>425</v>
      </c>
      <c r="C30" s="454">
        <v>4459.1007099999997</v>
      </c>
      <c r="D30" s="454">
        <v>5557.6697399999985</v>
      </c>
      <c r="E30" s="454"/>
      <c r="F30" s="454">
        <v>5337.7118200000032</v>
      </c>
      <c r="G30" s="454">
        <v>5495</v>
      </c>
      <c r="H30" s="454">
        <v>-157.28817999999683</v>
      </c>
      <c r="I30" s="455">
        <v>0.97137612738853563</v>
      </c>
      <c r="J30" s="456" t="s">
        <v>426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981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13.130022030560085</v>
      </c>
      <c r="J3" s="84">
        <f>SUBTOTAL(9,J5:J1048576)</f>
        <v>406463</v>
      </c>
      <c r="K3" s="85">
        <f>SUBTOTAL(9,K5:K1048576)</f>
        <v>5336868.1446075439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420</v>
      </c>
      <c r="B5" s="466" t="s">
        <v>421</v>
      </c>
      <c r="C5" s="467" t="s">
        <v>427</v>
      </c>
      <c r="D5" s="468" t="s">
        <v>428</v>
      </c>
      <c r="E5" s="467" t="s">
        <v>538</v>
      </c>
      <c r="F5" s="468" t="s">
        <v>539</v>
      </c>
      <c r="G5" s="467" t="s">
        <v>540</v>
      </c>
      <c r="H5" s="467" t="s">
        <v>541</v>
      </c>
      <c r="I5" s="470">
        <v>1801.68994140625</v>
      </c>
      <c r="J5" s="470">
        <v>1</v>
      </c>
      <c r="K5" s="471">
        <v>1801.68994140625</v>
      </c>
    </row>
    <row r="6" spans="1:11" ht="14.4" customHeight="1" x14ac:dyDescent="0.3">
      <c r="A6" s="472" t="s">
        <v>420</v>
      </c>
      <c r="B6" s="473" t="s">
        <v>421</v>
      </c>
      <c r="C6" s="474" t="s">
        <v>427</v>
      </c>
      <c r="D6" s="475" t="s">
        <v>428</v>
      </c>
      <c r="E6" s="474" t="s">
        <v>538</v>
      </c>
      <c r="F6" s="475" t="s">
        <v>539</v>
      </c>
      <c r="G6" s="474" t="s">
        <v>542</v>
      </c>
      <c r="H6" s="474" t="s">
        <v>543</v>
      </c>
      <c r="I6" s="477">
        <v>381.14999389648437</v>
      </c>
      <c r="J6" s="477">
        <v>4</v>
      </c>
      <c r="K6" s="478">
        <v>1524.5999755859375</v>
      </c>
    </row>
    <row r="7" spans="1:11" ht="14.4" customHeight="1" x14ac:dyDescent="0.3">
      <c r="A7" s="472" t="s">
        <v>420</v>
      </c>
      <c r="B7" s="473" t="s">
        <v>421</v>
      </c>
      <c r="C7" s="474" t="s">
        <v>427</v>
      </c>
      <c r="D7" s="475" t="s">
        <v>428</v>
      </c>
      <c r="E7" s="474" t="s">
        <v>538</v>
      </c>
      <c r="F7" s="475" t="s">
        <v>539</v>
      </c>
      <c r="G7" s="474" t="s">
        <v>544</v>
      </c>
      <c r="H7" s="474" t="s">
        <v>545</v>
      </c>
      <c r="I7" s="477">
        <v>30632.580078125</v>
      </c>
      <c r="J7" s="477">
        <v>2</v>
      </c>
      <c r="K7" s="478">
        <v>61265.16015625</v>
      </c>
    </row>
    <row r="8" spans="1:11" ht="14.4" customHeight="1" x14ac:dyDescent="0.3">
      <c r="A8" s="472" t="s">
        <v>420</v>
      </c>
      <c r="B8" s="473" t="s">
        <v>421</v>
      </c>
      <c r="C8" s="474" t="s">
        <v>427</v>
      </c>
      <c r="D8" s="475" t="s">
        <v>428</v>
      </c>
      <c r="E8" s="474" t="s">
        <v>538</v>
      </c>
      <c r="F8" s="475" t="s">
        <v>539</v>
      </c>
      <c r="G8" s="474" t="s">
        <v>546</v>
      </c>
      <c r="H8" s="474" t="s">
        <v>547</v>
      </c>
      <c r="I8" s="477">
        <v>106.05333285861545</v>
      </c>
      <c r="J8" s="477">
        <v>33</v>
      </c>
      <c r="K8" s="478">
        <v>3501.8599853515625</v>
      </c>
    </row>
    <row r="9" spans="1:11" ht="14.4" customHeight="1" x14ac:dyDescent="0.3">
      <c r="A9" s="472" t="s">
        <v>420</v>
      </c>
      <c r="B9" s="473" t="s">
        <v>421</v>
      </c>
      <c r="C9" s="474" t="s">
        <v>427</v>
      </c>
      <c r="D9" s="475" t="s">
        <v>428</v>
      </c>
      <c r="E9" s="474" t="s">
        <v>538</v>
      </c>
      <c r="F9" s="475" t="s">
        <v>539</v>
      </c>
      <c r="G9" s="474" t="s">
        <v>548</v>
      </c>
      <c r="H9" s="474" t="s">
        <v>549</v>
      </c>
      <c r="I9" s="477">
        <v>14690.16015625</v>
      </c>
      <c r="J9" s="477">
        <v>2</v>
      </c>
      <c r="K9" s="478">
        <v>29380.3203125</v>
      </c>
    </row>
    <row r="10" spans="1:11" ht="14.4" customHeight="1" x14ac:dyDescent="0.3">
      <c r="A10" s="472" t="s">
        <v>420</v>
      </c>
      <c r="B10" s="473" t="s">
        <v>421</v>
      </c>
      <c r="C10" s="474" t="s">
        <v>427</v>
      </c>
      <c r="D10" s="475" t="s">
        <v>428</v>
      </c>
      <c r="E10" s="474" t="s">
        <v>538</v>
      </c>
      <c r="F10" s="475" t="s">
        <v>539</v>
      </c>
      <c r="G10" s="474" t="s">
        <v>550</v>
      </c>
      <c r="H10" s="474" t="s">
        <v>551</v>
      </c>
      <c r="I10" s="477">
        <v>22503.580078125</v>
      </c>
      <c r="J10" s="477">
        <v>1</v>
      </c>
      <c r="K10" s="478">
        <v>22503.580078125</v>
      </c>
    </row>
    <row r="11" spans="1:11" ht="14.4" customHeight="1" x14ac:dyDescent="0.3">
      <c r="A11" s="472" t="s">
        <v>420</v>
      </c>
      <c r="B11" s="473" t="s">
        <v>421</v>
      </c>
      <c r="C11" s="474" t="s">
        <v>427</v>
      </c>
      <c r="D11" s="475" t="s">
        <v>428</v>
      </c>
      <c r="E11" s="474" t="s">
        <v>538</v>
      </c>
      <c r="F11" s="475" t="s">
        <v>539</v>
      </c>
      <c r="G11" s="474" t="s">
        <v>552</v>
      </c>
      <c r="H11" s="474" t="s">
        <v>553</v>
      </c>
      <c r="I11" s="477">
        <v>9326.6796875</v>
      </c>
      <c r="J11" s="477">
        <v>1</v>
      </c>
      <c r="K11" s="478">
        <v>9326.6796875</v>
      </c>
    </row>
    <row r="12" spans="1:11" ht="14.4" customHeight="1" x14ac:dyDescent="0.3">
      <c r="A12" s="472" t="s">
        <v>420</v>
      </c>
      <c r="B12" s="473" t="s">
        <v>421</v>
      </c>
      <c r="C12" s="474" t="s">
        <v>427</v>
      </c>
      <c r="D12" s="475" t="s">
        <v>428</v>
      </c>
      <c r="E12" s="474" t="s">
        <v>538</v>
      </c>
      <c r="F12" s="475" t="s">
        <v>539</v>
      </c>
      <c r="G12" s="474" t="s">
        <v>554</v>
      </c>
      <c r="H12" s="474" t="s">
        <v>555</v>
      </c>
      <c r="I12" s="477">
        <v>9326.6796875</v>
      </c>
      <c r="J12" s="477">
        <v>1</v>
      </c>
      <c r="K12" s="478">
        <v>9326.6796875</v>
      </c>
    </row>
    <row r="13" spans="1:11" ht="14.4" customHeight="1" x14ac:dyDescent="0.3">
      <c r="A13" s="472" t="s">
        <v>420</v>
      </c>
      <c r="B13" s="473" t="s">
        <v>421</v>
      </c>
      <c r="C13" s="474" t="s">
        <v>427</v>
      </c>
      <c r="D13" s="475" t="s">
        <v>428</v>
      </c>
      <c r="E13" s="474" t="s">
        <v>538</v>
      </c>
      <c r="F13" s="475" t="s">
        <v>539</v>
      </c>
      <c r="G13" s="474" t="s">
        <v>556</v>
      </c>
      <c r="H13" s="474" t="s">
        <v>557</v>
      </c>
      <c r="I13" s="477">
        <v>9326.6904296875</v>
      </c>
      <c r="J13" s="477">
        <v>1</v>
      </c>
      <c r="K13" s="478">
        <v>9326.6904296875</v>
      </c>
    </row>
    <row r="14" spans="1:11" ht="14.4" customHeight="1" x14ac:dyDescent="0.3">
      <c r="A14" s="472" t="s">
        <v>420</v>
      </c>
      <c r="B14" s="473" t="s">
        <v>421</v>
      </c>
      <c r="C14" s="474" t="s">
        <v>427</v>
      </c>
      <c r="D14" s="475" t="s">
        <v>428</v>
      </c>
      <c r="E14" s="474" t="s">
        <v>538</v>
      </c>
      <c r="F14" s="475" t="s">
        <v>539</v>
      </c>
      <c r="G14" s="474" t="s">
        <v>558</v>
      </c>
      <c r="H14" s="474" t="s">
        <v>559</v>
      </c>
      <c r="I14" s="477">
        <v>3731.639892578125</v>
      </c>
      <c r="J14" s="477">
        <v>3</v>
      </c>
      <c r="K14" s="478">
        <v>11194.919677734375</v>
      </c>
    </row>
    <row r="15" spans="1:11" ht="14.4" customHeight="1" x14ac:dyDescent="0.3">
      <c r="A15" s="472" t="s">
        <v>420</v>
      </c>
      <c r="B15" s="473" t="s">
        <v>421</v>
      </c>
      <c r="C15" s="474" t="s">
        <v>427</v>
      </c>
      <c r="D15" s="475" t="s">
        <v>428</v>
      </c>
      <c r="E15" s="474" t="s">
        <v>538</v>
      </c>
      <c r="F15" s="475" t="s">
        <v>539</v>
      </c>
      <c r="G15" s="474" t="s">
        <v>560</v>
      </c>
      <c r="H15" s="474" t="s">
        <v>561</v>
      </c>
      <c r="I15" s="477">
        <v>22240</v>
      </c>
      <c r="J15" s="477">
        <v>4</v>
      </c>
      <c r="K15" s="478">
        <v>88960</v>
      </c>
    </row>
    <row r="16" spans="1:11" ht="14.4" customHeight="1" x14ac:dyDescent="0.3">
      <c r="A16" s="472" t="s">
        <v>420</v>
      </c>
      <c r="B16" s="473" t="s">
        <v>421</v>
      </c>
      <c r="C16" s="474" t="s">
        <v>427</v>
      </c>
      <c r="D16" s="475" t="s">
        <v>428</v>
      </c>
      <c r="E16" s="474" t="s">
        <v>538</v>
      </c>
      <c r="F16" s="475" t="s">
        <v>539</v>
      </c>
      <c r="G16" s="474" t="s">
        <v>562</v>
      </c>
      <c r="H16" s="474" t="s">
        <v>563</v>
      </c>
      <c r="I16" s="477">
        <v>69.209999084472656</v>
      </c>
      <c r="J16" s="477">
        <v>2</v>
      </c>
      <c r="K16" s="478">
        <v>138.41999816894531</v>
      </c>
    </row>
    <row r="17" spans="1:11" ht="14.4" customHeight="1" x14ac:dyDescent="0.3">
      <c r="A17" s="472" t="s">
        <v>420</v>
      </c>
      <c r="B17" s="473" t="s">
        <v>421</v>
      </c>
      <c r="C17" s="474" t="s">
        <v>427</v>
      </c>
      <c r="D17" s="475" t="s">
        <v>428</v>
      </c>
      <c r="E17" s="474" t="s">
        <v>538</v>
      </c>
      <c r="F17" s="475" t="s">
        <v>539</v>
      </c>
      <c r="G17" s="474" t="s">
        <v>564</v>
      </c>
      <c r="H17" s="474" t="s">
        <v>565</v>
      </c>
      <c r="I17" s="477">
        <v>4768.64013671875</v>
      </c>
      <c r="J17" s="477">
        <v>1</v>
      </c>
      <c r="K17" s="478">
        <v>4768.64013671875</v>
      </c>
    </row>
    <row r="18" spans="1:11" ht="14.4" customHeight="1" x14ac:dyDescent="0.3">
      <c r="A18" s="472" t="s">
        <v>420</v>
      </c>
      <c r="B18" s="473" t="s">
        <v>421</v>
      </c>
      <c r="C18" s="474" t="s">
        <v>427</v>
      </c>
      <c r="D18" s="475" t="s">
        <v>428</v>
      </c>
      <c r="E18" s="474" t="s">
        <v>538</v>
      </c>
      <c r="F18" s="475" t="s">
        <v>539</v>
      </c>
      <c r="G18" s="474" t="s">
        <v>566</v>
      </c>
      <c r="H18" s="474" t="s">
        <v>567</v>
      </c>
      <c r="I18" s="477">
        <v>14392.25</v>
      </c>
      <c r="J18" s="477">
        <v>2</v>
      </c>
      <c r="K18" s="478">
        <v>28784.5</v>
      </c>
    </row>
    <row r="19" spans="1:11" ht="14.4" customHeight="1" x14ac:dyDescent="0.3">
      <c r="A19" s="472" t="s">
        <v>420</v>
      </c>
      <c r="B19" s="473" t="s">
        <v>421</v>
      </c>
      <c r="C19" s="474" t="s">
        <v>427</v>
      </c>
      <c r="D19" s="475" t="s">
        <v>428</v>
      </c>
      <c r="E19" s="474" t="s">
        <v>538</v>
      </c>
      <c r="F19" s="475" t="s">
        <v>539</v>
      </c>
      <c r="G19" s="474" t="s">
        <v>568</v>
      </c>
      <c r="H19" s="474" t="s">
        <v>569</v>
      </c>
      <c r="I19" s="477">
        <v>20942</v>
      </c>
      <c r="J19" s="477">
        <v>1</v>
      </c>
      <c r="K19" s="478">
        <v>20942</v>
      </c>
    </row>
    <row r="20" spans="1:11" ht="14.4" customHeight="1" x14ac:dyDescent="0.3">
      <c r="A20" s="472" t="s">
        <v>420</v>
      </c>
      <c r="B20" s="473" t="s">
        <v>421</v>
      </c>
      <c r="C20" s="474" t="s">
        <v>427</v>
      </c>
      <c r="D20" s="475" t="s">
        <v>428</v>
      </c>
      <c r="E20" s="474" t="s">
        <v>538</v>
      </c>
      <c r="F20" s="475" t="s">
        <v>539</v>
      </c>
      <c r="G20" s="474" t="s">
        <v>570</v>
      </c>
      <c r="H20" s="474" t="s">
        <v>571</v>
      </c>
      <c r="I20" s="477">
        <v>20960</v>
      </c>
      <c r="J20" s="477">
        <v>1</v>
      </c>
      <c r="K20" s="478">
        <v>20960</v>
      </c>
    </row>
    <row r="21" spans="1:11" ht="14.4" customHeight="1" x14ac:dyDescent="0.3">
      <c r="A21" s="472" t="s">
        <v>420</v>
      </c>
      <c r="B21" s="473" t="s">
        <v>421</v>
      </c>
      <c r="C21" s="474" t="s">
        <v>427</v>
      </c>
      <c r="D21" s="475" t="s">
        <v>428</v>
      </c>
      <c r="E21" s="474" t="s">
        <v>538</v>
      </c>
      <c r="F21" s="475" t="s">
        <v>539</v>
      </c>
      <c r="G21" s="474" t="s">
        <v>572</v>
      </c>
      <c r="H21" s="474" t="s">
        <v>573</v>
      </c>
      <c r="I21" s="477">
        <v>15109.8798828125</v>
      </c>
      <c r="J21" s="477">
        <v>1</v>
      </c>
      <c r="K21" s="478">
        <v>15109.8798828125</v>
      </c>
    </row>
    <row r="22" spans="1:11" ht="14.4" customHeight="1" x14ac:dyDescent="0.3">
      <c r="A22" s="472" t="s">
        <v>420</v>
      </c>
      <c r="B22" s="473" t="s">
        <v>421</v>
      </c>
      <c r="C22" s="474" t="s">
        <v>427</v>
      </c>
      <c r="D22" s="475" t="s">
        <v>428</v>
      </c>
      <c r="E22" s="474" t="s">
        <v>538</v>
      </c>
      <c r="F22" s="475" t="s">
        <v>539</v>
      </c>
      <c r="G22" s="474" t="s">
        <v>574</v>
      </c>
      <c r="H22" s="474" t="s">
        <v>575</v>
      </c>
      <c r="I22" s="477">
        <v>9922</v>
      </c>
      <c r="J22" s="477">
        <v>2</v>
      </c>
      <c r="K22" s="478">
        <v>19844</v>
      </c>
    </row>
    <row r="23" spans="1:11" ht="14.4" customHeight="1" x14ac:dyDescent="0.3">
      <c r="A23" s="472" t="s">
        <v>420</v>
      </c>
      <c r="B23" s="473" t="s">
        <v>421</v>
      </c>
      <c r="C23" s="474" t="s">
        <v>427</v>
      </c>
      <c r="D23" s="475" t="s">
        <v>428</v>
      </c>
      <c r="E23" s="474" t="s">
        <v>538</v>
      </c>
      <c r="F23" s="475" t="s">
        <v>539</v>
      </c>
      <c r="G23" s="474" t="s">
        <v>576</v>
      </c>
      <c r="H23" s="474" t="s">
        <v>577</v>
      </c>
      <c r="I23" s="477">
        <v>11058.9697265625</v>
      </c>
      <c r="J23" s="477">
        <v>1</v>
      </c>
      <c r="K23" s="478">
        <v>11058.9697265625</v>
      </c>
    </row>
    <row r="24" spans="1:11" ht="14.4" customHeight="1" x14ac:dyDescent="0.3">
      <c r="A24" s="472" t="s">
        <v>420</v>
      </c>
      <c r="B24" s="473" t="s">
        <v>421</v>
      </c>
      <c r="C24" s="474" t="s">
        <v>427</v>
      </c>
      <c r="D24" s="475" t="s">
        <v>428</v>
      </c>
      <c r="E24" s="474" t="s">
        <v>538</v>
      </c>
      <c r="F24" s="475" t="s">
        <v>539</v>
      </c>
      <c r="G24" s="474" t="s">
        <v>578</v>
      </c>
      <c r="H24" s="474" t="s">
        <v>579</v>
      </c>
      <c r="I24" s="477">
        <v>7462.06982421875</v>
      </c>
      <c r="J24" s="477">
        <v>2</v>
      </c>
      <c r="K24" s="478">
        <v>14924.1396484375</v>
      </c>
    </row>
    <row r="25" spans="1:11" ht="14.4" customHeight="1" x14ac:dyDescent="0.3">
      <c r="A25" s="472" t="s">
        <v>420</v>
      </c>
      <c r="B25" s="473" t="s">
        <v>421</v>
      </c>
      <c r="C25" s="474" t="s">
        <v>427</v>
      </c>
      <c r="D25" s="475" t="s">
        <v>428</v>
      </c>
      <c r="E25" s="474" t="s">
        <v>538</v>
      </c>
      <c r="F25" s="475" t="s">
        <v>539</v>
      </c>
      <c r="G25" s="474" t="s">
        <v>580</v>
      </c>
      <c r="H25" s="474" t="s">
        <v>581</v>
      </c>
      <c r="I25" s="477">
        <v>12109</v>
      </c>
      <c r="J25" s="477">
        <v>1</v>
      </c>
      <c r="K25" s="478">
        <v>12109</v>
      </c>
    </row>
    <row r="26" spans="1:11" ht="14.4" customHeight="1" x14ac:dyDescent="0.3">
      <c r="A26" s="472" t="s">
        <v>420</v>
      </c>
      <c r="B26" s="473" t="s">
        <v>421</v>
      </c>
      <c r="C26" s="474" t="s">
        <v>427</v>
      </c>
      <c r="D26" s="475" t="s">
        <v>428</v>
      </c>
      <c r="E26" s="474" t="s">
        <v>538</v>
      </c>
      <c r="F26" s="475" t="s">
        <v>539</v>
      </c>
      <c r="G26" s="474" t="s">
        <v>582</v>
      </c>
      <c r="H26" s="474" t="s">
        <v>583</v>
      </c>
      <c r="I26" s="477">
        <v>8952.7998046875</v>
      </c>
      <c r="J26" s="477">
        <v>1</v>
      </c>
      <c r="K26" s="478">
        <v>8952.7998046875</v>
      </c>
    </row>
    <row r="27" spans="1:11" ht="14.4" customHeight="1" x14ac:dyDescent="0.3">
      <c r="A27" s="472" t="s">
        <v>420</v>
      </c>
      <c r="B27" s="473" t="s">
        <v>421</v>
      </c>
      <c r="C27" s="474" t="s">
        <v>427</v>
      </c>
      <c r="D27" s="475" t="s">
        <v>428</v>
      </c>
      <c r="E27" s="474" t="s">
        <v>538</v>
      </c>
      <c r="F27" s="475" t="s">
        <v>539</v>
      </c>
      <c r="G27" s="474" t="s">
        <v>584</v>
      </c>
      <c r="H27" s="474" t="s">
        <v>585</v>
      </c>
      <c r="I27" s="477">
        <v>7393.10009765625</v>
      </c>
      <c r="J27" s="477">
        <v>1</v>
      </c>
      <c r="K27" s="478">
        <v>7393.10009765625</v>
      </c>
    </row>
    <row r="28" spans="1:11" ht="14.4" customHeight="1" x14ac:dyDescent="0.3">
      <c r="A28" s="472" t="s">
        <v>420</v>
      </c>
      <c r="B28" s="473" t="s">
        <v>421</v>
      </c>
      <c r="C28" s="474" t="s">
        <v>427</v>
      </c>
      <c r="D28" s="475" t="s">
        <v>428</v>
      </c>
      <c r="E28" s="474" t="s">
        <v>538</v>
      </c>
      <c r="F28" s="475" t="s">
        <v>539</v>
      </c>
      <c r="G28" s="474" t="s">
        <v>586</v>
      </c>
      <c r="H28" s="474" t="s">
        <v>587</v>
      </c>
      <c r="I28" s="477">
        <v>5518</v>
      </c>
      <c r="J28" s="477">
        <v>1</v>
      </c>
      <c r="K28" s="478">
        <v>5518</v>
      </c>
    </row>
    <row r="29" spans="1:11" ht="14.4" customHeight="1" x14ac:dyDescent="0.3">
      <c r="A29" s="472" t="s">
        <v>420</v>
      </c>
      <c r="B29" s="473" t="s">
        <v>421</v>
      </c>
      <c r="C29" s="474" t="s">
        <v>427</v>
      </c>
      <c r="D29" s="475" t="s">
        <v>428</v>
      </c>
      <c r="E29" s="474" t="s">
        <v>538</v>
      </c>
      <c r="F29" s="475" t="s">
        <v>539</v>
      </c>
      <c r="G29" s="474" t="s">
        <v>588</v>
      </c>
      <c r="H29" s="474" t="s">
        <v>589</v>
      </c>
      <c r="I29" s="477">
        <v>23986</v>
      </c>
      <c r="J29" s="477">
        <v>3</v>
      </c>
      <c r="K29" s="478">
        <v>71958</v>
      </c>
    </row>
    <row r="30" spans="1:11" ht="14.4" customHeight="1" x14ac:dyDescent="0.3">
      <c r="A30" s="472" t="s">
        <v>420</v>
      </c>
      <c r="B30" s="473" t="s">
        <v>421</v>
      </c>
      <c r="C30" s="474" t="s">
        <v>427</v>
      </c>
      <c r="D30" s="475" t="s">
        <v>428</v>
      </c>
      <c r="E30" s="474" t="s">
        <v>538</v>
      </c>
      <c r="F30" s="475" t="s">
        <v>539</v>
      </c>
      <c r="G30" s="474" t="s">
        <v>590</v>
      </c>
      <c r="H30" s="474" t="s">
        <v>591</v>
      </c>
      <c r="I30" s="477">
        <v>8129.990234375</v>
      </c>
      <c r="J30" s="477">
        <v>2</v>
      </c>
      <c r="K30" s="478">
        <v>16259.98046875</v>
      </c>
    </row>
    <row r="31" spans="1:11" ht="14.4" customHeight="1" x14ac:dyDescent="0.3">
      <c r="A31" s="472" t="s">
        <v>420</v>
      </c>
      <c r="B31" s="473" t="s">
        <v>421</v>
      </c>
      <c r="C31" s="474" t="s">
        <v>427</v>
      </c>
      <c r="D31" s="475" t="s">
        <v>428</v>
      </c>
      <c r="E31" s="474" t="s">
        <v>538</v>
      </c>
      <c r="F31" s="475" t="s">
        <v>539</v>
      </c>
      <c r="G31" s="474" t="s">
        <v>592</v>
      </c>
      <c r="H31" s="474" t="s">
        <v>593</v>
      </c>
      <c r="I31" s="477">
        <v>20427.19921875</v>
      </c>
      <c r="J31" s="477">
        <v>1</v>
      </c>
      <c r="K31" s="478">
        <v>20427.19921875</v>
      </c>
    </row>
    <row r="32" spans="1:11" ht="14.4" customHeight="1" x14ac:dyDescent="0.3">
      <c r="A32" s="472" t="s">
        <v>420</v>
      </c>
      <c r="B32" s="473" t="s">
        <v>421</v>
      </c>
      <c r="C32" s="474" t="s">
        <v>427</v>
      </c>
      <c r="D32" s="475" t="s">
        <v>428</v>
      </c>
      <c r="E32" s="474" t="s">
        <v>538</v>
      </c>
      <c r="F32" s="475" t="s">
        <v>539</v>
      </c>
      <c r="G32" s="474" t="s">
        <v>594</v>
      </c>
      <c r="H32" s="474" t="s">
        <v>595</v>
      </c>
      <c r="I32" s="477">
        <v>6774.9951171875</v>
      </c>
      <c r="J32" s="477">
        <v>2</v>
      </c>
      <c r="K32" s="478">
        <v>13549.990234375</v>
      </c>
    </row>
    <row r="33" spans="1:11" ht="14.4" customHeight="1" x14ac:dyDescent="0.3">
      <c r="A33" s="472" t="s">
        <v>420</v>
      </c>
      <c r="B33" s="473" t="s">
        <v>421</v>
      </c>
      <c r="C33" s="474" t="s">
        <v>427</v>
      </c>
      <c r="D33" s="475" t="s">
        <v>428</v>
      </c>
      <c r="E33" s="474" t="s">
        <v>538</v>
      </c>
      <c r="F33" s="475" t="s">
        <v>539</v>
      </c>
      <c r="G33" s="474" t="s">
        <v>596</v>
      </c>
      <c r="H33" s="474" t="s">
        <v>597</v>
      </c>
      <c r="I33" s="477">
        <v>22801</v>
      </c>
      <c r="J33" s="477">
        <v>3</v>
      </c>
      <c r="K33" s="478">
        <v>68403</v>
      </c>
    </row>
    <row r="34" spans="1:11" ht="14.4" customHeight="1" x14ac:dyDescent="0.3">
      <c r="A34" s="472" t="s">
        <v>420</v>
      </c>
      <c r="B34" s="473" t="s">
        <v>421</v>
      </c>
      <c r="C34" s="474" t="s">
        <v>427</v>
      </c>
      <c r="D34" s="475" t="s">
        <v>428</v>
      </c>
      <c r="E34" s="474" t="s">
        <v>538</v>
      </c>
      <c r="F34" s="475" t="s">
        <v>539</v>
      </c>
      <c r="G34" s="474" t="s">
        <v>598</v>
      </c>
      <c r="H34" s="474" t="s">
        <v>599</v>
      </c>
      <c r="I34" s="477">
        <v>21781</v>
      </c>
      <c r="J34" s="477">
        <v>1</v>
      </c>
      <c r="K34" s="478">
        <v>21781</v>
      </c>
    </row>
    <row r="35" spans="1:11" ht="14.4" customHeight="1" x14ac:dyDescent="0.3">
      <c r="A35" s="472" t="s">
        <v>420</v>
      </c>
      <c r="B35" s="473" t="s">
        <v>421</v>
      </c>
      <c r="C35" s="474" t="s">
        <v>427</v>
      </c>
      <c r="D35" s="475" t="s">
        <v>428</v>
      </c>
      <c r="E35" s="474" t="s">
        <v>538</v>
      </c>
      <c r="F35" s="475" t="s">
        <v>539</v>
      </c>
      <c r="G35" s="474" t="s">
        <v>600</v>
      </c>
      <c r="H35" s="474" t="s">
        <v>601</v>
      </c>
      <c r="I35" s="477">
        <v>548</v>
      </c>
      <c r="J35" s="477">
        <v>2</v>
      </c>
      <c r="K35" s="478">
        <v>1096</v>
      </c>
    </row>
    <row r="36" spans="1:11" ht="14.4" customHeight="1" x14ac:dyDescent="0.3">
      <c r="A36" s="472" t="s">
        <v>420</v>
      </c>
      <c r="B36" s="473" t="s">
        <v>421</v>
      </c>
      <c r="C36" s="474" t="s">
        <v>427</v>
      </c>
      <c r="D36" s="475" t="s">
        <v>428</v>
      </c>
      <c r="E36" s="474" t="s">
        <v>538</v>
      </c>
      <c r="F36" s="475" t="s">
        <v>539</v>
      </c>
      <c r="G36" s="474" t="s">
        <v>602</v>
      </c>
      <c r="H36" s="474" t="s">
        <v>603</v>
      </c>
      <c r="I36" s="477">
        <v>22816.666666666668</v>
      </c>
      <c r="J36" s="477">
        <v>3</v>
      </c>
      <c r="K36" s="478">
        <v>68450</v>
      </c>
    </row>
    <row r="37" spans="1:11" ht="14.4" customHeight="1" x14ac:dyDescent="0.3">
      <c r="A37" s="472" t="s">
        <v>420</v>
      </c>
      <c r="B37" s="473" t="s">
        <v>421</v>
      </c>
      <c r="C37" s="474" t="s">
        <v>427</v>
      </c>
      <c r="D37" s="475" t="s">
        <v>428</v>
      </c>
      <c r="E37" s="474" t="s">
        <v>538</v>
      </c>
      <c r="F37" s="475" t="s">
        <v>539</v>
      </c>
      <c r="G37" s="474" t="s">
        <v>604</v>
      </c>
      <c r="H37" s="474" t="s">
        <v>605</v>
      </c>
      <c r="I37" s="477">
        <v>2371.60009765625</v>
      </c>
      <c r="J37" s="477">
        <v>2</v>
      </c>
      <c r="K37" s="478">
        <v>4743.2001953125</v>
      </c>
    </row>
    <row r="38" spans="1:11" ht="14.4" customHeight="1" x14ac:dyDescent="0.3">
      <c r="A38" s="472" t="s">
        <v>420</v>
      </c>
      <c r="B38" s="473" t="s">
        <v>421</v>
      </c>
      <c r="C38" s="474" t="s">
        <v>427</v>
      </c>
      <c r="D38" s="475" t="s">
        <v>428</v>
      </c>
      <c r="E38" s="474" t="s">
        <v>538</v>
      </c>
      <c r="F38" s="475" t="s">
        <v>539</v>
      </c>
      <c r="G38" s="474" t="s">
        <v>606</v>
      </c>
      <c r="H38" s="474" t="s">
        <v>607</v>
      </c>
      <c r="I38" s="477">
        <v>33221.80078125</v>
      </c>
      <c r="J38" s="477">
        <v>1</v>
      </c>
      <c r="K38" s="478">
        <v>33221.80078125</v>
      </c>
    </row>
    <row r="39" spans="1:11" ht="14.4" customHeight="1" x14ac:dyDescent="0.3">
      <c r="A39" s="472" t="s">
        <v>420</v>
      </c>
      <c r="B39" s="473" t="s">
        <v>421</v>
      </c>
      <c r="C39" s="474" t="s">
        <v>427</v>
      </c>
      <c r="D39" s="475" t="s">
        <v>428</v>
      </c>
      <c r="E39" s="474" t="s">
        <v>538</v>
      </c>
      <c r="F39" s="475" t="s">
        <v>539</v>
      </c>
      <c r="G39" s="474" t="s">
        <v>608</v>
      </c>
      <c r="H39" s="474" t="s">
        <v>609</v>
      </c>
      <c r="I39" s="477">
        <v>742.34002685546875</v>
      </c>
      <c r="J39" s="477">
        <v>12</v>
      </c>
      <c r="K39" s="478">
        <v>8908.020263671875</v>
      </c>
    </row>
    <row r="40" spans="1:11" ht="14.4" customHeight="1" x14ac:dyDescent="0.3">
      <c r="A40" s="472" t="s">
        <v>420</v>
      </c>
      <c r="B40" s="473" t="s">
        <v>421</v>
      </c>
      <c r="C40" s="474" t="s">
        <v>427</v>
      </c>
      <c r="D40" s="475" t="s">
        <v>428</v>
      </c>
      <c r="E40" s="474" t="s">
        <v>538</v>
      </c>
      <c r="F40" s="475" t="s">
        <v>539</v>
      </c>
      <c r="G40" s="474" t="s">
        <v>610</v>
      </c>
      <c r="H40" s="474" t="s">
        <v>611</v>
      </c>
      <c r="I40" s="477">
        <v>580.79998779296875</v>
      </c>
      <c r="J40" s="477">
        <v>2</v>
      </c>
      <c r="K40" s="478">
        <v>1161.5999755859375</v>
      </c>
    </row>
    <row r="41" spans="1:11" ht="14.4" customHeight="1" x14ac:dyDescent="0.3">
      <c r="A41" s="472" t="s">
        <v>420</v>
      </c>
      <c r="B41" s="473" t="s">
        <v>421</v>
      </c>
      <c r="C41" s="474" t="s">
        <v>427</v>
      </c>
      <c r="D41" s="475" t="s">
        <v>428</v>
      </c>
      <c r="E41" s="474" t="s">
        <v>538</v>
      </c>
      <c r="F41" s="475" t="s">
        <v>539</v>
      </c>
      <c r="G41" s="474" t="s">
        <v>612</v>
      </c>
      <c r="H41" s="474" t="s">
        <v>613</v>
      </c>
      <c r="I41" s="477">
        <v>2759</v>
      </c>
      <c r="J41" s="477">
        <v>1</v>
      </c>
      <c r="K41" s="478">
        <v>2759</v>
      </c>
    </row>
    <row r="42" spans="1:11" ht="14.4" customHeight="1" x14ac:dyDescent="0.3">
      <c r="A42" s="472" t="s">
        <v>420</v>
      </c>
      <c r="B42" s="473" t="s">
        <v>421</v>
      </c>
      <c r="C42" s="474" t="s">
        <v>427</v>
      </c>
      <c r="D42" s="475" t="s">
        <v>428</v>
      </c>
      <c r="E42" s="474" t="s">
        <v>538</v>
      </c>
      <c r="F42" s="475" t="s">
        <v>539</v>
      </c>
      <c r="G42" s="474" t="s">
        <v>614</v>
      </c>
      <c r="H42" s="474" t="s">
        <v>615</v>
      </c>
      <c r="I42" s="477">
        <v>465.52363170276988</v>
      </c>
      <c r="J42" s="477">
        <v>11</v>
      </c>
      <c r="K42" s="478">
        <v>5120.7599487304687</v>
      </c>
    </row>
    <row r="43" spans="1:11" ht="14.4" customHeight="1" x14ac:dyDescent="0.3">
      <c r="A43" s="472" t="s">
        <v>420</v>
      </c>
      <c r="B43" s="473" t="s">
        <v>421</v>
      </c>
      <c r="C43" s="474" t="s">
        <v>427</v>
      </c>
      <c r="D43" s="475" t="s">
        <v>428</v>
      </c>
      <c r="E43" s="474" t="s">
        <v>538</v>
      </c>
      <c r="F43" s="475" t="s">
        <v>539</v>
      </c>
      <c r="G43" s="474" t="s">
        <v>616</v>
      </c>
      <c r="H43" s="474" t="s">
        <v>617</v>
      </c>
      <c r="I43" s="477">
        <v>43300.355902777781</v>
      </c>
      <c r="J43" s="477">
        <v>9</v>
      </c>
      <c r="K43" s="478">
        <v>389703.203125</v>
      </c>
    </row>
    <row r="44" spans="1:11" ht="14.4" customHeight="1" x14ac:dyDescent="0.3">
      <c r="A44" s="472" t="s">
        <v>420</v>
      </c>
      <c r="B44" s="473" t="s">
        <v>421</v>
      </c>
      <c r="C44" s="474" t="s">
        <v>427</v>
      </c>
      <c r="D44" s="475" t="s">
        <v>428</v>
      </c>
      <c r="E44" s="474" t="s">
        <v>538</v>
      </c>
      <c r="F44" s="475" t="s">
        <v>539</v>
      </c>
      <c r="G44" s="474" t="s">
        <v>618</v>
      </c>
      <c r="H44" s="474" t="s">
        <v>619</v>
      </c>
      <c r="I44" s="477">
        <v>19734.94921875</v>
      </c>
      <c r="J44" s="477">
        <v>1</v>
      </c>
      <c r="K44" s="478">
        <v>19734.94921875</v>
      </c>
    </row>
    <row r="45" spans="1:11" ht="14.4" customHeight="1" x14ac:dyDescent="0.3">
      <c r="A45" s="472" t="s">
        <v>420</v>
      </c>
      <c r="B45" s="473" t="s">
        <v>421</v>
      </c>
      <c r="C45" s="474" t="s">
        <v>427</v>
      </c>
      <c r="D45" s="475" t="s">
        <v>428</v>
      </c>
      <c r="E45" s="474" t="s">
        <v>538</v>
      </c>
      <c r="F45" s="475" t="s">
        <v>539</v>
      </c>
      <c r="G45" s="474" t="s">
        <v>620</v>
      </c>
      <c r="H45" s="474" t="s">
        <v>621</v>
      </c>
      <c r="I45" s="477">
        <v>1654.60498046875</v>
      </c>
      <c r="J45" s="477">
        <v>2</v>
      </c>
      <c r="K45" s="478">
        <v>3309.2099609375</v>
      </c>
    </row>
    <row r="46" spans="1:11" ht="14.4" customHeight="1" x14ac:dyDescent="0.3">
      <c r="A46" s="472" t="s">
        <v>420</v>
      </c>
      <c r="B46" s="473" t="s">
        <v>421</v>
      </c>
      <c r="C46" s="474" t="s">
        <v>427</v>
      </c>
      <c r="D46" s="475" t="s">
        <v>428</v>
      </c>
      <c r="E46" s="474" t="s">
        <v>538</v>
      </c>
      <c r="F46" s="475" t="s">
        <v>539</v>
      </c>
      <c r="G46" s="474" t="s">
        <v>622</v>
      </c>
      <c r="H46" s="474" t="s">
        <v>623</v>
      </c>
      <c r="I46" s="477">
        <v>21703.76953125</v>
      </c>
      <c r="J46" s="477">
        <v>1</v>
      </c>
      <c r="K46" s="478">
        <v>21703.76953125</v>
      </c>
    </row>
    <row r="47" spans="1:11" ht="14.4" customHeight="1" x14ac:dyDescent="0.3">
      <c r="A47" s="472" t="s">
        <v>420</v>
      </c>
      <c r="B47" s="473" t="s">
        <v>421</v>
      </c>
      <c r="C47" s="474" t="s">
        <v>427</v>
      </c>
      <c r="D47" s="475" t="s">
        <v>428</v>
      </c>
      <c r="E47" s="474" t="s">
        <v>538</v>
      </c>
      <c r="F47" s="475" t="s">
        <v>539</v>
      </c>
      <c r="G47" s="474" t="s">
        <v>624</v>
      </c>
      <c r="H47" s="474" t="s">
        <v>625</v>
      </c>
      <c r="I47" s="477">
        <v>41866.166666666664</v>
      </c>
      <c r="J47" s="477">
        <v>3</v>
      </c>
      <c r="K47" s="478">
        <v>125598.5</v>
      </c>
    </row>
    <row r="48" spans="1:11" ht="14.4" customHeight="1" x14ac:dyDescent="0.3">
      <c r="A48" s="472" t="s">
        <v>420</v>
      </c>
      <c r="B48" s="473" t="s">
        <v>421</v>
      </c>
      <c r="C48" s="474" t="s">
        <v>427</v>
      </c>
      <c r="D48" s="475" t="s">
        <v>428</v>
      </c>
      <c r="E48" s="474" t="s">
        <v>538</v>
      </c>
      <c r="F48" s="475" t="s">
        <v>539</v>
      </c>
      <c r="G48" s="474" t="s">
        <v>626</v>
      </c>
      <c r="H48" s="474" t="s">
        <v>627</v>
      </c>
      <c r="I48" s="477">
        <v>734.25</v>
      </c>
      <c r="J48" s="477">
        <v>2</v>
      </c>
      <c r="K48" s="478">
        <v>1468.5</v>
      </c>
    </row>
    <row r="49" spans="1:11" ht="14.4" customHeight="1" x14ac:dyDescent="0.3">
      <c r="A49" s="472" t="s">
        <v>420</v>
      </c>
      <c r="B49" s="473" t="s">
        <v>421</v>
      </c>
      <c r="C49" s="474" t="s">
        <v>427</v>
      </c>
      <c r="D49" s="475" t="s">
        <v>428</v>
      </c>
      <c r="E49" s="474" t="s">
        <v>538</v>
      </c>
      <c r="F49" s="475" t="s">
        <v>539</v>
      </c>
      <c r="G49" s="474" t="s">
        <v>628</v>
      </c>
      <c r="H49" s="474" t="s">
        <v>629</v>
      </c>
      <c r="I49" s="477">
        <v>6670.1298828125</v>
      </c>
      <c r="J49" s="477">
        <v>6</v>
      </c>
      <c r="K49" s="478">
        <v>40020.75</v>
      </c>
    </row>
    <row r="50" spans="1:11" ht="14.4" customHeight="1" x14ac:dyDescent="0.3">
      <c r="A50" s="472" t="s">
        <v>420</v>
      </c>
      <c r="B50" s="473" t="s">
        <v>421</v>
      </c>
      <c r="C50" s="474" t="s">
        <v>427</v>
      </c>
      <c r="D50" s="475" t="s">
        <v>428</v>
      </c>
      <c r="E50" s="474" t="s">
        <v>538</v>
      </c>
      <c r="F50" s="475" t="s">
        <v>539</v>
      </c>
      <c r="G50" s="474" t="s">
        <v>630</v>
      </c>
      <c r="H50" s="474" t="s">
        <v>631</v>
      </c>
      <c r="I50" s="477">
        <v>869.989990234375</v>
      </c>
      <c r="J50" s="477">
        <v>2</v>
      </c>
      <c r="K50" s="478">
        <v>1739.97998046875</v>
      </c>
    </row>
    <row r="51" spans="1:11" ht="14.4" customHeight="1" x14ac:dyDescent="0.3">
      <c r="A51" s="472" t="s">
        <v>420</v>
      </c>
      <c r="B51" s="473" t="s">
        <v>421</v>
      </c>
      <c r="C51" s="474" t="s">
        <v>427</v>
      </c>
      <c r="D51" s="475" t="s">
        <v>428</v>
      </c>
      <c r="E51" s="474" t="s">
        <v>538</v>
      </c>
      <c r="F51" s="475" t="s">
        <v>539</v>
      </c>
      <c r="G51" s="474" t="s">
        <v>632</v>
      </c>
      <c r="H51" s="474" t="s">
        <v>633</v>
      </c>
      <c r="I51" s="477">
        <v>869.989990234375</v>
      </c>
      <c r="J51" s="477">
        <v>1</v>
      </c>
      <c r="K51" s="478">
        <v>869.989990234375</v>
      </c>
    </row>
    <row r="52" spans="1:11" ht="14.4" customHeight="1" x14ac:dyDescent="0.3">
      <c r="A52" s="472" t="s">
        <v>420</v>
      </c>
      <c r="B52" s="473" t="s">
        <v>421</v>
      </c>
      <c r="C52" s="474" t="s">
        <v>427</v>
      </c>
      <c r="D52" s="475" t="s">
        <v>428</v>
      </c>
      <c r="E52" s="474" t="s">
        <v>538</v>
      </c>
      <c r="F52" s="475" t="s">
        <v>539</v>
      </c>
      <c r="G52" s="474" t="s">
        <v>634</v>
      </c>
      <c r="H52" s="474" t="s">
        <v>635</v>
      </c>
      <c r="I52" s="477">
        <v>7858.990234375</v>
      </c>
      <c r="J52" s="477">
        <v>3</v>
      </c>
      <c r="K52" s="478">
        <v>23576.970703125</v>
      </c>
    </row>
    <row r="53" spans="1:11" ht="14.4" customHeight="1" x14ac:dyDescent="0.3">
      <c r="A53" s="472" t="s">
        <v>420</v>
      </c>
      <c r="B53" s="473" t="s">
        <v>421</v>
      </c>
      <c r="C53" s="474" t="s">
        <v>427</v>
      </c>
      <c r="D53" s="475" t="s">
        <v>428</v>
      </c>
      <c r="E53" s="474" t="s">
        <v>538</v>
      </c>
      <c r="F53" s="475" t="s">
        <v>539</v>
      </c>
      <c r="G53" s="474" t="s">
        <v>636</v>
      </c>
      <c r="H53" s="474" t="s">
        <v>637</v>
      </c>
      <c r="I53" s="477">
        <v>4065.60009765625</v>
      </c>
      <c r="J53" s="477">
        <v>1</v>
      </c>
      <c r="K53" s="478">
        <v>4065.60009765625</v>
      </c>
    </row>
    <row r="54" spans="1:11" ht="14.4" customHeight="1" x14ac:dyDescent="0.3">
      <c r="A54" s="472" t="s">
        <v>420</v>
      </c>
      <c r="B54" s="473" t="s">
        <v>421</v>
      </c>
      <c r="C54" s="474" t="s">
        <v>427</v>
      </c>
      <c r="D54" s="475" t="s">
        <v>428</v>
      </c>
      <c r="E54" s="474" t="s">
        <v>538</v>
      </c>
      <c r="F54" s="475" t="s">
        <v>539</v>
      </c>
      <c r="G54" s="474" t="s">
        <v>638</v>
      </c>
      <c r="H54" s="474" t="s">
        <v>639</v>
      </c>
      <c r="I54" s="477">
        <v>1154.3399658203125</v>
      </c>
      <c r="J54" s="477">
        <v>3</v>
      </c>
      <c r="K54" s="478">
        <v>3463.0198974609375</v>
      </c>
    </row>
    <row r="55" spans="1:11" ht="14.4" customHeight="1" x14ac:dyDescent="0.3">
      <c r="A55" s="472" t="s">
        <v>420</v>
      </c>
      <c r="B55" s="473" t="s">
        <v>421</v>
      </c>
      <c r="C55" s="474" t="s">
        <v>427</v>
      </c>
      <c r="D55" s="475" t="s">
        <v>428</v>
      </c>
      <c r="E55" s="474" t="s">
        <v>538</v>
      </c>
      <c r="F55" s="475" t="s">
        <v>539</v>
      </c>
      <c r="G55" s="474" t="s">
        <v>640</v>
      </c>
      <c r="H55" s="474" t="s">
        <v>641</v>
      </c>
      <c r="I55" s="477">
        <v>22234</v>
      </c>
      <c r="J55" s="477">
        <v>1</v>
      </c>
      <c r="K55" s="478">
        <v>22234</v>
      </c>
    </row>
    <row r="56" spans="1:11" ht="14.4" customHeight="1" x14ac:dyDescent="0.3">
      <c r="A56" s="472" t="s">
        <v>420</v>
      </c>
      <c r="B56" s="473" t="s">
        <v>421</v>
      </c>
      <c r="C56" s="474" t="s">
        <v>427</v>
      </c>
      <c r="D56" s="475" t="s">
        <v>428</v>
      </c>
      <c r="E56" s="474" t="s">
        <v>538</v>
      </c>
      <c r="F56" s="475" t="s">
        <v>539</v>
      </c>
      <c r="G56" s="474" t="s">
        <v>642</v>
      </c>
      <c r="H56" s="474" t="s">
        <v>643</v>
      </c>
      <c r="I56" s="477">
        <v>119.80000305175781</v>
      </c>
      <c r="J56" s="477">
        <v>30</v>
      </c>
      <c r="K56" s="478">
        <v>3594</v>
      </c>
    </row>
    <row r="57" spans="1:11" ht="14.4" customHeight="1" x14ac:dyDescent="0.3">
      <c r="A57" s="472" t="s">
        <v>420</v>
      </c>
      <c r="B57" s="473" t="s">
        <v>421</v>
      </c>
      <c r="C57" s="474" t="s">
        <v>427</v>
      </c>
      <c r="D57" s="475" t="s">
        <v>428</v>
      </c>
      <c r="E57" s="474" t="s">
        <v>538</v>
      </c>
      <c r="F57" s="475" t="s">
        <v>539</v>
      </c>
      <c r="G57" s="474" t="s">
        <v>644</v>
      </c>
      <c r="H57" s="474" t="s">
        <v>645</v>
      </c>
      <c r="I57" s="477">
        <v>461.00120239257814</v>
      </c>
      <c r="J57" s="477">
        <v>50</v>
      </c>
      <c r="K57" s="478">
        <v>23050.06005859375</v>
      </c>
    </row>
    <row r="58" spans="1:11" ht="14.4" customHeight="1" x14ac:dyDescent="0.3">
      <c r="A58" s="472" t="s">
        <v>420</v>
      </c>
      <c r="B58" s="473" t="s">
        <v>421</v>
      </c>
      <c r="C58" s="474" t="s">
        <v>427</v>
      </c>
      <c r="D58" s="475" t="s">
        <v>428</v>
      </c>
      <c r="E58" s="474" t="s">
        <v>538</v>
      </c>
      <c r="F58" s="475" t="s">
        <v>539</v>
      </c>
      <c r="G58" s="474" t="s">
        <v>646</v>
      </c>
      <c r="H58" s="474" t="s">
        <v>647</v>
      </c>
      <c r="I58" s="477">
        <v>6265.39990234375</v>
      </c>
      <c r="J58" s="477">
        <v>1</v>
      </c>
      <c r="K58" s="478">
        <v>6265.39990234375</v>
      </c>
    </row>
    <row r="59" spans="1:11" ht="14.4" customHeight="1" x14ac:dyDescent="0.3">
      <c r="A59" s="472" t="s">
        <v>420</v>
      </c>
      <c r="B59" s="473" t="s">
        <v>421</v>
      </c>
      <c r="C59" s="474" t="s">
        <v>427</v>
      </c>
      <c r="D59" s="475" t="s">
        <v>428</v>
      </c>
      <c r="E59" s="474" t="s">
        <v>538</v>
      </c>
      <c r="F59" s="475" t="s">
        <v>539</v>
      </c>
      <c r="G59" s="474" t="s">
        <v>648</v>
      </c>
      <c r="H59" s="474" t="s">
        <v>649</v>
      </c>
      <c r="I59" s="477">
        <v>3841.7950439453125</v>
      </c>
      <c r="J59" s="477">
        <v>4</v>
      </c>
      <c r="K59" s="478">
        <v>15367.18017578125</v>
      </c>
    </row>
    <row r="60" spans="1:11" ht="14.4" customHeight="1" x14ac:dyDescent="0.3">
      <c r="A60" s="472" t="s">
        <v>420</v>
      </c>
      <c r="B60" s="473" t="s">
        <v>421</v>
      </c>
      <c r="C60" s="474" t="s">
        <v>427</v>
      </c>
      <c r="D60" s="475" t="s">
        <v>428</v>
      </c>
      <c r="E60" s="474" t="s">
        <v>538</v>
      </c>
      <c r="F60" s="475" t="s">
        <v>539</v>
      </c>
      <c r="G60" s="474" t="s">
        <v>650</v>
      </c>
      <c r="H60" s="474" t="s">
        <v>651</v>
      </c>
      <c r="I60" s="477">
        <v>13044</v>
      </c>
      <c r="J60" s="477">
        <v>2</v>
      </c>
      <c r="K60" s="478">
        <v>26088</v>
      </c>
    </row>
    <row r="61" spans="1:11" ht="14.4" customHeight="1" x14ac:dyDescent="0.3">
      <c r="A61" s="472" t="s">
        <v>420</v>
      </c>
      <c r="B61" s="473" t="s">
        <v>421</v>
      </c>
      <c r="C61" s="474" t="s">
        <v>427</v>
      </c>
      <c r="D61" s="475" t="s">
        <v>428</v>
      </c>
      <c r="E61" s="474" t="s">
        <v>538</v>
      </c>
      <c r="F61" s="475" t="s">
        <v>539</v>
      </c>
      <c r="G61" s="474" t="s">
        <v>652</v>
      </c>
      <c r="H61" s="474" t="s">
        <v>653</v>
      </c>
      <c r="I61" s="477">
        <v>20449</v>
      </c>
      <c r="J61" s="477">
        <v>1</v>
      </c>
      <c r="K61" s="478">
        <v>20449</v>
      </c>
    </row>
    <row r="62" spans="1:11" ht="14.4" customHeight="1" x14ac:dyDescent="0.3">
      <c r="A62" s="472" t="s">
        <v>420</v>
      </c>
      <c r="B62" s="473" t="s">
        <v>421</v>
      </c>
      <c r="C62" s="474" t="s">
        <v>427</v>
      </c>
      <c r="D62" s="475" t="s">
        <v>428</v>
      </c>
      <c r="E62" s="474" t="s">
        <v>538</v>
      </c>
      <c r="F62" s="475" t="s">
        <v>539</v>
      </c>
      <c r="G62" s="474" t="s">
        <v>654</v>
      </c>
      <c r="H62" s="474" t="s">
        <v>655</v>
      </c>
      <c r="I62" s="477">
        <v>646.11669921875</v>
      </c>
      <c r="J62" s="477">
        <v>3</v>
      </c>
      <c r="K62" s="478">
        <v>1938.3499755859375</v>
      </c>
    </row>
    <row r="63" spans="1:11" ht="14.4" customHeight="1" x14ac:dyDescent="0.3">
      <c r="A63" s="472" t="s">
        <v>420</v>
      </c>
      <c r="B63" s="473" t="s">
        <v>421</v>
      </c>
      <c r="C63" s="474" t="s">
        <v>427</v>
      </c>
      <c r="D63" s="475" t="s">
        <v>428</v>
      </c>
      <c r="E63" s="474" t="s">
        <v>538</v>
      </c>
      <c r="F63" s="475" t="s">
        <v>539</v>
      </c>
      <c r="G63" s="474" t="s">
        <v>656</v>
      </c>
      <c r="H63" s="474" t="s">
        <v>657</v>
      </c>
      <c r="I63" s="477">
        <v>7539.5</v>
      </c>
      <c r="J63" s="477">
        <v>1</v>
      </c>
      <c r="K63" s="478">
        <v>7539.5</v>
      </c>
    </row>
    <row r="64" spans="1:11" ht="14.4" customHeight="1" x14ac:dyDescent="0.3">
      <c r="A64" s="472" t="s">
        <v>420</v>
      </c>
      <c r="B64" s="473" t="s">
        <v>421</v>
      </c>
      <c r="C64" s="474" t="s">
        <v>427</v>
      </c>
      <c r="D64" s="475" t="s">
        <v>428</v>
      </c>
      <c r="E64" s="474" t="s">
        <v>538</v>
      </c>
      <c r="F64" s="475" t="s">
        <v>539</v>
      </c>
      <c r="G64" s="474" t="s">
        <v>658</v>
      </c>
      <c r="H64" s="474" t="s">
        <v>659</v>
      </c>
      <c r="I64" s="477">
        <v>6307.31982421875</v>
      </c>
      <c r="J64" s="477">
        <v>1</v>
      </c>
      <c r="K64" s="478">
        <v>6307.31982421875</v>
      </c>
    </row>
    <row r="65" spans="1:11" ht="14.4" customHeight="1" x14ac:dyDescent="0.3">
      <c r="A65" s="472" t="s">
        <v>420</v>
      </c>
      <c r="B65" s="473" t="s">
        <v>421</v>
      </c>
      <c r="C65" s="474" t="s">
        <v>427</v>
      </c>
      <c r="D65" s="475" t="s">
        <v>428</v>
      </c>
      <c r="E65" s="474" t="s">
        <v>538</v>
      </c>
      <c r="F65" s="475" t="s">
        <v>539</v>
      </c>
      <c r="G65" s="474" t="s">
        <v>660</v>
      </c>
      <c r="H65" s="474" t="s">
        <v>661</v>
      </c>
      <c r="I65" s="477">
        <v>4129.462646484375</v>
      </c>
      <c r="J65" s="477">
        <v>5</v>
      </c>
      <c r="K65" s="478">
        <v>20647.30078125</v>
      </c>
    </row>
    <row r="66" spans="1:11" ht="14.4" customHeight="1" x14ac:dyDescent="0.3">
      <c r="A66" s="472" t="s">
        <v>420</v>
      </c>
      <c r="B66" s="473" t="s">
        <v>421</v>
      </c>
      <c r="C66" s="474" t="s">
        <v>427</v>
      </c>
      <c r="D66" s="475" t="s">
        <v>428</v>
      </c>
      <c r="E66" s="474" t="s">
        <v>538</v>
      </c>
      <c r="F66" s="475" t="s">
        <v>539</v>
      </c>
      <c r="G66" s="474" t="s">
        <v>662</v>
      </c>
      <c r="H66" s="474" t="s">
        <v>663</v>
      </c>
      <c r="I66" s="477">
        <v>9326.6796875</v>
      </c>
      <c r="J66" s="477">
        <v>1</v>
      </c>
      <c r="K66" s="478">
        <v>9326.6796875</v>
      </c>
    </row>
    <row r="67" spans="1:11" ht="14.4" customHeight="1" x14ac:dyDescent="0.3">
      <c r="A67" s="472" t="s">
        <v>420</v>
      </c>
      <c r="B67" s="473" t="s">
        <v>421</v>
      </c>
      <c r="C67" s="474" t="s">
        <v>427</v>
      </c>
      <c r="D67" s="475" t="s">
        <v>428</v>
      </c>
      <c r="E67" s="474" t="s">
        <v>538</v>
      </c>
      <c r="F67" s="475" t="s">
        <v>539</v>
      </c>
      <c r="G67" s="474" t="s">
        <v>664</v>
      </c>
      <c r="H67" s="474" t="s">
        <v>665</v>
      </c>
      <c r="I67" s="477">
        <v>43835.580078125</v>
      </c>
      <c r="J67" s="477">
        <v>2</v>
      </c>
      <c r="K67" s="478">
        <v>87671.16015625</v>
      </c>
    </row>
    <row r="68" spans="1:11" ht="14.4" customHeight="1" x14ac:dyDescent="0.3">
      <c r="A68" s="472" t="s">
        <v>420</v>
      </c>
      <c r="B68" s="473" t="s">
        <v>421</v>
      </c>
      <c r="C68" s="474" t="s">
        <v>427</v>
      </c>
      <c r="D68" s="475" t="s">
        <v>428</v>
      </c>
      <c r="E68" s="474" t="s">
        <v>538</v>
      </c>
      <c r="F68" s="475" t="s">
        <v>539</v>
      </c>
      <c r="G68" s="474" t="s">
        <v>666</v>
      </c>
      <c r="H68" s="474" t="s">
        <v>667</v>
      </c>
      <c r="I68" s="477">
        <v>48400</v>
      </c>
      <c r="J68" s="477">
        <v>12</v>
      </c>
      <c r="K68" s="478">
        <v>580800</v>
      </c>
    </row>
    <row r="69" spans="1:11" ht="14.4" customHeight="1" x14ac:dyDescent="0.3">
      <c r="A69" s="472" t="s">
        <v>420</v>
      </c>
      <c r="B69" s="473" t="s">
        <v>421</v>
      </c>
      <c r="C69" s="474" t="s">
        <v>427</v>
      </c>
      <c r="D69" s="475" t="s">
        <v>428</v>
      </c>
      <c r="E69" s="474" t="s">
        <v>538</v>
      </c>
      <c r="F69" s="475" t="s">
        <v>539</v>
      </c>
      <c r="G69" s="474" t="s">
        <v>668</v>
      </c>
      <c r="H69" s="474" t="s">
        <v>669</v>
      </c>
      <c r="I69" s="477">
        <v>97.650001525878906</v>
      </c>
      <c r="J69" s="477">
        <v>1</v>
      </c>
      <c r="K69" s="478">
        <v>97.650001525878906</v>
      </c>
    </row>
    <row r="70" spans="1:11" ht="14.4" customHeight="1" x14ac:dyDescent="0.3">
      <c r="A70" s="472" t="s">
        <v>420</v>
      </c>
      <c r="B70" s="473" t="s">
        <v>421</v>
      </c>
      <c r="C70" s="474" t="s">
        <v>427</v>
      </c>
      <c r="D70" s="475" t="s">
        <v>428</v>
      </c>
      <c r="E70" s="474" t="s">
        <v>538</v>
      </c>
      <c r="F70" s="475" t="s">
        <v>539</v>
      </c>
      <c r="G70" s="474" t="s">
        <v>670</v>
      </c>
      <c r="H70" s="474" t="s">
        <v>671</v>
      </c>
      <c r="I70" s="477">
        <v>4524.996663411458</v>
      </c>
      <c r="J70" s="477">
        <v>11</v>
      </c>
      <c r="K70" s="478">
        <v>47901.47998046875</v>
      </c>
    </row>
    <row r="71" spans="1:11" ht="14.4" customHeight="1" x14ac:dyDescent="0.3">
      <c r="A71" s="472" t="s">
        <v>420</v>
      </c>
      <c r="B71" s="473" t="s">
        <v>421</v>
      </c>
      <c r="C71" s="474" t="s">
        <v>427</v>
      </c>
      <c r="D71" s="475" t="s">
        <v>428</v>
      </c>
      <c r="E71" s="474" t="s">
        <v>538</v>
      </c>
      <c r="F71" s="475" t="s">
        <v>539</v>
      </c>
      <c r="G71" s="474" t="s">
        <v>672</v>
      </c>
      <c r="H71" s="474" t="s">
        <v>673</v>
      </c>
      <c r="I71" s="477">
        <v>7199.88525390625</v>
      </c>
      <c r="J71" s="477">
        <v>7</v>
      </c>
      <c r="K71" s="478">
        <v>50398.759765625</v>
      </c>
    </row>
    <row r="72" spans="1:11" ht="14.4" customHeight="1" x14ac:dyDescent="0.3">
      <c r="A72" s="472" t="s">
        <v>420</v>
      </c>
      <c r="B72" s="473" t="s">
        <v>421</v>
      </c>
      <c r="C72" s="474" t="s">
        <v>427</v>
      </c>
      <c r="D72" s="475" t="s">
        <v>428</v>
      </c>
      <c r="E72" s="474" t="s">
        <v>538</v>
      </c>
      <c r="F72" s="475" t="s">
        <v>539</v>
      </c>
      <c r="G72" s="474" t="s">
        <v>674</v>
      </c>
      <c r="H72" s="474" t="s">
        <v>675</v>
      </c>
      <c r="I72" s="477">
        <v>187.66999816894531</v>
      </c>
      <c r="J72" s="477">
        <v>1</v>
      </c>
      <c r="K72" s="478">
        <v>187.66999816894531</v>
      </c>
    </row>
    <row r="73" spans="1:11" ht="14.4" customHeight="1" x14ac:dyDescent="0.3">
      <c r="A73" s="472" t="s">
        <v>420</v>
      </c>
      <c r="B73" s="473" t="s">
        <v>421</v>
      </c>
      <c r="C73" s="474" t="s">
        <v>427</v>
      </c>
      <c r="D73" s="475" t="s">
        <v>428</v>
      </c>
      <c r="E73" s="474" t="s">
        <v>538</v>
      </c>
      <c r="F73" s="475" t="s">
        <v>539</v>
      </c>
      <c r="G73" s="474" t="s">
        <v>676</v>
      </c>
      <c r="H73" s="474" t="s">
        <v>677</v>
      </c>
      <c r="I73" s="477">
        <v>10067</v>
      </c>
      <c r="J73" s="477">
        <v>1</v>
      </c>
      <c r="K73" s="478">
        <v>10067</v>
      </c>
    </row>
    <row r="74" spans="1:11" ht="14.4" customHeight="1" x14ac:dyDescent="0.3">
      <c r="A74" s="472" t="s">
        <v>420</v>
      </c>
      <c r="B74" s="473" t="s">
        <v>421</v>
      </c>
      <c r="C74" s="474" t="s">
        <v>427</v>
      </c>
      <c r="D74" s="475" t="s">
        <v>428</v>
      </c>
      <c r="E74" s="474" t="s">
        <v>538</v>
      </c>
      <c r="F74" s="475" t="s">
        <v>539</v>
      </c>
      <c r="G74" s="474" t="s">
        <v>678</v>
      </c>
      <c r="H74" s="474" t="s">
        <v>679</v>
      </c>
      <c r="I74" s="477">
        <v>2545.860107421875</v>
      </c>
      <c r="J74" s="477">
        <v>1</v>
      </c>
      <c r="K74" s="478">
        <v>2545.860107421875</v>
      </c>
    </row>
    <row r="75" spans="1:11" ht="14.4" customHeight="1" x14ac:dyDescent="0.3">
      <c r="A75" s="472" t="s">
        <v>420</v>
      </c>
      <c r="B75" s="473" t="s">
        <v>421</v>
      </c>
      <c r="C75" s="474" t="s">
        <v>427</v>
      </c>
      <c r="D75" s="475" t="s">
        <v>428</v>
      </c>
      <c r="E75" s="474" t="s">
        <v>538</v>
      </c>
      <c r="F75" s="475" t="s">
        <v>539</v>
      </c>
      <c r="G75" s="474" t="s">
        <v>680</v>
      </c>
      <c r="H75" s="474" t="s">
        <v>681</v>
      </c>
      <c r="I75" s="477">
        <v>119.90300140380859</v>
      </c>
      <c r="J75" s="477">
        <v>17</v>
      </c>
      <c r="K75" s="478">
        <v>2060.9900054931641</v>
      </c>
    </row>
    <row r="76" spans="1:11" ht="14.4" customHeight="1" x14ac:dyDescent="0.3">
      <c r="A76" s="472" t="s">
        <v>420</v>
      </c>
      <c r="B76" s="473" t="s">
        <v>421</v>
      </c>
      <c r="C76" s="474" t="s">
        <v>427</v>
      </c>
      <c r="D76" s="475" t="s">
        <v>428</v>
      </c>
      <c r="E76" s="474" t="s">
        <v>538</v>
      </c>
      <c r="F76" s="475" t="s">
        <v>539</v>
      </c>
      <c r="G76" s="474" t="s">
        <v>682</v>
      </c>
      <c r="H76" s="474" t="s">
        <v>683</v>
      </c>
      <c r="I76" s="477">
        <v>1055.02001953125</v>
      </c>
      <c r="J76" s="477">
        <v>1</v>
      </c>
      <c r="K76" s="478">
        <v>1055.02001953125</v>
      </c>
    </row>
    <row r="77" spans="1:11" ht="14.4" customHeight="1" x14ac:dyDescent="0.3">
      <c r="A77" s="472" t="s">
        <v>420</v>
      </c>
      <c r="B77" s="473" t="s">
        <v>421</v>
      </c>
      <c r="C77" s="474" t="s">
        <v>427</v>
      </c>
      <c r="D77" s="475" t="s">
        <v>428</v>
      </c>
      <c r="E77" s="474" t="s">
        <v>538</v>
      </c>
      <c r="F77" s="475" t="s">
        <v>539</v>
      </c>
      <c r="G77" s="474" t="s">
        <v>684</v>
      </c>
      <c r="H77" s="474" t="s">
        <v>685</v>
      </c>
      <c r="I77" s="477">
        <v>3654</v>
      </c>
      <c r="J77" s="477">
        <v>1</v>
      </c>
      <c r="K77" s="478">
        <v>3654</v>
      </c>
    </row>
    <row r="78" spans="1:11" ht="14.4" customHeight="1" x14ac:dyDescent="0.3">
      <c r="A78" s="472" t="s">
        <v>420</v>
      </c>
      <c r="B78" s="473" t="s">
        <v>421</v>
      </c>
      <c r="C78" s="474" t="s">
        <v>427</v>
      </c>
      <c r="D78" s="475" t="s">
        <v>428</v>
      </c>
      <c r="E78" s="474" t="s">
        <v>538</v>
      </c>
      <c r="F78" s="475" t="s">
        <v>539</v>
      </c>
      <c r="G78" s="474" t="s">
        <v>686</v>
      </c>
      <c r="H78" s="474" t="s">
        <v>687</v>
      </c>
      <c r="I78" s="477">
        <v>439.22000122070312</v>
      </c>
      <c r="J78" s="477">
        <v>2</v>
      </c>
      <c r="K78" s="478">
        <v>878.42999267578125</v>
      </c>
    </row>
    <row r="79" spans="1:11" ht="14.4" customHeight="1" x14ac:dyDescent="0.3">
      <c r="A79" s="472" t="s">
        <v>420</v>
      </c>
      <c r="B79" s="473" t="s">
        <v>421</v>
      </c>
      <c r="C79" s="474" t="s">
        <v>427</v>
      </c>
      <c r="D79" s="475" t="s">
        <v>428</v>
      </c>
      <c r="E79" s="474" t="s">
        <v>538</v>
      </c>
      <c r="F79" s="475" t="s">
        <v>539</v>
      </c>
      <c r="G79" s="474" t="s">
        <v>688</v>
      </c>
      <c r="H79" s="474" t="s">
        <v>689</v>
      </c>
      <c r="I79" s="477">
        <v>3972</v>
      </c>
      <c r="J79" s="477">
        <v>1</v>
      </c>
      <c r="K79" s="478">
        <v>3972</v>
      </c>
    </row>
    <row r="80" spans="1:11" ht="14.4" customHeight="1" x14ac:dyDescent="0.3">
      <c r="A80" s="472" t="s">
        <v>420</v>
      </c>
      <c r="B80" s="473" t="s">
        <v>421</v>
      </c>
      <c r="C80" s="474" t="s">
        <v>427</v>
      </c>
      <c r="D80" s="475" t="s">
        <v>428</v>
      </c>
      <c r="E80" s="474" t="s">
        <v>538</v>
      </c>
      <c r="F80" s="475" t="s">
        <v>539</v>
      </c>
      <c r="G80" s="474" t="s">
        <v>690</v>
      </c>
      <c r="H80" s="474" t="s">
        <v>691</v>
      </c>
      <c r="I80" s="477">
        <v>87.730003356933594</v>
      </c>
      <c r="J80" s="477">
        <v>15</v>
      </c>
      <c r="K80" s="478">
        <v>1315.8900146484375</v>
      </c>
    </row>
    <row r="81" spans="1:11" ht="14.4" customHeight="1" x14ac:dyDescent="0.3">
      <c r="A81" s="472" t="s">
        <v>420</v>
      </c>
      <c r="B81" s="473" t="s">
        <v>421</v>
      </c>
      <c r="C81" s="474" t="s">
        <v>427</v>
      </c>
      <c r="D81" s="475" t="s">
        <v>428</v>
      </c>
      <c r="E81" s="474" t="s">
        <v>538</v>
      </c>
      <c r="F81" s="475" t="s">
        <v>539</v>
      </c>
      <c r="G81" s="474" t="s">
        <v>692</v>
      </c>
      <c r="H81" s="474" t="s">
        <v>693</v>
      </c>
      <c r="I81" s="477">
        <v>22503.580078125</v>
      </c>
      <c r="J81" s="477">
        <v>1</v>
      </c>
      <c r="K81" s="478">
        <v>22503.580078125</v>
      </c>
    </row>
    <row r="82" spans="1:11" ht="14.4" customHeight="1" x14ac:dyDescent="0.3">
      <c r="A82" s="472" t="s">
        <v>420</v>
      </c>
      <c r="B82" s="473" t="s">
        <v>421</v>
      </c>
      <c r="C82" s="474" t="s">
        <v>427</v>
      </c>
      <c r="D82" s="475" t="s">
        <v>428</v>
      </c>
      <c r="E82" s="474" t="s">
        <v>538</v>
      </c>
      <c r="F82" s="475" t="s">
        <v>539</v>
      </c>
      <c r="G82" s="474" t="s">
        <v>694</v>
      </c>
      <c r="H82" s="474" t="s">
        <v>695</v>
      </c>
      <c r="I82" s="477">
        <v>9326.6796875</v>
      </c>
      <c r="J82" s="477">
        <v>1</v>
      </c>
      <c r="K82" s="478">
        <v>9326.6796875</v>
      </c>
    </row>
    <row r="83" spans="1:11" ht="14.4" customHeight="1" x14ac:dyDescent="0.3">
      <c r="A83" s="472" t="s">
        <v>420</v>
      </c>
      <c r="B83" s="473" t="s">
        <v>421</v>
      </c>
      <c r="C83" s="474" t="s">
        <v>427</v>
      </c>
      <c r="D83" s="475" t="s">
        <v>428</v>
      </c>
      <c r="E83" s="474" t="s">
        <v>538</v>
      </c>
      <c r="F83" s="475" t="s">
        <v>539</v>
      </c>
      <c r="G83" s="474" t="s">
        <v>696</v>
      </c>
      <c r="H83" s="474" t="s">
        <v>697</v>
      </c>
      <c r="I83" s="477">
        <v>15109.8798828125</v>
      </c>
      <c r="J83" s="477">
        <v>1</v>
      </c>
      <c r="K83" s="478">
        <v>15109.8798828125</v>
      </c>
    </row>
    <row r="84" spans="1:11" ht="14.4" customHeight="1" x14ac:dyDescent="0.3">
      <c r="A84" s="472" t="s">
        <v>420</v>
      </c>
      <c r="B84" s="473" t="s">
        <v>421</v>
      </c>
      <c r="C84" s="474" t="s">
        <v>427</v>
      </c>
      <c r="D84" s="475" t="s">
        <v>428</v>
      </c>
      <c r="E84" s="474" t="s">
        <v>538</v>
      </c>
      <c r="F84" s="475" t="s">
        <v>539</v>
      </c>
      <c r="G84" s="474" t="s">
        <v>698</v>
      </c>
      <c r="H84" s="474" t="s">
        <v>699</v>
      </c>
      <c r="I84" s="477">
        <v>17553.16015625</v>
      </c>
      <c r="J84" s="477">
        <v>1</v>
      </c>
      <c r="K84" s="478">
        <v>17553.16015625</v>
      </c>
    </row>
    <row r="85" spans="1:11" ht="14.4" customHeight="1" x14ac:dyDescent="0.3">
      <c r="A85" s="472" t="s">
        <v>420</v>
      </c>
      <c r="B85" s="473" t="s">
        <v>421</v>
      </c>
      <c r="C85" s="474" t="s">
        <v>427</v>
      </c>
      <c r="D85" s="475" t="s">
        <v>428</v>
      </c>
      <c r="E85" s="474" t="s">
        <v>538</v>
      </c>
      <c r="F85" s="475" t="s">
        <v>539</v>
      </c>
      <c r="G85" s="474" t="s">
        <v>700</v>
      </c>
      <c r="H85" s="474" t="s">
        <v>701</v>
      </c>
      <c r="I85" s="477">
        <v>16788.75</v>
      </c>
      <c r="J85" s="477">
        <v>1</v>
      </c>
      <c r="K85" s="478">
        <v>16788.75</v>
      </c>
    </row>
    <row r="86" spans="1:11" ht="14.4" customHeight="1" x14ac:dyDescent="0.3">
      <c r="A86" s="472" t="s">
        <v>420</v>
      </c>
      <c r="B86" s="473" t="s">
        <v>421</v>
      </c>
      <c r="C86" s="474" t="s">
        <v>427</v>
      </c>
      <c r="D86" s="475" t="s">
        <v>428</v>
      </c>
      <c r="E86" s="474" t="s">
        <v>538</v>
      </c>
      <c r="F86" s="475" t="s">
        <v>539</v>
      </c>
      <c r="G86" s="474" t="s">
        <v>702</v>
      </c>
      <c r="H86" s="474" t="s">
        <v>703</v>
      </c>
      <c r="I86" s="477">
        <v>9326.6796875</v>
      </c>
      <c r="J86" s="477">
        <v>1</v>
      </c>
      <c r="K86" s="478">
        <v>9326.6796875</v>
      </c>
    </row>
    <row r="87" spans="1:11" ht="14.4" customHeight="1" x14ac:dyDescent="0.3">
      <c r="A87" s="472" t="s">
        <v>420</v>
      </c>
      <c r="B87" s="473" t="s">
        <v>421</v>
      </c>
      <c r="C87" s="474" t="s">
        <v>427</v>
      </c>
      <c r="D87" s="475" t="s">
        <v>428</v>
      </c>
      <c r="E87" s="474" t="s">
        <v>538</v>
      </c>
      <c r="F87" s="475" t="s">
        <v>539</v>
      </c>
      <c r="G87" s="474" t="s">
        <v>704</v>
      </c>
      <c r="H87" s="474" t="s">
        <v>705</v>
      </c>
      <c r="I87" s="477">
        <v>16788.75</v>
      </c>
      <c r="J87" s="477">
        <v>1</v>
      </c>
      <c r="K87" s="478">
        <v>16788.75</v>
      </c>
    </row>
    <row r="88" spans="1:11" ht="14.4" customHeight="1" x14ac:dyDescent="0.3">
      <c r="A88" s="472" t="s">
        <v>420</v>
      </c>
      <c r="B88" s="473" t="s">
        <v>421</v>
      </c>
      <c r="C88" s="474" t="s">
        <v>427</v>
      </c>
      <c r="D88" s="475" t="s">
        <v>428</v>
      </c>
      <c r="E88" s="474" t="s">
        <v>538</v>
      </c>
      <c r="F88" s="475" t="s">
        <v>539</v>
      </c>
      <c r="G88" s="474" t="s">
        <v>706</v>
      </c>
      <c r="H88" s="474" t="s">
        <v>707</v>
      </c>
      <c r="I88" s="477">
        <v>5507.8199462890625</v>
      </c>
      <c r="J88" s="477">
        <v>2</v>
      </c>
      <c r="K88" s="478">
        <v>11015.639892578125</v>
      </c>
    </row>
    <row r="89" spans="1:11" ht="14.4" customHeight="1" x14ac:dyDescent="0.3">
      <c r="A89" s="472" t="s">
        <v>420</v>
      </c>
      <c r="B89" s="473" t="s">
        <v>421</v>
      </c>
      <c r="C89" s="474" t="s">
        <v>427</v>
      </c>
      <c r="D89" s="475" t="s">
        <v>428</v>
      </c>
      <c r="E89" s="474" t="s">
        <v>538</v>
      </c>
      <c r="F89" s="475" t="s">
        <v>539</v>
      </c>
      <c r="G89" s="474" t="s">
        <v>708</v>
      </c>
      <c r="H89" s="474" t="s">
        <v>709</v>
      </c>
      <c r="I89" s="477">
        <v>7749.420166015625</v>
      </c>
      <c r="J89" s="477">
        <v>2</v>
      </c>
      <c r="K89" s="478">
        <v>15498.84033203125</v>
      </c>
    </row>
    <row r="90" spans="1:11" ht="14.4" customHeight="1" x14ac:dyDescent="0.3">
      <c r="A90" s="472" t="s">
        <v>420</v>
      </c>
      <c r="B90" s="473" t="s">
        <v>421</v>
      </c>
      <c r="C90" s="474" t="s">
        <v>427</v>
      </c>
      <c r="D90" s="475" t="s">
        <v>428</v>
      </c>
      <c r="E90" s="474" t="s">
        <v>538</v>
      </c>
      <c r="F90" s="475" t="s">
        <v>539</v>
      </c>
      <c r="G90" s="474" t="s">
        <v>710</v>
      </c>
      <c r="H90" s="474" t="s">
        <v>711</v>
      </c>
      <c r="I90" s="477">
        <v>16788.75</v>
      </c>
      <c r="J90" s="477">
        <v>1</v>
      </c>
      <c r="K90" s="478">
        <v>16788.75</v>
      </c>
    </row>
    <row r="91" spans="1:11" ht="14.4" customHeight="1" x14ac:dyDescent="0.3">
      <c r="A91" s="472" t="s">
        <v>420</v>
      </c>
      <c r="B91" s="473" t="s">
        <v>421</v>
      </c>
      <c r="C91" s="474" t="s">
        <v>427</v>
      </c>
      <c r="D91" s="475" t="s">
        <v>428</v>
      </c>
      <c r="E91" s="474" t="s">
        <v>538</v>
      </c>
      <c r="F91" s="475" t="s">
        <v>539</v>
      </c>
      <c r="G91" s="474" t="s">
        <v>712</v>
      </c>
      <c r="H91" s="474" t="s">
        <v>713</v>
      </c>
      <c r="I91" s="477">
        <v>9326.6796875</v>
      </c>
      <c r="J91" s="477">
        <v>1</v>
      </c>
      <c r="K91" s="478">
        <v>9326.6796875</v>
      </c>
    </row>
    <row r="92" spans="1:11" ht="14.4" customHeight="1" x14ac:dyDescent="0.3">
      <c r="A92" s="472" t="s">
        <v>420</v>
      </c>
      <c r="B92" s="473" t="s">
        <v>421</v>
      </c>
      <c r="C92" s="474" t="s">
        <v>427</v>
      </c>
      <c r="D92" s="475" t="s">
        <v>428</v>
      </c>
      <c r="E92" s="474" t="s">
        <v>538</v>
      </c>
      <c r="F92" s="475" t="s">
        <v>539</v>
      </c>
      <c r="G92" s="474" t="s">
        <v>714</v>
      </c>
      <c r="H92" s="474" t="s">
        <v>715</v>
      </c>
      <c r="I92" s="477">
        <v>16788.75</v>
      </c>
      <c r="J92" s="477">
        <v>1</v>
      </c>
      <c r="K92" s="478">
        <v>16788.75</v>
      </c>
    </row>
    <row r="93" spans="1:11" ht="14.4" customHeight="1" x14ac:dyDescent="0.3">
      <c r="A93" s="472" t="s">
        <v>420</v>
      </c>
      <c r="B93" s="473" t="s">
        <v>421</v>
      </c>
      <c r="C93" s="474" t="s">
        <v>427</v>
      </c>
      <c r="D93" s="475" t="s">
        <v>428</v>
      </c>
      <c r="E93" s="474" t="s">
        <v>538</v>
      </c>
      <c r="F93" s="475" t="s">
        <v>539</v>
      </c>
      <c r="G93" s="474" t="s">
        <v>716</v>
      </c>
      <c r="H93" s="474" t="s">
        <v>717</v>
      </c>
      <c r="I93" s="477">
        <v>8129.990234375</v>
      </c>
      <c r="J93" s="477">
        <v>1</v>
      </c>
      <c r="K93" s="478">
        <v>8129.990234375</v>
      </c>
    </row>
    <row r="94" spans="1:11" ht="14.4" customHeight="1" x14ac:dyDescent="0.3">
      <c r="A94" s="472" t="s">
        <v>420</v>
      </c>
      <c r="B94" s="473" t="s">
        <v>421</v>
      </c>
      <c r="C94" s="474" t="s">
        <v>427</v>
      </c>
      <c r="D94" s="475" t="s">
        <v>428</v>
      </c>
      <c r="E94" s="474" t="s">
        <v>538</v>
      </c>
      <c r="F94" s="475" t="s">
        <v>539</v>
      </c>
      <c r="G94" s="474" t="s">
        <v>718</v>
      </c>
      <c r="H94" s="474" t="s">
        <v>719</v>
      </c>
      <c r="I94" s="477">
        <v>6774.989990234375</v>
      </c>
      <c r="J94" s="477">
        <v>2</v>
      </c>
      <c r="K94" s="478">
        <v>13549.97998046875</v>
      </c>
    </row>
    <row r="95" spans="1:11" ht="14.4" customHeight="1" x14ac:dyDescent="0.3">
      <c r="A95" s="472" t="s">
        <v>420</v>
      </c>
      <c r="B95" s="473" t="s">
        <v>421</v>
      </c>
      <c r="C95" s="474" t="s">
        <v>427</v>
      </c>
      <c r="D95" s="475" t="s">
        <v>428</v>
      </c>
      <c r="E95" s="474" t="s">
        <v>538</v>
      </c>
      <c r="F95" s="475" t="s">
        <v>539</v>
      </c>
      <c r="G95" s="474" t="s">
        <v>720</v>
      </c>
      <c r="H95" s="474" t="s">
        <v>721</v>
      </c>
      <c r="I95" s="477">
        <v>8129.990234375</v>
      </c>
      <c r="J95" s="477">
        <v>1</v>
      </c>
      <c r="K95" s="478">
        <v>8129.990234375</v>
      </c>
    </row>
    <row r="96" spans="1:11" ht="14.4" customHeight="1" x14ac:dyDescent="0.3">
      <c r="A96" s="472" t="s">
        <v>420</v>
      </c>
      <c r="B96" s="473" t="s">
        <v>421</v>
      </c>
      <c r="C96" s="474" t="s">
        <v>427</v>
      </c>
      <c r="D96" s="475" t="s">
        <v>428</v>
      </c>
      <c r="E96" s="474" t="s">
        <v>538</v>
      </c>
      <c r="F96" s="475" t="s">
        <v>539</v>
      </c>
      <c r="G96" s="474" t="s">
        <v>722</v>
      </c>
      <c r="H96" s="474" t="s">
        <v>723</v>
      </c>
      <c r="I96" s="477">
        <v>16567.19921875</v>
      </c>
      <c r="J96" s="477">
        <v>1</v>
      </c>
      <c r="K96" s="478">
        <v>16567.19921875</v>
      </c>
    </row>
    <row r="97" spans="1:11" ht="14.4" customHeight="1" x14ac:dyDescent="0.3">
      <c r="A97" s="472" t="s">
        <v>420</v>
      </c>
      <c r="B97" s="473" t="s">
        <v>421</v>
      </c>
      <c r="C97" s="474" t="s">
        <v>427</v>
      </c>
      <c r="D97" s="475" t="s">
        <v>428</v>
      </c>
      <c r="E97" s="474" t="s">
        <v>538</v>
      </c>
      <c r="F97" s="475" t="s">
        <v>539</v>
      </c>
      <c r="G97" s="474" t="s">
        <v>724</v>
      </c>
      <c r="H97" s="474" t="s">
        <v>725</v>
      </c>
      <c r="I97" s="477">
        <v>16788.75</v>
      </c>
      <c r="J97" s="477">
        <v>2</v>
      </c>
      <c r="K97" s="478">
        <v>33577.5</v>
      </c>
    </row>
    <row r="98" spans="1:11" ht="14.4" customHeight="1" x14ac:dyDescent="0.3">
      <c r="A98" s="472" t="s">
        <v>420</v>
      </c>
      <c r="B98" s="473" t="s">
        <v>421</v>
      </c>
      <c r="C98" s="474" t="s">
        <v>427</v>
      </c>
      <c r="D98" s="475" t="s">
        <v>428</v>
      </c>
      <c r="E98" s="474" t="s">
        <v>538</v>
      </c>
      <c r="F98" s="475" t="s">
        <v>539</v>
      </c>
      <c r="G98" s="474" t="s">
        <v>726</v>
      </c>
      <c r="H98" s="474" t="s">
        <v>727</v>
      </c>
      <c r="I98" s="477">
        <v>9326.6796875</v>
      </c>
      <c r="J98" s="477">
        <v>1</v>
      </c>
      <c r="K98" s="478">
        <v>9326.6796875</v>
      </c>
    </row>
    <row r="99" spans="1:11" ht="14.4" customHeight="1" x14ac:dyDescent="0.3">
      <c r="A99" s="472" t="s">
        <v>420</v>
      </c>
      <c r="B99" s="473" t="s">
        <v>421</v>
      </c>
      <c r="C99" s="474" t="s">
        <v>427</v>
      </c>
      <c r="D99" s="475" t="s">
        <v>428</v>
      </c>
      <c r="E99" s="474" t="s">
        <v>538</v>
      </c>
      <c r="F99" s="475" t="s">
        <v>539</v>
      </c>
      <c r="G99" s="474" t="s">
        <v>728</v>
      </c>
      <c r="H99" s="474" t="s">
        <v>729</v>
      </c>
      <c r="I99" s="477">
        <v>30218.66015625</v>
      </c>
      <c r="J99" s="477">
        <v>1</v>
      </c>
      <c r="K99" s="478">
        <v>30218.66015625</v>
      </c>
    </row>
    <row r="100" spans="1:11" ht="14.4" customHeight="1" x14ac:dyDescent="0.3">
      <c r="A100" s="472" t="s">
        <v>420</v>
      </c>
      <c r="B100" s="473" t="s">
        <v>421</v>
      </c>
      <c r="C100" s="474" t="s">
        <v>427</v>
      </c>
      <c r="D100" s="475" t="s">
        <v>428</v>
      </c>
      <c r="E100" s="474" t="s">
        <v>538</v>
      </c>
      <c r="F100" s="475" t="s">
        <v>539</v>
      </c>
      <c r="G100" s="474" t="s">
        <v>730</v>
      </c>
      <c r="H100" s="474" t="s">
        <v>731</v>
      </c>
      <c r="I100" s="477">
        <v>8129.990234375</v>
      </c>
      <c r="J100" s="477">
        <v>1</v>
      </c>
      <c r="K100" s="478">
        <v>8129.990234375</v>
      </c>
    </row>
    <row r="101" spans="1:11" ht="14.4" customHeight="1" x14ac:dyDescent="0.3">
      <c r="A101" s="472" t="s">
        <v>420</v>
      </c>
      <c r="B101" s="473" t="s">
        <v>421</v>
      </c>
      <c r="C101" s="474" t="s">
        <v>427</v>
      </c>
      <c r="D101" s="475" t="s">
        <v>428</v>
      </c>
      <c r="E101" s="474" t="s">
        <v>538</v>
      </c>
      <c r="F101" s="475" t="s">
        <v>539</v>
      </c>
      <c r="G101" s="474" t="s">
        <v>732</v>
      </c>
      <c r="H101" s="474" t="s">
        <v>733</v>
      </c>
      <c r="I101" s="477">
        <v>17889.849609375</v>
      </c>
      <c r="J101" s="477">
        <v>1</v>
      </c>
      <c r="K101" s="478">
        <v>17889.849609375</v>
      </c>
    </row>
    <row r="102" spans="1:11" ht="14.4" customHeight="1" x14ac:dyDescent="0.3">
      <c r="A102" s="472" t="s">
        <v>420</v>
      </c>
      <c r="B102" s="473" t="s">
        <v>421</v>
      </c>
      <c r="C102" s="474" t="s">
        <v>427</v>
      </c>
      <c r="D102" s="475" t="s">
        <v>428</v>
      </c>
      <c r="E102" s="474" t="s">
        <v>538</v>
      </c>
      <c r="F102" s="475" t="s">
        <v>539</v>
      </c>
      <c r="G102" s="474" t="s">
        <v>734</v>
      </c>
      <c r="H102" s="474" t="s">
        <v>735</v>
      </c>
      <c r="I102" s="477">
        <v>1825.9000244140625</v>
      </c>
      <c r="J102" s="477">
        <v>1</v>
      </c>
      <c r="K102" s="478">
        <v>1825.9000244140625</v>
      </c>
    </row>
    <row r="103" spans="1:11" ht="14.4" customHeight="1" x14ac:dyDescent="0.3">
      <c r="A103" s="472" t="s">
        <v>420</v>
      </c>
      <c r="B103" s="473" t="s">
        <v>421</v>
      </c>
      <c r="C103" s="474" t="s">
        <v>427</v>
      </c>
      <c r="D103" s="475" t="s">
        <v>428</v>
      </c>
      <c r="E103" s="474" t="s">
        <v>538</v>
      </c>
      <c r="F103" s="475" t="s">
        <v>539</v>
      </c>
      <c r="G103" s="474" t="s">
        <v>736</v>
      </c>
      <c r="H103" s="474" t="s">
        <v>737</v>
      </c>
      <c r="I103" s="477">
        <v>9326.6796875</v>
      </c>
      <c r="J103" s="477">
        <v>1</v>
      </c>
      <c r="K103" s="478">
        <v>9326.6796875</v>
      </c>
    </row>
    <row r="104" spans="1:11" ht="14.4" customHeight="1" x14ac:dyDescent="0.3">
      <c r="A104" s="472" t="s">
        <v>420</v>
      </c>
      <c r="B104" s="473" t="s">
        <v>421</v>
      </c>
      <c r="C104" s="474" t="s">
        <v>427</v>
      </c>
      <c r="D104" s="475" t="s">
        <v>428</v>
      </c>
      <c r="E104" s="474" t="s">
        <v>538</v>
      </c>
      <c r="F104" s="475" t="s">
        <v>539</v>
      </c>
      <c r="G104" s="474" t="s">
        <v>738</v>
      </c>
      <c r="H104" s="474" t="s">
        <v>739</v>
      </c>
      <c r="I104" s="477">
        <v>14270.41015625</v>
      </c>
      <c r="J104" s="477">
        <v>1</v>
      </c>
      <c r="K104" s="478">
        <v>14270.41015625</v>
      </c>
    </row>
    <row r="105" spans="1:11" ht="14.4" customHeight="1" x14ac:dyDescent="0.3">
      <c r="A105" s="472" t="s">
        <v>420</v>
      </c>
      <c r="B105" s="473" t="s">
        <v>421</v>
      </c>
      <c r="C105" s="474" t="s">
        <v>427</v>
      </c>
      <c r="D105" s="475" t="s">
        <v>428</v>
      </c>
      <c r="E105" s="474" t="s">
        <v>538</v>
      </c>
      <c r="F105" s="475" t="s">
        <v>539</v>
      </c>
      <c r="G105" s="474" t="s">
        <v>740</v>
      </c>
      <c r="H105" s="474" t="s">
        <v>741</v>
      </c>
      <c r="I105" s="477">
        <v>52976</v>
      </c>
      <c r="J105" s="477">
        <v>6</v>
      </c>
      <c r="K105" s="478">
        <v>317856</v>
      </c>
    </row>
    <row r="106" spans="1:11" ht="14.4" customHeight="1" x14ac:dyDescent="0.3">
      <c r="A106" s="472" t="s">
        <v>420</v>
      </c>
      <c r="B106" s="473" t="s">
        <v>421</v>
      </c>
      <c r="C106" s="474" t="s">
        <v>427</v>
      </c>
      <c r="D106" s="475" t="s">
        <v>428</v>
      </c>
      <c r="E106" s="474" t="s">
        <v>538</v>
      </c>
      <c r="F106" s="475" t="s">
        <v>539</v>
      </c>
      <c r="G106" s="474" t="s">
        <v>742</v>
      </c>
      <c r="H106" s="474" t="s">
        <v>743</v>
      </c>
      <c r="I106" s="477">
        <v>6572.7001953125</v>
      </c>
      <c r="J106" s="477">
        <v>1</v>
      </c>
      <c r="K106" s="478">
        <v>6572.7001953125</v>
      </c>
    </row>
    <row r="107" spans="1:11" ht="14.4" customHeight="1" x14ac:dyDescent="0.3">
      <c r="A107" s="472" t="s">
        <v>420</v>
      </c>
      <c r="B107" s="473" t="s">
        <v>421</v>
      </c>
      <c r="C107" s="474" t="s">
        <v>427</v>
      </c>
      <c r="D107" s="475" t="s">
        <v>428</v>
      </c>
      <c r="E107" s="474" t="s">
        <v>538</v>
      </c>
      <c r="F107" s="475" t="s">
        <v>539</v>
      </c>
      <c r="G107" s="474" t="s">
        <v>744</v>
      </c>
      <c r="H107" s="474" t="s">
        <v>745</v>
      </c>
      <c r="I107" s="477">
        <v>9643.52490234375</v>
      </c>
      <c r="J107" s="477">
        <v>2</v>
      </c>
      <c r="K107" s="478">
        <v>19287.0498046875</v>
      </c>
    </row>
    <row r="108" spans="1:11" ht="14.4" customHeight="1" x14ac:dyDescent="0.3">
      <c r="A108" s="472" t="s">
        <v>420</v>
      </c>
      <c r="B108" s="473" t="s">
        <v>421</v>
      </c>
      <c r="C108" s="474" t="s">
        <v>427</v>
      </c>
      <c r="D108" s="475" t="s">
        <v>428</v>
      </c>
      <c r="E108" s="474" t="s">
        <v>538</v>
      </c>
      <c r="F108" s="475" t="s">
        <v>539</v>
      </c>
      <c r="G108" s="474" t="s">
        <v>746</v>
      </c>
      <c r="H108" s="474" t="s">
        <v>747</v>
      </c>
      <c r="I108" s="477">
        <v>17844</v>
      </c>
      <c r="J108" s="477">
        <v>1</v>
      </c>
      <c r="K108" s="478">
        <v>17844</v>
      </c>
    </row>
    <row r="109" spans="1:11" ht="14.4" customHeight="1" x14ac:dyDescent="0.3">
      <c r="A109" s="472" t="s">
        <v>420</v>
      </c>
      <c r="B109" s="473" t="s">
        <v>421</v>
      </c>
      <c r="C109" s="474" t="s">
        <v>427</v>
      </c>
      <c r="D109" s="475" t="s">
        <v>428</v>
      </c>
      <c r="E109" s="474" t="s">
        <v>538</v>
      </c>
      <c r="F109" s="475" t="s">
        <v>539</v>
      </c>
      <c r="G109" s="474" t="s">
        <v>748</v>
      </c>
      <c r="H109" s="474" t="s">
        <v>749</v>
      </c>
      <c r="I109" s="477">
        <v>21791</v>
      </c>
      <c r="J109" s="477">
        <v>1</v>
      </c>
      <c r="K109" s="478">
        <v>21791</v>
      </c>
    </row>
    <row r="110" spans="1:11" ht="14.4" customHeight="1" x14ac:dyDescent="0.3">
      <c r="A110" s="472" t="s">
        <v>420</v>
      </c>
      <c r="B110" s="473" t="s">
        <v>421</v>
      </c>
      <c r="C110" s="474" t="s">
        <v>427</v>
      </c>
      <c r="D110" s="475" t="s">
        <v>428</v>
      </c>
      <c r="E110" s="474" t="s">
        <v>538</v>
      </c>
      <c r="F110" s="475" t="s">
        <v>539</v>
      </c>
      <c r="G110" s="474" t="s">
        <v>750</v>
      </c>
      <c r="H110" s="474" t="s">
        <v>751</v>
      </c>
      <c r="I110" s="477">
        <v>23642.19921875</v>
      </c>
      <c r="J110" s="477">
        <v>1</v>
      </c>
      <c r="K110" s="478">
        <v>23642.19921875</v>
      </c>
    </row>
    <row r="111" spans="1:11" ht="14.4" customHeight="1" x14ac:dyDescent="0.3">
      <c r="A111" s="472" t="s">
        <v>420</v>
      </c>
      <c r="B111" s="473" t="s">
        <v>421</v>
      </c>
      <c r="C111" s="474" t="s">
        <v>427</v>
      </c>
      <c r="D111" s="475" t="s">
        <v>428</v>
      </c>
      <c r="E111" s="474" t="s">
        <v>538</v>
      </c>
      <c r="F111" s="475" t="s">
        <v>539</v>
      </c>
      <c r="G111" s="474" t="s">
        <v>752</v>
      </c>
      <c r="H111" s="474" t="s">
        <v>753</v>
      </c>
      <c r="I111" s="477">
        <v>21289.94921875</v>
      </c>
      <c r="J111" s="477">
        <v>5</v>
      </c>
      <c r="K111" s="478">
        <v>106449.74609375</v>
      </c>
    </row>
    <row r="112" spans="1:11" ht="14.4" customHeight="1" x14ac:dyDescent="0.3">
      <c r="A112" s="472" t="s">
        <v>420</v>
      </c>
      <c r="B112" s="473" t="s">
        <v>421</v>
      </c>
      <c r="C112" s="474" t="s">
        <v>427</v>
      </c>
      <c r="D112" s="475" t="s">
        <v>428</v>
      </c>
      <c r="E112" s="474" t="s">
        <v>538</v>
      </c>
      <c r="F112" s="475" t="s">
        <v>539</v>
      </c>
      <c r="G112" s="474" t="s">
        <v>754</v>
      </c>
      <c r="H112" s="474" t="s">
        <v>755</v>
      </c>
      <c r="I112" s="477">
        <v>24490.400390625</v>
      </c>
      <c r="J112" s="477">
        <v>5</v>
      </c>
      <c r="K112" s="478">
        <v>122452.001953125</v>
      </c>
    </row>
    <row r="113" spans="1:11" ht="14.4" customHeight="1" x14ac:dyDescent="0.3">
      <c r="A113" s="472" t="s">
        <v>420</v>
      </c>
      <c r="B113" s="473" t="s">
        <v>421</v>
      </c>
      <c r="C113" s="474" t="s">
        <v>427</v>
      </c>
      <c r="D113" s="475" t="s">
        <v>428</v>
      </c>
      <c r="E113" s="474" t="s">
        <v>538</v>
      </c>
      <c r="F113" s="475" t="s">
        <v>539</v>
      </c>
      <c r="G113" s="474" t="s">
        <v>756</v>
      </c>
      <c r="H113" s="474" t="s">
        <v>757</v>
      </c>
      <c r="I113" s="477">
        <v>14120.7001953125</v>
      </c>
      <c r="J113" s="477">
        <v>3</v>
      </c>
      <c r="K113" s="478">
        <v>42362.1005859375</v>
      </c>
    </row>
    <row r="114" spans="1:11" ht="14.4" customHeight="1" x14ac:dyDescent="0.3">
      <c r="A114" s="472" t="s">
        <v>420</v>
      </c>
      <c r="B114" s="473" t="s">
        <v>421</v>
      </c>
      <c r="C114" s="474" t="s">
        <v>427</v>
      </c>
      <c r="D114" s="475" t="s">
        <v>428</v>
      </c>
      <c r="E114" s="474" t="s">
        <v>538</v>
      </c>
      <c r="F114" s="475" t="s">
        <v>539</v>
      </c>
      <c r="G114" s="474" t="s">
        <v>758</v>
      </c>
      <c r="H114" s="474" t="s">
        <v>759</v>
      </c>
      <c r="I114" s="477">
        <v>24394</v>
      </c>
      <c r="J114" s="477">
        <v>1</v>
      </c>
      <c r="K114" s="478">
        <v>24394</v>
      </c>
    </row>
    <row r="115" spans="1:11" ht="14.4" customHeight="1" x14ac:dyDescent="0.3">
      <c r="A115" s="472" t="s">
        <v>420</v>
      </c>
      <c r="B115" s="473" t="s">
        <v>421</v>
      </c>
      <c r="C115" s="474" t="s">
        <v>427</v>
      </c>
      <c r="D115" s="475" t="s">
        <v>428</v>
      </c>
      <c r="E115" s="474" t="s">
        <v>538</v>
      </c>
      <c r="F115" s="475" t="s">
        <v>539</v>
      </c>
      <c r="G115" s="474" t="s">
        <v>760</v>
      </c>
      <c r="H115" s="474" t="s">
        <v>761</v>
      </c>
      <c r="I115" s="477">
        <v>7452.4951171875</v>
      </c>
      <c r="J115" s="477">
        <v>4</v>
      </c>
      <c r="K115" s="478">
        <v>29809.98046875</v>
      </c>
    </row>
    <row r="116" spans="1:11" ht="14.4" customHeight="1" x14ac:dyDescent="0.3">
      <c r="A116" s="472" t="s">
        <v>420</v>
      </c>
      <c r="B116" s="473" t="s">
        <v>421</v>
      </c>
      <c r="C116" s="474" t="s">
        <v>427</v>
      </c>
      <c r="D116" s="475" t="s">
        <v>428</v>
      </c>
      <c r="E116" s="474" t="s">
        <v>538</v>
      </c>
      <c r="F116" s="475" t="s">
        <v>539</v>
      </c>
      <c r="G116" s="474" t="s">
        <v>762</v>
      </c>
      <c r="H116" s="474" t="s">
        <v>763</v>
      </c>
      <c r="I116" s="477">
        <v>609.38673400878906</v>
      </c>
      <c r="J116" s="477">
        <v>80</v>
      </c>
      <c r="K116" s="478">
        <v>48750.93994140625</v>
      </c>
    </row>
    <row r="117" spans="1:11" ht="14.4" customHeight="1" x14ac:dyDescent="0.3">
      <c r="A117" s="472" t="s">
        <v>420</v>
      </c>
      <c r="B117" s="473" t="s">
        <v>421</v>
      </c>
      <c r="C117" s="474" t="s">
        <v>427</v>
      </c>
      <c r="D117" s="475" t="s">
        <v>428</v>
      </c>
      <c r="E117" s="474" t="s">
        <v>538</v>
      </c>
      <c r="F117" s="475" t="s">
        <v>539</v>
      </c>
      <c r="G117" s="474" t="s">
        <v>764</v>
      </c>
      <c r="H117" s="474" t="s">
        <v>765</v>
      </c>
      <c r="I117" s="477">
        <v>7260</v>
      </c>
      <c r="J117" s="477">
        <v>1</v>
      </c>
      <c r="K117" s="478">
        <v>7260</v>
      </c>
    </row>
    <row r="118" spans="1:11" ht="14.4" customHeight="1" x14ac:dyDescent="0.3">
      <c r="A118" s="472" t="s">
        <v>420</v>
      </c>
      <c r="B118" s="473" t="s">
        <v>421</v>
      </c>
      <c r="C118" s="474" t="s">
        <v>427</v>
      </c>
      <c r="D118" s="475" t="s">
        <v>428</v>
      </c>
      <c r="E118" s="474" t="s">
        <v>538</v>
      </c>
      <c r="F118" s="475" t="s">
        <v>539</v>
      </c>
      <c r="G118" s="474" t="s">
        <v>766</v>
      </c>
      <c r="H118" s="474" t="s">
        <v>767</v>
      </c>
      <c r="I118" s="477">
        <v>19361</v>
      </c>
      <c r="J118" s="477">
        <v>1</v>
      </c>
      <c r="K118" s="478">
        <v>19361</v>
      </c>
    </row>
    <row r="119" spans="1:11" ht="14.4" customHeight="1" x14ac:dyDescent="0.3">
      <c r="A119" s="472" t="s">
        <v>420</v>
      </c>
      <c r="B119" s="473" t="s">
        <v>421</v>
      </c>
      <c r="C119" s="474" t="s">
        <v>427</v>
      </c>
      <c r="D119" s="475" t="s">
        <v>428</v>
      </c>
      <c r="E119" s="474" t="s">
        <v>538</v>
      </c>
      <c r="F119" s="475" t="s">
        <v>539</v>
      </c>
      <c r="G119" s="474" t="s">
        <v>768</v>
      </c>
      <c r="H119" s="474" t="s">
        <v>769</v>
      </c>
      <c r="I119" s="477">
        <v>8925</v>
      </c>
      <c r="J119" s="477">
        <v>1</v>
      </c>
      <c r="K119" s="478">
        <v>8925</v>
      </c>
    </row>
    <row r="120" spans="1:11" ht="14.4" customHeight="1" x14ac:dyDescent="0.3">
      <c r="A120" s="472" t="s">
        <v>420</v>
      </c>
      <c r="B120" s="473" t="s">
        <v>421</v>
      </c>
      <c r="C120" s="474" t="s">
        <v>427</v>
      </c>
      <c r="D120" s="475" t="s">
        <v>428</v>
      </c>
      <c r="E120" s="474" t="s">
        <v>538</v>
      </c>
      <c r="F120" s="475" t="s">
        <v>539</v>
      </c>
      <c r="G120" s="474" t="s">
        <v>770</v>
      </c>
      <c r="H120" s="474" t="s">
        <v>771</v>
      </c>
      <c r="I120" s="477">
        <v>31029.19921875</v>
      </c>
      <c r="J120" s="477">
        <v>1</v>
      </c>
      <c r="K120" s="478">
        <v>31029.19921875</v>
      </c>
    </row>
    <row r="121" spans="1:11" ht="14.4" customHeight="1" x14ac:dyDescent="0.3">
      <c r="A121" s="472" t="s">
        <v>420</v>
      </c>
      <c r="B121" s="473" t="s">
        <v>421</v>
      </c>
      <c r="C121" s="474" t="s">
        <v>427</v>
      </c>
      <c r="D121" s="475" t="s">
        <v>428</v>
      </c>
      <c r="E121" s="474" t="s">
        <v>538</v>
      </c>
      <c r="F121" s="475" t="s">
        <v>539</v>
      </c>
      <c r="G121" s="474" t="s">
        <v>772</v>
      </c>
      <c r="H121" s="474" t="s">
        <v>773</v>
      </c>
      <c r="I121" s="477">
        <v>16660</v>
      </c>
      <c r="J121" s="477">
        <v>1</v>
      </c>
      <c r="K121" s="478">
        <v>16660</v>
      </c>
    </row>
    <row r="122" spans="1:11" ht="14.4" customHeight="1" x14ac:dyDescent="0.3">
      <c r="A122" s="472" t="s">
        <v>420</v>
      </c>
      <c r="B122" s="473" t="s">
        <v>421</v>
      </c>
      <c r="C122" s="474" t="s">
        <v>427</v>
      </c>
      <c r="D122" s="475" t="s">
        <v>428</v>
      </c>
      <c r="E122" s="474" t="s">
        <v>538</v>
      </c>
      <c r="F122" s="475" t="s">
        <v>539</v>
      </c>
      <c r="G122" s="474" t="s">
        <v>774</v>
      </c>
      <c r="H122" s="474" t="s">
        <v>775</v>
      </c>
      <c r="I122" s="477">
        <v>147.5</v>
      </c>
      <c r="J122" s="477">
        <v>1</v>
      </c>
      <c r="K122" s="478">
        <v>147.5</v>
      </c>
    </row>
    <row r="123" spans="1:11" ht="14.4" customHeight="1" x14ac:dyDescent="0.3">
      <c r="A123" s="472" t="s">
        <v>420</v>
      </c>
      <c r="B123" s="473" t="s">
        <v>421</v>
      </c>
      <c r="C123" s="474" t="s">
        <v>427</v>
      </c>
      <c r="D123" s="475" t="s">
        <v>428</v>
      </c>
      <c r="E123" s="474" t="s">
        <v>538</v>
      </c>
      <c r="F123" s="475" t="s">
        <v>539</v>
      </c>
      <c r="G123" s="474" t="s">
        <v>776</v>
      </c>
      <c r="H123" s="474" t="s">
        <v>777</v>
      </c>
      <c r="I123" s="477">
        <v>8935</v>
      </c>
      <c r="J123" s="477">
        <v>1</v>
      </c>
      <c r="K123" s="478">
        <v>8935</v>
      </c>
    </row>
    <row r="124" spans="1:11" ht="14.4" customHeight="1" x14ac:dyDescent="0.3">
      <c r="A124" s="472" t="s">
        <v>420</v>
      </c>
      <c r="B124" s="473" t="s">
        <v>421</v>
      </c>
      <c r="C124" s="474" t="s">
        <v>427</v>
      </c>
      <c r="D124" s="475" t="s">
        <v>428</v>
      </c>
      <c r="E124" s="474" t="s">
        <v>538</v>
      </c>
      <c r="F124" s="475" t="s">
        <v>539</v>
      </c>
      <c r="G124" s="474" t="s">
        <v>778</v>
      </c>
      <c r="H124" s="474" t="s">
        <v>779</v>
      </c>
      <c r="I124" s="477">
        <v>10715.759765625</v>
      </c>
      <c r="J124" s="477">
        <v>2</v>
      </c>
      <c r="K124" s="478">
        <v>21431.51953125</v>
      </c>
    </row>
    <row r="125" spans="1:11" ht="14.4" customHeight="1" x14ac:dyDescent="0.3">
      <c r="A125" s="472" t="s">
        <v>420</v>
      </c>
      <c r="B125" s="473" t="s">
        <v>421</v>
      </c>
      <c r="C125" s="474" t="s">
        <v>427</v>
      </c>
      <c r="D125" s="475" t="s">
        <v>428</v>
      </c>
      <c r="E125" s="474" t="s">
        <v>538</v>
      </c>
      <c r="F125" s="475" t="s">
        <v>539</v>
      </c>
      <c r="G125" s="474" t="s">
        <v>780</v>
      </c>
      <c r="H125" s="474" t="s">
        <v>781</v>
      </c>
      <c r="I125" s="477">
        <v>9074.83984375</v>
      </c>
      <c r="J125" s="477">
        <v>1</v>
      </c>
      <c r="K125" s="478">
        <v>9074.83984375</v>
      </c>
    </row>
    <row r="126" spans="1:11" ht="14.4" customHeight="1" x14ac:dyDescent="0.3">
      <c r="A126" s="472" t="s">
        <v>420</v>
      </c>
      <c r="B126" s="473" t="s">
        <v>421</v>
      </c>
      <c r="C126" s="474" t="s">
        <v>427</v>
      </c>
      <c r="D126" s="475" t="s">
        <v>428</v>
      </c>
      <c r="E126" s="474" t="s">
        <v>538</v>
      </c>
      <c r="F126" s="475" t="s">
        <v>539</v>
      </c>
      <c r="G126" s="474" t="s">
        <v>782</v>
      </c>
      <c r="H126" s="474" t="s">
        <v>783</v>
      </c>
      <c r="I126" s="477">
        <v>4065.60009765625</v>
      </c>
      <c r="J126" s="477">
        <v>1</v>
      </c>
      <c r="K126" s="478">
        <v>4065.60009765625</v>
      </c>
    </row>
    <row r="127" spans="1:11" ht="14.4" customHeight="1" x14ac:dyDescent="0.3">
      <c r="A127" s="472" t="s">
        <v>420</v>
      </c>
      <c r="B127" s="473" t="s">
        <v>421</v>
      </c>
      <c r="C127" s="474" t="s">
        <v>427</v>
      </c>
      <c r="D127" s="475" t="s">
        <v>428</v>
      </c>
      <c r="E127" s="474" t="s">
        <v>538</v>
      </c>
      <c r="F127" s="475" t="s">
        <v>539</v>
      </c>
      <c r="G127" s="474" t="s">
        <v>784</v>
      </c>
      <c r="H127" s="474" t="s">
        <v>785</v>
      </c>
      <c r="I127" s="477">
        <v>5034.60009765625</v>
      </c>
      <c r="J127" s="477">
        <v>1</v>
      </c>
      <c r="K127" s="478">
        <v>5034.60009765625</v>
      </c>
    </row>
    <row r="128" spans="1:11" ht="14.4" customHeight="1" x14ac:dyDescent="0.3">
      <c r="A128" s="472" t="s">
        <v>420</v>
      </c>
      <c r="B128" s="473" t="s">
        <v>421</v>
      </c>
      <c r="C128" s="474" t="s">
        <v>427</v>
      </c>
      <c r="D128" s="475" t="s">
        <v>428</v>
      </c>
      <c r="E128" s="474" t="s">
        <v>538</v>
      </c>
      <c r="F128" s="475" t="s">
        <v>539</v>
      </c>
      <c r="G128" s="474" t="s">
        <v>786</v>
      </c>
      <c r="H128" s="474" t="s">
        <v>787</v>
      </c>
      <c r="I128" s="477">
        <v>39996.0703125</v>
      </c>
      <c r="J128" s="477">
        <v>1</v>
      </c>
      <c r="K128" s="478">
        <v>39996.0703125</v>
      </c>
    </row>
    <row r="129" spans="1:11" ht="14.4" customHeight="1" x14ac:dyDescent="0.3">
      <c r="A129" s="472" t="s">
        <v>420</v>
      </c>
      <c r="B129" s="473" t="s">
        <v>421</v>
      </c>
      <c r="C129" s="474" t="s">
        <v>427</v>
      </c>
      <c r="D129" s="475" t="s">
        <v>428</v>
      </c>
      <c r="E129" s="474" t="s">
        <v>538</v>
      </c>
      <c r="F129" s="475" t="s">
        <v>539</v>
      </c>
      <c r="G129" s="474" t="s">
        <v>788</v>
      </c>
      <c r="H129" s="474" t="s">
        <v>789</v>
      </c>
      <c r="I129" s="477">
        <v>335.5</v>
      </c>
      <c r="J129" s="477">
        <v>12</v>
      </c>
      <c r="K129" s="478">
        <v>4026</v>
      </c>
    </row>
    <row r="130" spans="1:11" ht="14.4" customHeight="1" x14ac:dyDescent="0.3">
      <c r="A130" s="472" t="s">
        <v>420</v>
      </c>
      <c r="B130" s="473" t="s">
        <v>421</v>
      </c>
      <c r="C130" s="474" t="s">
        <v>427</v>
      </c>
      <c r="D130" s="475" t="s">
        <v>428</v>
      </c>
      <c r="E130" s="474" t="s">
        <v>538</v>
      </c>
      <c r="F130" s="475" t="s">
        <v>539</v>
      </c>
      <c r="G130" s="474" t="s">
        <v>790</v>
      </c>
      <c r="H130" s="474" t="s">
        <v>791</v>
      </c>
      <c r="I130" s="477">
        <v>1835.5699462890625</v>
      </c>
      <c r="J130" s="477">
        <v>1</v>
      </c>
      <c r="K130" s="478">
        <v>1835.5699462890625</v>
      </c>
    </row>
    <row r="131" spans="1:11" ht="14.4" customHeight="1" x14ac:dyDescent="0.3">
      <c r="A131" s="472" t="s">
        <v>420</v>
      </c>
      <c r="B131" s="473" t="s">
        <v>421</v>
      </c>
      <c r="C131" s="474" t="s">
        <v>427</v>
      </c>
      <c r="D131" s="475" t="s">
        <v>428</v>
      </c>
      <c r="E131" s="474" t="s">
        <v>538</v>
      </c>
      <c r="F131" s="475" t="s">
        <v>539</v>
      </c>
      <c r="G131" s="474" t="s">
        <v>792</v>
      </c>
      <c r="H131" s="474" t="s">
        <v>793</v>
      </c>
      <c r="I131" s="477">
        <v>6689</v>
      </c>
      <c r="J131" s="477">
        <v>1</v>
      </c>
      <c r="K131" s="478">
        <v>6689</v>
      </c>
    </row>
    <row r="132" spans="1:11" ht="14.4" customHeight="1" x14ac:dyDescent="0.3">
      <c r="A132" s="472" t="s">
        <v>420</v>
      </c>
      <c r="B132" s="473" t="s">
        <v>421</v>
      </c>
      <c r="C132" s="474" t="s">
        <v>427</v>
      </c>
      <c r="D132" s="475" t="s">
        <v>428</v>
      </c>
      <c r="E132" s="474" t="s">
        <v>538</v>
      </c>
      <c r="F132" s="475" t="s">
        <v>539</v>
      </c>
      <c r="G132" s="474" t="s">
        <v>794</v>
      </c>
      <c r="H132" s="474" t="s">
        <v>795</v>
      </c>
      <c r="I132" s="477">
        <v>10687</v>
      </c>
      <c r="J132" s="477">
        <v>1</v>
      </c>
      <c r="K132" s="478">
        <v>10687</v>
      </c>
    </row>
    <row r="133" spans="1:11" ht="14.4" customHeight="1" x14ac:dyDescent="0.3">
      <c r="A133" s="472" t="s">
        <v>420</v>
      </c>
      <c r="B133" s="473" t="s">
        <v>421</v>
      </c>
      <c r="C133" s="474" t="s">
        <v>427</v>
      </c>
      <c r="D133" s="475" t="s">
        <v>428</v>
      </c>
      <c r="E133" s="474" t="s">
        <v>538</v>
      </c>
      <c r="F133" s="475" t="s">
        <v>539</v>
      </c>
      <c r="G133" s="474" t="s">
        <v>796</v>
      </c>
      <c r="H133" s="474" t="s">
        <v>797</v>
      </c>
      <c r="I133" s="477">
        <v>2057</v>
      </c>
      <c r="J133" s="477">
        <v>1</v>
      </c>
      <c r="K133" s="478">
        <v>2057</v>
      </c>
    </row>
    <row r="134" spans="1:11" ht="14.4" customHeight="1" x14ac:dyDescent="0.3">
      <c r="A134" s="472" t="s">
        <v>420</v>
      </c>
      <c r="B134" s="473" t="s">
        <v>421</v>
      </c>
      <c r="C134" s="474" t="s">
        <v>427</v>
      </c>
      <c r="D134" s="475" t="s">
        <v>428</v>
      </c>
      <c r="E134" s="474" t="s">
        <v>538</v>
      </c>
      <c r="F134" s="475" t="s">
        <v>539</v>
      </c>
      <c r="G134" s="474" t="s">
        <v>798</v>
      </c>
      <c r="H134" s="474" t="s">
        <v>799</v>
      </c>
      <c r="I134" s="477">
        <v>7296</v>
      </c>
      <c r="J134" s="477">
        <v>1</v>
      </c>
      <c r="K134" s="478">
        <v>7296</v>
      </c>
    </row>
    <row r="135" spans="1:11" ht="14.4" customHeight="1" x14ac:dyDescent="0.3">
      <c r="A135" s="472" t="s">
        <v>420</v>
      </c>
      <c r="B135" s="473" t="s">
        <v>421</v>
      </c>
      <c r="C135" s="474" t="s">
        <v>427</v>
      </c>
      <c r="D135" s="475" t="s">
        <v>428</v>
      </c>
      <c r="E135" s="474" t="s">
        <v>538</v>
      </c>
      <c r="F135" s="475" t="s">
        <v>539</v>
      </c>
      <c r="G135" s="474" t="s">
        <v>800</v>
      </c>
      <c r="H135" s="474" t="s">
        <v>801</v>
      </c>
      <c r="I135" s="477">
        <v>7462.06982421875</v>
      </c>
      <c r="J135" s="477">
        <v>1</v>
      </c>
      <c r="K135" s="478">
        <v>7462.06982421875</v>
      </c>
    </row>
    <row r="136" spans="1:11" ht="14.4" customHeight="1" x14ac:dyDescent="0.3">
      <c r="A136" s="472" t="s">
        <v>420</v>
      </c>
      <c r="B136" s="473" t="s">
        <v>421</v>
      </c>
      <c r="C136" s="474" t="s">
        <v>427</v>
      </c>
      <c r="D136" s="475" t="s">
        <v>428</v>
      </c>
      <c r="E136" s="474" t="s">
        <v>538</v>
      </c>
      <c r="F136" s="475" t="s">
        <v>539</v>
      </c>
      <c r="G136" s="474" t="s">
        <v>802</v>
      </c>
      <c r="H136" s="474" t="s">
        <v>803</v>
      </c>
      <c r="I136" s="477">
        <v>16788.75</v>
      </c>
      <c r="J136" s="477">
        <v>1</v>
      </c>
      <c r="K136" s="478">
        <v>16788.75</v>
      </c>
    </row>
    <row r="137" spans="1:11" ht="14.4" customHeight="1" x14ac:dyDescent="0.3">
      <c r="A137" s="472" t="s">
        <v>420</v>
      </c>
      <c r="B137" s="473" t="s">
        <v>421</v>
      </c>
      <c r="C137" s="474" t="s">
        <v>427</v>
      </c>
      <c r="D137" s="475" t="s">
        <v>428</v>
      </c>
      <c r="E137" s="474" t="s">
        <v>538</v>
      </c>
      <c r="F137" s="475" t="s">
        <v>539</v>
      </c>
      <c r="G137" s="474" t="s">
        <v>804</v>
      </c>
      <c r="H137" s="474" t="s">
        <v>805</v>
      </c>
      <c r="I137" s="477">
        <v>991.6300048828125</v>
      </c>
      <c r="J137" s="477">
        <v>17</v>
      </c>
      <c r="K137" s="478">
        <v>16857.719848632813</v>
      </c>
    </row>
    <row r="138" spans="1:11" ht="14.4" customHeight="1" x14ac:dyDescent="0.3">
      <c r="A138" s="472" t="s">
        <v>420</v>
      </c>
      <c r="B138" s="473" t="s">
        <v>421</v>
      </c>
      <c r="C138" s="474" t="s">
        <v>427</v>
      </c>
      <c r="D138" s="475" t="s">
        <v>428</v>
      </c>
      <c r="E138" s="474" t="s">
        <v>538</v>
      </c>
      <c r="F138" s="475" t="s">
        <v>539</v>
      </c>
      <c r="G138" s="474" t="s">
        <v>806</v>
      </c>
      <c r="H138" s="474" t="s">
        <v>807</v>
      </c>
      <c r="I138" s="477">
        <v>17606</v>
      </c>
      <c r="J138" s="477">
        <v>2</v>
      </c>
      <c r="K138" s="478">
        <v>35212</v>
      </c>
    </row>
    <row r="139" spans="1:11" ht="14.4" customHeight="1" x14ac:dyDescent="0.3">
      <c r="A139" s="472" t="s">
        <v>420</v>
      </c>
      <c r="B139" s="473" t="s">
        <v>421</v>
      </c>
      <c r="C139" s="474" t="s">
        <v>427</v>
      </c>
      <c r="D139" s="475" t="s">
        <v>428</v>
      </c>
      <c r="E139" s="474" t="s">
        <v>538</v>
      </c>
      <c r="F139" s="475" t="s">
        <v>539</v>
      </c>
      <c r="G139" s="474" t="s">
        <v>808</v>
      </c>
      <c r="H139" s="474" t="s">
        <v>809</v>
      </c>
      <c r="I139" s="477">
        <v>368.586669921875</v>
      </c>
      <c r="J139" s="477">
        <v>11</v>
      </c>
      <c r="K139" s="478">
        <v>4066.489990234375</v>
      </c>
    </row>
    <row r="140" spans="1:11" ht="14.4" customHeight="1" x14ac:dyDescent="0.3">
      <c r="A140" s="472" t="s">
        <v>420</v>
      </c>
      <c r="B140" s="473" t="s">
        <v>421</v>
      </c>
      <c r="C140" s="474" t="s">
        <v>427</v>
      </c>
      <c r="D140" s="475" t="s">
        <v>428</v>
      </c>
      <c r="E140" s="474" t="s">
        <v>538</v>
      </c>
      <c r="F140" s="475" t="s">
        <v>539</v>
      </c>
      <c r="G140" s="474" t="s">
        <v>810</v>
      </c>
      <c r="H140" s="474" t="s">
        <v>811</v>
      </c>
      <c r="I140" s="477">
        <v>749</v>
      </c>
      <c r="J140" s="477">
        <v>1</v>
      </c>
      <c r="K140" s="478">
        <v>749</v>
      </c>
    </row>
    <row r="141" spans="1:11" ht="14.4" customHeight="1" x14ac:dyDescent="0.3">
      <c r="A141" s="472" t="s">
        <v>420</v>
      </c>
      <c r="B141" s="473" t="s">
        <v>421</v>
      </c>
      <c r="C141" s="474" t="s">
        <v>427</v>
      </c>
      <c r="D141" s="475" t="s">
        <v>428</v>
      </c>
      <c r="E141" s="474" t="s">
        <v>538</v>
      </c>
      <c r="F141" s="475" t="s">
        <v>539</v>
      </c>
      <c r="G141" s="474" t="s">
        <v>812</v>
      </c>
      <c r="H141" s="474" t="s">
        <v>813</v>
      </c>
      <c r="I141" s="477">
        <v>459.79998779296875</v>
      </c>
      <c r="J141" s="477">
        <v>1</v>
      </c>
      <c r="K141" s="478">
        <v>459.79998779296875</v>
      </c>
    </row>
    <row r="142" spans="1:11" ht="14.4" customHeight="1" x14ac:dyDescent="0.3">
      <c r="A142" s="472" t="s">
        <v>420</v>
      </c>
      <c r="B142" s="473" t="s">
        <v>421</v>
      </c>
      <c r="C142" s="474" t="s">
        <v>427</v>
      </c>
      <c r="D142" s="475" t="s">
        <v>428</v>
      </c>
      <c r="E142" s="474" t="s">
        <v>538</v>
      </c>
      <c r="F142" s="475" t="s">
        <v>539</v>
      </c>
      <c r="G142" s="474" t="s">
        <v>814</v>
      </c>
      <c r="H142" s="474" t="s">
        <v>815</v>
      </c>
      <c r="I142" s="477">
        <v>32107.400390625</v>
      </c>
      <c r="J142" s="477">
        <v>1</v>
      </c>
      <c r="K142" s="478">
        <v>32107.400390625</v>
      </c>
    </row>
    <row r="143" spans="1:11" ht="14.4" customHeight="1" x14ac:dyDescent="0.3">
      <c r="A143" s="472" t="s">
        <v>420</v>
      </c>
      <c r="B143" s="473" t="s">
        <v>421</v>
      </c>
      <c r="C143" s="474" t="s">
        <v>427</v>
      </c>
      <c r="D143" s="475" t="s">
        <v>428</v>
      </c>
      <c r="E143" s="474" t="s">
        <v>538</v>
      </c>
      <c r="F143" s="475" t="s">
        <v>539</v>
      </c>
      <c r="G143" s="474" t="s">
        <v>816</v>
      </c>
      <c r="H143" s="474" t="s">
        <v>817</v>
      </c>
      <c r="I143" s="477">
        <v>41600</v>
      </c>
      <c r="J143" s="477">
        <v>1</v>
      </c>
      <c r="K143" s="478">
        <v>41600</v>
      </c>
    </row>
    <row r="144" spans="1:11" ht="14.4" customHeight="1" x14ac:dyDescent="0.3">
      <c r="A144" s="472" t="s">
        <v>420</v>
      </c>
      <c r="B144" s="473" t="s">
        <v>421</v>
      </c>
      <c r="C144" s="474" t="s">
        <v>427</v>
      </c>
      <c r="D144" s="475" t="s">
        <v>428</v>
      </c>
      <c r="E144" s="474" t="s">
        <v>538</v>
      </c>
      <c r="F144" s="475" t="s">
        <v>539</v>
      </c>
      <c r="G144" s="474" t="s">
        <v>818</v>
      </c>
      <c r="H144" s="474" t="s">
        <v>819</v>
      </c>
      <c r="I144" s="477">
        <v>9776.7998046875</v>
      </c>
      <c r="J144" s="477">
        <v>8</v>
      </c>
      <c r="K144" s="478">
        <v>78214.3984375</v>
      </c>
    </row>
    <row r="145" spans="1:11" ht="14.4" customHeight="1" x14ac:dyDescent="0.3">
      <c r="A145" s="472" t="s">
        <v>420</v>
      </c>
      <c r="B145" s="473" t="s">
        <v>421</v>
      </c>
      <c r="C145" s="474" t="s">
        <v>427</v>
      </c>
      <c r="D145" s="475" t="s">
        <v>428</v>
      </c>
      <c r="E145" s="474" t="s">
        <v>538</v>
      </c>
      <c r="F145" s="475" t="s">
        <v>539</v>
      </c>
      <c r="G145" s="474" t="s">
        <v>820</v>
      </c>
      <c r="H145" s="474" t="s">
        <v>821</v>
      </c>
      <c r="I145" s="477">
        <v>0.5</v>
      </c>
      <c r="J145" s="477">
        <v>2000</v>
      </c>
      <c r="K145" s="478">
        <v>991.72000122070313</v>
      </c>
    </row>
    <row r="146" spans="1:11" ht="14.4" customHeight="1" x14ac:dyDescent="0.3">
      <c r="A146" s="472" t="s">
        <v>420</v>
      </c>
      <c r="B146" s="473" t="s">
        <v>421</v>
      </c>
      <c r="C146" s="474" t="s">
        <v>427</v>
      </c>
      <c r="D146" s="475" t="s">
        <v>428</v>
      </c>
      <c r="E146" s="474" t="s">
        <v>538</v>
      </c>
      <c r="F146" s="475" t="s">
        <v>539</v>
      </c>
      <c r="G146" s="474" t="s">
        <v>822</v>
      </c>
      <c r="H146" s="474" t="s">
        <v>823</v>
      </c>
      <c r="I146" s="477">
        <v>7457.2099609375</v>
      </c>
      <c r="J146" s="477">
        <v>17</v>
      </c>
      <c r="K146" s="478">
        <v>126772.5078125</v>
      </c>
    </row>
    <row r="147" spans="1:11" ht="14.4" customHeight="1" x14ac:dyDescent="0.3">
      <c r="A147" s="472" t="s">
        <v>420</v>
      </c>
      <c r="B147" s="473" t="s">
        <v>421</v>
      </c>
      <c r="C147" s="474" t="s">
        <v>427</v>
      </c>
      <c r="D147" s="475" t="s">
        <v>428</v>
      </c>
      <c r="E147" s="474" t="s">
        <v>538</v>
      </c>
      <c r="F147" s="475" t="s">
        <v>539</v>
      </c>
      <c r="G147" s="474" t="s">
        <v>824</v>
      </c>
      <c r="H147" s="474" t="s">
        <v>825</v>
      </c>
      <c r="I147" s="477">
        <v>1645.2998352050781</v>
      </c>
      <c r="J147" s="477">
        <v>49</v>
      </c>
      <c r="K147" s="478">
        <v>80619.58056640625</v>
      </c>
    </row>
    <row r="148" spans="1:11" ht="14.4" customHeight="1" x14ac:dyDescent="0.3">
      <c r="A148" s="472" t="s">
        <v>420</v>
      </c>
      <c r="B148" s="473" t="s">
        <v>421</v>
      </c>
      <c r="C148" s="474" t="s">
        <v>427</v>
      </c>
      <c r="D148" s="475" t="s">
        <v>428</v>
      </c>
      <c r="E148" s="474" t="s">
        <v>538</v>
      </c>
      <c r="F148" s="475" t="s">
        <v>539</v>
      </c>
      <c r="G148" s="474" t="s">
        <v>826</v>
      </c>
      <c r="H148" s="474" t="s">
        <v>827</v>
      </c>
      <c r="I148" s="477">
        <v>15652.5595703125</v>
      </c>
      <c r="J148" s="477">
        <v>9</v>
      </c>
      <c r="K148" s="478">
        <v>140873.0361328125</v>
      </c>
    </row>
    <row r="149" spans="1:11" ht="14.4" customHeight="1" x14ac:dyDescent="0.3">
      <c r="A149" s="472" t="s">
        <v>420</v>
      </c>
      <c r="B149" s="473" t="s">
        <v>421</v>
      </c>
      <c r="C149" s="474" t="s">
        <v>427</v>
      </c>
      <c r="D149" s="475" t="s">
        <v>428</v>
      </c>
      <c r="E149" s="474" t="s">
        <v>538</v>
      </c>
      <c r="F149" s="475" t="s">
        <v>539</v>
      </c>
      <c r="G149" s="474" t="s">
        <v>828</v>
      </c>
      <c r="H149" s="474" t="s">
        <v>829</v>
      </c>
      <c r="I149" s="477">
        <v>120.15000152587891</v>
      </c>
      <c r="J149" s="477">
        <v>3</v>
      </c>
      <c r="K149" s="478">
        <v>360.45999145507812</v>
      </c>
    </row>
    <row r="150" spans="1:11" ht="14.4" customHeight="1" x14ac:dyDescent="0.3">
      <c r="A150" s="472" t="s">
        <v>420</v>
      </c>
      <c r="B150" s="473" t="s">
        <v>421</v>
      </c>
      <c r="C150" s="474" t="s">
        <v>427</v>
      </c>
      <c r="D150" s="475" t="s">
        <v>428</v>
      </c>
      <c r="E150" s="474" t="s">
        <v>830</v>
      </c>
      <c r="F150" s="475" t="s">
        <v>831</v>
      </c>
      <c r="G150" s="474" t="s">
        <v>832</v>
      </c>
      <c r="H150" s="474" t="s">
        <v>833</v>
      </c>
      <c r="I150" s="477">
        <v>15717.900390625</v>
      </c>
      <c r="J150" s="477">
        <v>13</v>
      </c>
      <c r="K150" s="478">
        <v>204332.705078125</v>
      </c>
    </row>
    <row r="151" spans="1:11" ht="14.4" customHeight="1" x14ac:dyDescent="0.3">
      <c r="A151" s="472" t="s">
        <v>420</v>
      </c>
      <c r="B151" s="473" t="s">
        <v>421</v>
      </c>
      <c r="C151" s="474" t="s">
        <v>427</v>
      </c>
      <c r="D151" s="475" t="s">
        <v>428</v>
      </c>
      <c r="E151" s="474" t="s">
        <v>830</v>
      </c>
      <c r="F151" s="475" t="s">
        <v>831</v>
      </c>
      <c r="G151" s="474" t="s">
        <v>834</v>
      </c>
      <c r="H151" s="474" t="s">
        <v>835</v>
      </c>
      <c r="I151" s="477">
        <v>32.069999694824219</v>
      </c>
      <c r="J151" s="477">
        <v>10</v>
      </c>
      <c r="K151" s="478">
        <v>320.64999389648437</v>
      </c>
    </row>
    <row r="152" spans="1:11" ht="14.4" customHeight="1" x14ac:dyDescent="0.3">
      <c r="A152" s="472" t="s">
        <v>420</v>
      </c>
      <c r="B152" s="473" t="s">
        <v>421</v>
      </c>
      <c r="C152" s="474" t="s">
        <v>427</v>
      </c>
      <c r="D152" s="475" t="s">
        <v>428</v>
      </c>
      <c r="E152" s="474" t="s">
        <v>830</v>
      </c>
      <c r="F152" s="475" t="s">
        <v>831</v>
      </c>
      <c r="G152" s="474" t="s">
        <v>836</v>
      </c>
      <c r="H152" s="474" t="s">
        <v>837</v>
      </c>
      <c r="I152" s="477">
        <v>1.9700000286102295</v>
      </c>
      <c r="J152" s="477">
        <v>1000</v>
      </c>
      <c r="K152" s="478">
        <v>1972.300048828125</v>
      </c>
    </row>
    <row r="153" spans="1:11" ht="14.4" customHeight="1" x14ac:dyDescent="0.3">
      <c r="A153" s="472" t="s">
        <v>420</v>
      </c>
      <c r="B153" s="473" t="s">
        <v>421</v>
      </c>
      <c r="C153" s="474" t="s">
        <v>427</v>
      </c>
      <c r="D153" s="475" t="s">
        <v>428</v>
      </c>
      <c r="E153" s="474" t="s">
        <v>830</v>
      </c>
      <c r="F153" s="475" t="s">
        <v>831</v>
      </c>
      <c r="G153" s="474" t="s">
        <v>838</v>
      </c>
      <c r="H153" s="474" t="s">
        <v>839</v>
      </c>
      <c r="I153" s="477">
        <v>26.489999771118164</v>
      </c>
      <c r="J153" s="477">
        <v>250</v>
      </c>
      <c r="K153" s="478">
        <v>6621.5400390625</v>
      </c>
    </row>
    <row r="154" spans="1:11" ht="14.4" customHeight="1" x14ac:dyDescent="0.3">
      <c r="A154" s="472" t="s">
        <v>420</v>
      </c>
      <c r="B154" s="473" t="s">
        <v>421</v>
      </c>
      <c r="C154" s="474" t="s">
        <v>427</v>
      </c>
      <c r="D154" s="475" t="s">
        <v>428</v>
      </c>
      <c r="E154" s="474" t="s">
        <v>830</v>
      </c>
      <c r="F154" s="475" t="s">
        <v>831</v>
      </c>
      <c r="G154" s="474" t="s">
        <v>840</v>
      </c>
      <c r="H154" s="474" t="s">
        <v>841</v>
      </c>
      <c r="I154" s="477">
        <v>4342.39990234375</v>
      </c>
      <c r="J154" s="477">
        <v>1</v>
      </c>
      <c r="K154" s="478">
        <v>4342.39990234375</v>
      </c>
    </row>
    <row r="155" spans="1:11" ht="14.4" customHeight="1" x14ac:dyDescent="0.3">
      <c r="A155" s="472" t="s">
        <v>420</v>
      </c>
      <c r="B155" s="473" t="s">
        <v>421</v>
      </c>
      <c r="C155" s="474" t="s">
        <v>427</v>
      </c>
      <c r="D155" s="475" t="s">
        <v>428</v>
      </c>
      <c r="E155" s="474" t="s">
        <v>830</v>
      </c>
      <c r="F155" s="475" t="s">
        <v>831</v>
      </c>
      <c r="G155" s="474" t="s">
        <v>842</v>
      </c>
      <c r="H155" s="474" t="s">
        <v>843</v>
      </c>
      <c r="I155" s="477">
        <v>0.16833333422740301</v>
      </c>
      <c r="J155" s="477">
        <v>18000</v>
      </c>
      <c r="K155" s="478">
        <v>3014.8800506591797</v>
      </c>
    </row>
    <row r="156" spans="1:11" ht="14.4" customHeight="1" x14ac:dyDescent="0.3">
      <c r="A156" s="472" t="s">
        <v>420</v>
      </c>
      <c r="B156" s="473" t="s">
        <v>421</v>
      </c>
      <c r="C156" s="474" t="s">
        <v>427</v>
      </c>
      <c r="D156" s="475" t="s">
        <v>428</v>
      </c>
      <c r="E156" s="474" t="s">
        <v>830</v>
      </c>
      <c r="F156" s="475" t="s">
        <v>831</v>
      </c>
      <c r="G156" s="474" t="s">
        <v>844</v>
      </c>
      <c r="H156" s="474" t="s">
        <v>845</v>
      </c>
      <c r="I156" s="477">
        <v>0.20000000298023224</v>
      </c>
      <c r="J156" s="477">
        <v>8000</v>
      </c>
      <c r="K156" s="478">
        <v>1600.9400329589844</v>
      </c>
    </row>
    <row r="157" spans="1:11" ht="14.4" customHeight="1" x14ac:dyDescent="0.3">
      <c r="A157" s="472" t="s">
        <v>420</v>
      </c>
      <c r="B157" s="473" t="s">
        <v>421</v>
      </c>
      <c r="C157" s="474" t="s">
        <v>427</v>
      </c>
      <c r="D157" s="475" t="s">
        <v>428</v>
      </c>
      <c r="E157" s="474" t="s">
        <v>830</v>
      </c>
      <c r="F157" s="475" t="s">
        <v>831</v>
      </c>
      <c r="G157" s="474" t="s">
        <v>846</v>
      </c>
      <c r="H157" s="474" t="s">
        <v>847</v>
      </c>
      <c r="I157" s="477">
        <v>0.27666667103767395</v>
      </c>
      <c r="J157" s="477">
        <v>37000</v>
      </c>
      <c r="K157" s="478">
        <v>10244.619812011719</v>
      </c>
    </row>
    <row r="158" spans="1:11" ht="14.4" customHeight="1" x14ac:dyDescent="0.3">
      <c r="A158" s="472" t="s">
        <v>420</v>
      </c>
      <c r="B158" s="473" t="s">
        <v>421</v>
      </c>
      <c r="C158" s="474" t="s">
        <v>427</v>
      </c>
      <c r="D158" s="475" t="s">
        <v>428</v>
      </c>
      <c r="E158" s="474" t="s">
        <v>830</v>
      </c>
      <c r="F158" s="475" t="s">
        <v>831</v>
      </c>
      <c r="G158" s="474" t="s">
        <v>848</v>
      </c>
      <c r="H158" s="474" t="s">
        <v>849</v>
      </c>
      <c r="I158" s="477">
        <v>1.5</v>
      </c>
      <c r="J158" s="477">
        <v>1000</v>
      </c>
      <c r="K158" s="478">
        <v>1500.4000244140625</v>
      </c>
    </row>
    <row r="159" spans="1:11" ht="14.4" customHeight="1" x14ac:dyDescent="0.3">
      <c r="A159" s="472" t="s">
        <v>420</v>
      </c>
      <c r="B159" s="473" t="s">
        <v>421</v>
      </c>
      <c r="C159" s="474" t="s">
        <v>427</v>
      </c>
      <c r="D159" s="475" t="s">
        <v>428</v>
      </c>
      <c r="E159" s="474" t="s">
        <v>830</v>
      </c>
      <c r="F159" s="475" t="s">
        <v>831</v>
      </c>
      <c r="G159" s="474" t="s">
        <v>850</v>
      </c>
      <c r="H159" s="474" t="s">
        <v>851</v>
      </c>
      <c r="I159" s="477">
        <v>9.5766668319702148</v>
      </c>
      <c r="J159" s="477">
        <v>3000</v>
      </c>
      <c r="K159" s="478">
        <v>28730.6201171875</v>
      </c>
    </row>
    <row r="160" spans="1:11" ht="14.4" customHeight="1" x14ac:dyDescent="0.3">
      <c r="A160" s="472" t="s">
        <v>420</v>
      </c>
      <c r="B160" s="473" t="s">
        <v>421</v>
      </c>
      <c r="C160" s="474" t="s">
        <v>427</v>
      </c>
      <c r="D160" s="475" t="s">
        <v>428</v>
      </c>
      <c r="E160" s="474" t="s">
        <v>830</v>
      </c>
      <c r="F160" s="475" t="s">
        <v>831</v>
      </c>
      <c r="G160" s="474" t="s">
        <v>852</v>
      </c>
      <c r="H160" s="474" t="s">
        <v>853</v>
      </c>
      <c r="I160" s="477">
        <v>9.130000114440918</v>
      </c>
      <c r="J160" s="477">
        <v>2000</v>
      </c>
      <c r="K160" s="478">
        <v>18256.7099609375</v>
      </c>
    </row>
    <row r="161" spans="1:11" ht="14.4" customHeight="1" x14ac:dyDescent="0.3">
      <c r="A161" s="472" t="s">
        <v>420</v>
      </c>
      <c r="B161" s="473" t="s">
        <v>421</v>
      </c>
      <c r="C161" s="474" t="s">
        <v>427</v>
      </c>
      <c r="D161" s="475" t="s">
        <v>428</v>
      </c>
      <c r="E161" s="474" t="s">
        <v>830</v>
      </c>
      <c r="F161" s="475" t="s">
        <v>831</v>
      </c>
      <c r="G161" s="474" t="s">
        <v>854</v>
      </c>
      <c r="H161" s="474" t="s">
        <v>855</v>
      </c>
      <c r="I161" s="477">
        <v>0.68000000715255737</v>
      </c>
      <c r="J161" s="477">
        <v>100000</v>
      </c>
      <c r="K161" s="478">
        <v>67760</v>
      </c>
    </row>
    <row r="162" spans="1:11" ht="14.4" customHeight="1" x14ac:dyDescent="0.3">
      <c r="A162" s="472" t="s">
        <v>420</v>
      </c>
      <c r="B162" s="473" t="s">
        <v>421</v>
      </c>
      <c r="C162" s="474" t="s">
        <v>427</v>
      </c>
      <c r="D162" s="475" t="s">
        <v>428</v>
      </c>
      <c r="E162" s="474" t="s">
        <v>830</v>
      </c>
      <c r="F162" s="475" t="s">
        <v>831</v>
      </c>
      <c r="G162" s="474" t="s">
        <v>856</v>
      </c>
      <c r="H162" s="474" t="s">
        <v>857</v>
      </c>
      <c r="I162" s="477">
        <v>6.0500001907348633</v>
      </c>
      <c r="J162" s="477">
        <v>30000</v>
      </c>
      <c r="K162" s="478">
        <v>181500</v>
      </c>
    </row>
    <row r="163" spans="1:11" ht="14.4" customHeight="1" x14ac:dyDescent="0.3">
      <c r="A163" s="472" t="s">
        <v>420</v>
      </c>
      <c r="B163" s="473" t="s">
        <v>421</v>
      </c>
      <c r="C163" s="474" t="s">
        <v>427</v>
      </c>
      <c r="D163" s="475" t="s">
        <v>428</v>
      </c>
      <c r="E163" s="474" t="s">
        <v>830</v>
      </c>
      <c r="F163" s="475" t="s">
        <v>831</v>
      </c>
      <c r="G163" s="474" t="s">
        <v>858</v>
      </c>
      <c r="H163" s="474" t="s">
        <v>859</v>
      </c>
      <c r="I163" s="477">
        <v>768.3499755859375</v>
      </c>
      <c r="J163" s="477">
        <v>2</v>
      </c>
      <c r="K163" s="478">
        <v>1536.699951171875</v>
      </c>
    </row>
    <row r="164" spans="1:11" ht="14.4" customHeight="1" x14ac:dyDescent="0.3">
      <c r="A164" s="472" t="s">
        <v>420</v>
      </c>
      <c r="B164" s="473" t="s">
        <v>421</v>
      </c>
      <c r="C164" s="474" t="s">
        <v>427</v>
      </c>
      <c r="D164" s="475" t="s">
        <v>428</v>
      </c>
      <c r="E164" s="474" t="s">
        <v>830</v>
      </c>
      <c r="F164" s="475" t="s">
        <v>831</v>
      </c>
      <c r="G164" s="474" t="s">
        <v>860</v>
      </c>
      <c r="H164" s="474" t="s">
        <v>861</v>
      </c>
      <c r="I164" s="477">
        <v>562.6500244140625</v>
      </c>
      <c r="J164" s="477">
        <v>2</v>
      </c>
      <c r="K164" s="478">
        <v>1125.300048828125</v>
      </c>
    </row>
    <row r="165" spans="1:11" ht="14.4" customHeight="1" x14ac:dyDescent="0.3">
      <c r="A165" s="472" t="s">
        <v>420</v>
      </c>
      <c r="B165" s="473" t="s">
        <v>421</v>
      </c>
      <c r="C165" s="474" t="s">
        <v>427</v>
      </c>
      <c r="D165" s="475" t="s">
        <v>428</v>
      </c>
      <c r="E165" s="474" t="s">
        <v>830</v>
      </c>
      <c r="F165" s="475" t="s">
        <v>831</v>
      </c>
      <c r="G165" s="474" t="s">
        <v>862</v>
      </c>
      <c r="H165" s="474" t="s">
        <v>863</v>
      </c>
      <c r="I165" s="477">
        <v>4.3666666348775225</v>
      </c>
      <c r="J165" s="477">
        <v>2880</v>
      </c>
      <c r="K165" s="478">
        <v>12585.909912109375</v>
      </c>
    </row>
    <row r="166" spans="1:11" ht="14.4" customHeight="1" x14ac:dyDescent="0.3">
      <c r="A166" s="472" t="s">
        <v>420</v>
      </c>
      <c r="B166" s="473" t="s">
        <v>421</v>
      </c>
      <c r="C166" s="474" t="s">
        <v>427</v>
      </c>
      <c r="D166" s="475" t="s">
        <v>428</v>
      </c>
      <c r="E166" s="474" t="s">
        <v>830</v>
      </c>
      <c r="F166" s="475" t="s">
        <v>831</v>
      </c>
      <c r="G166" s="474" t="s">
        <v>864</v>
      </c>
      <c r="H166" s="474" t="s">
        <v>865</v>
      </c>
      <c r="I166" s="477">
        <v>4</v>
      </c>
      <c r="J166" s="477">
        <v>960</v>
      </c>
      <c r="K166" s="478">
        <v>3841.449951171875</v>
      </c>
    </row>
    <row r="167" spans="1:11" ht="14.4" customHeight="1" x14ac:dyDescent="0.3">
      <c r="A167" s="472" t="s">
        <v>420</v>
      </c>
      <c r="B167" s="473" t="s">
        <v>421</v>
      </c>
      <c r="C167" s="474" t="s">
        <v>427</v>
      </c>
      <c r="D167" s="475" t="s">
        <v>428</v>
      </c>
      <c r="E167" s="474" t="s">
        <v>830</v>
      </c>
      <c r="F167" s="475" t="s">
        <v>831</v>
      </c>
      <c r="G167" s="474" t="s">
        <v>866</v>
      </c>
      <c r="H167" s="474" t="s">
        <v>867</v>
      </c>
      <c r="I167" s="477">
        <v>1.440000057220459</v>
      </c>
      <c r="J167" s="477">
        <v>2000</v>
      </c>
      <c r="K167" s="478">
        <v>2889.47998046875</v>
      </c>
    </row>
    <row r="168" spans="1:11" ht="14.4" customHeight="1" x14ac:dyDescent="0.3">
      <c r="A168" s="472" t="s">
        <v>420</v>
      </c>
      <c r="B168" s="473" t="s">
        <v>421</v>
      </c>
      <c r="C168" s="474" t="s">
        <v>427</v>
      </c>
      <c r="D168" s="475" t="s">
        <v>428</v>
      </c>
      <c r="E168" s="474" t="s">
        <v>830</v>
      </c>
      <c r="F168" s="475" t="s">
        <v>831</v>
      </c>
      <c r="G168" s="474" t="s">
        <v>868</v>
      </c>
      <c r="H168" s="474" t="s">
        <v>869</v>
      </c>
      <c r="I168" s="477">
        <v>0.41999998688697815</v>
      </c>
      <c r="J168" s="477">
        <v>5000</v>
      </c>
      <c r="K168" s="478">
        <v>2117.5</v>
      </c>
    </row>
    <row r="169" spans="1:11" ht="14.4" customHeight="1" x14ac:dyDescent="0.3">
      <c r="A169" s="472" t="s">
        <v>420</v>
      </c>
      <c r="B169" s="473" t="s">
        <v>421</v>
      </c>
      <c r="C169" s="474" t="s">
        <v>427</v>
      </c>
      <c r="D169" s="475" t="s">
        <v>428</v>
      </c>
      <c r="E169" s="474" t="s">
        <v>830</v>
      </c>
      <c r="F169" s="475" t="s">
        <v>831</v>
      </c>
      <c r="G169" s="474" t="s">
        <v>870</v>
      </c>
      <c r="H169" s="474" t="s">
        <v>871</v>
      </c>
      <c r="I169" s="477">
        <v>1.5499999523162842</v>
      </c>
      <c r="J169" s="477">
        <v>960</v>
      </c>
      <c r="K169" s="478">
        <v>1491.9300537109375</v>
      </c>
    </row>
    <row r="170" spans="1:11" ht="14.4" customHeight="1" x14ac:dyDescent="0.3">
      <c r="A170" s="472" t="s">
        <v>420</v>
      </c>
      <c r="B170" s="473" t="s">
        <v>421</v>
      </c>
      <c r="C170" s="474" t="s">
        <v>427</v>
      </c>
      <c r="D170" s="475" t="s">
        <v>428</v>
      </c>
      <c r="E170" s="474" t="s">
        <v>830</v>
      </c>
      <c r="F170" s="475" t="s">
        <v>831</v>
      </c>
      <c r="G170" s="474" t="s">
        <v>872</v>
      </c>
      <c r="H170" s="474" t="s">
        <v>873</v>
      </c>
      <c r="I170" s="477">
        <v>0.33000001311302185</v>
      </c>
      <c r="J170" s="477">
        <v>3000</v>
      </c>
      <c r="K170" s="478">
        <v>980.10003662109375</v>
      </c>
    </row>
    <row r="171" spans="1:11" ht="14.4" customHeight="1" x14ac:dyDescent="0.3">
      <c r="A171" s="472" t="s">
        <v>420</v>
      </c>
      <c r="B171" s="473" t="s">
        <v>421</v>
      </c>
      <c r="C171" s="474" t="s">
        <v>427</v>
      </c>
      <c r="D171" s="475" t="s">
        <v>428</v>
      </c>
      <c r="E171" s="474" t="s">
        <v>830</v>
      </c>
      <c r="F171" s="475" t="s">
        <v>831</v>
      </c>
      <c r="G171" s="474" t="s">
        <v>874</v>
      </c>
      <c r="H171" s="474" t="s">
        <v>875</v>
      </c>
      <c r="I171" s="477">
        <v>0.29333332677682239</v>
      </c>
      <c r="J171" s="477">
        <v>16000</v>
      </c>
      <c r="K171" s="478">
        <v>4767.3999328613281</v>
      </c>
    </row>
    <row r="172" spans="1:11" ht="14.4" customHeight="1" x14ac:dyDescent="0.3">
      <c r="A172" s="472" t="s">
        <v>420</v>
      </c>
      <c r="B172" s="473" t="s">
        <v>421</v>
      </c>
      <c r="C172" s="474" t="s">
        <v>427</v>
      </c>
      <c r="D172" s="475" t="s">
        <v>428</v>
      </c>
      <c r="E172" s="474" t="s">
        <v>830</v>
      </c>
      <c r="F172" s="475" t="s">
        <v>831</v>
      </c>
      <c r="G172" s="474" t="s">
        <v>876</v>
      </c>
      <c r="H172" s="474" t="s">
        <v>877</v>
      </c>
      <c r="I172" s="477">
        <v>2.5199999809265137</v>
      </c>
      <c r="J172" s="477">
        <v>768</v>
      </c>
      <c r="K172" s="478">
        <v>1935.3599853515625</v>
      </c>
    </row>
    <row r="173" spans="1:11" ht="14.4" customHeight="1" x14ac:dyDescent="0.3">
      <c r="A173" s="472" t="s">
        <v>420</v>
      </c>
      <c r="B173" s="473" t="s">
        <v>421</v>
      </c>
      <c r="C173" s="474" t="s">
        <v>427</v>
      </c>
      <c r="D173" s="475" t="s">
        <v>428</v>
      </c>
      <c r="E173" s="474" t="s">
        <v>830</v>
      </c>
      <c r="F173" s="475" t="s">
        <v>831</v>
      </c>
      <c r="G173" s="474" t="s">
        <v>878</v>
      </c>
      <c r="H173" s="474" t="s">
        <v>879</v>
      </c>
      <c r="I173" s="477">
        <v>172.78999328613281</v>
      </c>
      <c r="J173" s="477">
        <v>1</v>
      </c>
      <c r="K173" s="478">
        <v>172.78999328613281</v>
      </c>
    </row>
    <row r="174" spans="1:11" ht="14.4" customHeight="1" x14ac:dyDescent="0.3">
      <c r="A174" s="472" t="s">
        <v>420</v>
      </c>
      <c r="B174" s="473" t="s">
        <v>421</v>
      </c>
      <c r="C174" s="474" t="s">
        <v>427</v>
      </c>
      <c r="D174" s="475" t="s">
        <v>428</v>
      </c>
      <c r="E174" s="474" t="s">
        <v>830</v>
      </c>
      <c r="F174" s="475" t="s">
        <v>831</v>
      </c>
      <c r="G174" s="474" t="s">
        <v>880</v>
      </c>
      <c r="H174" s="474" t="s">
        <v>881</v>
      </c>
      <c r="I174" s="477">
        <v>88.610000610351563</v>
      </c>
      <c r="J174" s="477">
        <v>3</v>
      </c>
      <c r="K174" s="478">
        <v>265.82000732421875</v>
      </c>
    </row>
    <row r="175" spans="1:11" ht="14.4" customHeight="1" x14ac:dyDescent="0.3">
      <c r="A175" s="472" t="s">
        <v>420</v>
      </c>
      <c r="B175" s="473" t="s">
        <v>421</v>
      </c>
      <c r="C175" s="474" t="s">
        <v>427</v>
      </c>
      <c r="D175" s="475" t="s">
        <v>428</v>
      </c>
      <c r="E175" s="474" t="s">
        <v>830</v>
      </c>
      <c r="F175" s="475" t="s">
        <v>831</v>
      </c>
      <c r="G175" s="474" t="s">
        <v>882</v>
      </c>
      <c r="H175" s="474" t="s">
        <v>883</v>
      </c>
      <c r="I175" s="477">
        <v>2.940000057220459</v>
      </c>
      <c r="J175" s="477">
        <v>200</v>
      </c>
      <c r="K175" s="478">
        <v>587.989990234375</v>
      </c>
    </row>
    <row r="176" spans="1:11" ht="14.4" customHeight="1" x14ac:dyDescent="0.3">
      <c r="A176" s="472" t="s">
        <v>420</v>
      </c>
      <c r="B176" s="473" t="s">
        <v>421</v>
      </c>
      <c r="C176" s="474" t="s">
        <v>427</v>
      </c>
      <c r="D176" s="475" t="s">
        <v>428</v>
      </c>
      <c r="E176" s="474" t="s">
        <v>884</v>
      </c>
      <c r="F176" s="475" t="s">
        <v>885</v>
      </c>
      <c r="G176" s="474" t="s">
        <v>886</v>
      </c>
      <c r="H176" s="474" t="s">
        <v>887</v>
      </c>
      <c r="I176" s="477">
        <v>13.020000457763672</v>
      </c>
      <c r="J176" s="477">
        <v>30</v>
      </c>
      <c r="K176" s="478">
        <v>390.59999084472656</v>
      </c>
    </row>
    <row r="177" spans="1:11" ht="14.4" customHeight="1" x14ac:dyDescent="0.3">
      <c r="A177" s="472" t="s">
        <v>420</v>
      </c>
      <c r="B177" s="473" t="s">
        <v>421</v>
      </c>
      <c r="C177" s="474" t="s">
        <v>427</v>
      </c>
      <c r="D177" s="475" t="s">
        <v>428</v>
      </c>
      <c r="E177" s="474" t="s">
        <v>884</v>
      </c>
      <c r="F177" s="475" t="s">
        <v>885</v>
      </c>
      <c r="G177" s="474" t="s">
        <v>888</v>
      </c>
      <c r="H177" s="474" t="s">
        <v>889</v>
      </c>
      <c r="I177" s="477">
        <v>46.318333307902016</v>
      </c>
      <c r="J177" s="477">
        <v>28</v>
      </c>
      <c r="K177" s="478">
        <v>1296.9200439453125</v>
      </c>
    </row>
    <row r="178" spans="1:11" ht="14.4" customHeight="1" x14ac:dyDescent="0.3">
      <c r="A178" s="472" t="s">
        <v>420</v>
      </c>
      <c r="B178" s="473" t="s">
        <v>421</v>
      </c>
      <c r="C178" s="474" t="s">
        <v>427</v>
      </c>
      <c r="D178" s="475" t="s">
        <v>428</v>
      </c>
      <c r="E178" s="474" t="s">
        <v>884</v>
      </c>
      <c r="F178" s="475" t="s">
        <v>885</v>
      </c>
      <c r="G178" s="474" t="s">
        <v>890</v>
      </c>
      <c r="H178" s="474" t="s">
        <v>891</v>
      </c>
      <c r="I178" s="477">
        <v>1.6399999856948853</v>
      </c>
      <c r="J178" s="477">
        <v>20</v>
      </c>
      <c r="K178" s="478">
        <v>32.779998779296875</v>
      </c>
    </row>
    <row r="179" spans="1:11" ht="14.4" customHeight="1" x14ac:dyDescent="0.3">
      <c r="A179" s="472" t="s">
        <v>420</v>
      </c>
      <c r="B179" s="473" t="s">
        <v>421</v>
      </c>
      <c r="C179" s="474" t="s">
        <v>427</v>
      </c>
      <c r="D179" s="475" t="s">
        <v>428</v>
      </c>
      <c r="E179" s="474" t="s">
        <v>884</v>
      </c>
      <c r="F179" s="475" t="s">
        <v>885</v>
      </c>
      <c r="G179" s="474" t="s">
        <v>892</v>
      </c>
      <c r="H179" s="474" t="s">
        <v>893</v>
      </c>
      <c r="I179" s="477">
        <v>260.29898986816409</v>
      </c>
      <c r="J179" s="477">
        <v>47</v>
      </c>
      <c r="K179" s="478">
        <v>12234.090057373047</v>
      </c>
    </row>
    <row r="180" spans="1:11" ht="14.4" customHeight="1" x14ac:dyDescent="0.3">
      <c r="A180" s="472" t="s">
        <v>420</v>
      </c>
      <c r="B180" s="473" t="s">
        <v>421</v>
      </c>
      <c r="C180" s="474" t="s">
        <v>427</v>
      </c>
      <c r="D180" s="475" t="s">
        <v>428</v>
      </c>
      <c r="E180" s="474" t="s">
        <v>894</v>
      </c>
      <c r="F180" s="475" t="s">
        <v>895</v>
      </c>
      <c r="G180" s="474" t="s">
        <v>896</v>
      </c>
      <c r="H180" s="474" t="s">
        <v>897</v>
      </c>
      <c r="I180" s="477">
        <v>183.84874725341797</v>
      </c>
      <c r="J180" s="477">
        <v>20</v>
      </c>
      <c r="K180" s="478">
        <v>3680.4599304199219</v>
      </c>
    </row>
    <row r="181" spans="1:11" ht="14.4" customHeight="1" x14ac:dyDescent="0.3">
      <c r="A181" s="472" t="s">
        <v>420</v>
      </c>
      <c r="B181" s="473" t="s">
        <v>421</v>
      </c>
      <c r="C181" s="474" t="s">
        <v>427</v>
      </c>
      <c r="D181" s="475" t="s">
        <v>428</v>
      </c>
      <c r="E181" s="474" t="s">
        <v>894</v>
      </c>
      <c r="F181" s="475" t="s">
        <v>895</v>
      </c>
      <c r="G181" s="474" t="s">
        <v>896</v>
      </c>
      <c r="H181" s="474" t="s">
        <v>898</v>
      </c>
      <c r="I181" s="477">
        <v>181.77000427246094</v>
      </c>
      <c r="J181" s="477">
        <v>3</v>
      </c>
      <c r="K181" s="478">
        <v>545.32000732421875</v>
      </c>
    </row>
    <row r="182" spans="1:11" ht="14.4" customHeight="1" x14ac:dyDescent="0.3">
      <c r="A182" s="472" t="s">
        <v>420</v>
      </c>
      <c r="B182" s="473" t="s">
        <v>421</v>
      </c>
      <c r="C182" s="474" t="s">
        <v>427</v>
      </c>
      <c r="D182" s="475" t="s">
        <v>428</v>
      </c>
      <c r="E182" s="474" t="s">
        <v>894</v>
      </c>
      <c r="F182" s="475" t="s">
        <v>895</v>
      </c>
      <c r="G182" s="474" t="s">
        <v>899</v>
      </c>
      <c r="H182" s="474" t="s">
        <v>900</v>
      </c>
      <c r="I182" s="477">
        <v>0.81999999284744263</v>
      </c>
      <c r="J182" s="477">
        <v>4000</v>
      </c>
      <c r="K182" s="478">
        <v>3291.199951171875</v>
      </c>
    </row>
    <row r="183" spans="1:11" ht="14.4" customHeight="1" x14ac:dyDescent="0.3">
      <c r="A183" s="472" t="s">
        <v>420</v>
      </c>
      <c r="B183" s="473" t="s">
        <v>421</v>
      </c>
      <c r="C183" s="474" t="s">
        <v>427</v>
      </c>
      <c r="D183" s="475" t="s">
        <v>428</v>
      </c>
      <c r="E183" s="474" t="s">
        <v>894</v>
      </c>
      <c r="F183" s="475" t="s">
        <v>895</v>
      </c>
      <c r="G183" s="474" t="s">
        <v>901</v>
      </c>
      <c r="H183" s="474" t="s">
        <v>902</v>
      </c>
      <c r="I183" s="477">
        <v>0.81000000238418579</v>
      </c>
      <c r="J183" s="477">
        <v>20000</v>
      </c>
      <c r="K183" s="478">
        <v>16197.990234375</v>
      </c>
    </row>
    <row r="184" spans="1:11" ht="14.4" customHeight="1" x14ac:dyDescent="0.3">
      <c r="A184" s="472" t="s">
        <v>420</v>
      </c>
      <c r="B184" s="473" t="s">
        <v>421</v>
      </c>
      <c r="C184" s="474" t="s">
        <v>427</v>
      </c>
      <c r="D184" s="475" t="s">
        <v>428</v>
      </c>
      <c r="E184" s="474" t="s">
        <v>894</v>
      </c>
      <c r="F184" s="475" t="s">
        <v>895</v>
      </c>
      <c r="G184" s="474" t="s">
        <v>901</v>
      </c>
      <c r="H184" s="474" t="s">
        <v>903</v>
      </c>
      <c r="I184" s="477">
        <v>0.81200000047683718</v>
      </c>
      <c r="J184" s="477">
        <v>112000</v>
      </c>
      <c r="K184" s="478">
        <v>91046.968994140625</v>
      </c>
    </row>
    <row r="185" spans="1:11" ht="14.4" customHeight="1" x14ac:dyDescent="0.3">
      <c r="A185" s="472" t="s">
        <v>420</v>
      </c>
      <c r="B185" s="473" t="s">
        <v>421</v>
      </c>
      <c r="C185" s="474" t="s">
        <v>427</v>
      </c>
      <c r="D185" s="475" t="s">
        <v>428</v>
      </c>
      <c r="E185" s="474" t="s">
        <v>894</v>
      </c>
      <c r="F185" s="475" t="s">
        <v>895</v>
      </c>
      <c r="G185" s="474" t="s">
        <v>904</v>
      </c>
      <c r="H185" s="474" t="s">
        <v>905</v>
      </c>
      <c r="I185" s="477">
        <v>0.25</v>
      </c>
      <c r="J185" s="477">
        <v>100</v>
      </c>
      <c r="K185" s="478">
        <v>25</v>
      </c>
    </row>
    <row r="186" spans="1:11" ht="14.4" customHeight="1" x14ac:dyDescent="0.3">
      <c r="A186" s="472" t="s">
        <v>420</v>
      </c>
      <c r="B186" s="473" t="s">
        <v>421</v>
      </c>
      <c r="C186" s="474" t="s">
        <v>427</v>
      </c>
      <c r="D186" s="475" t="s">
        <v>428</v>
      </c>
      <c r="E186" s="474" t="s">
        <v>894</v>
      </c>
      <c r="F186" s="475" t="s">
        <v>895</v>
      </c>
      <c r="G186" s="474" t="s">
        <v>906</v>
      </c>
      <c r="H186" s="474" t="s">
        <v>907</v>
      </c>
      <c r="I186" s="477">
        <v>11.739999771118164</v>
      </c>
      <c r="J186" s="477">
        <v>6</v>
      </c>
      <c r="K186" s="478">
        <v>70.44000244140625</v>
      </c>
    </row>
    <row r="187" spans="1:11" ht="14.4" customHeight="1" x14ac:dyDescent="0.3">
      <c r="A187" s="472" t="s">
        <v>420</v>
      </c>
      <c r="B187" s="473" t="s">
        <v>421</v>
      </c>
      <c r="C187" s="474" t="s">
        <v>427</v>
      </c>
      <c r="D187" s="475" t="s">
        <v>428</v>
      </c>
      <c r="E187" s="474" t="s">
        <v>894</v>
      </c>
      <c r="F187" s="475" t="s">
        <v>895</v>
      </c>
      <c r="G187" s="474" t="s">
        <v>908</v>
      </c>
      <c r="H187" s="474" t="s">
        <v>909</v>
      </c>
      <c r="I187" s="477">
        <v>6.6618181575428359</v>
      </c>
      <c r="J187" s="477">
        <v>2400</v>
      </c>
      <c r="K187" s="478">
        <v>15911.579833984375</v>
      </c>
    </row>
    <row r="188" spans="1:11" ht="14.4" customHeight="1" x14ac:dyDescent="0.3">
      <c r="A188" s="472" t="s">
        <v>420</v>
      </c>
      <c r="B188" s="473" t="s">
        <v>421</v>
      </c>
      <c r="C188" s="474" t="s">
        <v>427</v>
      </c>
      <c r="D188" s="475" t="s">
        <v>428</v>
      </c>
      <c r="E188" s="474" t="s">
        <v>894</v>
      </c>
      <c r="F188" s="475" t="s">
        <v>895</v>
      </c>
      <c r="G188" s="474" t="s">
        <v>910</v>
      </c>
      <c r="H188" s="474" t="s">
        <v>911</v>
      </c>
      <c r="I188" s="477">
        <v>109.09499740600586</v>
      </c>
      <c r="J188" s="477">
        <v>50</v>
      </c>
      <c r="K188" s="478">
        <v>5454.679931640625</v>
      </c>
    </row>
    <row r="189" spans="1:11" ht="14.4" customHeight="1" x14ac:dyDescent="0.3">
      <c r="A189" s="472" t="s">
        <v>420</v>
      </c>
      <c r="B189" s="473" t="s">
        <v>421</v>
      </c>
      <c r="C189" s="474" t="s">
        <v>427</v>
      </c>
      <c r="D189" s="475" t="s">
        <v>428</v>
      </c>
      <c r="E189" s="474" t="s">
        <v>894</v>
      </c>
      <c r="F189" s="475" t="s">
        <v>895</v>
      </c>
      <c r="G189" s="474" t="s">
        <v>912</v>
      </c>
      <c r="H189" s="474" t="s">
        <v>913</v>
      </c>
      <c r="I189" s="477">
        <v>2.4100000858306885</v>
      </c>
      <c r="J189" s="477">
        <v>1000</v>
      </c>
      <c r="K189" s="478">
        <v>2411.780029296875</v>
      </c>
    </row>
    <row r="190" spans="1:11" ht="14.4" customHeight="1" x14ac:dyDescent="0.3">
      <c r="A190" s="472" t="s">
        <v>420</v>
      </c>
      <c r="B190" s="473" t="s">
        <v>421</v>
      </c>
      <c r="C190" s="474" t="s">
        <v>427</v>
      </c>
      <c r="D190" s="475" t="s">
        <v>428</v>
      </c>
      <c r="E190" s="474" t="s">
        <v>894</v>
      </c>
      <c r="F190" s="475" t="s">
        <v>895</v>
      </c>
      <c r="G190" s="474" t="s">
        <v>914</v>
      </c>
      <c r="H190" s="474" t="s">
        <v>915</v>
      </c>
      <c r="I190" s="477">
        <v>148.19999694824219</v>
      </c>
      <c r="J190" s="477">
        <v>5</v>
      </c>
      <c r="K190" s="478">
        <v>741</v>
      </c>
    </row>
    <row r="191" spans="1:11" ht="14.4" customHeight="1" x14ac:dyDescent="0.3">
      <c r="A191" s="472" t="s">
        <v>420</v>
      </c>
      <c r="B191" s="473" t="s">
        <v>421</v>
      </c>
      <c r="C191" s="474" t="s">
        <v>427</v>
      </c>
      <c r="D191" s="475" t="s">
        <v>428</v>
      </c>
      <c r="E191" s="474" t="s">
        <v>894</v>
      </c>
      <c r="F191" s="475" t="s">
        <v>895</v>
      </c>
      <c r="G191" s="474" t="s">
        <v>916</v>
      </c>
      <c r="H191" s="474" t="s">
        <v>917</v>
      </c>
      <c r="I191" s="477">
        <v>0.5949999988079071</v>
      </c>
      <c r="J191" s="477">
        <v>1500</v>
      </c>
      <c r="K191" s="478">
        <v>895.25</v>
      </c>
    </row>
    <row r="192" spans="1:11" ht="14.4" customHeight="1" x14ac:dyDescent="0.3">
      <c r="A192" s="472" t="s">
        <v>420</v>
      </c>
      <c r="B192" s="473" t="s">
        <v>421</v>
      </c>
      <c r="C192" s="474" t="s">
        <v>427</v>
      </c>
      <c r="D192" s="475" t="s">
        <v>428</v>
      </c>
      <c r="E192" s="474" t="s">
        <v>894</v>
      </c>
      <c r="F192" s="475" t="s">
        <v>895</v>
      </c>
      <c r="G192" s="474" t="s">
        <v>918</v>
      </c>
      <c r="H192" s="474" t="s">
        <v>919</v>
      </c>
      <c r="I192" s="477">
        <v>31.020000457763672</v>
      </c>
      <c r="J192" s="477">
        <v>250</v>
      </c>
      <c r="K192" s="478">
        <v>7756.10009765625</v>
      </c>
    </row>
    <row r="193" spans="1:11" ht="14.4" customHeight="1" x14ac:dyDescent="0.3">
      <c r="A193" s="472" t="s">
        <v>420</v>
      </c>
      <c r="B193" s="473" t="s">
        <v>421</v>
      </c>
      <c r="C193" s="474" t="s">
        <v>427</v>
      </c>
      <c r="D193" s="475" t="s">
        <v>428</v>
      </c>
      <c r="E193" s="474" t="s">
        <v>894</v>
      </c>
      <c r="F193" s="475" t="s">
        <v>895</v>
      </c>
      <c r="G193" s="474" t="s">
        <v>920</v>
      </c>
      <c r="H193" s="474" t="s">
        <v>921</v>
      </c>
      <c r="I193" s="477">
        <v>2.1800000667572021</v>
      </c>
      <c r="J193" s="477">
        <v>100</v>
      </c>
      <c r="K193" s="478">
        <v>217.74000549316406</v>
      </c>
    </row>
    <row r="194" spans="1:11" ht="14.4" customHeight="1" x14ac:dyDescent="0.3">
      <c r="A194" s="472" t="s">
        <v>420</v>
      </c>
      <c r="B194" s="473" t="s">
        <v>421</v>
      </c>
      <c r="C194" s="474" t="s">
        <v>427</v>
      </c>
      <c r="D194" s="475" t="s">
        <v>428</v>
      </c>
      <c r="E194" s="474" t="s">
        <v>894</v>
      </c>
      <c r="F194" s="475" t="s">
        <v>895</v>
      </c>
      <c r="G194" s="474" t="s">
        <v>922</v>
      </c>
      <c r="H194" s="474" t="s">
        <v>923</v>
      </c>
      <c r="I194" s="477">
        <v>291.1300048828125</v>
      </c>
      <c r="J194" s="477">
        <v>2</v>
      </c>
      <c r="K194" s="478">
        <v>582.25</v>
      </c>
    </row>
    <row r="195" spans="1:11" ht="14.4" customHeight="1" x14ac:dyDescent="0.3">
      <c r="A195" s="472" t="s">
        <v>420</v>
      </c>
      <c r="B195" s="473" t="s">
        <v>421</v>
      </c>
      <c r="C195" s="474" t="s">
        <v>427</v>
      </c>
      <c r="D195" s="475" t="s">
        <v>428</v>
      </c>
      <c r="E195" s="474" t="s">
        <v>894</v>
      </c>
      <c r="F195" s="475" t="s">
        <v>895</v>
      </c>
      <c r="G195" s="474" t="s">
        <v>924</v>
      </c>
      <c r="H195" s="474" t="s">
        <v>925</v>
      </c>
      <c r="I195" s="477">
        <v>1.9700000286102295</v>
      </c>
      <c r="J195" s="477">
        <v>420</v>
      </c>
      <c r="K195" s="478">
        <v>826.08000183105469</v>
      </c>
    </row>
    <row r="196" spans="1:11" ht="14.4" customHeight="1" x14ac:dyDescent="0.3">
      <c r="A196" s="472" t="s">
        <v>420</v>
      </c>
      <c r="B196" s="473" t="s">
        <v>421</v>
      </c>
      <c r="C196" s="474" t="s">
        <v>427</v>
      </c>
      <c r="D196" s="475" t="s">
        <v>428</v>
      </c>
      <c r="E196" s="474" t="s">
        <v>894</v>
      </c>
      <c r="F196" s="475" t="s">
        <v>895</v>
      </c>
      <c r="G196" s="474" t="s">
        <v>924</v>
      </c>
      <c r="H196" s="474" t="s">
        <v>926</v>
      </c>
      <c r="I196" s="477">
        <v>1.9700000286102295</v>
      </c>
      <c r="J196" s="477">
        <v>300</v>
      </c>
      <c r="K196" s="478">
        <v>590.05999755859375</v>
      </c>
    </row>
    <row r="197" spans="1:11" ht="14.4" customHeight="1" x14ac:dyDescent="0.3">
      <c r="A197" s="472" t="s">
        <v>420</v>
      </c>
      <c r="B197" s="473" t="s">
        <v>421</v>
      </c>
      <c r="C197" s="474" t="s">
        <v>427</v>
      </c>
      <c r="D197" s="475" t="s">
        <v>428</v>
      </c>
      <c r="E197" s="474" t="s">
        <v>894</v>
      </c>
      <c r="F197" s="475" t="s">
        <v>895</v>
      </c>
      <c r="G197" s="474" t="s">
        <v>927</v>
      </c>
      <c r="H197" s="474" t="s">
        <v>928</v>
      </c>
      <c r="I197" s="477">
        <v>21.234999656677246</v>
      </c>
      <c r="J197" s="477">
        <v>16</v>
      </c>
      <c r="K197" s="478">
        <v>339.74000549316406</v>
      </c>
    </row>
    <row r="198" spans="1:11" ht="14.4" customHeight="1" x14ac:dyDescent="0.3">
      <c r="A198" s="472" t="s">
        <v>420</v>
      </c>
      <c r="B198" s="473" t="s">
        <v>421</v>
      </c>
      <c r="C198" s="474" t="s">
        <v>427</v>
      </c>
      <c r="D198" s="475" t="s">
        <v>428</v>
      </c>
      <c r="E198" s="474" t="s">
        <v>894</v>
      </c>
      <c r="F198" s="475" t="s">
        <v>895</v>
      </c>
      <c r="G198" s="474" t="s">
        <v>929</v>
      </c>
      <c r="H198" s="474" t="s">
        <v>930</v>
      </c>
      <c r="I198" s="477">
        <v>56.381333669026695</v>
      </c>
      <c r="J198" s="477">
        <v>2400</v>
      </c>
      <c r="K198" s="478">
        <v>135058.5380859375</v>
      </c>
    </row>
    <row r="199" spans="1:11" ht="14.4" customHeight="1" x14ac:dyDescent="0.3">
      <c r="A199" s="472" t="s">
        <v>420</v>
      </c>
      <c r="B199" s="473" t="s">
        <v>421</v>
      </c>
      <c r="C199" s="474" t="s">
        <v>427</v>
      </c>
      <c r="D199" s="475" t="s">
        <v>428</v>
      </c>
      <c r="E199" s="474" t="s">
        <v>931</v>
      </c>
      <c r="F199" s="475" t="s">
        <v>932</v>
      </c>
      <c r="G199" s="474" t="s">
        <v>933</v>
      </c>
      <c r="H199" s="474" t="s">
        <v>934</v>
      </c>
      <c r="I199" s="477">
        <v>0.62999999523162842</v>
      </c>
      <c r="J199" s="477">
        <v>400</v>
      </c>
      <c r="K199" s="478">
        <v>252</v>
      </c>
    </row>
    <row r="200" spans="1:11" ht="14.4" customHeight="1" x14ac:dyDescent="0.3">
      <c r="A200" s="472" t="s">
        <v>420</v>
      </c>
      <c r="B200" s="473" t="s">
        <v>421</v>
      </c>
      <c r="C200" s="474" t="s">
        <v>427</v>
      </c>
      <c r="D200" s="475" t="s">
        <v>428</v>
      </c>
      <c r="E200" s="474" t="s">
        <v>931</v>
      </c>
      <c r="F200" s="475" t="s">
        <v>932</v>
      </c>
      <c r="G200" s="474" t="s">
        <v>935</v>
      </c>
      <c r="H200" s="474" t="s">
        <v>936</v>
      </c>
      <c r="I200" s="477">
        <v>0.62999999523162842</v>
      </c>
      <c r="J200" s="477">
        <v>1800</v>
      </c>
      <c r="K200" s="478">
        <v>1134</v>
      </c>
    </row>
    <row r="201" spans="1:11" ht="14.4" customHeight="1" x14ac:dyDescent="0.3">
      <c r="A201" s="472" t="s">
        <v>420</v>
      </c>
      <c r="B201" s="473" t="s">
        <v>421</v>
      </c>
      <c r="C201" s="474" t="s">
        <v>427</v>
      </c>
      <c r="D201" s="475" t="s">
        <v>428</v>
      </c>
      <c r="E201" s="474" t="s">
        <v>931</v>
      </c>
      <c r="F201" s="475" t="s">
        <v>932</v>
      </c>
      <c r="G201" s="474" t="s">
        <v>937</v>
      </c>
      <c r="H201" s="474" t="s">
        <v>938</v>
      </c>
      <c r="I201" s="477">
        <v>0.62999999523162842</v>
      </c>
      <c r="J201" s="477">
        <v>800</v>
      </c>
      <c r="K201" s="478">
        <v>504</v>
      </c>
    </row>
    <row r="202" spans="1:11" ht="14.4" customHeight="1" x14ac:dyDescent="0.3">
      <c r="A202" s="472" t="s">
        <v>420</v>
      </c>
      <c r="B202" s="473" t="s">
        <v>421</v>
      </c>
      <c r="C202" s="474" t="s">
        <v>427</v>
      </c>
      <c r="D202" s="475" t="s">
        <v>428</v>
      </c>
      <c r="E202" s="474" t="s">
        <v>931</v>
      </c>
      <c r="F202" s="475" t="s">
        <v>932</v>
      </c>
      <c r="G202" s="474" t="s">
        <v>939</v>
      </c>
      <c r="H202" s="474" t="s">
        <v>940</v>
      </c>
      <c r="I202" s="477">
        <v>7.2050001621246338</v>
      </c>
      <c r="J202" s="477">
        <v>90</v>
      </c>
      <c r="K202" s="478">
        <v>646.5</v>
      </c>
    </row>
    <row r="203" spans="1:11" ht="14.4" customHeight="1" x14ac:dyDescent="0.3">
      <c r="A203" s="472" t="s">
        <v>420</v>
      </c>
      <c r="B203" s="473" t="s">
        <v>421</v>
      </c>
      <c r="C203" s="474" t="s">
        <v>427</v>
      </c>
      <c r="D203" s="475" t="s">
        <v>428</v>
      </c>
      <c r="E203" s="474" t="s">
        <v>931</v>
      </c>
      <c r="F203" s="475" t="s">
        <v>932</v>
      </c>
      <c r="G203" s="474" t="s">
        <v>941</v>
      </c>
      <c r="H203" s="474" t="s">
        <v>942</v>
      </c>
      <c r="I203" s="477">
        <v>7.0300000508626299</v>
      </c>
      <c r="J203" s="477">
        <v>120</v>
      </c>
      <c r="K203" s="478">
        <v>843.89999389648437</v>
      </c>
    </row>
    <row r="204" spans="1:11" ht="14.4" customHeight="1" x14ac:dyDescent="0.3">
      <c r="A204" s="472" t="s">
        <v>420</v>
      </c>
      <c r="B204" s="473" t="s">
        <v>421</v>
      </c>
      <c r="C204" s="474" t="s">
        <v>427</v>
      </c>
      <c r="D204" s="475" t="s">
        <v>428</v>
      </c>
      <c r="E204" s="474" t="s">
        <v>931</v>
      </c>
      <c r="F204" s="475" t="s">
        <v>932</v>
      </c>
      <c r="G204" s="474" t="s">
        <v>943</v>
      </c>
      <c r="H204" s="474" t="s">
        <v>944</v>
      </c>
      <c r="I204" s="477">
        <v>7.1650000810623169</v>
      </c>
      <c r="J204" s="477">
        <v>160</v>
      </c>
      <c r="K204" s="478">
        <v>1151.1000061035156</v>
      </c>
    </row>
    <row r="205" spans="1:11" ht="14.4" customHeight="1" x14ac:dyDescent="0.3">
      <c r="A205" s="472" t="s">
        <v>420</v>
      </c>
      <c r="B205" s="473" t="s">
        <v>421</v>
      </c>
      <c r="C205" s="474" t="s">
        <v>427</v>
      </c>
      <c r="D205" s="475" t="s">
        <v>428</v>
      </c>
      <c r="E205" s="474" t="s">
        <v>931</v>
      </c>
      <c r="F205" s="475" t="s">
        <v>932</v>
      </c>
      <c r="G205" s="474" t="s">
        <v>945</v>
      </c>
      <c r="H205" s="474" t="s">
        <v>946</v>
      </c>
      <c r="I205" s="477">
        <v>7.1133333841959638</v>
      </c>
      <c r="J205" s="477">
        <v>140</v>
      </c>
      <c r="K205" s="478">
        <v>994.60000610351562</v>
      </c>
    </row>
    <row r="206" spans="1:11" ht="14.4" customHeight="1" x14ac:dyDescent="0.3">
      <c r="A206" s="472" t="s">
        <v>420</v>
      </c>
      <c r="B206" s="473" t="s">
        <v>421</v>
      </c>
      <c r="C206" s="474" t="s">
        <v>427</v>
      </c>
      <c r="D206" s="475" t="s">
        <v>428</v>
      </c>
      <c r="E206" s="474" t="s">
        <v>931</v>
      </c>
      <c r="F206" s="475" t="s">
        <v>932</v>
      </c>
      <c r="G206" s="474" t="s">
        <v>941</v>
      </c>
      <c r="H206" s="474" t="s">
        <v>947</v>
      </c>
      <c r="I206" s="477">
        <v>7.5</v>
      </c>
      <c r="J206" s="477">
        <v>20</v>
      </c>
      <c r="K206" s="478">
        <v>150</v>
      </c>
    </row>
    <row r="207" spans="1:11" ht="14.4" customHeight="1" x14ac:dyDescent="0.3">
      <c r="A207" s="472" t="s">
        <v>420</v>
      </c>
      <c r="B207" s="473" t="s">
        <v>421</v>
      </c>
      <c r="C207" s="474" t="s">
        <v>427</v>
      </c>
      <c r="D207" s="475" t="s">
        <v>428</v>
      </c>
      <c r="E207" s="474" t="s">
        <v>931</v>
      </c>
      <c r="F207" s="475" t="s">
        <v>932</v>
      </c>
      <c r="G207" s="474" t="s">
        <v>943</v>
      </c>
      <c r="H207" s="474" t="s">
        <v>948</v>
      </c>
      <c r="I207" s="477">
        <v>7.5100002288818359</v>
      </c>
      <c r="J207" s="477">
        <v>20</v>
      </c>
      <c r="K207" s="478">
        <v>150.19999694824219</v>
      </c>
    </row>
    <row r="208" spans="1:11" ht="14.4" customHeight="1" x14ac:dyDescent="0.3">
      <c r="A208" s="472" t="s">
        <v>420</v>
      </c>
      <c r="B208" s="473" t="s">
        <v>421</v>
      </c>
      <c r="C208" s="474" t="s">
        <v>427</v>
      </c>
      <c r="D208" s="475" t="s">
        <v>428</v>
      </c>
      <c r="E208" s="474" t="s">
        <v>931</v>
      </c>
      <c r="F208" s="475" t="s">
        <v>932</v>
      </c>
      <c r="G208" s="474" t="s">
        <v>933</v>
      </c>
      <c r="H208" s="474" t="s">
        <v>949</v>
      </c>
      <c r="I208" s="477">
        <v>0.62999999523162842</v>
      </c>
      <c r="J208" s="477">
        <v>2600</v>
      </c>
      <c r="K208" s="478">
        <v>1638</v>
      </c>
    </row>
    <row r="209" spans="1:11" ht="14.4" customHeight="1" x14ac:dyDescent="0.3">
      <c r="A209" s="472" t="s">
        <v>420</v>
      </c>
      <c r="B209" s="473" t="s">
        <v>421</v>
      </c>
      <c r="C209" s="474" t="s">
        <v>427</v>
      </c>
      <c r="D209" s="475" t="s">
        <v>428</v>
      </c>
      <c r="E209" s="474" t="s">
        <v>931</v>
      </c>
      <c r="F209" s="475" t="s">
        <v>932</v>
      </c>
      <c r="G209" s="474" t="s">
        <v>935</v>
      </c>
      <c r="H209" s="474" t="s">
        <v>950</v>
      </c>
      <c r="I209" s="477">
        <v>0.62749999761581421</v>
      </c>
      <c r="J209" s="477">
        <v>8600</v>
      </c>
      <c r="K209" s="478">
        <v>5398</v>
      </c>
    </row>
    <row r="210" spans="1:11" ht="14.4" customHeight="1" x14ac:dyDescent="0.3">
      <c r="A210" s="472" t="s">
        <v>420</v>
      </c>
      <c r="B210" s="473" t="s">
        <v>421</v>
      </c>
      <c r="C210" s="474" t="s">
        <v>427</v>
      </c>
      <c r="D210" s="475" t="s">
        <v>428</v>
      </c>
      <c r="E210" s="474" t="s">
        <v>931</v>
      </c>
      <c r="F210" s="475" t="s">
        <v>932</v>
      </c>
      <c r="G210" s="474" t="s">
        <v>937</v>
      </c>
      <c r="H210" s="474" t="s">
        <v>951</v>
      </c>
      <c r="I210" s="477">
        <v>0.62999999523162842</v>
      </c>
      <c r="J210" s="477">
        <v>4400</v>
      </c>
      <c r="K210" s="478">
        <v>2772</v>
      </c>
    </row>
    <row r="211" spans="1:11" ht="14.4" customHeight="1" x14ac:dyDescent="0.3">
      <c r="A211" s="472" t="s">
        <v>420</v>
      </c>
      <c r="B211" s="473" t="s">
        <v>421</v>
      </c>
      <c r="C211" s="474" t="s">
        <v>427</v>
      </c>
      <c r="D211" s="475" t="s">
        <v>428</v>
      </c>
      <c r="E211" s="474" t="s">
        <v>931</v>
      </c>
      <c r="F211" s="475" t="s">
        <v>932</v>
      </c>
      <c r="G211" s="474" t="s">
        <v>935</v>
      </c>
      <c r="H211" s="474" t="s">
        <v>952</v>
      </c>
      <c r="I211" s="477">
        <v>0.62000000476837158</v>
      </c>
      <c r="J211" s="477">
        <v>1600</v>
      </c>
      <c r="K211" s="478">
        <v>992</v>
      </c>
    </row>
    <row r="212" spans="1:11" ht="14.4" customHeight="1" x14ac:dyDescent="0.3">
      <c r="A212" s="472" t="s">
        <v>420</v>
      </c>
      <c r="B212" s="473" t="s">
        <v>421</v>
      </c>
      <c r="C212" s="474" t="s">
        <v>535</v>
      </c>
      <c r="D212" s="475" t="s">
        <v>536</v>
      </c>
      <c r="E212" s="474" t="s">
        <v>538</v>
      </c>
      <c r="F212" s="475" t="s">
        <v>539</v>
      </c>
      <c r="G212" s="474" t="s">
        <v>542</v>
      </c>
      <c r="H212" s="474" t="s">
        <v>543</v>
      </c>
      <c r="I212" s="477">
        <v>303.55999565124512</v>
      </c>
      <c r="J212" s="477">
        <v>8</v>
      </c>
      <c r="K212" s="478">
        <v>2738.8398971557617</v>
      </c>
    </row>
    <row r="213" spans="1:11" ht="14.4" customHeight="1" x14ac:dyDescent="0.3">
      <c r="A213" s="472" t="s">
        <v>420</v>
      </c>
      <c r="B213" s="473" t="s">
        <v>421</v>
      </c>
      <c r="C213" s="474" t="s">
        <v>535</v>
      </c>
      <c r="D213" s="475" t="s">
        <v>536</v>
      </c>
      <c r="E213" s="474" t="s">
        <v>538</v>
      </c>
      <c r="F213" s="475" t="s">
        <v>539</v>
      </c>
      <c r="G213" s="474" t="s">
        <v>546</v>
      </c>
      <c r="H213" s="474" t="s">
        <v>547</v>
      </c>
      <c r="I213" s="477">
        <v>109.87000274658203</v>
      </c>
      <c r="J213" s="477">
        <v>5</v>
      </c>
      <c r="K213" s="478">
        <v>549.34002685546875</v>
      </c>
    </row>
    <row r="214" spans="1:11" ht="14.4" customHeight="1" x14ac:dyDescent="0.3">
      <c r="A214" s="472" t="s">
        <v>420</v>
      </c>
      <c r="B214" s="473" t="s">
        <v>421</v>
      </c>
      <c r="C214" s="474" t="s">
        <v>535</v>
      </c>
      <c r="D214" s="475" t="s">
        <v>536</v>
      </c>
      <c r="E214" s="474" t="s">
        <v>538</v>
      </c>
      <c r="F214" s="475" t="s">
        <v>539</v>
      </c>
      <c r="G214" s="474" t="s">
        <v>953</v>
      </c>
      <c r="H214" s="474" t="s">
        <v>954</v>
      </c>
      <c r="I214" s="477">
        <v>2072.72998046875</v>
      </c>
      <c r="J214" s="477">
        <v>2</v>
      </c>
      <c r="K214" s="478">
        <v>4145.4599609375</v>
      </c>
    </row>
    <row r="215" spans="1:11" ht="14.4" customHeight="1" x14ac:dyDescent="0.3">
      <c r="A215" s="472" t="s">
        <v>420</v>
      </c>
      <c r="B215" s="473" t="s">
        <v>421</v>
      </c>
      <c r="C215" s="474" t="s">
        <v>535</v>
      </c>
      <c r="D215" s="475" t="s">
        <v>536</v>
      </c>
      <c r="E215" s="474" t="s">
        <v>538</v>
      </c>
      <c r="F215" s="475" t="s">
        <v>539</v>
      </c>
      <c r="G215" s="474" t="s">
        <v>955</v>
      </c>
      <c r="H215" s="474" t="s">
        <v>956</v>
      </c>
      <c r="I215" s="477">
        <v>1394</v>
      </c>
      <c r="J215" s="477">
        <v>1</v>
      </c>
      <c r="K215" s="478">
        <v>1394</v>
      </c>
    </row>
    <row r="216" spans="1:11" ht="14.4" customHeight="1" x14ac:dyDescent="0.3">
      <c r="A216" s="472" t="s">
        <v>420</v>
      </c>
      <c r="B216" s="473" t="s">
        <v>421</v>
      </c>
      <c r="C216" s="474" t="s">
        <v>535</v>
      </c>
      <c r="D216" s="475" t="s">
        <v>536</v>
      </c>
      <c r="E216" s="474" t="s">
        <v>538</v>
      </c>
      <c r="F216" s="475" t="s">
        <v>539</v>
      </c>
      <c r="G216" s="474" t="s">
        <v>608</v>
      </c>
      <c r="H216" s="474" t="s">
        <v>609</v>
      </c>
      <c r="I216" s="477">
        <v>736.29001871744788</v>
      </c>
      <c r="J216" s="477">
        <v>20</v>
      </c>
      <c r="K216" s="478">
        <v>14737.80029296875</v>
      </c>
    </row>
    <row r="217" spans="1:11" ht="14.4" customHeight="1" x14ac:dyDescent="0.3">
      <c r="A217" s="472" t="s">
        <v>420</v>
      </c>
      <c r="B217" s="473" t="s">
        <v>421</v>
      </c>
      <c r="C217" s="474" t="s">
        <v>535</v>
      </c>
      <c r="D217" s="475" t="s">
        <v>536</v>
      </c>
      <c r="E217" s="474" t="s">
        <v>538</v>
      </c>
      <c r="F217" s="475" t="s">
        <v>539</v>
      </c>
      <c r="G217" s="474" t="s">
        <v>614</v>
      </c>
      <c r="H217" s="474" t="s">
        <v>615</v>
      </c>
      <c r="I217" s="477">
        <v>112.54000244140624</v>
      </c>
      <c r="J217" s="477">
        <v>5</v>
      </c>
      <c r="K217" s="478">
        <v>562.70001220703125</v>
      </c>
    </row>
    <row r="218" spans="1:11" ht="14.4" customHeight="1" x14ac:dyDescent="0.3">
      <c r="A218" s="472" t="s">
        <v>420</v>
      </c>
      <c r="B218" s="473" t="s">
        <v>421</v>
      </c>
      <c r="C218" s="474" t="s">
        <v>535</v>
      </c>
      <c r="D218" s="475" t="s">
        <v>536</v>
      </c>
      <c r="E218" s="474" t="s">
        <v>538</v>
      </c>
      <c r="F218" s="475" t="s">
        <v>539</v>
      </c>
      <c r="G218" s="474" t="s">
        <v>620</v>
      </c>
      <c r="H218" s="474" t="s">
        <v>621</v>
      </c>
      <c r="I218" s="477">
        <v>1946.5899658203125</v>
      </c>
      <c r="J218" s="477">
        <v>2</v>
      </c>
      <c r="K218" s="478">
        <v>3893.179931640625</v>
      </c>
    </row>
    <row r="219" spans="1:11" ht="14.4" customHeight="1" x14ac:dyDescent="0.3">
      <c r="A219" s="472" t="s">
        <v>420</v>
      </c>
      <c r="B219" s="473" t="s">
        <v>421</v>
      </c>
      <c r="C219" s="474" t="s">
        <v>535</v>
      </c>
      <c r="D219" s="475" t="s">
        <v>536</v>
      </c>
      <c r="E219" s="474" t="s">
        <v>538</v>
      </c>
      <c r="F219" s="475" t="s">
        <v>539</v>
      </c>
      <c r="G219" s="474" t="s">
        <v>626</v>
      </c>
      <c r="H219" s="474" t="s">
        <v>627</v>
      </c>
      <c r="I219" s="477">
        <v>815.875</v>
      </c>
      <c r="J219" s="477">
        <v>3</v>
      </c>
      <c r="K219" s="478">
        <v>2447.5</v>
      </c>
    </row>
    <row r="220" spans="1:11" ht="14.4" customHeight="1" x14ac:dyDescent="0.3">
      <c r="A220" s="472" t="s">
        <v>420</v>
      </c>
      <c r="B220" s="473" t="s">
        <v>421</v>
      </c>
      <c r="C220" s="474" t="s">
        <v>535</v>
      </c>
      <c r="D220" s="475" t="s">
        <v>536</v>
      </c>
      <c r="E220" s="474" t="s">
        <v>538</v>
      </c>
      <c r="F220" s="475" t="s">
        <v>539</v>
      </c>
      <c r="G220" s="474" t="s">
        <v>957</v>
      </c>
      <c r="H220" s="474" t="s">
        <v>958</v>
      </c>
      <c r="I220" s="477">
        <v>918.4000244140625</v>
      </c>
      <c r="J220" s="477">
        <v>5</v>
      </c>
      <c r="K220" s="478">
        <v>4592</v>
      </c>
    </row>
    <row r="221" spans="1:11" ht="14.4" customHeight="1" x14ac:dyDescent="0.3">
      <c r="A221" s="472" t="s">
        <v>420</v>
      </c>
      <c r="B221" s="473" t="s">
        <v>421</v>
      </c>
      <c r="C221" s="474" t="s">
        <v>535</v>
      </c>
      <c r="D221" s="475" t="s">
        <v>536</v>
      </c>
      <c r="E221" s="474" t="s">
        <v>538</v>
      </c>
      <c r="F221" s="475" t="s">
        <v>539</v>
      </c>
      <c r="G221" s="474" t="s">
        <v>642</v>
      </c>
      <c r="H221" s="474" t="s">
        <v>643</v>
      </c>
      <c r="I221" s="477">
        <v>119.80000305175781</v>
      </c>
      <c r="J221" s="477">
        <v>50</v>
      </c>
      <c r="K221" s="478">
        <v>5990</v>
      </c>
    </row>
    <row r="222" spans="1:11" ht="14.4" customHeight="1" x14ac:dyDescent="0.3">
      <c r="A222" s="472" t="s">
        <v>420</v>
      </c>
      <c r="B222" s="473" t="s">
        <v>421</v>
      </c>
      <c r="C222" s="474" t="s">
        <v>535</v>
      </c>
      <c r="D222" s="475" t="s">
        <v>536</v>
      </c>
      <c r="E222" s="474" t="s">
        <v>538</v>
      </c>
      <c r="F222" s="475" t="s">
        <v>539</v>
      </c>
      <c r="G222" s="474" t="s">
        <v>644</v>
      </c>
      <c r="H222" s="474" t="s">
        <v>645</v>
      </c>
      <c r="I222" s="477">
        <v>461.00200398763019</v>
      </c>
      <c r="J222" s="477">
        <v>30</v>
      </c>
      <c r="K222" s="478">
        <v>13830.06005859375</v>
      </c>
    </row>
    <row r="223" spans="1:11" ht="14.4" customHeight="1" x14ac:dyDescent="0.3">
      <c r="A223" s="472" t="s">
        <v>420</v>
      </c>
      <c r="B223" s="473" t="s">
        <v>421</v>
      </c>
      <c r="C223" s="474" t="s">
        <v>535</v>
      </c>
      <c r="D223" s="475" t="s">
        <v>536</v>
      </c>
      <c r="E223" s="474" t="s">
        <v>538</v>
      </c>
      <c r="F223" s="475" t="s">
        <v>539</v>
      </c>
      <c r="G223" s="474" t="s">
        <v>658</v>
      </c>
      <c r="H223" s="474" t="s">
        <v>659</v>
      </c>
      <c r="I223" s="477">
        <v>6307.31005859375</v>
      </c>
      <c r="J223" s="477">
        <v>1</v>
      </c>
      <c r="K223" s="478">
        <v>6307.31005859375</v>
      </c>
    </row>
    <row r="224" spans="1:11" ht="14.4" customHeight="1" x14ac:dyDescent="0.3">
      <c r="A224" s="472" t="s">
        <v>420</v>
      </c>
      <c r="B224" s="473" t="s">
        <v>421</v>
      </c>
      <c r="C224" s="474" t="s">
        <v>535</v>
      </c>
      <c r="D224" s="475" t="s">
        <v>536</v>
      </c>
      <c r="E224" s="474" t="s">
        <v>538</v>
      </c>
      <c r="F224" s="475" t="s">
        <v>539</v>
      </c>
      <c r="G224" s="474" t="s">
        <v>660</v>
      </c>
      <c r="H224" s="474" t="s">
        <v>661</v>
      </c>
      <c r="I224" s="477">
        <v>4493.800048828125</v>
      </c>
      <c r="J224" s="477">
        <v>3</v>
      </c>
      <c r="K224" s="478">
        <v>13845.76025390625</v>
      </c>
    </row>
    <row r="225" spans="1:11" ht="14.4" customHeight="1" x14ac:dyDescent="0.3">
      <c r="A225" s="472" t="s">
        <v>420</v>
      </c>
      <c r="B225" s="473" t="s">
        <v>421</v>
      </c>
      <c r="C225" s="474" t="s">
        <v>535</v>
      </c>
      <c r="D225" s="475" t="s">
        <v>536</v>
      </c>
      <c r="E225" s="474" t="s">
        <v>538</v>
      </c>
      <c r="F225" s="475" t="s">
        <v>539</v>
      </c>
      <c r="G225" s="474" t="s">
        <v>668</v>
      </c>
      <c r="H225" s="474" t="s">
        <v>669</v>
      </c>
      <c r="I225" s="477">
        <v>101.63999938964844</v>
      </c>
      <c r="J225" s="477">
        <v>2</v>
      </c>
      <c r="K225" s="478">
        <v>203.27999877929687</v>
      </c>
    </row>
    <row r="226" spans="1:11" ht="14.4" customHeight="1" x14ac:dyDescent="0.3">
      <c r="A226" s="472" t="s">
        <v>420</v>
      </c>
      <c r="B226" s="473" t="s">
        <v>421</v>
      </c>
      <c r="C226" s="474" t="s">
        <v>535</v>
      </c>
      <c r="D226" s="475" t="s">
        <v>536</v>
      </c>
      <c r="E226" s="474" t="s">
        <v>538</v>
      </c>
      <c r="F226" s="475" t="s">
        <v>539</v>
      </c>
      <c r="G226" s="474" t="s">
        <v>959</v>
      </c>
      <c r="H226" s="474" t="s">
        <v>960</v>
      </c>
      <c r="I226" s="477">
        <v>563</v>
      </c>
      <c r="J226" s="477">
        <v>1</v>
      </c>
      <c r="K226" s="478">
        <v>563</v>
      </c>
    </row>
    <row r="227" spans="1:11" ht="14.4" customHeight="1" x14ac:dyDescent="0.3">
      <c r="A227" s="472" t="s">
        <v>420</v>
      </c>
      <c r="B227" s="473" t="s">
        <v>421</v>
      </c>
      <c r="C227" s="474" t="s">
        <v>535</v>
      </c>
      <c r="D227" s="475" t="s">
        <v>536</v>
      </c>
      <c r="E227" s="474" t="s">
        <v>538</v>
      </c>
      <c r="F227" s="475" t="s">
        <v>539</v>
      </c>
      <c r="G227" s="474" t="s">
        <v>961</v>
      </c>
      <c r="H227" s="474" t="s">
        <v>962</v>
      </c>
      <c r="I227" s="477">
        <v>77.870002746582031</v>
      </c>
      <c r="J227" s="477">
        <v>2</v>
      </c>
      <c r="K227" s="478">
        <v>155.72999572753906</v>
      </c>
    </row>
    <row r="228" spans="1:11" ht="14.4" customHeight="1" x14ac:dyDescent="0.3">
      <c r="A228" s="472" t="s">
        <v>420</v>
      </c>
      <c r="B228" s="473" t="s">
        <v>421</v>
      </c>
      <c r="C228" s="474" t="s">
        <v>535</v>
      </c>
      <c r="D228" s="475" t="s">
        <v>536</v>
      </c>
      <c r="E228" s="474" t="s">
        <v>538</v>
      </c>
      <c r="F228" s="475" t="s">
        <v>539</v>
      </c>
      <c r="G228" s="474" t="s">
        <v>963</v>
      </c>
      <c r="H228" s="474" t="s">
        <v>964</v>
      </c>
      <c r="I228" s="477">
        <v>6.1599998474121094</v>
      </c>
      <c r="J228" s="477">
        <v>25</v>
      </c>
      <c r="K228" s="478">
        <v>154</v>
      </c>
    </row>
    <row r="229" spans="1:11" ht="14.4" customHeight="1" x14ac:dyDescent="0.3">
      <c r="A229" s="472" t="s">
        <v>420</v>
      </c>
      <c r="B229" s="473" t="s">
        <v>421</v>
      </c>
      <c r="C229" s="474" t="s">
        <v>535</v>
      </c>
      <c r="D229" s="475" t="s">
        <v>536</v>
      </c>
      <c r="E229" s="474" t="s">
        <v>538</v>
      </c>
      <c r="F229" s="475" t="s">
        <v>539</v>
      </c>
      <c r="G229" s="474" t="s">
        <v>965</v>
      </c>
      <c r="H229" s="474" t="s">
        <v>966</v>
      </c>
      <c r="I229" s="477">
        <v>188.75999450683594</v>
      </c>
      <c r="J229" s="477">
        <v>1</v>
      </c>
      <c r="K229" s="478">
        <v>188.75999450683594</v>
      </c>
    </row>
    <row r="230" spans="1:11" ht="14.4" customHeight="1" x14ac:dyDescent="0.3">
      <c r="A230" s="472" t="s">
        <v>420</v>
      </c>
      <c r="B230" s="473" t="s">
        <v>421</v>
      </c>
      <c r="C230" s="474" t="s">
        <v>535</v>
      </c>
      <c r="D230" s="475" t="s">
        <v>536</v>
      </c>
      <c r="E230" s="474" t="s">
        <v>538</v>
      </c>
      <c r="F230" s="475" t="s">
        <v>539</v>
      </c>
      <c r="G230" s="474" t="s">
        <v>967</v>
      </c>
      <c r="H230" s="474" t="s">
        <v>968</v>
      </c>
      <c r="I230" s="477">
        <v>75.510002136230469</v>
      </c>
      <c r="J230" s="477">
        <v>2</v>
      </c>
      <c r="K230" s="478">
        <v>151.00999450683594</v>
      </c>
    </row>
    <row r="231" spans="1:11" ht="14.4" customHeight="1" x14ac:dyDescent="0.3">
      <c r="A231" s="472" t="s">
        <v>420</v>
      </c>
      <c r="B231" s="473" t="s">
        <v>421</v>
      </c>
      <c r="C231" s="474" t="s">
        <v>535</v>
      </c>
      <c r="D231" s="475" t="s">
        <v>536</v>
      </c>
      <c r="E231" s="474" t="s">
        <v>538</v>
      </c>
      <c r="F231" s="475" t="s">
        <v>539</v>
      </c>
      <c r="G231" s="474" t="s">
        <v>680</v>
      </c>
      <c r="H231" s="474" t="s">
        <v>681</v>
      </c>
      <c r="I231" s="477">
        <v>124.52833557128906</v>
      </c>
      <c r="J231" s="477">
        <v>13</v>
      </c>
      <c r="K231" s="478">
        <v>1613.6100158691406</v>
      </c>
    </row>
    <row r="232" spans="1:11" ht="14.4" customHeight="1" x14ac:dyDescent="0.3">
      <c r="A232" s="472" t="s">
        <v>420</v>
      </c>
      <c r="B232" s="473" t="s">
        <v>421</v>
      </c>
      <c r="C232" s="474" t="s">
        <v>535</v>
      </c>
      <c r="D232" s="475" t="s">
        <v>536</v>
      </c>
      <c r="E232" s="474" t="s">
        <v>538</v>
      </c>
      <c r="F232" s="475" t="s">
        <v>539</v>
      </c>
      <c r="G232" s="474" t="s">
        <v>969</v>
      </c>
      <c r="H232" s="474" t="s">
        <v>970</v>
      </c>
      <c r="I232" s="477">
        <v>74.779998779296875</v>
      </c>
      <c r="J232" s="477">
        <v>1</v>
      </c>
      <c r="K232" s="478">
        <v>74.779998779296875</v>
      </c>
    </row>
    <row r="233" spans="1:11" ht="14.4" customHeight="1" x14ac:dyDescent="0.3">
      <c r="A233" s="472" t="s">
        <v>420</v>
      </c>
      <c r="B233" s="473" t="s">
        <v>421</v>
      </c>
      <c r="C233" s="474" t="s">
        <v>535</v>
      </c>
      <c r="D233" s="475" t="s">
        <v>536</v>
      </c>
      <c r="E233" s="474" t="s">
        <v>538</v>
      </c>
      <c r="F233" s="475" t="s">
        <v>539</v>
      </c>
      <c r="G233" s="474" t="s">
        <v>686</v>
      </c>
      <c r="H233" s="474" t="s">
        <v>687</v>
      </c>
      <c r="I233" s="477">
        <v>439.20332845052081</v>
      </c>
      <c r="J233" s="477">
        <v>8</v>
      </c>
      <c r="K233" s="478">
        <v>3513.6300048828125</v>
      </c>
    </row>
    <row r="234" spans="1:11" ht="14.4" customHeight="1" x14ac:dyDescent="0.3">
      <c r="A234" s="472" t="s">
        <v>420</v>
      </c>
      <c r="B234" s="473" t="s">
        <v>421</v>
      </c>
      <c r="C234" s="474" t="s">
        <v>535</v>
      </c>
      <c r="D234" s="475" t="s">
        <v>536</v>
      </c>
      <c r="E234" s="474" t="s">
        <v>538</v>
      </c>
      <c r="F234" s="475" t="s">
        <v>539</v>
      </c>
      <c r="G234" s="474" t="s">
        <v>971</v>
      </c>
      <c r="H234" s="474" t="s">
        <v>972</v>
      </c>
      <c r="I234" s="477">
        <v>1937.4599609375</v>
      </c>
      <c r="J234" s="477">
        <v>1</v>
      </c>
      <c r="K234" s="478">
        <v>1937.4599609375</v>
      </c>
    </row>
    <row r="235" spans="1:11" ht="14.4" customHeight="1" x14ac:dyDescent="0.3">
      <c r="A235" s="472" t="s">
        <v>420</v>
      </c>
      <c r="B235" s="473" t="s">
        <v>421</v>
      </c>
      <c r="C235" s="474" t="s">
        <v>535</v>
      </c>
      <c r="D235" s="475" t="s">
        <v>536</v>
      </c>
      <c r="E235" s="474" t="s">
        <v>538</v>
      </c>
      <c r="F235" s="475" t="s">
        <v>539</v>
      </c>
      <c r="G235" s="474" t="s">
        <v>762</v>
      </c>
      <c r="H235" s="474" t="s">
        <v>763</v>
      </c>
      <c r="I235" s="477">
        <v>617.09731674194336</v>
      </c>
      <c r="J235" s="477">
        <v>140</v>
      </c>
      <c r="K235" s="478">
        <v>86393.93994140625</v>
      </c>
    </row>
    <row r="236" spans="1:11" ht="14.4" customHeight="1" x14ac:dyDescent="0.3">
      <c r="A236" s="472" t="s">
        <v>420</v>
      </c>
      <c r="B236" s="473" t="s">
        <v>421</v>
      </c>
      <c r="C236" s="474" t="s">
        <v>535</v>
      </c>
      <c r="D236" s="475" t="s">
        <v>536</v>
      </c>
      <c r="E236" s="474" t="s">
        <v>538</v>
      </c>
      <c r="F236" s="475" t="s">
        <v>539</v>
      </c>
      <c r="G236" s="474" t="s">
        <v>973</v>
      </c>
      <c r="H236" s="474" t="s">
        <v>974</v>
      </c>
      <c r="I236" s="477">
        <v>1538.5166829427083</v>
      </c>
      <c r="J236" s="477">
        <v>7</v>
      </c>
      <c r="K236" s="478">
        <v>10754.47998046875</v>
      </c>
    </row>
    <row r="237" spans="1:11" ht="14.4" customHeight="1" x14ac:dyDescent="0.3">
      <c r="A237" s="472" t="s">
        <v>420</v>
      </c>
      <c r="B237" s="473" t="s">
        <v>421</v>
      </c>
      <c r="C237" s="474" t="s">
        <v>535</v>
      </c>
      <c r="D237" s="475" t="s">
        <v>536</v>
      </c>
      <c r="E237" s="474" t="s">
        <v>538</v>
      </c>
      <c r="F237" s="475" t="s">
        <v>539</v>
      </c>
      <c r="G237" s="474" t="s">
        <v>808</v>
      </c>
      <c r="H237" s="474" t="s">
        <v>809</v>
      </c>
      <c r="I237" s="477">
        <v>374.5</v>
      </c>
      <c r="J237" s="477">
        <v>3</v>
      </c>
      <c r="K237" s="478">
        <v>1123.5</v>
      </c>
    </row>
    <row r="238" spans="1:11" ht="14.4" customHeight="1" x14ac:dyDescent="0.3">
      <c r="A238" s="472" t="s">
        <v>420</v>
      </c>
      <c r="B238" s="473" t="s">
        <v>421</v>
      </c>
      <c r="C238" s="474" t="s">
        <v>535</v>
      </c>
      <c r="D238" s="475" t="s">
        <v>536</v>
      </c>
      <c r="E238" s="474" t="s">
        <v>538</v>
      </c>
      <c r="F238" s="475" t="s">
        <v>539</v>
      </c>
      <c r="G238" s="474" t="s">
        <v>975</v>
      </c>
      <c r="H238" s="474" t="s">
        <v>976</v>
      </c>
      <c r="I238" s="477">
        <v>1718.7750244140625</v>
      </c>
      <c r="J238" s="477">
        <v>2</v>
      </c>
      <c r="K238" s="478">
        <v>3437.550048828125</v>
      </c>
    </row>
    <row r="239" spans="1:11" ht="14.4" customHeight="1" x14ac:dyDescent="0.3">
      <c r="A239" s="472" t="s">
        <v>420</v>
      </c>
      <c r="B239" s="473" t="s">
        <v>421</v>
      </c>
      <c r="C239" s="474" t="s">
        <v>535</v>
      </c>
      <c r="D239" s="475" t="s">
        <v>536</v>
      </c>
      <c r="E239" s="474" t="s">
        <v>538</v>
      </c>
      <c r="F239" s="475" t="s">
        <v>539</v>
      </c>
      <c r="G239" s="474" t="s">
        <v>820</v>
      </c>
      <c r="H239" s="474" t="s">
        <v>821</v>
      </c>
      <c r="I239" s="477">
        <v>495.8599853515625</v>
      </c>
      <c r="J239" s="477">
        <v>1</v>
      </c>
      <c r="K239" s="478">
        <v>495.8599853515625</v>
      </c>
    </row>
    <row r="240" spans="1:11" ht="14.4" customHeight="1" x14ac:dyDescent="0.3">
      <c r="A240" s="472" t="s">
        <v>420</v>
      </c>
      <c r="B240" s="473" t="s">
        <v>421</v>
      </c>
      <c r="C240" s="474" t="s">
        <v>535</v>
      </c>
      <c r="D240" s="475" t="s">
        <v>536</v>
      </c>
      <c r="E240" s="474" t="s">
        <v>538</v>
      </c>
      <c r="F240" s="475" t="s">
        <v>539</v>
      </c>
      <c r="G240" s="474" t="s">
        <v>977</v>
      </c>
      <c r="H240" s="474" t="s">
        <v>978</v>
      </c>
      <c r="I240" s="477">
        <v>1394</v>
      </c>
      <c r="J240" s="477">
        <v>1</v>
      </c>
      <c r="K240" s="478">
        <v>1394</v>
      </c>
    </row>
    <row r="241" spans="1:11" ht="14.4" customHeight="1" x14ac:dyDescent="0.3">
      <c r="A241" s="472" t="s">
        <v>420</v>
      </c>
      <c r="B241" s="473" t="s">
        <v>421</v>
      </c>
      <c r="C241" s="474" t="s">
        <v>535</v>
      </c>
      <c r="D241" s="475" t="s">
        <v>536</v>
      </c>
      <c r="E241" s="474" t="s">
        <v>884</v>
      </c>
      <c r="F241" s="475" t="s">
        <v>885</v>
      </c>
      <c r="G241" s="474" t="s">
        <v>979</v>
      </c>
      <c r="H241" s="474" t="s">
        <v>980</v>
      </c>
      <c r="I241" s="477">
        <v>0.31000000238418579</v>
      </c>
      <c r="J241" s="477">
        <v>2000</v>
      </c>
      <c r="K241" s="478">
        <v>620</v>
      </c>
    </row>
    <row r="242" spans="1:11" ht="14.4" customHeight="1" x14ac:dyDescent="0.3">
      <c r="A242" s="472" t="s">
        <v>420</v>
      </c>
      <c r="B242" s="473" t="s">
        <v>421</v>
      </c>
      <c r="C242" s="474" t="s">
        <v>535</v>
      </c>
      <c r="D242" s="475" t="s">
        <v>536</v>
      </c>
      <c r="E242" s="474" t="s">
        <v>884</v>
      </c>
      <c r="F242" s="475" t="s">
        <v>885</v>
      </c>
      <c r="G242" s="474" t="s">
        <v>892</v>
      </c>
      <c r="H242" s="474" t="s">
        <v>893</v>
      </c>
      <c r="I242" s="477">
        <v>260.29998779296875</v>
      </c>
      <c r="J242" s="477">
        <v>8</v>
      </c>
      <c r="K242" s="478">
        <v>2082.39990234375</v>
      </c>
    </row>
    <row r="243" spans="1:11" ht="14.4" customHeight="1" x14ac:dyDescent="0.3">
      <c r="A243" s="472" t="s">
        <v>420</v>
      </c>
      <c r="B243" s="473" t="s">
        <v>421</v>
      </c>
      <c r="C243" s="474" t="s">
        <v>535</v>
      </c>
      <c r="D243" s="475" t="s">
        <v>536</v>
      </c>
      <c r="E243" s="474" t="s">
        <v>931</v>
      </c>
      <c r="F243" s="475" t="s">
        <v>932</v>
      </c>
      <c r="G243" s="474" t="s">
        <v>933</v>
      </c>
      <c r="H243" s="474" t="s">
        <v>949</v>
      </c>
      <c r="I243" s="477">
        <v>0.62999999523162842</v>
      </c>
      <c r="J243" s="477">
        <v>400</v>
      </c>
      <c r="K243" s="478">
        <v>252</v>
      </c>
    </row>
    <row r="244" spans="1:11" ht="14.4" customHeight="1" x14ac:dyDescent="0.3">
      <c r="A244" s="472" t="s">
        <v>420</v>
      </c>
      <c r="B244" s="473" t="s">
        <v>421</v>
      </c>
      <c r="C244" s="474" t="s">
        <v>535</v>
      </c>
      <c r="D244" s="475" t="s">
        <v>536</v>
      </c>
      <c r="E244" s="474" t="s">
        <v>931</v>
      </c>
      <c r="F244" s="475" t="s">
        <v>932</v>
      </c>
      <c r="G244" s="474" t="s">
        <v>935</v>
      </c>
      <c r="H244" s="474" t="s">
        <v>950</v>
      </c>
      <c r="I244" s="477">
        <v>0.62999999523162842</v>
      </c>
      <c r="J244" s="477">
        <v>2800</v>
      </c>
      <c r="K244" s="478">
        <v>1764</v>
      </c>
    </row>
    <row r="245" spans="1:11" ht="14.4" customHeight="1" thickBot="1" x14ac:dyDescent="0.35">
      <c r="A245" s="479" t="s">
        <v>420</v>
      </c>
      <c r="B245" s="480" t="s">
        <v>421</v>
      </c>
      <c r="C245" s="481" t="s">
        <v>535</v>
      </c>
      <c r="D245" s="482" t="s">
        <v>536</v>
      </c>
      <c r="E245" s="481" t="s">
        <v>931</v>
      </c>
      <c r="F245" s="482" t="s">
        <v>932</v>
      </c>
      <c r="G245" s="481" t="s">
        <v>937</v>
      </c>
      <c r="H245" s="481" t="s">
        <v>951</v>
      </c>
      <c r="I245" s="484">
        <v>0.62999999523162842</v>
      </c>
      <c r="J245" s="484">
        <v>800</v>
      </c>
      <c r="K245" s="485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222</v>
      </c>
      <c r="Q3" s="384"/>
      <c r="R3" s="384"/>
      <c r="S3" s="385"/>
    </row>
    <row r="4" spans="1:19" ht="15" thickBot="1" x14ac:dyDescent="0.35">
      <c r="A4" s="397">
        <v>2018</v>
      </c>
      <c r="B4" s="398"/>
      <c r="C4" s="399" t="s">
        <v>221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220</v>
      </c>
      <c r="J4" s="395" t="s">
        <v>160</v>
      </c>
      <c r="K4" s="373" t="s">
        <v>219</v>
      </c>
      <c r="L4" s="374"/>
      <c r="M4" s="374"/>
      <c r="N4" s="375"/>
      <c r="O4" s="376" t="s">
        <v>218</v>
      </c>
      <c r="P4" s="365" t="s">
        <v>217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216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215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46.983333333333348</v>
      </c>
      <c r="D6" s="288"/>
      <c r="E6" s="288"/>
      <c r="F6" s="287"/>
      <c r="G6" s="289">
        <f ca="1">SUM(Tabulka[05 h_vram])/2</f>
        <v>79357.8</v>
      </c>
      <c r="H6" s="288">
        <f ca="1">SUM(Tabulka[06 h_naduv])/2</f>
        <v>30</v>
      </c>
      <c r="I6" s="288">
        <f ca="1">SUM(Tabulka[07 h_nadzk])/2</f>
        <v>26</v>
      </c>
      <c r="J6" s="287">
        <f ca="1">SUM(Tabulka[08 h_oon])/2</f>
        <v>2688</v>
      </c>
      <c r="K6" s="289">
        <f ca="1">SUM(Tabulka[09 m_kl])/2</f>
        <v>0</v>
      </c>
      <c r="L6" s="288">
        <f ca="1">SUM(Tabulka[10 m_gr])/2</f>
        <v>666000</v>
      </c>
      <c r="M6" s="288">
        <f ca="1">SUM(Tabulka[11 m_jo])/2</f>
        <v>1810806</v>
      </c>
      <c r="N6" s="288">
        <f ca="1">SUM(Tabulka[12 m_oc])/2</f>
        <v>2476806</v>
      </c>
      <c r="O6" s="287">
        <f ca="1">SUM(Tabulka[13 m_sk])/2</f>
        <v>26039240</v>
      </c>
      <c r="P6" s="286">
        <f ca="1">SUM(Tabulka[14_vzsk])/2</f>
        <v>139202</v>
      </c>
      <c r="Q6" s="286">
        <f ca="1">SUM(Tabulka[15_vzpl])/2</f>
        <v>107503.63828040894</v>
      </c>
      <c r="R6" s="285">
        <f ca="1">IF(Q6=0,0,P6/Q6)</f>
        <v>1.2948585017830756</v>
      </c>
      <c r="S6" s="284">
        <f ca="1">Q6-P6</f>
        <v>-31698.361719591063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14.650000000000004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25072.800000000003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571000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812700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1383700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13236406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41879.893061387753</v>
      </c>
      <c r="R8" s="268">
        <f ca="1">IF(Tabulka[[#This Row],[15_vzpl]]=0,"",Tabulka[[#This Row],[14_vzsk]]/Tabulka[[#This Row],[15_vzpl]])</f>
        <v>1.8065948709347752</v>
      </c>
      <c r="S8" s="267">
        <f ca="1">IF(Tabulka[[#This Row],[15_vzpl]]-Tabulka[[#This Row],[14_vzsk]]=0,"",Tabulka[[#This Row],[15_vzpl]]-Tabulka[[#This Row],[14_vzsk]])</f>
        <v>-33780.106938612247</v>
      </c>
    </row>
    <row r="9" spans="1:19" x14ac:dyDescent="0.3">
      <c r="A9" s="266">
        <v>99</v>
      </c>
      <c r="B9" s="265" t="s">
        <v>999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2.0500000000000003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3772.8000000000006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31836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70836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1039751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41879.893061387753</v>
      </c>
      <c r="R9" s="268">
        <f ca="1">IF(Tabulka[[#This Row],[15_vzpl]]=0,"",Tabulka[[#This Row],[14_vzsk]]/Tabulka[[#This Row],[15_vzpl]])</f>
        <v>1.8065948709347752</v>
      </c>
      <c r="S9" s="267">
        <f ca="1">IF(Tabulka[[#This Row],[15_vzpl]]-Tabulka[[#This Row],[14_vzsk]]=0,"",Tabulka[[#This Row],[15_vzpl]]-Tabulka[[#This Row],[14_vzsk]])</f>
        <v>-33780.106938612247</v>
      </c>
    </row>
    <row r="10" spans="1:19" x14ac:dyDescent="0.3">
      <c r="A10" s="266">
        <v>100</v>
      </c>
      <c r="B10" s="265" t="s">
        <v>1000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2.2333333333333334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4133.6000000000004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55161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109161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1421184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>
        <v>101</v>
      </c>
      <c r="B11" s="265" t="s">
        <v>1001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10.366666666666669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17166.399999999998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478000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725703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1203703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10775471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3">
      <c r="A12" s="266" t="s">
        <v>982</v>
      </c>
      <c r="B12" s="265"/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5.0333333333333341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8754.4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105930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136930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2440926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55623.745219021184</v>
      </c>
      <c r="R12" s="268">
        <f ca="1">IF(Tabulka[[#This Row],[15_vzpl]]=0,"",Tabulka[[#This Row],[14_vzsk]]/Tabulka[[#This Row],[15_vzpl]])</f>
        <v>0.84388420476132053</v>
      </c>
      <c r="S12" s="267">
        <f ca="1">IF(Tabulka[[#This Row],[15_vzpl]]-Tabulka[[#This Row],[14_vzsk]]=0,"",Tabulka[[#This Row],[15_vzpl]]-Tabulka[[#This Row],[14_vzsk]])</f>
        <v>8683.7452190211843</v>
      </c>
    </row>
    <row r="13" spans="1:19" x14ac:dyDescent="0.3">
      <c r="A13" s="266">
        <v>526</v>
      </c>
      <c r="B13" s="265" t="s">
        <v>1002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4.9333333333333345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8549.6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105930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136930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2421248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55623.745219021184</v>
      </c>
      <c r="R13" s="268">
        <f ca="1">IF(Tabulka[[#This Row],[15_vzpl]]=0,"",Tabulka[[#This Row],[14_vzsk]]/Tabulka[[#This Row],[15_vzpl]])</f>
        <v>0.84388420476132053</v>
      </c>
      <c r="S13" s="267">
        <f ca="1">IF(Tabulka[[#This Row],[15_vzpl]]-Tabulka[[#This Row],[14_vzsk]]=0,"",Tabulka[[#This Row],[15_vzpl]]-Tabulka[[#This Row],[14_vzsk]])</f>
        <v>8683.7452190211843</v>
      </c>
    </row>
    <row r="14" spans="1:19" x14ac:dyDescent="0.3">
      <c r="A14" s="266">
        <v>746</v>
      </c>
      <c r="B14" s="265" t="s">
        <v>1003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204.79999999999998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19678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3">
      <c r="A15" s="266" t="s">
        <v>983</v>
      </c>
      <c r="B15" s="265"/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23.300000000000008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38442.600000000006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812910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876910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8861688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16602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5" s="268">
        <f ca="1">IF(Tabulka[[#This Row],[15_vzpl]]=0,"",Tabulka[[#This Row],[14_vzsk]]/Tabulka[[#This Row],[15_vzpl]])</f>
        <v>1.6601999999999999</v>
      </c>
      <c r="S15" s="267">
        <f ca="1">IF(Tabulka[[#This Row],[15_vzpl]]-Tabulka[[#This Row],[14_vzsk]]=0,"",Tabulka[[#This Row],[15_vzpl]]-Tabulka[[#This Row],[14_vzsk]])</f>
        <v>-6602</v>
      </c>
    </row>
    <row r="16" spans="1:19" x14ac:dyDescent="0.3">
      <c r="A16" s="266">
        <v>303</v>
      </c>
      <c r="B16" s="265" t="s">
        <v>1004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16602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6" s="268">
        <f ca="1">IF(Tabulka[[#This Row],[15_vzpl]]=0,"",Tabulka[[#This Row],[14_vzsk]]/Tabulka[[#This Row],[15_vzpl]])</f>
        <v>1.6601999999999999</v>
      </c>
      <c r="S16" s="267">
        <f ca="1">IF(Tabulka[[#This Row],[15_vzpl]]-Tabulka[[#This Row],[14_vzsk]]=0,"",Tabulka[[#This Row],[15_vzpl]]-Tabulka[[#This Row],[14_vzsk]])</f>
        <v>-6602</v>
      </c>
    </row>
    <row r="17" spans="1:19" x14ac:dyDescent="0.3">
      <c r="A17" s="266">
        <v>409</v>
      </c>
      <c r="B17" s="265" t="s">
        <v>1005</v>
      </c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17.300000000000004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28829.600000000002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642429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706429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7242395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8" t="str">
        <f ca="1">IF(Tabulka[[#This Row],[15_vzpl]]=0,"",Tabulka[[#This Row],[14_vzsk]]/Tabulka[[#This Row],[15_vzpl]])</f>
        <v/>
      </c>
      <c r="S17" s="267" t="str">
        <f ca="1">IF(Tabulka[[#This Row],[15_vzpl]]-Tabulka[[#This Row],[14_vzsk]]=0,"",Tabulka[[#This Row],[15_vzpl]]-Tabulka[[#This Row],[14_vzsk]])</f>
        <v/>
      </c>
    </row>
    <row r="18" spans="1:19" x14ac:dyDescent="0.3">
      <c r="A18" s="266">
        <v>630</v>
      </c>
      <c r="B18" s="265" t="s">
        <v>1006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28657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28657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257847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s="266">
        <v>642</v>
      </c>
      <c r="B19" s="265" t="s">
        <v>1007</v>
      </c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141824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141824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1361446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8" t="str">
        <f ca="1">IF(Tabulka[[#This Row],[15_vzpl]]=0,"",Tabulka[[#This Row],[14_vzsk]]/Tabulka[[#This Row],[15_vzpl]])</f>
        <v/>
      </c>
      <c r="S19" s="267" t="str">
        <f ca="1">IF(Tabulka[[#This Row],[15_vzpl]]-Tabulka[[#This Row],[14_vzsk]]=0,"",Tabulka[[#This Row],[15_vzpl]]-Tabulka[[#This Row],[14_vzsk]])</f>
        <v/>
      </c>
    </row>
    <row r="20" spans="1:19" x14ac:dyDescent="0.3">
      <c r="A20" s="266" t="s">
        <v>984</v>
      </c>
      <c r="B20" s="265"/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7088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79266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79266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1469020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8" t="str">
        <f ca="1">IF(Tabulka[[#This Row],[15_vzpl]]=0,"",Tabulka[[#This Row],[14_vzsk]]/Tabulka[[#This Row],[15_vzpl]])</f>
        <v/>
      </c>
      <c r="S20" s="267" t="str">
        <f ca="1">IF(Tabulka[[#This Row],[15_vzpl]]-Tabulka[[#This Row],[14_vzsk]]=0,"",Tabulka[[#This Row],[15_vzpl]]-Tabulka[[#This Row],[14_vzsk]])</f>
        <v/>
      </c>
    </row>
    <row r="21" spans="1:19" x14ac:dyDescent="0.3">
      <c r="A21" s="266">
        <v>30</v>
      </c>
      <c r="B21" s="265" t="s">
        <v>1008</v>
      </c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7088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79266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79266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1469020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3">
      <c r="A22" s="266" t="s">
        <v>992</v>
      </c>
      <c r="B22" s="265"/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31200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3">
      <c r="A23" s="266">
        <v>0</v>
      </c>
      <c r="B23" s="265" t="s">
        <v>1009</v>
      </c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31200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224</v>
      </c>
    </row>
    <row r="25" spans="1:19" x14ac:dyDescent="0.3">
      <c r="A25" s="99" t="s">
        <v>138</v>
      </c>
    </row>
    <row r="26" spans="1:19" x14ac:dyDescent="0.3">
      <c r="A26" s="100" t="s">
        <v>194</v>
      </c>
    </row>
    <row r="27" spans="1:19" x14ac:dyDescent="0.3">
      <c r="A27" s="258" t="s">
        <v>193</v>
      </c>
    </row>
    <row r="28" spans="1:19" x14ac:dyDescent="0.3">
      <c r="A28" s="215" t="s">
        <v>166</v>
      </c>
    </row>
    <row r="29" spans="1:19" x14ac:dyDescent="0.3">
      <c r="A29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998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2018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14.2</v>
      </c>
      <c r="F4" s="295"/>
      <c r="G4" s="295"/>
      <c r="H4" s="295"/>
      <c r="I4" s="295">
        <v>2388</v>
      </c>
      <c r="J4" s="295"/>
      <c r="K4" s="295"/>
      <c r="L4" s="295">
        <v>216</v>
      </c>
      <c r="M4" s="295"/>
      <c r="N4" s="295"/>
      <c r="O4" s="295">
        <v>25000</v>
      </c>
      <c r="P4" s="295">
        <v>25000</v>
      </c>
      <c r="Q4" s="295">
        <v>1035304</v>
      </c>
      <c r="R4" s="295"/>
      <c r="S4" s="295">
        <v>3489.9910884489796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1.8</v>
      </c>
      <c r="I5">
        <v>315.2</v>
      </c>
      <c r="Q5">
        <v>76101</v>
      </c>
      <c r="S5">
        <v>3489.9910884489796</v>
      </c>
    </row>
    <row r="6" spans="1:19" x14ac:dyDescent="0.3">
      <c r="A6" s="302" t="s">
        <v>146</v>
      </c>
      <c r="B6" s="301">
        <v>3</v>
      </c>
      <c r="C6">
        <v>1</v>
      </c>
      <c r="D6">
        <v>100</v>
      </c>
      <c r="E6">
        <v>3.2</v>
      </c>
      <c r="I6">
        <v>588.79999999999995</v>
      </c>
      <c r="Q6">
        <v>164632</v>
      </c>
    </row>
    <row r="7" spans="1:19" x14ac:dyDescent="0.3">
      <c r="A7" s="300" t="s">
        <v>147</v>
      </c>
      <c r="B7" s="299">
        <v>4</v>
      </c>
      <c r="C7">
        <v>1</v>
      </c>
      <c r="D7">
        <v>101</v>
      </c>
      <c r="E7">
        <v>9.1999999999999993</v>
      </c>
      <c r="I7">
        <v>1484</v>
      </c>
      <c r="L7">
        <v>216</v>
      </c>
      <c r="O7">
        <v>25000</v>
      </c>
      <c r="P7">
        <v>25000</v>
      </c>
      <c r="Q7">
        <v>794571</v>
      </c>
    </row>
    <row r="8" spans="1:19" x14ac:dyDescent="0.3">
      <c r="A8" s="302" t="s">
        <v>148</v>
      </c>
      <c r="B8" s="301">
        <v>5</v>
      </c>
      <c r="C8">
        <v>1</v>
      </c>
      <c r="D8" t="s">
        <v>982</v>
      </c>
      <c r="E8">
        <v>4.1999999999999993</v>
      </c>
      <c r="I8">
        <v>716</v>
      </c>
      <c r="Q8">
        <v>175963</v>
      </c>
      <c r="S8">
        <v>4635.3121015850975</v>
      </c>
    </row>
    <row r="9" spans="1:19" x14ac:dyDescent="0.3">
      <c r="A9" s="300" t="s">
        <v>149</v>
      </c>
      <c r="B9" s="299">
        <v>6</v>
      </c>
      <c r="C9">
        <v>1</v>
      </c>
      <c r="D9">
        <v>526</v>
      </c>
      <c r="E9">
        <v>4.0999999999999996</v>
      </c>
      <c r="I9">
        <v>697.6</v>
      </c>
      <c r="Q9">
        <v>171941</v>
      </c>
      <c r="S9">
        <v>4635.3121015850975</v>
      </c>
    </row>
    <row r="10" spans="1:19" x14ac:dyDescent="0.3">
      <c r="A10" s="302" t="s">
        <v>150</v>
      </c>
      <c r="B10" s="301">
        <v>7</v>
      </c>
      <c r="C10">
        <v>1</v>
      </c>
      <c r="D10">
        <v>746</v>
      </c>
      <c r="E10">
        <v>0.1</v>
      </c>
      <c r="I10">
        <v>18.399999999999999</v>
      </c>
      <c r="Q10">
        <v>4022</v>
      </c>
    </row>
    <row r="11" spans="1:19" x14ac:dyDescent="0.3">
      <c r="A11" s="300" t="s">
        <v>151</v>
      </c>
      <c r="B11" s="299">
        <v>8</v>
      </c>
      <c r="C11">
        <v>1</v>
      </c>
      <c r="D11" t="s">
        <v>983</v>
      </c>
      <c r="E11">
        <v>23.3</v>
      </c>
      <c r="I11">
        <v>3691.2</v>
      </c>
      <c r="L11">
        <v>10</v>
      </c>
      <c r="O11">
        <v>750</v>
      </c>
      <c r="P11">
        <v>750</v>
      </c>
      <c r="Q11">
        <v>693586</v>
      </c>
      <c r="S11">
        <v>833.33333333333337</v>
      </c>
    </row>
    <row r="12" spans="1:19" x14ac:dyDescent="0.3">
      <c r="A12" s="302" t="s">
        <v>152</v>
      </c>
      <c r="B12" s="301">
        <v>9</v>
      </c>
      <c r="C12">
        <v>1</v>
      </c>
      <c r="D12">
        <v>303</v>
      </c>
      <c r="S12">
        <v>833.33333333333337</v>
      </c>
    </row>
    <row r="13" spans="1:19" x14ac:dyDescent="0.3">
      <c r="A13" s="300" t="s">
        <v>153</v>
      </c>
      <c r="B13" s="299">
        <v>10</v>
      </c>
      <c r="C13">
        <v>1</v>
      </c>
      <c r="D13">
        <v>409</v>
      </c>
      <c r="E13">
        <v>17.3</v>
      </c>
      <c r="I13">
        <v>2723.2</v>
      </c>
      <c r="L13">
        <v>10</v>
      </c>
      <c r="O13">
        <v>750</v>
      </c>
      <c r="P13">
        <v>750</v>
      </c>
      <c r="Q13">
        <v>556669</v>
      </c>
    </row>
    <row r="14" spans="1:19" x14ac:dyDescent="0.3">
      <c r="A14" s="302" t="s">
        <v>154</v>
      </c>
      <c r="B14" s="301">
        <v>11</v>
      </c>
      <c r="C14">
        <v>1</v>
      </c>
      <c r="D14">
        <v>630</v>
      </c>
      <c r="E14">
        <v>1</v>
      </c>
      <c r="I14">
        <v>160</v>
      </c>
      <c r="Q14">
        <v>22452</v>
      </c>
    </row>
    <row r="15" spans="1:19" x14ac:dyDescent="0.3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808</v>
      </c>
      <c r="Q15">
        <v>114465</v>
      </c>
    </row>
    <row r="16" spans="1:19" x14ac:dyDescent="0.3">
      <c r="A16" s="298" t="s">
        <v>143</v>
      </c>
      <c r="B16" s="297">
        <v>2018</v>
      </c>
      <c r="C16">
        <v>1</v>
      </c>
      <c r="D16" t="s">
        <v>984</v>
      </c>
      <c r="E16">
        <v>4</v>
      </c>
      <c r="I16">
        <v>480</v>
      </c>
      <c r="O16">
        <v>10092</v>
      </c>
      <c r="P16">
        <v>10092</v>
      </c>
      <c r="Q16">
        <v>98840</v>
      </c>
    </row>
    <row r="17" spans="3:19" x14ac:dyDescent="0.3">
      <c r="C17">
        <v>1</v>
      </c>
      <c r="D17">
        <v>30</v>
      </c>
      <c r="E17">
        <v>4</v>
      </c>
      <c r="I17">
        <v>480</v>
      </c>
      <c r="O17">
        <v>10092</v>
      </c>
      <c r="P17">
        <v>10092</v>
      </c>
      <c r="Q17">
        <v>98840</v>
      </c>
    </row>
    <row r="18" spans="3:19" x14ac:dyDescent="0.3">
      <c r="C18" t="s">
        <v>985</v>
      </c>
      <c r="E18">
        <v>45.7</v>
      </c>
      <c r="I18">
        <v>7275.2</v>
      </c>
      <c r="L18">
        <v>226</v>
      </c>
      <c r="O18">
        <v>35842</v>
      </c>
      <c r="P18">
        <v>35842</v>
      </c>
      <c r="Q18">
        <v>2003693</v>
      </c>
      <c r="S18">
        <v>8958.6365233674114</v>
      </c>
    </row>
    <row r="19" spans="3:19" x14ac:dyDescent="0.3">
      <c r="C19">
        <v>2</v>
      </c>
      <c r="D19" t="s">
        <v>195</v>
      </c>
      <c r="E19">
        <v>14.2</v>
      </c>
      <c r="I19">
        <v>1995.6</v>
      </c>
      <c r="L19">
        <v>208</v>
      </c>
      <c r="Q19">
        <v>944797</v>
      </c>
      <c r="R19">
        <v>44560</v>
      </c>
      <c r="S19">
        <v>3489.9910884489796</v>
      </c>
    </row>
    <row r="20" spans="3:19" x14ac:dyDescent="0.3">
      <c r="C20">
        <v>2</v>
      </c>
      <c r="D20">
        <v>99</v>
      </c>
      <c r="E20">
        <v>1.8</v>
      </c>
      <c r="I20">
        <v>264</v>
      </c>
      <c r="Q20">
        <v>66153</v>
      </c>
      <c r="R20">
        <v>44560</v>
      </c>
      <c r="S20">
        <v>3489.9910884489796</v>
      </c>
    </row>
    <row r="21" spans="3:19" x14ac:dyDescent="0.3">
      <c r="C21">
        <v>2</v>
      </c>
      <c r="D21">
        <v>100</v>
      </c>
      <c r="E21">
        <v>3.2</v>
      </c>
      <c r="I21">
        <v>472</v>
      </c>
      <c r="Q21">
        <v>162685</v>
      </c>
    </row>
    <row r="22" spans="3:19" x14ac:dyDescent="0.3">
      <c r="C22">
        <v>2</v>
      </c>
      <c r="D22">
        <v>101</v>
      </c>
      <c r="E22">
        <v>9.1999999999999993</v>
      </c>
      <c r="I22">
        <v>1259.5999999999999</v>
      </c>
      <c r="L22">
        <v>208</v>
      </c>
      <c r="Q22">
        <v>715959</v>
      </c>
    </row>
    <row r="23" spans="3:19" x14ac:dyDescent="0.3">
      <c r="C23">
        <v>2</v>
      </c>
      <c r="D23" t="s">
        <v>982</v>
      </c>
      <c r="E23">
        <v>4.1999999999999993</v>
      </c>
      <c r="I23">
        <v>551.20000000000005</v>
      </c>
      <c r="Q23">
        <v>167471</v>
      </c>
      <c r="R23">
        <v>800</v>
      </c>
      <c r="S23">
        <v>4635.3121015850975</v>
      </c>
    </row>
    <row r="24" spans="3:19" x14ac:dyDescent="0.3">
      <c r="C24">
        <v>2</v>
      </c>
      <c r="D24">
        <v>526</v>
      </c>
      <c r="E24">
        <v>4.0999999999999996</v>
      </c>
      <c r="I24">
        <v>535.20000000000005</v>
      </c>
      <c r="Q24">
        <v>166649</v>
      </c>
      <c r="R24">
        <v>800</v>
      </c>
      <c r="S24">
        <v>4635.3121015850975</v>
      </c>
    </row>
    <row r="25" spans="3:19" x14ac:dyDescent="0.3">
      <c r="C25">
        <v>2</v>
      </c>
      <c r="D25">
        <v>746</v>
      </c>
      <c r="E25">
        <v>0.1</v>
      </c>
      <c r="I25">
        <v>16</v>
      </c>
      <c r="Q25">
        <v>822</v>
      </c>
    </row>
    <row r="26" spans="3:19" x14ac:dyDescent="0.3">
      <c r="C26">
        <v>2</v>
      </c>
      <c r="D26" t="s">
        <v>983</v>
      </c>
      <c r="E26">
        <v>23.3</v>
      </c>
      <c r="I26">
        <v>3136</v>
      </c>
      <c r="L26">
        <v>10</v>
      </c>
      <c r="O26">
        <v>12828</v>
      </c>
      <c r="P26">
        <v>12828</v>
      </c>
      <c r="Q26">
        <v>668554</v>
      </c>
      <c r="S26">
        <v>833.33333333333337</v>
      </c>
    </row>
    <row r="27" spans="3:19" x14ac:dyDescent="0.3">
      <c r="C27">
        <v>2</v>
      </c>
      <c r="D27">
        <v>303</v>
      </c>
      <c r="S27">
        <v>833.33333333333337</v>
      </c>
    </row>
    <row r="28" spans="3:19" x14ac:dyDescent="0.3">
      <c r="C28">
        <v>2</v>
      </c>
      <c r="D28">
        <v>409</v>
      </c>
      <c r="E28">
        <v>17.3</v>
      </c>
      <c r="I28">
        <v>2344</v>
      </c>
      <c r="L28">
        <v>10</v>
      </c>
      <c r="O28">
        <v>10600</v>
      </c>
      <c r="P28">
        <v>10600</v>
      </c>
      <c r="Q28">
        <v>543298</v>
      </c>
    </row>
    <row r="29" spans="3:19" x14ac:dyDescent="0.3">
      <c r="C29">
        <v>2</v>
      </c>
      <c r="D29">
        <v>630</v>
      </c>
      <c r="E29">
        <v>1</v>
      </c>
      <c r="I29">
        <v>152</v>
      </c>
      <c r="O29">
        <v>2228</v>
      </c>
      <c r="P29">
        <v>2228</v>
      </c>
      <c r="Q29">
        <v>24321</v>
      </c>
    </row>
    <row r="30" spans="3:19" x14ac:dyDescent="0.3">
      <c r="C30">
        <v>2</v>
      </c>
      <c r="D30">
        <v>642</v>
      </c>
      <c r="E30">
        <v>5</v>
      </c>
      <c r="I30">
        <v>640</v>
      </c>
      <c r="Q30">
        <v>100935</v>
      </c>
    </row>
    <row r="31" spans="3:19" x14ac:dyDescent="0.3">
      <c r="C31">
        <v>2</v>
      </c>
      <c r="D31" t="s">
        <v>984</v>
      </c>
      <c r="E31">
        <v>4</v>
      </c>
      <c r="I31">
        <v>624</v>
      </c>
      <c r="Q31">
        <v>113611</v>
      </c>
    </row>
    <row r="32" spans="3:19" x14ac:dyDescent="0.3">
      <c r="C32">
        <v>2</v>
      </c>
      <c r="D32">
        <v>30</v>
      </c>
      <c r="E32">
        <v>4</v>
      </c>
      <c r="I32">
        <v>624</v>
      </c>
      <c r="Q32">
        <v>113611</v>
      </c>
    </row>
    <row r="33" spans="3:19" x14ac:dyDescent="0.3">
      <c r="C33" t="s">
        <v>986</v>
      </c>
      <c r="E33">
        <v>45.7</v>
      </c>
      <c r="I33">
        <v>6306.8</v>
      </c>
      <c r="L33">
        <v>218</v>
      </c>
      <c r="O33">
        <v>12828</v>
      </c>
      <c r="P33">
        <v>12828</v>
      </c>
      <c r="Q33">
        <v>1894433</v>
      </c>
      <c r="R33">
        <v>45360</v>
      </c>
      <c r="S33">
        <v>8958.6365233674114</v>
      </c>
    </row>
    <row r="34" spans="3:19" x14ac:dyDescent="0.3">
      <c r="C34">
        <v>3</v>
      </c>
      <c r="D34" t="s">
        <v>195</v>
      </c>
      <c r="E34">
        <v>14.2</v>
      </c>
      <c r="I34">
        <v>2088.8000000000002</v>
      </c>
      <c r="J34">
        <v>4</v>
      </c>
      <c r="K34">
        <v>4</v>
      </c>
      <c r="L34">
        <v>220</v>
      </c>
      <c r="Q34">
        <v>963039</v>
      </c>
      <c r="R34">
        <v>300</v>
      </c>
      <c r="S34">
        <v>3489.9910884489796</v>
      </c>
    </row>
    <row r="35" spans="3:19" x14ac:dyDescent="0.3">
      <c r="C35">
        <v>3</v>
      </c>
      <c r="D35">
        <v>99</v>
      </c>
      <c r="E35">
        <v>1.8</v>
      </c>
      <c r="I35">
        <v>316.8</v>
      </c>
      <c r="Q35">
        <v>66280</v>
      </c>
      <c r="R35">
        <v>300</v>
      </c>
      <c r="S35">
        <v>3489.9910884489796</v>
      </c>
    </row>
    <row r="36" spans="3:19" x14ac:dyDescent="0.3">
      <c r="C36">
        <v>3</v>
      </c>
      <c r="D36">
        <v>100</v>
      </c>
      <c r="E36">
        <v>3.2</v>
      </c>
      <c r="I36">
        <v>563.20000000000005</v>
      </c>
      <c r="Q36">
        <v>164632</v>
      </c>
    </row>
    <row r="37" spans="3:19" x14ac:dyDescent="0.3">
      <c r="C37">
        <v>3</v>
      </c>
      <c r="D37">
        <v>101</v>
      </c>
      <c r="E37">
        <v>9.1999999999999993</v>
      </c>
      <c r="I37">
        <v>1208.8</v>
      </c>
      <c r="J37">
        <v>4</v>
      </c>
      <c r="K37">
        <v>4</v>
      </c>
      <c r="L37">
        <v>220</v>
      </c>
      <c r="Q37">
        <v>732127</v>
      </c>
    </row>
    <row r="38" spans="3:19" x14ac:dyDescent="0.3">
      <c r="C38">
        <v>3</v>
      </c>
      <c r="D38" t="s">
        <v>982</v>
      </c>
      <c r="E38">
        <v>5.1999999999999993</v>
      </c>
      <c r="I38">
        <v>718.4</v>
      </c>
      <c r="Q38">
        <v>187713</v>
      </c>
      <c r="S38">
        <v>4635.3121015850975</v>
      </c>
    </row>
    <row r="39" spans="3:19" x14ac:dyDescent="0.3">
      <c r="C39">
        <v>3</v>
      </c>
      <c r="D39">
        <v>526</v>
      </c>
      <c r="E39">
        <v>5.0999999999999996</v>
      </c>
      <c r="I39">
        <v>700.8</v>
      </c>
      <c r="Q39">
        <v>186891</v>
      </c>
      <c r="S39">
        <v>4635.3121015850975</v>
      </c>
    </row>
    <row r="40" spans="3:19" x14ac:dyDescent="0.3">
      <c r="C40">
        <v>3</v>
      </c>
      <c r="D40">
        <v>746</v>
      </c>
      <c r="E40">
        <v>0.1</v>
      </c>
      <c r="I40">
        <v>17.600000000000001</v>
      </c>
      <c r="Q40">
        <v>822</v>
      </c>
    </row>
    <row r="41" spans="3:19" x14ac:dyDescent="0.3">
      <c r="C41">
        <v>3</v>
      </c>
      <c r="D41" t="s">
        <v>983</v>
      </c>
      <c r="E41">
        <v>23.3</v>
      </c>
      <c r="I41">
        <v>3298.4</v>
      </c>
      <c r="L41">
        <v>10</v>
      </c>
      <c r="O41">
        <v>70704</v>
      </c>
      <c r="P41">
        <v>70704</v>
      </c>
      <c r="Q41">
        <v>719167</v>
      </c>
      <c r="R41">
        <v>3210</v>
      </c>
      <c r="S41">
        <v>833.33333333333337</v>
      </c>
    </row>
    <row r="42" spans="3:19" x14ac:dyDescent="0.3">
      <c r="C42">
        <v>3</v>
      </c>
      <c r="D42">
        <v>303</v>
      </c>
      <c r="R42">
        <v>3210</v>
      </c>
      <c r="S42">
        <v>833.33333333333337</v>
      </c>
    </row>
    <row r="43" spans="3:19" x14ac:dyDescent="0.3">
      <c r="C43">
        <v>3</v>
      </c>
      <c r="D43">
        <v>409</v>
      </c>
      <c r="E43">
        <v>17.3</v>
      </c>
      <c r="I43">
        <v>2474.4</v>
      </c>
      <c r="L43">
        <v>10</v>
      </c>
      <c r="O43">
        <v>49628</v>
      </c>
      <c r="P43">
        <v>49628</v>
      </c>
      <c r="Q43">
        <v>585185</v>
      </c>
    </row>
    <row r="44" spans="3:19" x14ac:dyDescent="0.3">
      <c r="C44">
        <v>3</v>
      </c>
      <c r="D44">
        <v>630</v>
      </c>
      <c r="E44">
        <v>1</v>
      </c>
      <c r="I44">
        <v>168</v>
      </c>
      <c r="O44">
        <v>4600</v>
      </c>
      <c r="P44">
        <v>4600</v>
      </c>
      <c r="Q44">
        <v>26794</v>
      </c>
    </row>
    <row r="45" spans="3:19" x14ac:dyDescent="0.3">
      <c r="C45">
        <v>3</v>
      </c>
      <c r="D45">
        <v>642</v>
      </c>
      <c r="E45">
        <v>5</v>
      </c>
      <c r="I45">
        <v>656</v>
      </c>
      <c r="O45">
        <v>16476</v>
      </c>
      <c r="P45">
        <v>16476</v>
      </c>
      <c r="Q45">
        <v>107188</v>
      </c>
    </row>
    <row r="46" spans="3:19" x14ac:dyDescent="0.3">
      <c r="C46">
        <v>3</v>
      </c>
      <c r="D46" t="s">
        <v>984</v>
      </c>
      <c r="E46">
        <v>4</v>
      </c>
      <c r="I46">
        <v>632</v>
      </c>
      <c r="Q46">
        <v>116890</v>
      </c>
    </row>
    <row r="47" spans="3:19" x14ac:dyDescent="0.3">
      <c r="C47">
        <v>3</v>
      </c>
      <c r="D47">
        <v>30</v>
      </c>
      <c r="E47">
        <v>4</v>
      </c>
      <c r="I47">
        <v>632</v>
      </c>
      <c r="Q47">
        <v>116890</v>
      </c>
    </row>
    <row r="48" spans="3:19" x14ac:dyDescent="0.3">
      <c r="C48" t="s">
        <v>987</v>
      </c>
      <c r="E48">
        <v>46.7</v>
      </c>
      <c r="I48">
        <v>6737.6</v>
      </c>
      <c r="J48">
        <v>4</v>
      </c>
      <c r="K48">
        <v>4</v>
      </c>
      <c r="L48">
        <v>230</v>
      </c>
      <c r="O48">
        <v>70704</v>
      </c>
      <c r="P48">
        <v>70704</v>
      </c>
      <c r="Q48">
        <v>1986809</v>
      </c>
      <c r="R48">
        <v>3510</v>
      </c>
      <c r="S48">
        <v>8958.6365233674114</v>
      </c>
    </row>
    <row r="49" spans="3:19" x14ac:dyDescent="0.3">
      <c r="C49">
        <v>4</v>
      </c>
      <c r="D49" t="s">
        <v>195</v>
      </c>
      <c r="E49">
        <v>14.2</v>
      </c>
      <c r="I49">
        <v>2196.8000000000002</v>
      </c>
      <c r="J49">
        <v>4</v>
      </c>
      <c r="K49">
        <v>2</v>
      </c>
      <c r="L49">
        <v>208</v>
      </c>
      <c r="Q49">
        <v>950653</v>
      </c>
      <c r="S49">
        <v>3489.9910884489796</v>
      </c>
    </row>
    <row r="50" spans="3:19" x14ac:dyDescent="0.3">
      <c r="C50">
        <v>4</v>
      </c>
      <c r="D50">
        <v>99</v>
      </c>
      <c r="E50">
        <v>1.8</v>
      </c>
      <c r="I50">
        <v>288</v>
      </c>
      <c r="Q50">
        <v>66485</v>
      </c>
      <c r="S50">
        <v>3489.9910884489796</v>
      </c>
    </row>
    <row r="51" spans="3:19" x14ac:dyDescent="0.3">
      <c r="C51">
        <v>4</v>
      </c>
      <c r="D51">
        <v>100</v>
      </c>
      <c r="E51">
        <v>3.2</v>
      </c>
      <c r="I51">
        <v>529.6</v>
      </c>
      <c r="Q51">
        <v>164631</v>
      </c>
    </row>
    <row r="52" spans="3:19" x14ac:dyDescent="0.3">
      <c r="C52">
        <v>4</v>
      </c>
      <c r="D52">
        <v>101</v>
      </c>
      <c r="E52">
        <v>9.1999999999999993</v>
      </c>
      <c r="I52">
        <v>1379.2</v>
      </c>
      <c r="J52">
        <v>4</v>
      </c>
      <c r="K52">
        <v>2</v>
      </c>
      <c r="L52">
        <v>208</v>
      </c>
      <c r="Q52">
        <v>719537</v>
      </c>
    </row>
    <row r="53" spans="3:19" x14ac:dyDescent="0.3">
      <c r="C53">
        <v>4</v>
      </c>
      <c r="D53" t="s">
        <v>982</v>
      </c>
      <c r="E53">
        <v>5.1999999999999993</v>
      </c>
      <c r="I53">
        <v>769.59999999999991</v>
      </c>
      <c r="Q53">
        <v>191683</v>
      </c>
      <c r="S53">
        <v>4635.3121015850975</v>
      </c>
    </row>
    <row r="54" spans="3:19" x14ac:dyDescent="0.3">
      <c r="C54">
        <v>4</v>
      </c>
      <c r="D54">
        <v>526</v>
      </c>
      <c r="E54">
        <v>5.0999999999999996</v>
      </c>
      <c r="I54">
        <v>752.8</v>
      </c>
      <c r="Q54">
        <v>190861</v>
      </c>
      <c r="S54">
        <v>4635.3121015850975</v>
      </c>
    </row>
    <row r="55" spans="3:19" x14ac:dyDescent="0.3">
      <c r="C55">
        <v>4</v>
      </c>
      <c r="D55">
        <v>746</v>
      </c>
      <c r="E55">
        <v>0.1</v>
      </c>
      <c r="I55">
        <v>16.8</v>
      </c>
      <c r="Q55">
        <v>822</v>
      </c>
    </row>
    <row r="56" spans="3:19" x14ac:dyDescent="0.3">
      <c r="C56">
        <v>4</v>
      </c>
      <c r="D56" t="s">
        <v>983</v>
      </c>
      <c r="E56">
        <v>23.3</v>
      </c>
      <c r="I56">
        <v>3102.4</v>
      </c>
      <c r="K56">
        <v>5</v>
      </c>
      <c r="L56">
        <v>10</v>
      </c>
      <c r="O56">
        <v>21454</v>
      </c>
      <c r="P56">
        <v>21454</v>
      </c>
      <c r="Q56">
        <v>663800</v>
      </c>
      <c r="S56">
        <v>833.33333333333337</v>
      </c>
    </row>
    <row r="57" spans="3:19" x14ac:dyDescent="0.3">
      <c r="C57">
        <v>4</v>
      </c>
      <c r="D57">
        <v>303</v>
      </c>
      <c r="S57">
        <v>833.33333333333337</v>
      </c>
    </row>
    <row r="58" spans="3:19" x14ac:dyDescent="0.3">
      <c r="C58">
        <v>4</v>
      </c>
      <c r="D58">
        <v>409</v>
      </c>
      <c r="E58">
        <v>17.3</v>
      </c>
      <c r="I58">
        <v>2426.4</v>
      </c>
      <c r="K58">
        <v>5</v>
      </c>
      <c r="L58">
        <v>10</v>
      </c>
      <c r="O58">
        <v>11440</v>
      </c>
      <c r="P58">
        <v>11440</v>
      </c>
      <c r="Q58">
        <v>552305</v>
      </c>
    </row>
    <row r="59" spans="3:19" x14ac:dyDescent="0.3">
      <c r="C59">
        <v>4</v>
      </c>
      <c r="D59">
        <v>630</v>
      </c>
      <c r="E59">
        <v>1</v>
      </c>
      <c r="I59">
        <v>152</v>
      </c>
      <c r="O59">
        <v>2138</v>
      </c>
      <c r="P59">
        <v>2138</v>
      </c>
      <c r="Q59">
        <v>24526</v>
      </c>
    </row>
    <row r="60" spans="3:19" x14ac:dyDescent="0.3">
      <c r="C60">
        <v>4</v>
      </c>
      <c r="D60">
        <v>642</v>
      </c>
      <c r="E60">
        <v>5</v>
      </c>
      <c r="I60">
        <v>524</v>
      </c>
      <c r="O60">
        <v>7876</v>
      </c>
      <c r="P60">
        <v>7876</v>
      </c>
      <c r="Q60">
        <v>86969</v>
      </c>
    </row>
    <row r="61" spans="3:19" x14ac:dyDescent="0.3">
      <c r="C61">
        <v>4</v>
      </c>
      <c r="D61" t="s">
        <v>984</v>
      </c>
      <c r="E61">
        <v>4</v>
      </c>
      <c r="I61">
        <v>616</v>
      </c>
      <c r="Q61">
        <v>116948</v>
      </c>
    </row>
    <row r="62" spans="3:19" x14ac:dyDescent="0.3">
      <c r="C62">
        <v>4</v>
      </c>
      <c r="D62">
        <v>30</v>
      </c>
      <c r="E62">
        <v>4</v>
      </c>
      <c r="I62">
        <v>616</v>
      </c>
      <c r="Q62">
        <v>116948</v>
      </c>
    </row>
    <row r="63" spans="3:19" x14ac:dyDescent="0.3">
      <c r="C63" t="s">
        <v>988</v>
      </c>
      <c r="E63">
        <v>46.7</v>
      </c>
      <c r="I63">
        <v>6684.8000000000011</v>
      </c>
      <c r="J63">
        <v>4</v>
      </c>
      <c r="K63">
        <v>7</v>
      </c>
      <c r="L63">
        <v>218</v>
      </c>
      <c r="O63">
        <v>21454</v>
      </c>
      <c r="P63">
        <v>21454</v>
      </c>
      <c r="Q63">
        <v>1923084</v>
      </c>
      <c r="S63">
        <v>8958.6365233674114</v>
      </c>
    </row>
    <row r="64" spans="3:19" x14ac:dyDescent="0.3">
      <c r="C64">
        <v>5</v>
      </c>
      <c r="D64" t="s">
        <v>195</v>
      </c>
      <c r="E64">
        <v>14.2</v>
      </c>
      <c r="I64">
        <v>2131.1999999999998</v>
      </c>
      <c r="L64">
        <v>222</v>
      </c>
      <c r="Q64">
        <v>950913</v>
      </c>
      <c r="R64">
        <v>1000</v>
      </c>
      <c r="S64">
        <v>3489.9910884489796</v>
      </c>
    </row>
    <row r="65" spans="3:19" x14ac:dyDescent="0.3">
      <c r="C65">
        <v>5</v>
      </c>
      <c r="D65">
        <v>99</v>
      </c>
      <c r="E65">
        <v>1.8</v>
      </c>
      <c r="I65">
        <v>315.2</v>
      </c>
      <c r="Q65">
        <v>66922</v>
      </c>
      <c r="R65">
        <v>1000</v>
      </c>
      <c r="S65">
        <v>3489.9910884489796</v>
      </c>
    </row>
    <row r="66" spans="3:19" x14ac:dyDescent="0.3">
      <c r="C66">
        <v>5</v>
      </c>
      <c r="D66">
        <v>100</v>
      </c>
      <c r="E66">
        <v>3.2</v>
      </c>
      <c r="I66">
        <v>468.8</v>
      </c>
      <c r="Q66">
        <v>167814</v>
      </c>
    </row>
    <row r="67" spans="3:19" x14ac:dyDescent="0.3">
      <c r="C67">
        <v>5</v>
      </c>
      <c r="D67">
        <v>101</v>
      </c>
      <c r="E67">
        <v>9.1999999999999993</v>
      </c>
      <c r="I67">
        <v>1347.2</v>
      </c>
      <c r="L67">
        <v>222</v>
      </c>
      <c r="Q67">
        <v>716177</v>
      </c>
    </row>
    <row r="68" spans="3:19" x14ac:dyDescent="0.3">
      <c r="C68">
        <v>5</v>
      </c>
      <c r="D68" t="s">
        <v>982</v>
      </c>
      <c r="E68">
        <v>5.1999999999999993</v>
      </c>
      <c r="I68">
        <v>828.8</v>
      </c>
      <c r="Q68">
        <v>176807</v>
      </c>
      <c r="R68">
        <v>1290</v>
      </c>
      <c r="S68">
        <v>4635.3121015850975</v>
      </c>
    </row>
    <row r="69" spans="3:19" x14ac:dyDescent="0.3">
      <c r="C69">
        <v>5</v>
      </c>
      <c r="D69">
        <v>526</v>
      </c>
      <c r="E69">
        <v>5.0999999999999996</v>
      </c>
      <c r="I69">
        <v>810.4</v>
      </c>
      <c r="Q69">
        <v>175985</v>
      </c>
      <c r="R69">
        <v>1290</v>
      </c>
      <c r="S69">
        <v>4635.3121015850975</v>
      </c>
    </row>
    <row r="70" spans="3:19" x14ac:dyDescent="0.3">
      <c r="C70">
        <v>5</v>
      </c>
      <c r="D70">
        <v>746</v>
      </c>
      <c r="E70">
        <v>0.1</v>
      </c>
      <c r="I70">
        <v>18.399999999999999</v>
      </c>
      <c r="Q70">
        <v>822</v>
      </c>
    </row>
    <row r="71" spans="3:19" x14ac:dyDescent="0.3">
      <c r="C71">
        <v>5</v>
      </c>
      <c r="D71" t="s">
        <v>983</v>
      </c>
      <c r="E71">
        <v>23.3</v>
      </c>
      <c r="I71">
        <v>3387.2</v>
      </c>
      <c r="L71">
        <v>10</v>
      </c>
      <c r="O71">
        <v>20704</v>
      </c>
      <c r="P71">
        <v>20704</v>
      </c>
      <c r="Q71">
        <v>642107</v>
      </c>
      <c r="R71">
        <v>5278</v>
      </c>
      <c r="S71">
        <v>833.33333333333337</v>
      </c>
    </row>
    <row r="72" spans="3:19" x14ac:dyDescent="0.3">
      <c r="C72">
        <v>5</v>
      </c>
      <c r="D72">
        <v>303</v>
      </c>
      <c r="R72">
        <v>5278</v>
      </c>
      <c r="S72">
        <v>833.33333333333337</v>
      </c>
    </row>
    <row r="73" spans="3:19" x14ac:dyDescent="0.3">
      <c r="C73">
        <v>5</v>
      </c>
      <c r="D73">
        <v>409</v>
      </c>
      <c r="E73">
        <v>17.3</v>
      </c>
      <c r="I73">
        <v>2531.1999999999998</v>
      </c>
      <c r="L73">
        <v>10</v>
      </c>
      <c r="O73">
        <v>10828</v>
      </c>
      <c r="P73">
        <v>10828</v>
      </c>
      <c r="Q73">
        <v>520567</v>
      </c>
    </row>
    <row r="74" spans="3:19" x14ac:dyDescent="0.3">
      <c r="C74">
        <v>5</v>
      </c>
      <c r="D74">
        <v>630</v>
      </c>
      <c r="E74">
        <v>1</v>
      </c>
      <c r="I74">
        <v>168</v>
      </c>
      <c r="O74">
        <v>2000</v>
      </c>
      <c r="P74">
        <v>2000</v>
      </c>
      <c r="Q74">
        <v>24570</v>
      </c>
    </row>
    <row r="75" spans="3:19" x14ac:dyDescent="0.3">
      <c r="C75">
        <v>5</v>
      </c>
      <c r="D75">
        <v>642</v>
      </c>
      <c r="E75">
        <v>5</v>
      </c>
      <c r="I75">
        <v>688</v>
      </c>
      <c r="O75">
        <v>7876</v>
      </c>
      <c r="P75">
        <v>7876</v>
      </c>
      <c r="Q75">
        <v>96970</v>
      </c>
    </row>
    <row r="76" spans="3:19" x14ac:dyDescent="0.3">
      <c r="C76">
        <v>5</v>
      </c>
      <c r="D76" t="s">
        <v>984</v>
      </c>
      <c r="E76">
        <v>4</v>
      </c>
      <c r="I76">
        <v>688</v>
      </c>
      <c r="Q76">
        <v>117677</v>
      </c>
    </row>
    <row r="77" spans="3:19" x14ac:dyDescent="0.3">
      <c r="C77">
        <v>5</v>
      </c>
      <c r="D77">
        <v>30</v>
      </c>
      <c r="E77">
        <v>4</v>
      </c>
      <c r="I77">
        <v>688</v>
      </c>
      <c r="Q77">
        <v>117677</v>
      </c>
    </row>
    <row r="78" spans="3:19" x14ac:dyDescent="0.3">
      <c r="C78" t="s">
        <v>989</v>
      </c>
      <c r="E78">
        <v>46.7</v>
      </c>
      <c r="I78">
        <v>7035.2</v>
      </c>
      <c r="L78">
        <v>232</v>
      </c>
      <c r="O78">
        <v>20704</v>
      </c>
      <c r="P78">
        <v>20704</v>
      </c>
      <c r="Q78">
        <v>1887504</v>
      </c>
      <c r="R78">
        <v>7568</v>
      </c>
      <c r="S78">
        <v>8958.6365233674114</v>
      </c>
    </row>
    <row r="79" spans="3:19" x14ac:dyDescent="0.3">
      <c r="C79">
        <v>6</v>
      </c>
      <c r="D79" t="s">
        <v>195</v>
      </c>
      <c r="E79">
        <v>15.2</v>
      </c>
      <c r="I79">
        <v>2055.1999999999998</v>
      </c>
      <c r="J79">
        <v>2</v>
      </c>
      <c r="K79">
        <v>3</v>
      </c>
      <c r="L79">
        <v>160</v>
      </c>
      <c r="Q79">
        <v>1012333</v>
      </c>
      <c r="R79">
        <v>6800</v>
      </c>
      <c r="S79">
        <v>3489.9910884489796</v>
      </c>
    </row>
    <row r="80" spans="3:19" x14ac:dyDescent="0.3">
      <c r="C80">
        <v>6</v>
      </c>
      <c r="D80">
        <v>99</v>
      </c>
      <c r="E80">
        <v>1.8</v>
      </c>
      <c r="I80">
        <v>283.2</v>
      </c>
      <c r="Q80">
        <v>66506</v>
      </c>
      <c r="R80">
        <v>6800</v>
      </c>
      <c r="S80">
        <v>3489.9910884489796</v>
      </c>
    </row>
    <row r="81" spans="3:19" x14ac:dyDescent="0.3">
      <c r="C81">
        <v>6</v>
      </c>
      <c r="D81">
        <v>100</v>
      </c>
      <c r="E81">
        <v>2.2000000000000002</v>
      </c>
      <c r="I81">
        <v>177.6</v>
      </c>
      <c r="Q81">
        <v>103609</v>
      </c>
    </row>
    <row r="82" spans="3:19" x14ac:dyDescent="0.3">
      <c r="C82">
        <v>6</v>
      </c>
      <c r="D82">
        <v>101</v>
      </c>
      <c r="E82">
        <v>11.2</v>
      </c>
      <c r="I82">
        <v>1594.3999999999999</v>
      </c>
      <c r="J82">
        <v>2</v>
      </c>
      <c r="K82">
        <v>3</v>
      </c>
      <c r="L82">
        <v>160</v>
      </c>
      <c r="Q82">
        <v>842218</v>
      </c>
    </row>
    <row r="83" spans="3:19" x14ac:dyDescent="0.3">
      <c r="C83">
        <v>6</v>
      </c>
      <c r="D83" t="s">
        <v>982</v>
      </c>
      <c r="E83">
        <v>5.1999999999999993</v>
      </c>
      <c r="I83">
        <v>769.59999999999991</v>
      </c>
      <c r="Q83">
        <v>205163</v>
      </c>
      <c r="R83">
        <v>36150</v>
      </c>
      <c r="S83">
        <v>4635.3121015850975</v>
      </c>
    </row>
    <row r="84" spans="3:19" x14ac:dyDescent="0.3">
      <c r="C84">
        <v>6</v>
      </c>
      <c r="D84">
        <v>526</v>
      </c>
      <c r="E84">
        <v>5.0999999999999996</v>
      </c>
      <c r="I84">
        <v>752.8</v>
      </c>
      <c r="Q84">
        <v>204341</v>
      </c>
      <c r="R84">
        <v>36150</v>
      </c>
      <c r="S84">
        <v>4635.3121015850975</v>
      </c>
    </row>
    <row r="85" spans="3:19" x14ac:dyDescent="0.3">
      <c r="C85">
        <v>6</v>
      </c>
      <c r="D85">
        <v>746</v>
      </c>
      <c r="E85">
        <v>0.1</v>
      </c>
      <c r="I85">
        <v>16.8</v>
      </c>
      <c r="Q85">
        <v>822</v>
      </c>
    </row>
    <row r="86" spans="3:19" x14ac:dyDescent="0.3">
      <c r="C86">
        <v>6</v>
      </c>
      <c r="D86" t="s">
        <v>983</v>
      </c>
      <c r="E86">
        <v>23.3</v>
      </c>
      <c r="I86">
        <v>2917</v>
      </c>
      <c r="L86">
        <v>10</v>
      </c>
      <c r="O86">
        <v>91032</v>
      </c>
      <c r="P86">
        <v>91032</v>
      </c>
      <c r="Q86">
        <v>710511</v>
      </c>
      <c r="S86">
        <v>833.33333333333337</v>
      </c>
    </row>
    <row r="87" spans="3:19" x14ac:dyDescent="0.3">
      <c r="C87">
        <v>6</v>
      </c>
      <c r="D87">
        <v>303</v>
      </c>
      <c r="S87">
        <v>833.33333333333337</v>
      </c>
    </row>
    <row r="88" spans="3:19" x14ac:dyDescent="0.3">
      <c r="C88">
        <v>6</v>
      </c>
      <c r="D88">
        <v>409</v>
      </c>
      <c r="E88">
        <v>17.3</v>
      </c>
      <c r="I88">
        <v>2204</v>
      </c>
      <c r="L88">
        <v>10</v>
      </c>
      <c r="O88">
        <v>60356</v>
      </c>
      <c r="P88">
        <v>60356</v>
      </c>
      <c r="Q88">
        <v>568453</v>
      </c>
    </row>
    <row r="89" spans="3:19" x14ac:dyDescent="0.3">
      <c r="C89">
        <v>6</v>
      </c>
      <c r="D89">
        <v>630</v>
      </c>
      <c r="E89">
        <v>1</v>
      </c>
      <c r="I89">
        <v>104</v>
      </c>
      <c r="O89">
        <v>5300</v>
      </c>
      <c r="P89">
        <v>5300</v>
      </c>
      <c r="Q89">
        <v>28458</v>
      </c>
    </row>
    <row r="90" spans="3:19" x14ac:dyDescent="0.3">
      <c r="C90">
        <v>6</v>
      </c>
      <c r="D90">
        <v>642</v>
      </c>
      <c r="E90">
        <v>5</v>
      </c>
      <c r="I90">
        <v>609</v>
      </c>
      <c r="O90">
        <v>25376</v>
      </c>
      <c r="P90">
        <v>25376</v>
      </c>
      <c r="Q90">
        <v>113600</v>
      </c>
    </row>
    <row r="91" spans="3:19" x14ac:dyDescent="0.3">
      <c r="C91">
        <v>6</v>
      </c>
      <c r="D91" t="s">
        <v>984</v>
      </c>
      <c r="E91">
        <v>4</v>
      </c>
      <c r="I91">
        <v>672</v>
      </c>
      <c r="Q91">
        <v>116470</v>
      </c>
    </row>
    <row r="92" spans="3:19" x14ac:dyDescent="0.3">
      <c r="C92">
        <v>6</v>
      </c>
      <c r="D92">
        <v>30</v>
      </c>
      <c r="E92">
        <v>4</v>
      </c>
      <c r="I92">
        <v>672</v>
      </c>
      <c r="Q92">
        <v>116470</v>
      </c>
    </row>
    <row r="93" spans="3:19" x14ac:dyDescent="0.3">
      <c r="C93" t="s">
        <v>990</v>
      </c>
      <c r="E93">
        <v>47.7</v>
      </c>
      <c r="I93">
        <v>6413.8</v>
      </c>
      <c r="J93">
        <v>2</v>
      </c>
      <c r="K93">
        <v>3</v>
      </c>
      <c r="L93">
        <v>170</v>
      </c>
      <c r="O93">
        <v>91032</v>
      </c>
      <c r="P93">
        <v>91032</v>
      </c>
      <c r="Q93">
        <v>2044477</v>
      </c>
      <c r="R93">
        <v>42950</v>
      </c>
      <c r="S93">
        <v>8958.6365233674114</v>
      </c>
    </row>
    <row r="94" spans="3:19" x14ac:dyDescent="0.3">
      <c r="C94">
        <v>7</v>
      </c>
      <c r="D94" t="s">
        <v>195</v>
      </c>
      <c r="E94">
        <v>14.2</v>
      </c>
      <c r="I94">
        <v>1860</v>
      </c>
      <c r="L94">
        <v>196</v>
      </c>
      <c r="O94">
        <v>382059</v>
      </c>
      <c r="P94">
        <v>382059</v>
      </c>
      <c r="Q94">
        <v>1371658</v>
      </c>
      <c r="R94">
        <v>23000</v>
      </c>
      <c r="S94">
        <v>3489.9910884489796</v>
      </c>
    </row>
    <row r="95" spans="3:19" x14ac:dyDescent="0.3">
      <c r="C95">
        <v>7</v>
      </c>
      <c r="D95">
        <v>99</v>
      </c>
      <c r="E95">
        <v>1.8</v>
      </c>
      <c r="I95">
        <v>308.8</v>
      </c>
      <c r="O95">
        <v>12870</v>
      </c>
      <c r="P95">
        <v>12870</v>
      </c>
      <c r="Q95">
        <v>89514</v>
      </c>
      <c r="R95">
        <v>23000</v>
      </c>
      <c r="S95">
        <v>3489.9910884489796</v>
      </c>
    </row>
    <row r="96" spans="3:19" x14ac:dyDescent="0.3">
      <c r="C96">
        <v>7</v>
      </c>
      <c r="D96">
        <v>100</v>
      </c>
      <c r="E96">
        <v>1.2</v>
      </c>
      <c r="I96">
        <v>195.2</v>
      </c>
      <c r="O96">
        <v>25779</v>
      </c>
      <c r="P96">
        <v>25779</v>
      </c>
      <c r="Q96">
        <v>98150</v>
      </c>
    </row>
    <row r="97" spans="3:19" x14ac:dyDescent="0.3">
      <c r="C97">
        <v>7</v>
      </c>
      <c r="D97">
        <v>101</v>
      </c>
      <c r="E97">
        <v>11.2</v>
      </c>
      <c r="I97">
        <v>1356</v>
      </c>
      <c r="L97">
        <v>196</v>
      </c>
      <c r="O97">
        <v>343410</v>
      </c>
      <c r="P97">
        <v>343410</v>
      </c>
      <c r="Q97">
        <v>1183994</v>
      </c>
    </row>
    <row r="98" spans="3:19" x14ac:dyDescent="0.3">
      <c r="C98">
        <v>7</v>
      </c>
      <c r="D98" t="s">
        <v>982</v>
      </c>
      <c r="E98">
        <v>5.1999999999999993</v>
      </c>
      <c r="I98">
        <v>595.20000000000005</v>
      </c>
      <c r="O98">
        <v>51156</v>
      </c>
      <c r="P98">
        <v>51156</v>
      </c>
      <c r="Q98">
        <v>256509</v>
      </c>
      <c r="S98">
        <v>4635.3121015850975</v>
      </c>
    </row>
    <row r="99" spans="3:19" x14ac:dyDescent="0.3">
      <c r="C99">
        <v>7</v>
      </c>
      <c r="D99">
        <v>526</v>
      </c>
      <c r="E99">
        <v>5.0999999999999996</v>
      </c>
      <c r="I99">
        <v>581.6</v>
      </c>
      <c r="O99">
        <v>51156</v>
      </c>
      <c r="P99">
        <v>51156</v>
      </c>
      <c r="Q99">
        <v>255673</v>
      </c>
      <c r="S99">
        <v>4635.3121015850975</v>
      </c>
    </row>
    <row r="100" spans="3:19" x14ac:dyDescent="0.3">
      <c r="C100">
        <v>7</v>
      </c>
      <c r="D100">
        <v>746</v>
      </c>
      <c r="E100">
        <v>0.1</v>
      </c>
      <c r="I100">
        <v>13.6</v>
      </c>
      <c r="Q100">
        <v>836</v>
      </c>
    </row>
    <row r="101" spans="3:19" x14ac:dyDescent="0.3">
      <c r="C101">
        <v>7</v>
      </c>
      <c r="D101" t="s">
        <v>983</v>
      </c>
      <c r="E101">
        <v>23.3</v>
      </c>
      <c r="I101">
        <v>2927.2</v>
      </c>
      <c r="L101">
        <v>10</v>
      </c>
      <c r="O101">
        <v>246212</v>
      </c>
      <c r="P101">
        <v>246212</v>
      </c>
      <c r="Q101">
        <v>924419</v>
      </c>
      <c r="S101">
        <v>833.33333333333337</v>
      </c>
    </row>
    <row r="102" spans="3:19" x14ac:dyDescent="0.3">
      <c r="C102">
        <v>7</v>
      </c>
      <c r="D102">
        <v>303</v>
      </c>
      <c r="S102">
        <v>833.33333333333337</v>
      </c>
    </row>
    <row r="103" spans="3:19" x14ac:dyDescent="0.3">
      <c r="C103">
        <v>7</v>
      </c>
      <c r="D103">
        <v>409</v>
      </c>
      <c r="E103">
        <v>17.3</v>
      </c>
      <c r="I103">
        <v>2143.1999999999998</v>
      </c>
      <c r="L103">
        <v>10</v>
      </c>
      <c r="O103">
        <v>199963</v>
      </c>
      <c r="P103">
        <v>199963</v>
      </c>
      <c r="Q103">
        <v>762945</v>
      </c>
    </row>
    <row r="104" spans="3:19" x14ac:dyDescent="0.3">
      <c r="C104">
        <v>7</v>
      </c>
      <c r="D104">
        <v>630</v>
      </c>
      <c r="E104">
        <v>1</v>
      </c>
      <c r="I104">
        <v>160</v>
      </c>
      <c r="O104">
        <v>6474</v>
      </c>
      <c r="P104">
        <v>6474</v>
      </c>
      <c r="Q104">
        <v>28984</v>
      </c>
    </row>
    <row r="105" spans="3:19" x14ac:dyDescent="0.3">
      <c r="C105">
        <v>7</v>
      </c>
      <c r="D105">
        <v>642</v>
      </c>
      <c r="E105">
        <v>5</v>
      </c>
      <c r="I105">
        <v>624</v>
      </c>
      <c r="O105">
        <v>39775</v>
      </c>
      <c r="P105">
        <v>39775</v>
      </c>
      <c r="Q105">
        <v>132490</v>
      </c>
    </row>
    <row r="106" spans="3:19" x14ac:dyDescent="0.3">
      <c r="C106">
        <v>7</v>
      </c>
      <c r="D106" t="s">
        <v>984</v>
      </c>
      <c r="E106">
        <v>4</v>
      </c>
      <c r="I106">
        <v>624</v>
      </c>
      <c r="O106">
        <v>33828</v>
      </c>
      <c r="P106">
        <v>33828</v>
      </c>
      <c r="Q106">
        <v>150481</v>
      </c>
    </row>
    <row r="107" spans="3:19" x14ac:dyDescent="0.3">
      <c r="C107">
        <v>7</v>
      </c>
      <c r="D107">
        <v>30</v>
      </c>
      <c r="E107">
        <v>4</v>
      </c>
      <c r="I107">
        <v>624</v>
      </c>
      <c r="O107">
        <v>33828</v>
      </c>
      <c r="P107">
        <v>33828</v>
      </c>
      <c r="Q107">
        <v>150481</v>
      </c>
    </row>
    <row r="108" spans="3:19" x14ac:dyDescent="0.3">
      <c r="C108" t="s">
        <v>991</v>
      </c>
      <c r="E108">
        <v>46.7</v>
      </c>
      <c r="I108">
        <v>6006.4</v>
      </c>
      <c r="L108">
        <v>206</v>
      </c>
      <c r="O108">
        <v>713255</v>
      </c>
      <c r="P108">
        <v>713255</v>
      </c>
      <c r="Q108">
        <v>2703067</v>
      </c>
      <c r="R108">
        <v>23000</v>
      </c>
      <c r="S108">
        <v>8958.6365233674114</v>
      </c>
    </row>
    <row r="109" spans="3:19" x14ac:dyDescent="0.3">
      <c r="C109">
        <v>8</v>
      </c>
      <c r="D109" t="s">
        <v>195</v>
      </c>
      <c r="E109">
        <v>14.2</v>
      </c>
      <c r="I109">
        <v>1267.5999999999999</v>
      </c>
      <c r="L109">
        <v>168</v>
      </c>
      <c r="Q109">
        <v>977600</v>
      </c>
      <c r="S109">
        <v>3489.9910884489796</v>
      </c>
    </row>
    <row r="110" spans="3:19" x14ac:dyDescent="0.3">
      <c r="C110">
        <v>8</v>
      </c>
      <c r="D110">
        <v>99</v>
      </c>
      <c r="E110">
        <v>1.8</v>
      </c>
      <c r="I110">
        <v>147.19999999999999</v>
      </c>
      <c r="Q110">
        <v>72568</v>
      </c>
      <c r="S110">
        <v>3489.9910884489796</v>
      </c>
    </row>
    <row r="111" spans="3:19" x14ac:dyDescent="0.3">
      <c r="C111">
        <v>8</v>
      </c>
      <c r="D111">
        <v>100</v>
      </c>
      <c r="E111">
        <v>1.2</v>
      </c>
      <c r="I111">
        <v>108.8</v>
      </c>
      <c r="Q111">
        <v>63779</v>
      </c>
    </row>
    <row r="112" spans="3:19" x14ac:dyDescent="0.3">
      <c r="C112">
        <v>8</v>
      </c>
      <c r="D112">
        <v>101</v>
      </c>
      <c r="E112">
        <v>11.2</v>
      </c>
      <c r="I112">
        <v>1011.6</v>
      </c>
      <c r="L112">
        <v>168</v>
      </c>
      <c r="Q112">
        <v>841253</v>
      </c>
    </row>
    <row r="113" spans="3:19" x14ac:dyDescent="0.3">
      <c r="C113">
        <v>8</v>
      </c>
      <c r="D113" t="s">
        <v>982</v>
      </c>
      <c r="E113">
        <v>5.1999999999999993</v>
      </c>
      <c r="I113">
        <v>758.4</v>
      </c>
      <c r="Q113">
        <v>201100</v>
      </c>
      <c r="R113">
        <v>4350</v>
      </c>
      <c r="S113">
        <v>4635.3121015850975</v>
      </c>
    </row>
    <row r="114" spans="3:19" x14ac:dyDescent="0.3">
      <c r="C114">
        <v>8</v>
      </c>
      <c r="D114">
        <v>526</v>
      </c>
      <c r="E114">
        <v>5.0999999999999996</v>
      </c>
      <c r="I114">
        <v>740</v>
      </c>
      <c r="Q114">
        <v>200278</v>
      </c>
      <c r="R114">
        <v>4350</v>
      </c>
      <c r="S114">
        <v>4635.3121015850975</v>
      </c>
    </row>
    <row r="115" spans="3:19" x14ac:dyDescent="0.3">
      <c r="C115">
        <v>8</v>
      </c>
      <c r="D115">
        <v>746</v>
      </c>
      <c r="E115">
        <v>0.1</v>
      </c>
      <c r="I115">
        <v>18.399999999999999</v>
      </c>
      <c r="Q115">
        <v>822</v>
      </c>
    </row>
    <row r="116" spans="3:19" x14ac:dyDescent="0.3">
      <c r="C116">
        <v>8</v>
      </c>
      <c r="D116" t="s">
        <v>983</v>
      </c>
      <c r="E116">
        <v>23.3</v>
      </c>
      <c r="I116">
        <v>3000</v>
      </c>
      <c r="K116">
        <v>2</v>
      </c>
      <c r="L116">
        <v>10</v>
      </c>
      <c r="O116">
        <v>12828</v>
      </c>
      <c r="P116">
        <v>12828</v>
      </c>
      <c r="Q116">
        <v>711264</v>
      </c>
      <c r="S116">
        <v>833.33333333333337</v>
      </c>
    </row>
    <row r="117" spans="3:19" x14ac:dyDescent="0.3">
      <c r="C117">
        <v>8</v>
      </c>
      <c r="D117">
        <v>303</v>
      </c>
      <c r="S117">
        <v>833.33333333333337</v>
      </c>
    </row>
    <row r="118" spans="3:19" x14ac:dyDescent="0.3">
      <c r="C118">
        <v>8</v>
      </c>
      <c r="D118">
        <v>409</v>
      </c>
      <c r="E118">
        <v>17.3</v>
      </c>
      <c r="I118">
        <v>2152</v>
      </c>
      <c r="K118">
        <v>2</v>
      </c>
      <c r="L118">
        <v>10</v>
      </c>
      <c r="O118">
        <v>12828</v>
      </c>
      <c r="P118">
        <v>12828</v>
      </c>
      <c r="Q118">
        <v>583606</v>
      </c>
    </row>
    <row r="119" spans="3:19" x14ac:dyDescent="0.3">
      <c r="C119">
        <v>8</v>
      </c>
      <c r="D119">
        <v>630</v>
      </c>
      <c r="E119">
        <v>1</v>
      </c>
      <c r="I119">
        <v>168</v>
      </c>
      <c r="Q119">
        <v>22597</v>
      </c>
    </row>
    <row r="120" spans="3:19" x14ac:dyDescent="0.3">
      <c r="C120">
        <v>8</v>
      </c>
      <c r="D120">
        <v>642</v>
      </c>
      <c r="E120">
        <v>5</v>
      </c>
      <c r="I120">
        <v>680</v>
      </c>
      <c r="Q120">
        <v>105061</v>
      </c>
    </row>
    <row r="121" spans="3:19" x14ac:dyDescent="0.3">
      <c r="C121">
        <v>8</v>
      </c>
      <c r="D121" t="s">
        <v>984</v>
      </c>
      <c r="E121">
        <v>4</v>
      </c>
      <c r="I121">
        <v>536</v>
      </c>
      <c r="Q121">
        <v>118527</v>
      </c>
    </row>
    <row r="122" spans="3:19" x14ac:dyDescent="0.3">
      <c r="C122">
        <v>8</v>
      </c>
      <c r="D122">
        <v>30</v>
      </c>
      <c r="E122">
        <v>4</v>
      </c>
      <c r="I122">
        <v>536</v>
      </c>
      <c r="Q122">
        <v>118527</v>
      </c>
    </row>
    <row r="123" spans="3:19" x14ac:dyDescent="0.3">
      <c r="C123">
        <v>8</v>
      </c>
      <c r="D123" t="s">
        <v>992</v>
      </c>
      <c r="L123">
        <v>60</v>
      </c>
      <c r="Q123">
        <v>12000</v>
      </c>
    </row>
    <row r="124" spans="3:19" x14ac:dyDescent="0.3">
      <c r="C124">
        <v>8</v>
      </c>
      <c r="D124">
        <v>0</v>
      </c>
      <c r="L124">
        <v>60</v>
      </c>
      <c r="Q124">
        <v>12000</v>
      </c>
    </row>
    <row r="125" spans="3:19" x14ac:dyDescent="0.3">
      <c r="C125" t="s">
        <v>993</v>
      </c>
      <c r="E125">
        <v>46.7</v>
      </c>
      <c r="I125">
        <v>5562</v>
      </c>
      <c r="K125">
        <v>2</v>
      </c>
      <c r="L125">
        <v>238</v>
      </c>
      <c r="O125">
        <v>12828</v>
      </c>
      <c r="P125">
        <v>12828</v>
      </c>
      <c r="Q125">
        <v>2020491</v>
      </c>
      <c r="R125">
        <v>4350</v>
      </c>
      <c r="S125">
        <v>8958.6365233674114</v>
      </c>
    </row>
    <row r="126" spans="3:19" x14ac:dyDescent="0.3">
      <c r="C126">
        <v>9</v>
      </c>
      <c r="D126" t="s">
        <v>195</v>
      </c>
      <c r="E126">
        <v>15.299999999999999</v>
      </c>
      <c r="I126">
        <v>2118.4</v>
      </c>
      <c r="J126">
        <v>2</v>
      </c>
      <c r="L126">
        <v>160</v>
      </c>
      <c r="Q126">
        <v>969458</v>
      </c>
      <c r="S126">
        <v>3489.9910884489796</v>
      </c>
    </row>
    <row r="127" spans="3:19" x14ac:dyDescent="0.3">
      <c r="C127">
        <v>9</v>
      </c>
      <c r="D127">
        <v>99</v>
      </c>
      <c r="E127">
        <v>2.8</v>
      </c>
      <c r="I127">
        <v>376</v>
      </c>
      <c r="Q127">
        <v>87471</v>
      </c>
      <c r="S127">
        <v>3489.9910884489796</v>
      </c>
    </row>
    <row r="128" spans="3:19" x14ac:dyDescent="0.3">
      <c r="C128">
        <v>9</v>
      </c>
      <c r="D128">
        <v>100</v>
      </c>
      <c r="E128">
        <v>1.3</v>
      </c>
      <c r="I128">
        <v>200</v>
      </c>
      <c r="Q128">
        <v>67100</v>
      </c>
    </row>
    <row r="129" spans="3:19" x14ac:dyDescent="0.3">
      <c r="C129">
        <v>9</v>
      </c>
      <c r="D129">
        <v>101</v>
      </c>
      <c r="E129">
        <v>11.2</v>
      </c>
      <c r="I129">
        <v>1542.4</v>
      </c>
      <c r="J129">
        <v>2</v>
      </c>
      <c r="L129">
        <v>160</v>
      </c>
      <c r="Q129">
        <v>814887</v>
      </c>
    </row>
    <row r="130" spans="3:19" x14ac:dyDescent="0.3">
      <c r="C130">
        <v>9</v>
      </c>
      <c r="D130" t="s">
        <v>982</v>
      </c>
      <c r="E130">
        <v>5.1999999999999993</v>
      </c>
      <c r="I130">
        <v>712</v>
      </c>
      <c r="L130">
        <v>8</v>
      </c>
      <c r="Q130">
        <v>203242</v>
      </c>
      <c r="S130">
        <v>4635.3121015850975</v>
      </c>
    </row>
    <row r="131" spans="3:19" x14ac:dyDescent="0.3">
      <c r="C131">
        <v>9</v>
      </c>
      <c r="D131">
        <v>526</v>
      </c>
      <c r="E131">
        <v>5.0999999999999996</v>
      </c>
      <c r="I131">
        <v>696</v>
      </c>
      <c r="Q131">
        <v>201620</v>
      </c>
      <c r="S131">
        <v>4635.3121015850975</v>
      </c>
    </row>
    <row r="132" spans="3:19" x14ac:dyDescent="0.3">
      <c r="C132">
        <v>9</v>
      </c>
      <c r="D132">
        <v>746</v>
      </c>
      <c r="E132">
        <v>0.1</v>
      </c>
      <c r="I132">
        <v>16</v>
      </c>
      <c r="L132">
        <v>8</v>
      </c>
      <c r="Q132">
        <v>1622</v>
      </c>
    </row>
    <row r="133" spans="3:19" x14ac:dyDescent="0.3">
      <c r="C133">
        <v>9</v>
      </c>
      <c r="D133" t="s">
        <v>983</v>
      </c>
      <c r="E133">
        <v>23.3</v>
      </c>
      <c r="I133">
        <v>2931.2</v>
      </c>
      <c r="K133">
        <v>5</v>
      </c>
      <c r="L133">
        <v>10</v>
      </c>
      <c r="O133">
        <v>67828</v>
      </c>
      <c r="P133">
        <v>67828</v>
      </c>
      <c r="Q133">
        <v>742762</v>
      </c>
      <c r="S133">
        <v>833.33333333333337</v>
      </c>
    </row>
    <row r="134" spans="3:19" x14ac:dyDescent="0.3">
      <c r="C134">
        <v>9</v>
      </c>
      <c r="D134">
        <v>303</v>
      </c>
      <c r="S134">
        <v>833.33333333333337</v>
      </c>
    </row>
    <row r="135" spans="3:19" x14ac:dyDescent="0.3">
      <c r="C135">
        <v>9</v>
      </c>
      <c r="D135">
        <v>409</v>
      </c>
      <c r="E135">
        <v>17.3</v>
      </c>
      <c r="I135">
        <v>2251.1999999999998</v>
      </c>
      <c r="K135">
        <v>5</v>
      </c>
      <c r="L135">
        <v>10</v>
      </c>
      <c r="O135">
        <v>57228</v>
      </c>
      <c r="P135">
        <v>57228</v>
      </c>
      <c r="Q135">
        <v>594631</v>
      </c>
    </row>
    <row r="136" spans="3:19" x14ac:dyDescent="0.3">
      <c r="C136">
        <v>9</v>
      </c>
      <c r="D136">
        <v>630</v>
      </c>
      <c r="E136">
        <v>1</v>
      </c>
      <c r="I136">
        <v>96</v>
      </c>
      <c r="O136">
        <v>1600</v>
      </c>
      <c r="P136">
        <v>1600</v>
      </c>
      <c r="Q136">
        <v>24443</v>
      </c>
    </row>
    <row r="137" spans="3:19" x14ac:dyDescent="0.3">
      <c r="C137">
        <v>9</v>
      </c>
      <c r="D137">
        <v>642</v>
      </c>
      <c r="E137">
        <v>5</v>
      </c>
      <c r="I137">
        <v>584</v>
      </c>
      <c r="O137">
        <v>9000</v>
      </c>
      <c r="P137">
        <v>9000</v>
      </c>
      <c r="Q137">
        <v>123688</v>
      </c>
    </row>
    <row r="138" spans="3:19" x14ac:dyDescent="0.3">
      <c r="C138">
        <v>9</v>
      </c>
      <c r="D138" t="s">
        <v>984</v>
      </c>
      <c r="E138">
        <v>4</v>
      </c>
      <c r="I138">
        <v>536</v>
      </c>
      <c r="Q138">
        <v>102865</v>
      </c>
    </row>
    <row r="139" spans="3:19" x14ac:dyDescent="0.3">
      <c r="C139">
        <v>9</v>
      </c>
      <c r="D139">
        <v>30</v>
      </c>
      <c r="E139">
        <v>4</v>
      </c>
      <c r="I139">
        <v>536</v>
      </c>
      <c r="Q139">
        <v>102865</v>
      </c>
    </row>
    <row r="140" spans="3:19" x14ac:dyDescent="0.3">
      <c r="C140">
        <v>9</v>
      </c>
      <c r="D140" t="s">
        <v>992</v>
      </c>
      <c r="L140">
        <v>48</v>
      </c>
      <c r="Q140">
        <v>9600</v>
      </c>
    </row>
    <row r="141" spans="3:19" x14ac:dyDescent="0.3">
      <c r="C141">
        <v>9</v>
      </c>
      <c r="D141">
        <v>0</v>
      </c>
      <c r="L141">
        <v>48</v>
      </c>
      <c r="Q141">
        <v>9600</v>
      </c>
    </row>
    <row r="142" spans="3:19" x14ac:dyDescent="0.3">
      <c r="C142" t="s">
        <v>994</v>
      </c>
      <c r="E142">
        <v>47.8</v>
      </c>
      <c r="I142">
        <v>6297.6</v>
      </c>
      <c r="J142">
        <v>2</v>
      </c>
      <c r="K142">
        <v>5</v>
      </c>
      <c r="L142">
        <v>226</v>
      </c>
      <c r="O142">
        <v>67828</v>
      </c>
      <c r="P142">
        <v>67828</v>
      </c>
      <c r="Q142">
        <v>2027927</v>
      </c>
      <c r="S142">
        <v>8958.6365233674114</v>
      </c>
    </row>
    <row r="143" spans="3:19" x14ac:dyDescent="0.3">
      <c r="C143">
        <v>10</v>
      </c>
      <c r="D143" t="s">
        <v>195</v>
      </c>
      <c r="E143">
        <v>15.299999999999999</v>
      </c>
      <c r="I143">
        <v>2601.6000000000004</v>
      </c>
      <c r="J143">
        <v>2</v>
      </c>
      <c r="K143">
        <v>5</v>
      </c>
      <c r="L143">
        <v>184</v>
      </c>
      <c r="Q143">
        <v>998403</v>
      </c>
      <c r="S143">
        <v>3489.9910884489796</v>
      </c>
    </row>
    <row r="144" spans="3:19" x14ac:dyDescent="0.3">
      <c r="C144">
        <v>10</v>
      </c>
      <c r="D144">
        <v>99</v>
      </c>
      <c r="E144">
        <v>2.8</v>
      </c>
      <c r="I144">
        <v>515.20000000000005</v>
      </c>
      <c r="Q144">
        <v>100495</v>
      </c>
      <c r="S144">
        <v>3489.9910884489796</v>
      </c>
    </row>
    <row r="145" spans="3:19" x14ac:dyDescent="0.3">
      <c r="C145">
        <v>10</v>
      </c>
      <c r="D145">
        <v>100</v>
      </c>
      <c r="E145">
        <v>1.3</v>
      </c>
      <c r="I145">
        <v>240.8</v>
      </c>
      <c r="Q145">
        <v>67415</v>
      </c>
    </row>
    <row r="146" spans="3:19" x14ac:dyDescent="0.3">
      <c r="C146">
        <v>10</v>
      </c>
      <c r="D146">
        <v>101</v>
      </c>
      <c r="E146">
        <v>11.2</v>
      </c>
      <c r="I146">
        <v>1845.6000000000001</v>
      </c>
      <c r="J146">
        <v>2</v>
      </c>
      <c r="K146">
        <v>5</v>
      </c>
      <c r="L146">
        <v>184</v>
      </c>
      <c r="Q146">
        <v>830493</v>
      </c>
    </row>
    <row r="147" spans="3:19" x14ac:dyDescent="0.3">
      <c r="C147">
        <v>10</v>
      </c>
      <c r="D147" t="s">
        <v>982</v>
      </c>
      <c r="E147">
        <v>5.1999999999999993</v>
      </c>
      <c r="I147">
        <v>892.8</v>
      </c>
      <c r="L147">
        <v>10</v>
      </c>
      <c r="Q147">
        <v>213067</v>
      </c>
      <c r="R147">
        <v>4350</v>
      </c>
      <c r="S147">
        <v>4635.3121015850975</v>
      </c>
    </row>
    <row r="148" spans="3:19" x14ac:dyDescent="0.3">
      <c r="C148">
        <v>10</v>
      </c>
      <c r="D148">
        <v>526</v>
      </c>
      <c r="E148">
        <v>5.0999999999999996</v>
      </c>
      <c r="I148">
        <v>874.4</v>
      </c>
      <c r="Q148">
        <v>211245</v>
      </c>
      <c r="R148">
        <v>4350</v>
      </c>
      <c r="S148">
        <v>4635.3121015850975</v>
      </c>
    </row>
    <row r="149" spans="3:19" x14ac:dyDescent="0.3">
      <c r="C149">
        <v>10</v>
      </c>
      <c r="D149">
        <v>746</v>
      </c>
      <c r="E149">
        <v>0.1</v>
      </c>
      <c r="I149">
        <v>18.399999999999999</v>
      </c>
      <c r="L149">
        <v>10</v>
      </c>
      <c r="Q149">
        <v>1822</v>
      </c>
    </row>
    <row r="150" spans="3:19" x14ac:dyDescent="0.3">
      <c r="C150">
        <v>10</v>
      </c>
      <c r="D150" t="s">
        <v>983</v>
      </c>
      <c r="E150">
        <v>23.3</v>
      </c>
      <c r="I150">
        <v>3691.2</v>
      </c>
      <c r="J150">
        <v>5</v>
      </c>
      <c r="L150">
        <v>10</v>
      </c>
      <c r="O150">
        <v>12828</v>
      </c>
      <c r="P150">
        <v>12828</v>
      </c>
      <c r="Q150">
        <v>722845</v>
      </c>
      <c r="R150">
        <v>3000</v>
      </c>
      <c r="S150">
        <v>833.33333333333337</v>
      </c>
    </row>
    <row r="151" spans="3:19" x14ac:dyDescent="0.3">
      <c r="C151">
        <v>10</v>
      </c>
      <c r="D151">
        <v>303</v>
      </c>
      <c r="R151">
        <v>3000</v>
      </c>
      <c r="S151">
        <v>833.33333333333337</v>
      </c>
    </row>
    <row r="152" spans="3:19" x14ac:dyDescent="0.3">
      <c r="C152">
        <v>10</v>
      </c>
      <c r="D152">
        <v>409</v>
      </c>
      <c r="E152">
        <v>17.3</v>
      </c>
      <c r="I152">
        <v>2719.2</v>
      </c>
      <c r="J152">
        <v>5</v>
      </c>
      <c r="L152">
        <v>10</v>
      </c>
      <c r="O152">
        <v>12828</v>
      </c>
      <c r="P152">
        <v>12828</v>
      </c>
      <c r="Q152">
        <v>584815</v>
      </c>
    </row>
    <row r="153" spans="3:19" x14ac:dyDescent="0.3">
      <c r="C153">
        <v>10</v>
      </c>
      <c r="D153">
        <v>630</v>
      </c>
      <c r="E153">
        <v>1</v>
      </c>
      <c r="I153">
        <v>176</v>
      </c>
      <c r="Q153">
        <v>22259</v>
      </c>
    </row>
    <row r="154" spans="3:19" x14ac:dyDescent="0.3">
      <c r="C154">
        <v>10</v>
      </c>
      <c r="D154">
        <v>642</v>
      </c>
      <c r="E154">
        <v>5</v>
      </c>
      <c r="I154">
        <v>796</v>
      </c>
      <c r="Q154">
        <v>115771</v>
      </c>
    </row>
    <row r="155" spans="3:19" x14ac:dyDescent="0.3">
      <c r="C155">
        <v>10</v>
      </c>
      <c r="D155" t="s">
        <v>984</v>
      </c>
      <c r="E155">
        <v>4</v>
      </c>
      <c r="I155">
        <v>328</v>
      </c>
      <c r="Q155">
        <v>140845</v>
      </c>
    </row>
    <row r="156" spans="3:19" x14ac:dyDescent="0.3">
      <c r="C156">
        <v>10</v>
      </c>
      <c r="D156">
        <v>30</v>
      </c>
      <c r="E156">
        <v>4</v>
      </c>
      <c r="I156">
        <v>328</v>
      </c>
      <c r="Q156">
        <v>140845</v>
      </c>
    </row>
    <row r="157" spans="3:19" x14ac:dyDescent="0.3">
      <c r="C157">
        <v>10</v>
      </c>
      <c r="D157" t="s">
        <v>992</v>
      </c>
      <c r="L157">
        <v>48</v>
      </c>
      <c r="Q157">
        <v>9600</v>
      </c>
    </row>
    <row r="158" spans="3:19" x14ac:dyDescent="0.3">
      <c r="C158">
        <v>10</v>
      </c>
      <c r="D158">
        <v>0</v>
      </c>
      <c r="L158">
        <v>48</v>
      </c>
      <c r="Q158">
        <v>9600</v>
      </c>
    </row>
    <row r="159" spans="3:19" x14ac:dyDescent="0.3">
      <c r="C159" t="s">
        <v>995</v>
      </c>
      <c r="E159">
        <v>47.8</v>
      </c>
      <c r="I159">
        <v>7513.6</v>
      </c>
      <c r="J159">
        <v>7</v>
      </c>
      <c r="K159">
        <v>5</v>
      </c>
      <c r="L159">
        <v>252</v>
      </c>
      <c r="O159">
        <v>12828</v>
      </c>
      <c r="P159">
        <v>12828</v>
      </c>
      <c r="Q159">
        <v>2084760</v>
      </c>
      <c r="R159">
        <v>7350</v>
      </c>
      <c r="S159">
        <v>8958.6365233674114</v>
      </c>
    </row>
    <row r="160" spans="3:19" x14ac:dyDescent="0.3">
      <c r="C160">
        <v>11</v>
      </c>
      <c r="D160" t="s">
        <v>195</v>
      </c>
      <c r="E160">
        <v>15.299999999999999</v>
      </c>
      <c r="I160">
        <v>2240</v>
      </c>
      <c r="J160">
        <v>6</v>
      </c>
      <c r="L160">
        <v>228</v>
      </c>
      <c r="N160">
        <v>571000</v>
      </c>
      <c r="O160">
        <v>198261</v>
      </c>
      <c r="P160">
        <v>769261</v>
      </c>
      <c r="Q160">
        <v>1788579</v>
      </c>
      <c r="S160">
        <v>3489.9910884489796</v>
      </c>
    </row>
    <row r="161" spans="3:19" x14ac:dyDescent="0.3">
      <c r="C161">
        <v>11</v>
      </c>
      <c r="D161">
        <v>99</v>
      </c>
      <c r="E161">
        <v>2.8</v>
      </c>
      <c r="I161">
        <v>412.8</v>
      </c>
      <c r="N161">
        <v>39000</v>
      </c>
      <c r="O161">
        <v>18966</v>
      </c>
      <c r="P161">
        <v>57966</v>
      </c>
      <c r="Q161">
        <v>226401</v>
      </c>
      <c r="S161">
        <v>3489.9910884489796</v>
      </c>
    </row>
    <row r="162" spans="3:19" x14ac:dyDescent="0.3">
      <c r="C162">
        <v>11</v>
      </c>
      <c r="D162">
        <v>100</v>
      </c>
      <c r="E162">
        <v>1.3</v>
      </c>
      <c r="I162">
        <v>227.2</v>
      </c>
      <c r="N162">
        <v>54000</v>
      </c>
      <c r="O162">
        <v>29382</v>
      </c>
      <c r="P162">
        <v>83382</v>
      </c>
      <c r="Q162">
        <v>85815</v>
      </c>
    </row>
    <row r="163" spans="3:19" x14ac:dyDescent="0.3">
      <c r="C163">
        <v>11</v>
      </c>
      <c r="D163">
        <v>101</v>
      </c>
      <c r="E163">
        <v>11.2</v>
      </c>
      <c r="I163">
        <v>1600</v>
      </c>
      <c r="J163">
        <v>6</v>
      </c>
      <c r="L163">
        <v>228</v>
      </c>
      <c r="N163">
        <v>478000</v>
      </c>
      <c r="O163">
        <v>149913</v>
      </c>
      <c r="P163">
        <v>627913</v>
      </c>
      <c r="Q163">
        <v>1476363</v>
      </c>
    </row>
    <row r="164" spans="3:19" x14ac:dyDescent="0.3">
      <c r="C164">
        <v>11</v>
      </c>
      <c r="D164" t="s">
        <v>982</v>
      </c>
      <c r="E164">
        <v>5.1999999999999993</v>
      </c>
      <c r="I164">
        <v>787.2</v>
      </c>
      <c r="L164">
        <v>8</v>
      </c>
      <c r="N164">
        <v>31000</v>
      </c>
      <c r="O164">
        <v>54774</v>
      </c>
      <c r="P164">
        <v>85774</v>
      </c>
      <c r="Q164">
        <v>276292</v>
      </c>
      <c r="S164">
        <v>4635.3121015850975</v>
      </c>
    </row>
    <row r="165" spans="3:19" x14ac:dyDescent="0.3">
      <c r="C165">
        <v>11</v>
      </c>
      <c r="D165">
        <v>526</v>
      </c>
      <c r="E165">
        <v>5.0999999999999996</v>
      </c>
      <c r="I165">
        <v>769.6</v>
      </c>
      <c r="N165">
        <v>31000</v>
      </c>
      <c r="O165">
        <v>54774</v>
      </c>
      <c r="P165">
        <v>85774</v>
      </c>
      <c r="Q165">
        <v>274670</v>
      </c>
      <c r="S165">
        <v>4635.3121015850975</v>
      </c>
    </row>
    <row r="166" spans="3:19" x14ac:dyDescent="0.3">
      <c r="C166">
        <v>11</v>
      </c>
      <c r="D166">
        <v>746</v>
      </c>
      <c r="E166">
        <v>0.1</v>
      </c>
      <c r="I166">
        <v>17.600000000000001</v>
      </c>
      <c r="L166">
        <v>8</v>
      </c>
      <c r="Q166">
        <v>1622</v>
      </c>
    </row>
    <row r="167" spans="3:19" x14ac:dyDescent="0.3">
      <c r="C167">
        <v>11</v>
      </c>
      <c r="D167" t="s">
        <v>983</v>
      </c>
      <c r="E167">
        <v>23.3</v>
      </c>
      <c r="I167">
        <v>3364.8</v>
      </c>
      <c r="J167">
        <v>5</v>
      </c>
      <c r="L167">
        <v>10</v>
      </c>
      <c r="N167">
        <v>64000</v>
      </c>
      <c r="O167">
        <v>235722</v>
      </c>
      <c r="P167">
        <v>299722</v>
      </c>
      <c r="Q167">
        <v>962112</v>
      </c>
      <c r="R167">
        <v>5114</v>
      </c>
      <c r="S167">
        <v>833.33333333333337</v>
      </c>
    </row>
    <row r="168" spans="3:19" x14ac:dyDescent="0.3">
      <c r="C168">
        <v>11</v>
      </c>
      <c r="D168">
        <v>303</v>
      </c>
      <c r="R168">
        <v>5114</v>
      </c>
      <c r="S168">
        <v>833.33333333333337</v>
      </c>
    </row>
    <row r="169" spans="3:19" x14ac:dyDescent="0.3">
      <c r="C169">
        <v>11</v>
      </c>
      <c r="D169">
        <v>409</v>
      </c>
      <c r="E169">
        <v>17.3</v>
      </c>
      <c r="I169">
        <v>2552.8000000000002</v>
      </c>
      <c r="J169">
        <v>5</v>
      </c>
      <c r="L169">
        <v>10</v>
      </c>
      <c r="N169">
        <v>64000</v>
      </c>
      <c r="O169">
        <v>195960</v>
      </c>
      <c r="P169">
        <v>259960</v>
      </c>
      <c r="Q169">
        <v>804108</v>
      </c>
    </row>
    <row r="170" spans="3:19" x14ac:dyDescent="0.3">
      <c r="C170">
        <v>11</v>
      </c>
      <c r="D170">
        <v>630</v>
      </c>
      <c r="E170">
        <v>1</v>
      </c>
      <c r="O170">
        <v>4317</v>
      </c>
      <c r="P170">
        <v>4317</v>
      </c>
      <c r="Q170">
        <v>8443</v>
      </c>
    </row>
    <row r="171" spans="3:19" x14ac:dyDescent="0.3">
      <c r="C171">
        <v>11</v>
      </c>
      <c r="D171">
        <v>642</v>
      </c>
      <c r="E171">
        <v>5</v>
      </c>
      <c r="I171">
        <v>812</v>
      </c>
      <c r="O171">
        <v>35445</v>
      </c>
      <c r="P171">
        <v>35445</v>
      </c>
      <c r="Q171">
        <v>149561</v>
      </c>
    </row>
    <row r="172" spans="3:19" x14ac:dyDescent="0.3">
      <c r="C172">
        <v>11</v>
      </c>
      <c r="D172" t="s">
        <v>984</v>
      </c>
      <c r="E172">
        <v>4</v>
      </c>
      <c r="I172">
        <v>704</v>
      </c>
      <c r="O172">
        <v>35346</v>
      </c>
      <c r="P172">
        <v>35346</v>
      </c>
      <c r="Q172">
        <v>151816</v>
      </c>
    </row>
    <row r="173" spans="3:19" x14ac:dyDescent="0.3">
      <c r="C173">
        <v>11</v>
      </c>
      <c r="D173">
        <v>30</v>
      </c>
      <c r="E173">
        <v>4</v>
      </c>
      <c r="I173">
        <v>704</v>
      </c>
      <c r="O173">
        <v>35346</v>
      </c>
      <c r="P173">
        <v>35346</v>
      </c>
      <c r="Q173">
        <v>151816</v>
      </c>
    </row>
    <row r="174" spans="3:19" x14ac:dyDescent="0.3">
      <c r="C174" t="s">
        <v>996</v>
      </c>
      <c r="E174">
        <v>47.8</v>
      </c>
      <c r="I174">
        <v>7096</v>
      </c>
      <c r="J174">
        <v>11</v>
      </c>
      <c r="L174">
        <v>246</v>
      </c>
      <c r="N174">
        <v>666000</v>
      </c>
      <c r="O174">
        <v>524103</v>
      </c>
      <c r="P174">
        <v>1190103</v>
      </c>
      <c r="Q174">
        <v>3178799</v>
      </c>
      <c r="R174">
        <v>5114</v>
      </c>
      <c r="S174">
        <v>8958.6365233674114</v>
      </c>
    </row>
    <row r="175" spans="3:19" x14ac:dyDescent="0.3">
      <c r="C175">
        <v>12</v>
      </c>
      <c r="D175" t="s">
        <v>195</v>
      </c>
      <c r="E175">
        <v>15.299999999999999</v>
      </c>
      <c r="I175">
        <v>2129.6</v>
      </c>
      <c r="L175">
        <v>208</v>
      </c>
      <c r="O175">
        <v>207380</v>
      </c>
      <c r="P175">
        <v>207380</v>
      </c>
      <c r="Q175">
        <v>1273669</v>
      </c>
      <c r="S175">
        <v>3489.9910884489796</v>
      </c>
    </row>
    <row r="176" spans="3:19" x14ac:dyDescent="0.3">
      <c r="C176">
        <v>12</v>
      </c>
      <c r="D176">
        <v>99</v>
      </c>
      <c r="E176">
        <v>1.8</v>
      </c>
      <c r="I176">
        <v>230.4</v>
      </c>
      <c r="Q176">
        <v>54855</v>
      </c>
      <c r="S176">
        <v>3489.9910884489796</v>
      </c>
    </row>
    <row r="177" spans="3:19" x14ac:dyDescent="0.3">
      <c r="C177">
        <v>12</v>
      </c>
      <c r="D177">
        <v>100</v>
      </c>
      <c r="E177">
        <v>2.2999999999999998</v>
      </c>
      <c r="I177">
        <v>361.6</v>
      </c>
      <c r="Q177">
        <v>110922</v>
      </c>
    </row>
    <row r="178" spans="3:19" x14ac:dyDescent="0.3">
      <c r="C178">
        <v>12</v>
      </c>
      <c r="D178">
        <v>101</v>
      </c>
      <c r="E178">
        <v>11.2</v>
      </c>
      <c r="I178">
        <v>1537.6</v>
      </c>
      <c r="L178">
        <v>208</v>
      </c>
      <c r="O178">
        <v>207380</v>
      </c>
      <c r="P178">
        <v>207380</v>
      </c>
      <c r="Q178">
        <v>1107892</v>
      </c>
    </row>
    <row r="179" spans="3:19" x14ac:dyDescent="0.3">
      <c r="C179">
        <v>12</v>
      </c>
      <c r="D179" t="s">
        <v>982</v>
      </c>
      <c r="E179">
        <v>5.1999999999999993</v>
      </c>
      <c r="I179">
        <v>655.19999999999993</v>
      </c>
      <c r="L179">
        <v>8</v>
      </c>
      <c r="Q179">
        <v>185916</v>
      </c>
      <c r="S179">
        <v>4635.3121015850975</v>
      </c>
    </row>
    <row r="180" spans="3:19" x14ac:dyDescent="0.3">
      <c r="C180">
        <v>12</v>
      </c>
      <c r="D180">
        <v>526</v>
      </c>
      <c r="E180">
        <v>5.0999999999999996</v>
      </c>
      <c r="I180">
        <v>638.4</v>
      </c>
      <c r="Q180">
        <v>181094</v>
      </c>
      <c r="S180">
        <v>4635.3121015850975</v>
      </c>
    </row>
    <row r="181" spans="3:19" x14ac:dyDescent="0.3">
      <c r="C181">
        <v>12</v>
      </c>
      <c r="D181">
        <v>746</v>
      </c>
      <c r="E181">
        <v>0.1</v>
      </c>
      <c r="I181">
        <v>16.8</v>
      </c>
      <c r="L181">
        <v>8</v>
      </c>
      <c r="Q181">
        <v>4822</v>
      </c>
    </row>
    <row r="182" spans="3:19" x14ac:dyDescent="0.3">
      <c r="C182">
        <v>12</v>
      </c>
      <c r="D182" t="s">
        <v>983</v>
      </c>
      <c r="E182">
        <v>23.3</v>
      </c>
      <c r="I182">
        <v>2996</v>
      </c>
      <c r="L182">
        <v>10</v>
      </c>
      <c r="O182">
        <v>20020</v>
      </c>
      <c r="P182">
        <v>20020</v>
      </c>
      <c r="Q182">
        <v>700561</v>
      </c>
      <c r="S182">
        <v>833.33333333333337</v>
      </c>
    </row>
    <row r="183" spans="3:19" x14ac:dyDescent="0.3">
      <c r="C183">
        <v>12</v>
      </c>
      <c r="D183">
        <v>303</v>
      </c>
      <c r="S183">
        <v>833.33333333333337</v>
      </c>
    </row>
    <row r="184" spans="3:19" x14ac:dyDescent="0.3">
      <c r="C184">
        <v>12</v>
      </c>
      <c r="D184">
        <v>409</v>
      </c>
      <c r="E184">
        <v>17.3</v>
      </c>
      <c r="I184">
        <v>2308</v>
      </c>
      <c r="L184">
        <v>10</v>
      </c>
      <c r="O184">
        <v>20020</v>
      </c>
      <c r="P184">
        <v>20020</v>
      </c>
      <c r="Q184">
        <v>585813</v>
      </c>
    </row>
    <row r="185" spans="3:19" x14ac:dyDescent="0.3">
      <c r="C185">
        <v>12</v>
      </c>
      <c r="D185">
        <v>630</v>
      </c>
      <c r="E185">
        <v>1</v>
      </c>
    </row>
    <row r="186" spans="3:19" x14ac:dyDescent="0.3">
      <c r="C186">
        <v>12</v>
      </c>
      <c r="D186">
        <v>642</v>
      </c>
      <c r="E186">
        <v>5</v>
      </c>
      <c r="I186">
        <v>688</v>
      </c>
      <c r="Q186">
        <v>114748</v>
      </c>
    </row>
    <row r="187" spans="3:19" x14ac:dyDescent="0.3">
      <c r="C187">
        <v>12</v>
      </c>
      <c r="D187" t="s">
        <v>984</v>
      </c>
      <c r="E187">
        <v>4</v>
      </c>
      <c r="I187">
        <v>648</v>
      </c>
      <c r="Q187">
        <v>124050</v>
      </c>
    </row>
    <row r="188" spans="3:19" x14ac:dyDescent="0.3">
      <c r="C188">
        <v>12</v>
      </c>
      <c r="D188">
        <v>30</v>
      </c>
      <c r="E188">
        <v>4</v>
      </c>
      <c r="I188">
        <v>648</v>
      </c>
      <c r="Q188">
        <v>124050</v>
      </c>
    </row>
    <row r="189" spans="3:19" x14ac:dyDescent="0.3">
      <c r="C189" t="s">
        <v>997</v>
      </c>
      <c r="E189">
        <v>47.8</v>
      </c>
      <c r="I189">
        <v>6428.8</v>
      </c>
      <c r="L189">
        <v>226</v>
      </c>
      <c r="O189">
        <v>227400</v>
      </c>
      <c r="P189">
        <v>227400</v>
      </c>
      <c r="Q189">
        <v>2284196</v>
      </c>
      <c r="S189">
        <v>8958.6365233674114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1012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35053072</v>
      </c>
      <c r="C3" s="202">
        <f t="shared" ref="C3:Z3" si="0">SUBTOTAL(9,C6:C1048576)</f>
        <v>6</v>
      </c>
      <c r="D3" s="202"/>
      <c r="E3" s="202">
        <f>SUBTOTAL(9,E6:E1048576)/4</f>
        <v>39342784</v>
      </c>
      <c r="F3" s="202"/>
      <c r="G3" s="202">
        <f t="shared" si="0"/>
        <v>8</v>
      </c>
      <c r="H3" s="202">
        <f>SUBTOTAL(9,H6:H1048576)/4</f>
        <v>37220471</v>
      </c>
      <c r="I3" s="205">
        <f>IF(B3&lt;&gt;0,H3/B3,"")</f>
        <v>1.0618319273129613</v>
      </c>
      <c r="J3" s="203">
        <f>IF(E3&lt;&gt;0,H3/E3,"")</f>
        <v>0.94605585105517698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3"/>
      <c r="B5" s="524">
        <v>2015</v>
      </c>
      <c r="C5" s="525"/>
      <c r="D5" s="525"/>
      <c r="E5" s="525">
        <v>2017</v>
      </c>
      <c r="F5" s="525"/>
      <c r="G5" s="525"/>
      <c r="H5" s="525">
        <v>2018</v>
      </c>
      <c r="I5" s="526" t="s">
        <v>188</v>
      </c>
      <c r="J5" s="527" t="s">
        <v>2</v>
      </c>
      <c r="K5" s="524">
        <v>2015</v>
      </c>
      <c r="L5" s="525"/>
      <c r="M5" s="525"/>
      <c r="N5" s="525">
        <v>2017</v>
      </c>
      <c r="O5" s="525"/>
      <c r="P5" s="525"/>
      <c r="Q5" s="525">
        <v>2018</v>
      </c>
      <c r="R5" s="526" t="s">
        <v>188</v>
      </c>
      <c r="S5" s="527" t="s">
        <v>2</v>
      </c>
      <c r="T5" s="524">
        <v>2015</v>
      </c>
      <c r="U5" s="525"/>
      <c r="V5" s="525"/>
      <c r="W5" s="525">
        <v>2017</v>
      </c>
      <c r="X5" s="525"/>
      <c r="Y5" s="525"/>
      <c r="Z5" s="525">
        <v>2018</v>
      </c>
      <c r="AA5" s="526" t="s">
        <v>188</v>
      </c>
      <c r="AB5" s="527" t="s">
        <v>2</v>
      </c>
    </row>
    <row r="6" spans="1:28" ht="14.4" customHeight="1" x14ac:dyDescent="0.3">
      <c r="A6" s="528" t="s">
        <v>1010</v>
      </c>
      <c r="B6" s="529">
        <v>35053072</v>
      </c>
      <c r="C6" s="530">
        <v>1</v>
      </c>
      <c r="D6" s="530">
        <v>0.89096572321877376</v>
      </c>
      <c r="E6" s="529">
        <v>39342784</v>
      </c>
      <c r="F6" s="530">
        <v>1.1223776335494933</v>
      </c>
      <c r="G6" s="530">
        <v>1</v>
      </c>
      <c r="H6" s="529">
        <v>37220471</v>
      </c>
      <c r="I6" s="530">
        <v>1.0618319273129613</v>
      </c>
      <c r="J6" s="530">
        <v>0.94605585105517698</v>
      </c>
      <c r="K6" s="529"/>
      <c r="L6" s="530"/>
      <c r="M6" s="530"/>
      <c r="N6" s="529"/>
      <c r="O6" s="530"/>
      <c r="P6" s="530"/>
      <c r="Q6" s="529"/>
      <c r="R6" s="530"/>
      <c r="S6" s="530"/>
      <c r="T6" s="529"/>
      <c r="U6" s="530"/>
      <c r="V6" s="530"/>
      <c r="W6" s="529"/>
      <c r="X6" s="530"/>
      <c r="Y6" s="530"/>
      <c r="Z6" s="529"/>
      <c r="AA6" s="530"/>
      <c r="AB6" s="531"/>
    </row>
    <row r="7" spans="1:28" ht="14.4" customHeight="1" thickBot="1" x14ac:dyDescent="0.35">
      <c r="A7" s="535" t="s">
        <v>1011</v>
      </c>
      <c r="B7" s="532">
        <v>35053072</v>
      </c>
      <c r="C7" s="533">
        <v>1</v>
      </c>
      <c r="D7" s="533">
        <v>0.89096572321877376</v>
      </c>
      <c r="E7" s="532">
        <v>39342784</v>
      </c>
      <c r="F7" s="533">
        <v>1.1223776335494933</v>
      </c>
      <c r="G7" s="533">
        <v>1</v>
      </c>
      <c r="H7" s="532">
        <v>37220471</v>
      </c>
      <c r="I7" s="533">
        <v>1.0618319273129613</v>
      </c>
      <c r="J7" s="533">
        <v>0.94605585105517698</v>
      </c>
      <c r="K7" s="532"/>
      <c r="L7" s="533"/>
      <c r="M7" s="533"/>
      <c r="N7" s="532"/>
      <c r="O7" s="533"/>
      <c r="P7" s="533"/>
      <c r="Q7" s="532"/>
      <c r="R7" s="533"/>
      <c r="S7" s="533"/>
      <c r="T7" s="532"/>
      <c r="U7" s="533"/>
      <c r="V7" s="533"/>
      <c r="W7" s="532"/>
      <c r="X7" s="533"/>
      <c r="Y7" s="533"/>
      <c r="Z7" s="532"/>
      <c r="AA7" s="533"/>
      <c r="AB7" s="534"/>
    </row>
    <row r="8" spans="1:28" ht="14.4" customHeight="1" thickBot="1" x14ac:dyDescent="0.35"/>
    <row r="9" spans="1:28" ht="14.4" customHeight="1" x14ac:dyDescent="0.3">
      <c r="A9" s="528" t="s">
        <v>427</v>
      </c>
      <c r="B9" s="529">
        <v>31106656</v>
      </c>
      <c r="C9" s="530">
        <v>1</v>
      </c>
      <c r="D9" s="530">
        <v>0.83905219257980723</v>
      </c>
      <c r="E9" s="529">
        <v>37073565</v>
      </c>
      <c r="F9" s="530">
        <v>1.1918209723346669</v>
      </c>
      <c r="G9" s="530">
        <v>1</v>
      </c>
      <c r="H9" s="529">
        <v>35739508</v>
      </c>
      <c r="I9" s="530">
        <v>1.1489344274100051</v>
      </c>
      <c r="J9" s="531">
        <v>0.96401595044879018</v>
      </c>
    </row>
    <row r="10" spans="1:28" ht="14.4" customHeight="1" x14ac:dyDescent="0.3">
      <c r="A10" s="543" t="s">
        <v>1013</v>
      </c>
      <c r="B10" s="536">
        <v>0</v>
      </c>
      <c r="C10" s="537"/>
      <c r="D10" s="537">
        <v>0</v>
      </c>
      <c r="E10" s="536">
        <v>34474944</v>
      </c>
      <c r="F10" s="537"/>
      <c r="G10" s="537">
        <v>1</v>
      </c>
      <c r="H10" s="536">
        <v>34955599</v>
      </c>
      <c r="I10" s="537"/>
      <c r="J10" s="538">
        <v>1.0139421546268501</v>
      </c>
    </row>
    <row r="11" spans="1:28" ht="14.4" customHeight="1" x14ac:dyDescent="0.3">
      <c r="A11" s="543" t="s">
        <v>1014</v>
      </c>
      <c r="B11" s="536">
        <v>31106656</v>
      </c>
      <c r="C11" s="537">
        <v>1</v>
      </c>
      <c r="D11" s="537">
        <v>11.970447402680113</v>
      </c>
      <c r="E11" s="536">
        <v>2598621</v>
      </c>
      <c r="F11" s="537">
        <v>8.3539066365732148E-2</v>
      </c>
      <c r="G11" s="537">
        <v>1</v>
      </c>
      <c r="H11" s="536">
        <v>783909</v>
      </c>
      <c r="I11" s="537">
        <v>2.5200683737911268E-2</v>
      </c>
      <c r="J11" s="538">
        <v>0.30166345919624293</v>
      </c>
    </row>
    <row r="12" spans="1:28" ht="14.4" customHeight="1" x14ac:dyDescent="0.3">
      <c r="A12" s="539" t="s">
        <v>535</v>
      </c>
      <c r="B12" s="540">
        <v>3946416</v>
      </c>
      <c r="C12" s="541">
        <v>1</v>
      </c>
      <c r="D12" s="541">
        <v>1.7391075960495659</v>
      </c>
      <c r="E12" s="540">
        <v>2269219</v>
      </c>
      <c r="F12" s="541">
        <v>0.57500755115527613</v>
      </c>
      <c r="G12" s="541">
        <v>1</v>
      </c>
      <c r="H12" s="540">
        <v>1480963</v>
      </c>
      <c r="I12" s="541">
        <v>0.37526783795727564</v>
      </c>
      <c r="J12" s="542">
        <v>0.65263114754459572</v>
      </c>
    </row>
    <row r="13" spans="1:28" ht="14.4" customHeight="1" x14ac:dyDescent="0.3">
      <c r="A13" s="543" t="s">
        <v>1013</v>
      </c>
      <c r="B13" s="536"/>
      <c r="C13" s="537"/>
      <c r="D13" s="537"/>
      <c r="E13" s="536">
        <v>1812987</v>
      </c>
      <c r="F13" s="537"/>
      <c r="G13" s="537">
        <v>1</v>
      </c>
      <c r="H13" s="536">
        <v>1375795</v>
      </c>
      <c r="I13" s="537"/>
      <c r="J13" s="538">
        <v>0.75885541374538257</v>
      </c>
    </row>
    <row r="14" spans="1:28" ht="14.4" customHeight="1" thickBot="1" x14ac:dyDescent="0.35">
      <c r="A14" s="535" t="s">
        <v>1014</v>
      </c>
      <c r="B14" s="532">
        <v>3946416</v>
      </c>
      <c r="C14" s="533">
        <v>1</v>
      </c>
      <c r="D14" s="533">
        <v>8.6500201651791198</v>
      </c>
      <c r="E14" s="532">
        <v>456232</v>
      </c>
      <c r="F14" s="533">
        <v>0.11560666690992535</v>
      </c>
      <c r="G14" s="533">
        <v>1</v>
      </c>
      <c r="H14" s="532">
        <v>105168</v>
      </c>
      <c r="I14" s="533">
        <v>2.6648989868275418E-2</v>
      </c>
      <c r="J14" s="534">
        <v>0.23051429974223642</v>
      </c>
    </row>
    <row r="15" spans="1:28" ht="14.4" customHeight="1" x14ac:dyDescent="0.3">
      <c r="A15" s="544" t="s">
        <v>224</v>
      </c>
    </row>
    <row r="16" spans="1:28" ht="14.4" customHeight="1" x14ac:dyDescent="0.3">
      <c r="A16" s="545" t="s">
        <v>1015</v>
      </c>
    </row>
    <row r="17" spans="1:1" ht="14.4" customHeight="1" x14ac:dyDescent="0.3">
      <c r="A17" s="544" t="s">
        <v>1016</v>
      </c>
    </row>
    <row r="18" spans="1:1" ht="14.4" customHeight="1" x14ac:dyDescent="0.3">
      <c r="A18" s="544" t="s">
        <v>1017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1042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102989</v>
      </c>
      <c r="C3" s="240">
        <f t="shared" si="0"/>
        <v>106062</v>
      </c>
      <c r="D3" s="252">
        <f t="shared" si="0"/>
        <v>99377</v>
      </c>
      <c r="E3" s="204">
        <f t="shared" si="0"/>
        <v>35053072</v>
      </c>
      <c r="F3" s="202">
        <f t="shared" si="0"/>
        <v>39342784</v>
      </c>
      <c r="G3" s="241">
        <f t="shared" si="0"/>
        <v>37220471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3"/>
      <c r="B5" s="524">
        <v>2015</v>
      </c>
      <c r="C5" s="525">
        <v>2017</v>
      </c>
      <c r="D5" s="546">
        <v>2018</v>
      </c>
      <c r="E5" s="524">
        <v>2015</v>
      </c>
      <c r="F5" s="525">
        <v>2017</v>
      </c>
      <c r="G5" s="546">
        <v>2018</v>
      </c>
    </row>
    <row r="6" spans="1:7" ht="14.4" customHeight="1" x14ac:dyDescent="0.3">
      <c r="A6" s="512" t="s">
        <v>1013</v>
      </c>
      <c r="B6" s="470">
        <v>0</v>
      </c>
      <c r="C6" s="470">
        <v>99066</v>
      </c>
      <c r="D6" s="470">
        <v>99158</v>
      </c>
      <c r="E6" s="547">
        <v>0</v>
      </c>
      <c r="F6" s="547">
        <v>36287931</v>
      </c>
      <c r="G6" s="548">
        <v>36331394</v>
      </c>
    </row>
    <row r="7" spans="1:7" ht="14.4" customHeight="1" x14ac:dyDescent="0.3">
      <c r="A7" s="553" t="s">
        <v>1018</v>
      </c>
      <c r="B7" s="477">
        <v>5612</v>
      </c>
      <c r="C7" s="477">
        <v>232</v>
      </c>
      <c r="D7" s="477">
        <v>20</v>
      </c>
      <c r="E7" s="549">
        <v>1716765</v>
      </c>
      <c r="F7" s="549">
        <v>86405</v>
      </c>
      <c r="G7" s="550">
        <v>73404</v>
      </c>
    </row>
    <row r="8" spans="1:7" ht="14.4" customHeight="1" x14ac:dyDescent="0.3">
      <c r="A8" s="553" t="s">
        <v>1019</v>
      </c>
      <c r="B8" s="477">
        <v>17</v>
      </c>
      <c r="C8" s="477"/>
      <c r="D8" s="477"/>
      <c r="E8" s="549">
        <v>8014</v>
      </c>
      <c r="F8" s="549"/>
      <c r="G8" s="550"/>
    </row>
    <row r="9" spans="1:7" ht="14.4" customHeight="1" x14ac:dyDescent="0.3">
      <c r="A9" s="553" t="s">
        <v>1020</v>
      </c>
      <c r="B9" s="477">
        <v>5397</v>
      </c>
      <c r="C9" s="477">
        <v>661</v>
      </c>
      <c r="D9" s="477">
        <v>5</v>
      </c>
      <c r="E9" s="549">
        <v>1287820</v>
      </c>
      <c r="F9" s="549">
        <v>145118</v>
      </c>
      <c r="G9" s="550">
        <v>1719</v>
      </c>
    </row>
    <row r="10" spans="1:7" ht="14.4" customHeight="1" x14ac:dyDescent="0.3">
      <c r="A10" s="553" t="s">
        <v>1021</v>
      </c>
      <c r="B10" s="477">
        <v>7985</v>
      </c>
      <c r="C10" s="477">
        <v>870</v>
      </c>
      <c r="D10" s="477">
        <v>36</v>
      </c>
      <c r="E10" s="549">
        <v>3661415</v>
      </c>
      <c r="F10" s="549">
        <v>496937</v>
      </c>
      <c r="G10" s="550">
        <v>172044</v>
      </c>
    </row>
    <row r="11" spans="1:7" ht="14.4" customHeight="1" x14ac:dyDescent="0.3">
      <c r="A11" s="553" t="s">
        <v>1022</v>
      </c>
      <c r="B11" s="477">
        <v>13616</v>
      </c>
      <c r="C11" s="477">
        <v>929</v>
      </c>
      <c r="D11" s="477">
        <v>9</v>
      </c>
      <c r="E11" s="549">
        <v>4366197</v>
      </c>
      <c r="F11" s="549">
        <v>318712</v>
      </c>
      <c r="G11" s="550">
        <v>43011</v>
      </c>
    </row>
    <row r="12" spans="1:7" ht="14.4" customHeight="1" x14ac:dyDescent="0.3">
      <c r="A12" s="553" t="s">
        <v>1023</v>
      </c>
      <c r="B12" s="477">
        <v>3254</v>
      </c>
      <c r="C12" s="477">
        <v>175</v>
      </c>
      <c r="D12" s="477"/>
      <c r="E12" s="549">
        <v>859696</v>
      </c>
      <c r="F12" s="549">
        <v>51503</v>
      </c>
      <c r="G12" s="550"/>
    </row>
    <row r="13" spans="1:7" ht="14.4" customHeight="1" x14ac:dyDescent="0.3">
      <c r="A13" s="553" t="s">
        <v>1024</v>
      </c>
      <c r="B13" s="477">
        <v>4614</v>
      </c>
      <c r="C13" s="477"/>
      <c r="D13" s="477"/>
      <c r="E13" s="549">
        <v>1253461</v>
      </c>
      <c r="F13" s="549"/>
      <c r="G13" s="550"/>
    </row>
    <row r="14" spans="1:7" ht="14.4" customHeight="1" x14ac:dyDescent="0.3">
      <c r="A14" s="553" t="s">
        <v>1025</v>
      </c>
      <c r="B14" s="477">
        <v>2779</v>
      </c>
      <c r="C14" s="477">
        <v>233</v>
      </c>
      <c r="D14" s="477"/>
      <c r="E14" s="549">
        <v>3837918</v>
      </c>
      <c r="F14" s="549">
        <v>364230</v>
      </c>
      <c r="G14" s="550"/>
    </row>
    <row r="15" spans="1:7" ht="14.4" customHeight="1" x14ac:dyDescent="0.3">
      <c r="A15" s="553" t="s">
        <v>1026</v>
      </c>
      <c r="B15" s="477">
        <v>3119</v>
      </c>
      <c r="C15" s="477">
        <v>268</v>
      </c>
      <c r="D15" s="477"/>
      <c r="E15" s="549">
        <v>705087</v>
      </c>
      <c r="F15" s="549">
        <v>85215</v>
      </c>
      <c r="G15" s="550"/>
    </row>
    <row r="16" spans="1:7" ht="14.4" customHeight="1" x14ac:dyDescent="0.3">
      <c r="A16" s="553" t="s">
        <v>1027</v>
      </c>
      <c r="B16" s="477">
        <v>15437</v>
      </c>
      <c r="C16" s="477">
        <v>864</v>
      </c>
      <c r="D16" s="477">
        <v>30</v>
      </c>
      <c r="E16" s="549">
        <v>4637372</v>
      </c>
      <c r="F16" s="549">
        <v>257205</v>
      </c>
      <c r="G16" s="550">
        <v>129957</v>
      </c>
    </row>
    <row r="17" spans="1:7" ht="14.4" customHeight="1" x14ac:dyDescent="0.3">
      <c r="A17" s="553" t="s">
        <v>1028</v>
      </c>
      <c r="B17" s="477">
        <v>30</v>
      </c>
      <c r="C17" s="477"/>
      <c r="D17" s="477"/>
      <c r="E17" s="549">
        <v>6751</v>
      </c>
      <c r="F17" s="549"/>
      <c r="G17" s="550"/>
    </row>
    <row r="18" spans="1:7" ht="14.4" customHeight="1" x14ac:dyDescent="0.3">
      <c r="A18" s="553" t="s">
        <v>1029</v>
      </c>
      <c r="B18" s="477">
        <v>259</v>
      </c>
      <c r="C18" s="477">
        <v>40</v>
      </c>
      <c r="D18" s="477"/>
      <c r="E18" s="549">
        <v>108516</v>
      </c>
      <c r="F18" s="549">
        <v>52105</v>
      </c>
      <c r="G18" s="550"/>
    </row>
    <row r="19" spans="1:7" ht="14.4" customHeight="1" x14ac:dyDescent="0.3">
      <c r="A19" s="553" t="s">
        <v>1030</v>
      </c>
      <c r="B19" s="477">
        <v>331</v>
      </c>
      <c r="C19" s="477">
        <v>169</v>
      </c>
      <c r="D19" s="477"/>
      <c r="E19" s="549">
        <v>88414</v>
      </c>
      <c r="F19" s="549">
        <v>53118</v>
      </c>
      <c r="G19" s="550"/>
    </row>
    <row r="20" spans="1:7" ht="14.4" customHeight="1" x14ac:dyDescent="0.3">
      <c r="A20" s="553" t="s">
        <v>1031</v>
      </c>
      <c r="B20" s="477">
        <v>3381</v>
      </c>
      <c r="C20" s="477">
        <v>118</v>
      </c>
      <c r="D20" s="477"/>
      <c r="E20" s="549">
        <v>829565</v>
      </c>
      <c r="F20" s="549">
        <v>42437</v>
      </c>
      <c r="G20" s="550"/>
    </row>
    <row r="21" spans="1:7" ht="14.4" customHeight="1" x14ac:dyDescent="0.3">
      <c r="A21" s="553" t="s">
        <v>1032</v>
      </c>
      <c r="B21" s="477"/>
      <c r="C21" s="477">
        <v>56</v>
      </c>
      <c r="D21" s="477">
        <v>22</v>
      </c>
      <c r="E21" s="549"/>
      <c r="F21" s="549">
        <v>56945</v>
      </c>
      <c r="G21" s="550">
        <v>73921</v>
      </c>
    </row>
    <row r="22" spans="1:7" ht="14.4" customHeight="1" x14ac:dyDescent="0.3">
      <c r="A22" s="553" t="s">
        <v>1033</v>
      </c>
      <c r="B22" s="477">
        <v>462</v>
      </c>
      <c r="C22" s="477"/>
      <c r="D22" s="477"/>
      <c r="E22" s="549">
        <v>103366</v>
      </c>
      <c r="F22" s="549"/>
      <c r="G22" s="550"/>
    </row>
    <row r="23" spans="1:7" ht="14.4" customHeight="1" x14ac:dyDescent="0.3">
      <c r="A23" s="553" t="s">
        <v>1034</v>
      </c>
      <c r="B23" s="477">
        <v>2347</v>
      </c>
      <c r="C23" s="477">
        <v>112</v>
      </c>
      <c r="D23" s="477">
        <v>3</v>
      </c>
      <c r="E23" s="549">
        <v>539844</v>
      </c>
      <c r="F23" s="549">
        <v>25086</v>
      </c>
      <c r="G23" s="550">
        <v>14337</v>
      </c>
    </row>
    <row r="24" spans="1:7" ht="14.4" customHeight="1" x14ac:dyDescent="0.3">
      <c r="A24" s="553" t="s">
        <v>1035</v>
      </c>
      <c r="B24" s="477"/>
      <c r="C24" s="477">
        <v>1</v>
      </c>
      <c r="D24" s="477">
        <v>9</v>
      </c>
      <c r="E24" s="549"/>
      <c r="F24" s="549">
        <v>1012</v>
      </c>
      <c r="G24" s="550">
        <v>43011</v>
      </c>
    </row>
    <row r="25" spans="1:7" ht="14.4" customHeight="1" x14ac:dyDescent="0.3">
      <c r="A25" s="553" t="s">
        <v>1036</v>
      </c>
      <c r="B25" s="477">
        <v>10527</v>
      </c>
      <c r="C25" s="477">
        <v>596</v>
      </c>
      <c r="D25" s="477"/>
      <c r="E25" s="549">
        <v>3318276</v>
      </c>
      <c r="F25" s="549">
        <v>282670</v>
      </c>
      <c r="G25" s="550"/>
    </row>
    <row r="26" spans="1:7" ht="14.4" customHeight="1" x14ac:dyDescent="0.3">
      <c r="A26" s="553" t="s">
        <v>1037</v>
      </c>
      <c r="B26" s="477">
        <v>1451</v>
      </c>
      <c r="C26" s="477">
        <v>46</v>
      </c>
      <c r="D26" s="477"/>
      <c r="E26" s="549">
        <v>314238</v>
      </c>
      <c r="F26" s="549">
        <v>8144</v>
      </c>
      <c r="G26" s="550"/>
    </row>
    <row r="27" spans="1:7" ht="14.4" customHeight="1" x14ac:dyDescent="0.3">
      <c r="A27" s="553" t="s">
        <v>1038</v>
      </c>
      <c r="B27" s="477">
        <v>2619</v>
      </c>
      <c r="C27" s="477">
        <v>368</v>
      </c>
      <c r="D27" s="477">
        <v>56</v>
      </c>
      <c r="E27" s="549">
        <v>1979186</v>
      </c>
      <c r="F27" s="549">
        <v>275894</v>
      </c>
      <c r="G27" s="550">
        <v>234741</v>
      </c>
    </row>
    <row r="28" spans="1:7" ht="14.4" customHeight="1" x14ac:dyDescent="0.3">
      <c r="A28" s="553" t="s">
        <v>1039</v>
      </c>
      <c r="B28" s="477">
        <v>12292</v>
      </c>
      <c r="C28" s="477">
        <v>551</v>
      </c>
      <c r="D28" s="477">
        <v>20</v>
      </c>
      <c r="E28" s="549">
        <v>3793635</v>
      </c>
      <c r="F28" s="549">
        <v>257014</v>
      </c>
      <c r="G28" s="550">
        <v>59921</v>
      </c>
    </row>
    <row r="29" spans="1:7" ht="14.4" customHeight="1" x14ac:dyDescent="0.3">
      <c r="A29" s="553" t="s">
        <v>1040</v>
      </c>
      <c r="B29" s="477">
        <v>3433</v>
      </c>
      <c r="C29" s="477">
        <v>643</v>
      </c>
      <c r="D29" s="477">
        <v>6</v>
      </c>
      <c r="E29" s="549">
        <v>770318</v>
      </c>
      <c r="F29" s="549">
        <v>168876</v>
      </c>
      <c r="G29" s="550">
        <v>28674</v>
      </c>
    </row>
    <row r="30" spans="1:7" ht="14.4" customHeight="1" thickBot="1" x14ac:dyDescent="0.35">
      <c r="A30" s="554" t="s">
        <v>1041</v>
      </c>
      <c r="B30" s="484">
        <v>4027</v>
      </c>
      <c r="C30" s="484">
        <v>64</v>
      </c>
      <c r="D30" s="484">
        <v>3</v>
      </c>
      <c r="E30" s="551">
        <v>867218</v>
      </c>
      <c r="F30" s="551">
        <v>26227</v>
      </c>
      <c r="G30" s="552">
        <v>14337</v>
      </c>
    </row>
    <row r="31" spans="1:7" ht="14.4" customHeight="1" x14ac:dyDescent="0.3">
      <c r="A31" s="544" t="s">
        <v>224</v>
      </c>
    </row>
    <row r="32" spans="1:7" ht="14.4" customHeight="1" x14ac:dyDescent="0.3">
      <c r="A32" s="545" t="s">
        <v>1015</v>
      </c>
    </row>
    <row r="33" spans="1:1" ht="14.4" customHeight="1" x14ac:dyDescent="0.3">
      <c r="A33" s="544" t="s">
        <v>1016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1201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102989</v>
      </c>
      <c r="H3" s="89">
        <f t="shared" si="0"/>
        <v>35053072</v>
      </c>
      <c r="I3" s="66"/>
      <c r="J3" s="66"/>
      <c r="K3" s="89">
        <f t="shared" si="0"/>
        <v>106062</v>
      </c>
      <c r="L3" s="89">
        <f t="shared" si="0"/>
        <v>39342784</v>
      </c>
      <c r="M3" s="66"/>
      <c r="N3" s="66"/>
      <c r="O3" s="89">
        <f t="shared" si="0"/>
        <v>99377</v>
      </c>
      <c r="P3" s="89">
        <f t="shared" si="0"/>
        <v>37220471</v>
      </c>
      <c r="Q3" s="67">
        <f>IF(L3=0,0,P3/L3)</f>
        <v>0.94605585105517698</v>
      </c>
      <c r="R3" s="90">
        <f>IF(O3=0,0,P3/O3)</f>
        <v>374.53808225243267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2017</v>
      </c>
      <c r="L4" s="416"/>
      <c r="M4" s="87"/>
      <c r="N4" s="87"/>
      <c r="O4" s="415">
        <v>2018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55"/>
      <c r="B5" s="555"/>
      <c r="C5" s="556"/>
      <c r="D5" s="557"/>
      <c r="E5" s="558"/>
      <c r="F5" s="559"/>
      <c r="G5" s="560" t="s">
        <v>58</v>
      </c>
      <c r="H5" s="561" t="s">
        <v>14</v>
      </c>
      <c r="I5" s="562"/>
      <c r="J5" s="562"/>
      <c r="K5" s="560" t="s">
        <v>58</v>
      </c>
      <c r="L5" s="561" t="s">
        <v>14</v>
      </c>
      <c r="M5" s="562"/>
      <c r="N5" s="562"/>
      <c r="O5" s="560" t="s">
        <v>58</v>
      </c>
      <c r="P5" s="561" t="s">
        <v>14</v>
      </c>
      <c r="Q5" s="563"/>
      <c r="R5" s="564"/>
    </row>
    <row r="6" spans="1:18" ht="14.4" customHeight="1" x14ac:dyDescent="0.3">
      <c r="A6" s="465" t="s">
        <v>1043</v>
      </c>
      <c r="B6" s="466" t="s">
        <v>1044</v>
      </c>
      <c r="C6" s="466" t="s">
        <v>427</v>
      </c>
      <c r="D6" s="466" t="s">
        <v>1045</v>
      </c>
      <c r="E6" s="466" t="s">
        <v>1046</v>
      </c>
      <c r="F6" s="466" t="s">
        <v>1047</v>
      </c>
      <c r="G6" s="470">
        <v>2</v>
      </c>
      <c r="H6" s="470">
        <v>4452</v>
      </c>
      <c r="I6" s="466"/>
      <c r="J6" s="466">
        <v>2226</v>
      </c>
      <c r="K6" s="470"/>
      <c r="L6" s="470"/>
      <c r="M6" s="466"/>
      <c r="N6" s="466"/>
      <c r="O6" s="470">
        <v>1</v>
      </c>
      <c r="P6" s="470">
        <v>2235</v>
      </c>
      <c r="Q6" s="491"/>
      <c r="R6" s="471">
        <v>2235</v>
      </c>
    </row>
    <row r="7" spans="1:18" ht="14.4" customHeight="1" x14ac:dyDescent="0.3">
      <c r="A7" s="472" t="s">
        <v>1043</v>
      </c>
      <c r="B7" s="473" t="s">
        <v>1044</v>
      </c>
      <c r="C7" s="473" t="s">
        <v>427</v>
      </c>
      <c r="D7" s="473" t="s">
        <v>1045</v>
      </c>
      <c r="E7" s="473" t="s">
        <v>1048</v>
      </c>
      <c r="F7" s="473" t="s">
        <v>1049</v>
      </c>
      <c r="G7" s="477">
        <v>2</v>
      </c>
      <c r="H7" s="477">
        <v>462</v>
      </c>
      <c r="I7" s="473"/>
      <c r="J7" s="473">
        <v>231</v>
      </c>
      <c r="K7" s="477"/>
      <c r="L7" s="477"/>
      <c r="M7" s="473"/>
      <c r="N7" s="473"/>
      <c r="O7" s="477"/>
      <c r="P7" s="477"/>
      <c r="Q7" s="565"/>
      <c r="R7" s="478"/>
    </row>
    <row r="8" spans="1:18" ht="14.4" customHeight="1" x14ac:dyDescent="0.3">
      <c r="A8" s="472" t="s">
        <v>1043</v>
      </c>
      <c r="B8" s="473" t="s">
        <v>1044</v>
      </c>
      <c r="C8" s="473" t="s">
        <v>427</v>
      </c>
      <c r="D8" s="473" t="s">
        <v>1045</v>
      </c>
      <c r="E8" s="473" t="s">
        <v>1050</v>
      </c>
      <c r="F8" s="473" t="s">
        <v>1051</v>
      </c>
      <c r="G8" s="477">
        <v>14340</v>
      </c>
      <c r="H8" s="477">
        <v>831720</v>
      </c>
      <c r="I8" s="473">
        <v>1.2201140134433761</v>
      </c>
      <c r="J8" s="473">
        <v>58</v>
      </c>
      <c r="K8" s="477">
        <v>11753</v>
      </c>
      <c r="L8" s="477">
        <v>681674</v>
      </c>
      <c r="M8" s="473">
        <v>1</v>
      </c>
      <c r="N8" s="473">
        <v>58</v>
      </c>
      <c r="O8" s="477">
        <v>10241</v>
      </c>
      <c r="P8" s="477">
        <v>593978</v>
      </c>
      <c r="Q8" s="565">
        <v>0.87135199523525908</v>
      </c>
      <c r="R8" s="478">
        <v>58</v>
      </c>
    </row>
    <row r="9" spans="1:18" ht="14.4" customHeight="1" x14ac:dyDescent="0.3">
      <c r="A9" s="472" t="s">
        <v>1043</v>
      </c>
      <c r="B9" s="473" t="s">
        <v>1044</v>
      </c>
      <c r="C9" s="473" t="s">
        <v>427</v>
      </c>
      <c r="D9" s="473" t="s">
        <v>1045</v>
      </c>
      <c r="E9" s="473" t="s">
        <v>1052</v>
      </c>
      <c r="F9" s="473" t="s">
        <v>1053</v>
      </c>
      <c r="G9" s="477">
        <v>848</v>
      </c>
      <c r="H9" s="477">
        <v>111088</v>
      </c>
      <c r="I9" s="473">
        <v>1.4903339191564147</v>
      </c>
      <c r="J9" s="473">
        <v>131</v>
      </c>
      <c r="K9" s="477">
        <v>569</v>
      </c>
      <c r="L9" s="477">
        <v>74539</v>
      </c>
      <c r="M9" s="473">
        <v>1</v>
      </c>
      <c r="N9" s="473">
        <v>131</v>
      </c>
      <c r="O9" s="477">
        <v>520</v>
      </c>
      <c r="P9" s="477">
        <v>68506</v>
      </c>
      <c r="Q9" s="565">
        <v>0.91906250419243618</v>
      </c>
      <c r="R9" s="478">
        <v>131.74230769230769</v>
      </c>
    </row>
    <row r="10" spans="1:18" ht="14.4" customHeight="1" x14ac:dyDescent="0.3">
      <c r="A10" s="472" t="s">
        <v>1043</v>
      </c>
      <c r="B10" s="473" t="s">
        <v>1044</v>
      </c>
      <c r="C10" s="473" t="s">
        <v>427</v>
      </c>
      <c r="D10" s="473" t="s">
        <v>1045</v>
      </c>
      <c r="E10" s="473" t="s">
        <v>1054</v>
      </c>
      <c r="F10" s="473" t="s">
        <v>1055</v>
      </c>
      <c r="G10" s="477">
        <v>48</v>
      </c>
      <c r="H10" s="477">
        <v>9072</v>
      </c>
      <c r="I10" s="473">
        <v>0.96</v>
      </c>
      <c r="J10" s="473">
        <v>189</v>
      </c>
      <c r="K10" s="477">
        <v>50</v>
      </c>
      <c r="L10" s="477">
        <v>9450</v>
      </c>
      <c r="M10" s="473">
        <v>1</v>
      </c>
      <c r="N10" s="473">
        <v>189</v>
      </c>
      <c r="O10" s="477">
        <v>45</v>
      </c>
      <c r="P10" s="477">
        <v>8539</v>
      </c>
      <c r="Q10" s="565">
        <v>0.90359788359788362</v>
      </c>
      <c r="R10" s="478">
        <v>189.75555555555556</v>
      </c>
    </row>
    <row r="11" spans="1:18" ht="14.4" customHeight="1" x14ac:dyDescent="0.3">
      <c r="A11" s="472" t="s">
        <v>1043</v>
      </c>
      <c r="B11" s="473" t="s">
        <v>1044</v>
      </c>
      <c r="C11" s="473" t="s">
        <v>427</v>
      </c>
      <c r="D11" s="473" t="s">
        <v>1045</v>
      </c>
      <c r="E11" s="473" t="s">
        <v>1056</v>
      </c>
      <c r="F11" s="473" t="s">
        <v>1057</v>
      </c>
      <c r="G11" s="477">
        <v>20</v>
      </c>
      <c r="H11" s="477">
        <v>8140</v>
      </c>
      <c r="I11" s="473">
        <v>4.9877450980392153</v>
      </c>
      <c r="J11" s="473">
        <v>407</v>
      </c>
      <c r="K11" s="477">
        <v>4</v>
      </c>
      <c r="L11" s="477">
        <v>1632</v>
      </c>
      <c r="M11" s="473">
        <v>1</v>
      </c>
      <c r="N11" s="473">
        <v>408</v>
      </c>
      <c r="O11" s="477">
        <v>12</v>
      </c>
      <c r="P11" s="477">
        <v>4896</v>
      </c>
      <c r="Q11" s="565">
        <v>3</v>
      </c>
      <c r="R11" s="478">
        <v>408</v>
      </c>
    </row>
    <row r="12" spans="1:18" ht="14.4" customHeight="1" x14ac:dyDescent="0.3">
      <c r="A12" s="472" t="s">
        <v>1043</v>
      </c>
      <c r="B12" s="473" t="s">
        <v>1044</v>
      </c>
      <c r="C12" s="473" t="s">
        <v>427</v>
      </c>
      <c r="D12" s="473" t="s">
        <v>1045</v>
      </c>
      <c r="E12" s="473" t="s">
        <v>1058</v>
      </c>
      <c r="F12" s="473" t="s">
        <v>1059</v>
      </c>
      <c r="G12" s="477">
        <v>3269</v>
      </c>
      <c r="H12" s="477">
        <v>585151</v>
      </c>
      <c r="I12" s="473">
        <v>0.78503716225281062</v>
      </c>
      <c r="J12" s="473">
        <v>179</v>
      </c>
      <c r="K12" s="477">
        <v>4141</v>
      </c>
      <c r="L12" s="477">
        <v>745380</v>
      </c>
      <c r="M12" s="473">
        <v>1</v>
      </c>
      <c r="N12" s="473">
        <v>180</v>
      </c>
      <c r="O12" s="477">
        <v>3852</v>
      </c>
      <c r="P12" s="477">
        <v>693360</v>
      </c>
      <c r="Q12" s="565">
        <v>0.93021009418014977</v>
      </c>
      <c r="R12" s="478">
        <v>180</v>
      </c>
    </row>
    <row r="13" spans="1:18" ht="14.4" customHeight="1" x14ac:dyDescent="0.3">
      <c r="A13" s="472" t="s">
        <v>1043</v>
      </c>
      <c r="B13" s="473" t="s">
        <v>1044</v>
      </c>
      <c r="C13" s="473" t="s">
        <v>427</v>
      </c>
      <c r="D13" s="473" t="s">
        <v>1045</v>
      </c>
      <c r="E13" s="473" t="s">
        <v>1060</v>
      </c>
      <c r="F13" s="473" t="s">
        <v>1061</v>
      </c>
      <c r="G13" s="477">
        <v>7</v>
      </c>
      <c r="H13" s="477">
        <v>3983</v>
      </c>
      <c r="I13" s="473">
        <v>0.77777777777777779</v>
      </c>
      <c r="J13" s="473">
        <v>569</v>
      </c>
      <c r="K13" s="477">
        <v>9</v>
      </c>
      <c r="L13" s="477">
        <v>5121</v>
      </c>
      <c r="M13" s="473">
        <v>1</v>
      </c>
      <c r="N13" s="473">
        <v>569</v>
      </c>
      <c r="O13" s="477">
        <v>2</v>
      </c>
      <c r="P13" s="477">
        <v>1140</v>
      </c>
      <c r="Q13" s="565">
        <v>0.22261277094317516</v>
      </c>
      <c r="R13" s="478">
        <v>570</v>
      </c>
    </row>
    <row r="14" spans="1:18" ht="14.4" customHeight="1" x14ac:dyDescent="0.3">
      <c r="A14" s="472" t="s">
        <v>1043</v>
      </c>
      <c r="B14" s="473" t="s">
        <v>1044</v>
      </c>
      <c r="C14" s="473" t="s">
        <v>427</v>
      </c>
      <c r="D14" s="473" t="s">
        <v>1045</v>
      </c>
      <c r="E14" s="473" t="s">
        <v>1062</v>
      </c>
      <c r="F14" s="473" t="s">
        <v>1063</v>
      </c>
      <c r="G14" s="477">
        <v>2372</v>
      </c>
      <c r="H14" s="477">
        <v>794620</v>
      </c>
      <c r="I14" s="473">
        <v>0.98703692662373799</v>
      </c>
      <c r="J14" s="473">
        <v>335</v>
      </c>
      <c r="K14" s="477">
        <v>2396</v>
      </c>
      <c r="L14" s="477">
        <v>805056</v>
      </c>
      <c r="M14" s="473">
        <v>1</v>
      </c>
      <c r="N14" s="473">
        <v>336</v>
      </c>
      <c r="O14" s="477">
        <v>1907</v>
      </c>
      <c r="P14" s="477">
        <v>642659</v>
      </c>
      <c r="Q14" s="565">
        <v>0.79827862906431357</v>
      </c>
      <c r="R14" s="478">
        <v>337</v>
      </c>
    </row>
    <row r="15" spans="1:18" ht="14.4" customHeight="1" x14ac:dyDescent="0.3">
      <c r="A15" s="472" t="s">
        <v>1043</v>
      </c>
      <c r="B15" s="473" t="s">
        <v>1044</v>
      </c>
      <c r="C15" s="473" t="s">
        <v>427</v>
      </c>
      <c r="D15" s="473" t="s">
        <v>1045</v>
      </c>
      <c r="E15" s="473" t="s">
        <v>1064</v>
      </c>
      <c r="F15" s="473" t="s">
        <v>1065</v>
      </c>
      <c r="G15" s="477">
        <v>333</v>
      </c>
      <c r="H15" s="477">
        <v>152514</v>
      </c>
      <c r="I15" s="473">
        <v>0.84333631929929331</v>
      </c>
      <c r="J15" s="473">
        <v>458</v>
      </c>
      <c r="K15" s="477">
        <v>394</v>
      </c>
      <c r="L15" s="477">
        <v>180846</v>
      </c>
      <c r="M15" s="473">
        <v>1</v>
      </c>
      <c r="N15" s="473">
        <v>459</v>
      </c>
      <c r="O15" s="477">
        <v>322</v>
      </c>
      <c r="P15" s="477">
        <v>147798</v>
      </c>
      <c r="Q15" s="565">
        <v>0.81725888324873097</v>
      </c>
      <c r="R15" s="478">
        <v>459</v>
      </c>
    </row>
    <row r="16" spans="1:18" ht="14.4" customHeight="1" x14ac:dyDescent="0.3">
      <c r="A16" s="472" t="s">
        <v>1043</v>
      </c>
      <c r="B16" s="473" t="s">
        <v>1044</v>
      </c>
      <c r="C16" s="473" t="s">
        <v>427</v>
      </c>
      <c r="D16" s="473" t="s">
        <v>1045</v>
      </c>
      <c r="E16" s="473" t="s">
        <v>1066</v>
      </c>
      <c r="F16" s="473" t="s">
        <v>1067</v>
      </c>
      <c r="G16" s="477">
        <v>4325</v>
      </c>
      <c r="H16" s="477">
        <v>1509425</v>
      </c>
      <c r="I16" s="473">
        <v>4.6108742004264389</v>
      </c>
      <c r="J16" s="473">
        <v>349</v>
      </c>
      <c r="K16" s="477">
        <v>938</v>
      </c>
      <c r="L16" s="477">
        <v>327362</v>
      </c>
      <c r="M16" s="473">
        <v>1</v>
      </c>
      <c r="N16" s="473">
        <v>349</v>
      </c>
      <c r="O16" s="477">
        <v>1200</v>
      </c>
      <c r="P16" s="477">
        <v>420000</v>
      </c>
      <c r="Q16" s="565">
        <v>1.2829833639823804</v>
      </c>
      <c r="R16" s="478">
        <v>350</v>
      </c>
    </row>
    <row r="17" spans="1:18" ht="14.4" customHeight="1" x14ac:dyDescent="0.3">
      <c r="A17" s="472" t="s">
        <v>1043</v>
      </c>
      <c r="B17" s="473" t="s">
        <v>1044</v>
      </c>
      <c r="C17" s="473" t="s">
        <v>427</v>
      </c>
      <c r="D17" s="473" t="s">
        <v>1045</v>
      </c>
      <c r="E17" s="473" t="s">
        <v>1066</v>
      </c>
      <c r="F17" s="473" t="s">
        <v>1068</v>
      </c>
      <c r="G17" s="477">
        <v>7305</v>
      </c>
      <c r="H17" s="477">
        <v>2549445</v>
      </c>
      <c r="I17" s="473">
        <v>0.52938618740488441</v>
      </c>
      <c r="J17" s="473">
        <v>349</v>
      </c>
      <c r="K17" s="477">
        <v>13799</v>
      </c>
      <c r="L17" s="477">
        <v>4815851</v>
      </c>
      <c r="M17" s="473">
        <v>1</v>
      </c>
      <c r="N17" s="473">
        <v>349</v>
      </c>
      <c r="O17" s="477">
        <v>11907</v>
      </c>
      <c r="P17" s="477">
        <v>4167450</v>
      </c>
      <c r="Q17" s="565">
        <v>0.86536107533227258</v>
      </c>
      <c r="R17" s="478">
        <v>350</v>
      </c>
    </row>
    <row r="18" spans="1:18" ht="14.4" customHeight="1" x14ac:dyDescent="0.3">
      <c r="A18" s="472" t="s">
        <v>1043</v>
      </c>
      <c r="B18" s="473" t="s">
        <v>1044</v>
      </c>
      <c r="C18" s="473" t="s">
        <v>427</v>
      </c>
      <c r="D18" s="473" t="s">
        <v>1045</v>
      </c>
      <c r="E18" s="473" t="s">
        <v>1069</v>
      </c>
      <c r="F18" s="473" t="s">
        <v>1070</v>
      </c>
      <c r="G18" s="477">
        <v>8</v>
      </c>
      <c r="H18" s="477">
        <v>13224</v>
      </c>
      <c r="I18" s="473">
        <v>8</v>
      </c>
      <c r="J18" s="473">
        <v>1653</v>
      </c>
      <c r="K18" s="477">
        <v>1</v>
      </c>
      <c r="L18" s="477">
        <v>1653</v>
      </c>
      <c r="M18" s="473">
        <v>1</v>
      </c>
      <c r="N18" s="473">
        <v>1653</v>
      </c>
      <c r="O18" s="477"/>
      <c r="P18" s="477"/>
      <c r="Q18" s="565"/>
      <c r="R18" s="478"/>
    </row>
    <row r="19" spans="1:18" ht="14.4" customHeight="1" x14ac:dyDescent="0.3">
      <c r="A19" s="472" t="s">
        <v>1043</v>
      </c>
      <c r="B19" s="473" t="s">
        <v>1044</v>
      </c>
      <c r="C19" s="473" t="s">
        <v>427</v>
      </c>
      <c r="D19" s="473" t="s">
        <v>1045</v>
      </c>
      <c r="E19" s="473" t="s">
        <v>1069</v>
      </c>
      <c r="F19" s="473" t="s">
        <v>1071</v>
      </c>
      <c r="G19" s="477">
        <v>5</v>
      </c>
      <c r="H19" s="477">
        <v>8265</v>
      </c>
      <c r="I19" s="473">
        <v>2.5</v>
      </c>
      <c r="J19" s="473">
        <v>1653</v>
      </c>
      <c r="K19" s="477">
        <v>2</v>
      </c>
      <c r="L19" s="477">
        <v>3306</v>
      </c>
      <c r="M19" s="473">
        <v>1</v>
      </c>
      <c r="N19" s="473">
        <v>1653</v>
      </c>
      <c r="O19" s="477">
        <v>2</v>
      </c>
      <c r="P19" s="477">
        <v>3310</v>
      </c>
      <c r="Q19" s="565">
        <v>1.001209921355112</v>
      </c>
      <c r="R19" s="478">
        <v>1655</v>
      </c>
    </row>
    <row r="20" spans="1:18" ht="14.4" customHeight="1" x14ac:dyDescent="0.3">
      <c r="A20" s="472" t="s">
        <v>1043</v>
      </c>
      <c r="B20" s="473" t="s">
        <v>1044</v>
      </c>
      <c r="C20" s="473" t="s">
        <v>427</v>
      </c>
      <c r="D20" s="473" t="s">
        <v>1045</v>
      </c>
      <c r="E20" s="473" t="s">
        <v>1072</v>
      </c>
      <c r="F20" s="473" t="s">
        <v>1073</v>
      </c>
      <c r="G20" s="477">
        <v>2</v>
      </c>
      <c r="H20" s="477">
        <v>6972</v>
      </c>
      <c r="I20" s="473"/>
      <c r="J20" s="473">
        <v>3486</v>
      </c>
      <c r="K20" s="477"/>
      <c r="L20" s="477"/>
      <c r="M20" s="473"/>
      <c r="N20" s="473"/>
      <c r="O20" s="477"/>
      <c r="P20" s="477"/>
      <c r="Q20" s="565"/>
      <c r="R20" s="478"/>
    </row>
    <row r="21" spans="1:18" ht="14.4" customHeight="1" x14ac:dyDescent="0.3">
      <c r="A21" s="472" t="s">
        <v>1043</v>
      </c>
      <c r="B21" s="473" t="s">
        <v>1044</v>
      </c>
      <c r="C21" s="473" t="s">
        <v>427</v>
      </c>
      <c r="D21" s="473" t="s">
        <v>1045</v>
      </c>
      <c r="E21" s="473" t="s">
        <v>1074</v>
      </c>
      <c r="F21" s="473" t="s">
        <v>1075</v>
      </c>
      <c r="G21" s="477">
        <v>13</v>
      </c>
      <c r="H21" s="477">
        <v>80938</v>
      </c>
      <c r="I21" s="473">
        <v>1.0824640239661905</v>
      </c>
      <c r="J21" s="473">
        <v>6226</v>
      </c>
      <c r="K21" s="477">
        <v>12</v>
      </c>
      <c r="L21" s="477">
        <v>74772</v>
      </c>
      <c r="M21" s="473">
        <v>1</v>
      </c>
      <c r="N21" s="473">
        <v>6231</v>
      </c>
      <c r="O21" s="477">
        <v>7</v>
      </c>
      <c r="P21" s="477">
        <v>43694</v>
      </c>
      <c r="Q21" s="565">
        <v>0.58436313058364098</v>
      </c>
      <c r="R21" s="478">
        <v>6242</v>
      </c>
    </row>
    <row r="22" spans="1:18" ht="14.4" customHeight="1" x14ac:dyDescent="0.3">
      <c r="A22" s="472" t="s">
        <v>1043</v>
      </c>
      <c r="B22" s="473" t="s">
        <v>1044</v>
      </c>
      <c r="C22" s="473" t="s">
        <v>427</v>
      </c>
      <c r="D22" s="473" t="s">
        <v>1045</v>
      </c>
      <c r="E22" s="473" t="s">
        <v>1076</v>
      </c>
      <c r="F22" s="473" t="s">
        <v>1077</v>
      </c>
      <c r="G22" s="477">
        <v>6</v>
      </c>
      <c r="H22" s="477">
        <v>702</v>
      </c>
      <c r="I22" s="473">
        <v>6</v>
      </c>
      <c r="J22" s="473">
        <v>117</v>
      </c>
      <c r="K22" s="477">
        <v>1</v>
      </c>
      <c r="L22" s="477">
        <v>117</v>
      </c>
      <c r="M22" s="473">
        <v>1</v>
      </c>
      <c r="N22" s="473">
        <v>117</v>
      </c>
      <c r="O22" s="477">
        <v>6</v>
      </c>
      <c r="P22" s="477">
        <v>702</v>
      </c>
      <c r="Q22" s="565">
        <v>6</v>
      </c>
      <c r="R22" s="478">
        <v>117</v>
      </c>
    </row>
    <row r="23" spans="1:18" ht="14.4" customHeight="1" x14ac:dyDescent="0.3">
      <c r="A23" s="472" t="s">
        <v>1043</v>
      </c>
      <c r="B23" s="473" t="s">
        <v>1044</v>
      </c>
      <c r="C23" s="473" t="s">
        <v>427</v>
      </c>
      <c r="D23" s="473" t="s">
        <v>1045</v>
      </c>
      <c r="E23" s="473" t="s">
        <v>1076</v>
      </c>
      <c r="F23" s="473" t="s">
        <v>1078</v>
      </c>
      <c r="G23" s="477">
        <v>2</v>
      </c>
      <c r="H23" s="477">
        <v>234</v>
      </c>
      <c r="I23" s="473">
        <v>1</v>
      </c>
      <c r="J23" s="473">
        <v>117</v>
      </c>
      <c r="K23" s="477">
        <v>2</v>
      </c>
      <c r="L23" s="477">
        <v>234</v>
      </c>
      <c r="M23" s="473">
        <v>1</v>
      </c>
      <c r="N23" s="473">
        <v>117</v>
      </c>
      <c r="O23" s="477">
        <v>2</v>
      </c>
      <c r="P23" s="477">
        <v>234</v>
      </c>
      <c r="Q23" s="565">
        <v>1</v>
      </c>
      <c r="R23" s="478">
        <v>117</v>
      </c>
    </row>
    <row r="24" spans="1:18" ht="14.4" customHeight="1" x14ac:dyDescent="0.3">
      <c r="A24" s="472" t="s">
        <v>1043</v>
      </c>
      <c r="B24" s="473" t="s">
        <v>1044</v>
      </c>
      <c r="C24" s="473" t="s">
        <v>427</v>
      </c>
      <c r="D24" s="473" t="s">
        <v>1045</v>
      </c>
      <c r="E24" s="473" t="s">
        <v>1079</v>
      </c>
      <c r="F24" s="473" t="s">
        <v>1080</v>
      </c>
      <c r="G24" s="477"/>
      <c r="H24" s="477"/>
      <c r="I24" s="473"/>
      <c r="J24" s="473"/>
      <c r="K24" s="477">
        <v>1</v>
      </c>
      <c r="L24" s="477">
        <v>136</v>
      </c>
      <c r="M24" s="473">
        <v>1</v>
      </c>
      <c r="N24" s="473">
        <v>136</v>
      </c>
      <c r="O24" s="477"/>
      <c r="P24" s="477"/>
      <c r="Q24" s="565"/>
      <c r="R24" s="478"/>
    </row>
    <row r="25" spans="1:18" ht="14.4" customHeight="1" x14ac:dyDescent="0.3">
      <c r="A25" s="472" t="s">
        <v>1043</v>
      </c>
      <c r="B25" s="473" t="s">
        <v>1044</v>
      </c>
      <c r="C25" s="473" t="s">
        <v>427</v>
      </c>
      <c r="D25" s="473" t="s">
        <v>1045</v>
      </c>
      <c r="E25" s="473" t="s">
        <v>1081</v>
      </c>
      <c r="F25" s="473" t="s">
        <v>1082</v>
      </c>
      <c r="G25" s="477">
        <v>203</v>
      </c>
      <c r="H25" s="477">
        <v>9947</v>
      </c>
      <c r="I25" s="473">
        <v>0.71985815602836878</v>
      </c>
      <c r="J25" s="473">
        <v>49</v>
      </c>
      <c r="K25" s="477">
        <v>282</v>
      </c>
      <c r="L25" s="477">
        <v>13818</v>
      </c>
      <c r="M25" s="473">
        <v>1</v>
      </c>
      <c r="N25" s="473">
        <v>49</v>
      </c>
      <c r="O25" s="477">
        <v>363</v>
      </c>
      <c r="P25" s="477">
        <v>17787</v>
      </c>
      <c r="Q25" s="565">
        <v>1.2872340425531914</v>
      </c>
      <c r="R25" s="478">
        <v>49</v>
      </c>
    </row>
    <row r="26" spans="1:18" ht="14.4" customHeight="1" x14ac:dyDescent="0.3">
      <c r="A26" s="472" t="s">
        <v>1043</v>
      </c>
      <c r="B26" s="473" t="s">
        <v>1044</v>
      </c>
      <c r="C26" s="473" t="s">
        <v>427</v>
      </c>
      <c r="D26" s="473" t="s">
        <v>1045</v>
      </c>
      <c r="E26" s="473" t="s">
        <v>1083</v>
      </c>
      <c r="F26" s="473" t="s">
        <v>1084</v>
      </c>
      <c r="G26" s="477">
        <v>45</v>
      </c>
      <c r="H26" s="477">
        <v>17415</v>
      </c>
      <c r="I26" s="473">
        <v>0.51790281329923271</v>
      </c>
      <c r="J26" s="473">
        <v>387</v>
      </c>
      <c r="K26" s="477">
        <v>86</v>
      </c>
      <c r="L26" s="477">
        <v>33626</v>
      </c>
      <c r="M26" s="473">
        <v>1</v>
      </c>
      <c r="N26" s="473">
        <v>391</v>
      </c>
      <c r="O26" s="477">
        <v>178</v>
      </c>
      <c r="P26" s="477">
        <v>69776</v>
      </c>
      <c r="Q26" s="565">
        <v>2.0750609647296736</v>
      </c>
      <c r="R26" s="478">
        <v>392</v>
      </c>
    </row>
    <row r="27" spans="1:18" ht="14.4" customHeight="1" x14ac:dyDescent="0.3">
      <c r="A27" s="472" t="s">
        <v>1043</v>
      </c>
      <c r="B27" s="473" t="s">
        <v>1044</v>
      </c>
      <c r="C27" s="473" t="s">
        <v>427</v>
      </c>
      <c r="D27" s="473" t="s">
        <v>1045</v>
      </c>
      <c r="E27" s="473" t="s">
        <v>1083</v>
      </c>
      <c r="F27" s="473" t="s">
        <v>1085</v>
      </c>
      <c r="G27" s="477">
        <v>73</v>
      </c>
      <c r="H27" s="477">
        <v>28251</v>
      </c>
      <c r="I27" s="473">
        <v>1.3894845563643519</v>
      </c>
      <c r="J27" s="473">
        <v>387</v>
      </c>
      <c r="K27" s="477">
        <v>52</v>
      </c>
      <c r="L27" s="477">
        <v>20332</v>
      </c>
      <c r="M27" s="473">
        <v>1</v>
      </c>
      <c r="N27" s="473">
        <v>391</v>
      </c>
      <c r="O27" s="477">
        <v>82</v>
      </c>
      <c r="P27" s="477">
        <v>32144</v>
      </c>
      <c r="Q27" s="565">
        <v>1.5809561282707063</v>
      </c>
      <c r="R27" s="478">
        <v>392</v>
      </c>
    </row>
    <row r="28" spans="1:18" ht="14.4" customHeight="1" x14ac:dyDescent="0.3">
      <c r="A28" s="472" t="s">
        <v>1043</v>
      </c>
      <c r="B28" s="473" t="s">
        <v>1044</v>
      </c>
      <c r="C28" s="473" t="s">
        <v>427</v>
      </c>
      <c r="D28" s="473" t="s">
        <v>1045</v>
      </c>
      <c r="E28" s="473" t="s">
        <v>1086</v>
      </c>
      <c r="F28" s="473" t="s">
        <v>1087</v>
      </c>
      <c r="G28" s="477">
        <v>68</v>
      </c>
      <c r="H28" s="477">
        <v>2584</v>
      </c>
      <c r="I28" s="473">
        <v>0.53968253968253965</v>
      </c>
      <c r="J28" s="473">
        <v>38</v>
      </c>
      <c r="K28" s="477">
        <v>126</v>
      </c>
      <c r="L28" s="477">
        <v>4788</v>
      </c>
      <c r="M28" s="473">
        <v>1</v>
      </c>
      <c r="N28" s="473">
        <v>38</v>
      </c>
      <c r="O28" s="477">
        <v>162</v>
      </c>
      <c r="P28" s="477">
        <v>6156</v>
      </c>
      <c r="Q28" s="565">
        <v>1.2857142857142858</v>
      </c>
      <c r="R28" s="478">
        <v>38</v>
      </c>
    </row>
    <row r="29" spans="1:18" ht="14.4" customHeight="1" x14ac:dyDescent="0.3">
      <c r="A29" s="472" t="s">
        <v>1043</v>
      </c>
      <c r="B29" s="473" t="s">
        <v>1044</v>
      </c>
      <c r="C29" s="473" t="s">
        <v>427</v>
      </c>
      <c r="D29" s="473" t="s">
        <v>1045</v>
      </c>
      <c r="E29" s="473" t="s">
        <v>1086</v>
      </c>
      <c r="F29" s="473" t="s">
        <v>1088</v>
      </c>
      <c r="G29" s="477">
        <v>67</v>
      </c>
      <c r="H29" s="477">
        <v>2546</v>
      </c>
      <c r="I29" s="473">
        <v>2.2333333333333334</v>
      </c>
      <c r="J29" s="473">
        <v>38</v>
      </c>
      <c r="K29" s="477">
        <v>30</v>
      </c>
      <c r="L29" s="477">
        <v>1140</v>
      </c>
      <c r="M29" s="473">
        <v>1</v>
      </c>
      <c r="N29" s="473">
        <v>38</v>
      </c>
      <c r="O29" s="477">
        <v>34</v>
      </c>
      <c r="P29" s="477">
        <v>1292</v>
      </c>
      <c r="Q29" s="565">
        <v>1.1333333333333333</v>
      </c>
      <c r="R29" s="478">
        <v>38</v>
      </c>
    </row>
    <row r="30" spans="1:18" ht="14.4" customHeight="1" x14ac:dyDescent="0.3">
      <c r="A30" s="472" t="s">
        <v>1043</v>
      </c>
      <c r="B30" s="473" t="s">
        <v>1044</v>
      </c>
      <c r="C30" s="473" t="s">
        <v>427</v>
      </c>
      <c r="D30" s="473" t="s">
        <v>1045</v>
      </c>
      <c r="E30" s="473" t="s">
        <v>1089</v>
      </c>
      <c r="F30" s="473" t="s">
        <v>1090</v>
      </c>
      <c r="G30" s="477">
        <v>25</v>
      </c>
      <c r="H30" s="477">
        <v>6600</v>
      </c>
      <c r="I30" s="473">
        <v>0.46991812032751867</v>
      </c>
      <c r="J30" s="473">
        <v>264</v>
      </c>
      <c r="K30" s="477">
        <v>53</v>
      </c>
      <c r="L30" s="477">
        <v>14045</v>
      </c>
      <c r="M30" s="473">
        <v>1</v>
      </c>
      <c r="N30" s="473">
        <v>265</v>
      </c>
      <c r="O30" s="477">
        <v>34</v>
      </c>
      <c r="P30" s="477">
        <v>9010</v>
      </c>
      <c r="Q30" s="565">
        <v>0.64150943396226412</v>
      </c>
      <c r="R30" s="478">
        <v>265</v>
      </c>
    </row>
    <row r="31" spans="1:18" ht="14.4" customHeight="1" x14ac:dyDescent="0.3">
      <c r="A31" s="472" t="s">
        <v>1043</v>
      </c>
      <c r="B31" s="473" t="s">
        <v>1044</v>
      </c>
      <c r="C31" s="473" t="s">
        <v>427</v>
      </c>
      <c r="D31" s="473" t="s">
        <v>1045</v>
      </c>
      <c r="E31" s="473" t="s">
        <v>1091</v>
      </c>
      <c r="F31" s="473" t="s">
        <v>1092</v>
      </c>
      <c r="G31" s="477">
        <v>472</v>
      </c>
      <c r="H31" s="477">
        <v>332288</v>
      </c>
      <c r="I31" s="473">
        <v>0.60349615423034664</v>
      </c>
      <c r="J31" s="473">
        <v>704</v>
      </c>
      <c r="K31" s="477">
        <v>781</v>
      </c>
      <c r="L31" s="477">
        <v>550605</v>
      </c>
      <c r="M31" s="473">
        <v>1</v>
      </c>
      <c r="N31" s="473">
        <v>705</v>
      </c>
      <c r="O31" s="477">
        <v>1006</v>
      </c>
      <c r="P31" s="477">
        <v>710927</v>
      </c>
      <c r="Q31" s="565">
        <v>1.2911742537753925</v>
      </c>
      <c r="R31" s="478">
        <v>706.68687872763417</v>
      </c>
    </row>
    <row r="32" spans="1:18" ht="14.4" customHeight="1" x14ac:dyDescent="0.3">
      <c r="A32" s="472" t="s">
        <v>1043</v>
      </c>
      <c r="B32" s="473" t="s">
        <v>1044</v>
      </c>
      <c r="C32" s="473" t="s">
        <v>427</v>
      </c>
      <c r="D32" s="473" t="s">
        <v>1045</v>
      </c>
      <c r="E32" s="473" t="s">
        <v>1091</v>
      </c>
      <c r="F32" s="473" t="s">
        <v>1093</v>
      </c>
      <c r="G32" s="477">
        <v>134</v>
      </c>
      <c r="H32" s="477">
        <v>94336</v>
      </c>
      <c r="I32" s="473">
        <v>2.6237240995689057</v>
      </c>
      <c r="J32" s="473">
        <v>704</v>
      </c>
      <c r="K32" s="477">
        <v>51</v>
      </c>
      <c r="L32" s="477">
        <v>35955</v>
      </c>
      <c r="M32" s="473">
        <v>1</v>
      </c>
      <c r="N32" s="473">
        <v>705</v>
      </c>
      <c r="O32" s="477">
        <v>70</v>
      </c>
      <c r="P32" s="477">
        <v>49453</v>
      </c>
      <c r="Q32" s="565">
        <v>1.3754137115839244</v>
      </c>
      <c r="R32" s="478">
        <v>706.47142857142853</v>
      </c>
    </row>
    <row r="33" spans="1:18" ht="14.4" customHeight="1" x14ac:dyDescent="0.3">
      <c r="A33" s="472" t="s">
        <v>1043</v>
      </c>
      <c r="B33" s="473" t="s">
        <v>1044</v>
      </c>
      <c r="C33" s="473" t="s">
        <v>427</v>
      </c>
      <c r="D33" s="473" t="s">
        <v>1045</v>
      </c>
      <c r="E33" s="473" t="s">
        <v>1094</v>
      </c>
      <c r="F33" s="473" t="s">
        <v>1095</v>
      </c>
      <c r="G33" s="477">
        <v>39</v>
      </c>
      <c r="H33" s="477">
        <v>5733</v>
      </c>
      <c r="I33" s="473">
        <v>0.75</v>
      </c>
      <c r="J33" s="473">
        <v>147</v>
      </c>
      <c r="K33" s="477">
        <v>52</v>
      </c>
      <c r="L33" s="477">
        <v>7644</v>
      </c>
      <c r="M33" s="473">
        <v>1</v>
      </c>
      <c r="N33" s="473">
        <v>147</v>
      </c>
      <c r="O33" s="477">
        <v>42</v>
      </c>
      <c r="P33" s="477">
        <v>6231</v>
      </c>
      <c r="Q33" s="565">
        <v>0.81514913657770804</v>
      </c>
      <c r="R33" s="478">
        <v>148.35714285714286</v>
      </c>
    </row>
    <row r="34" spans="1:18" ht="14.4" customHeight="1" x14ac:dyDescent="0.3">
      <c r="A34" s="472" t="s">
        <v>1043</v>
      </c>
      <c r="B34" s="473" t="s">
        <v>1044</v>
      </c>
      <c r="C34" s="473" t="s">
        <v>427</v>
      </c>
      <c r="D34" s="473" t="s">
        <v>1045</v>
      </c>
      <c r="E34" s="473" t="s">
        <v>1096</v>
      </c>
      <c r="F34" s="473" t="s">
        <v>1097</v>
      </c>
      <c r="G34" s="477">
        <v>4288</v>
      </c>
      <c r="H34" s="477">
        <v>1303552</v>
      </c>
      <c r="I34" s="473">
        <v>0.94744867736789129</v>
      </c>
      <c r="J34" s="473">
        <v>304</v>
      </c>
      <c r="K34" s="477">
        <v>4511</v>
      </c>
      <c r="L34" s="477">
        <v>1375855</v>
      </c>
      <c r="M34" s="473">
        <v>1</v>
      </c>
      <c r="N34" s="473">
        <v>305</v>
      </c>
      <c r="O34" s="477">
        <v>3687</v>
      </c>
      <c r="P34" s="477">
        <v>1124535</v>
      </c>
      <c r="Q34" s="565">
        <v>0.81733540234981161</v>
      </c>
      <c r="R34" s="478">
        <v>305</v>
      </c>
    </row>
    <row r="35" spans="1:18" ht="14.4" customHeight="1" x14ac:dyDescent="0.3">
      <c r="A35" s="472" t="s">
        <v>1043</v>
      </c>
      <c r="B35" s="473" t="s">
        <v>1044</v>
      </c>
      <c r="C35" s="473" t="s">
        <v>427</v>
      </c>
      <c r="D35" s="473" t="s">
        <v>1045</v>
      </c>
      <c r="E35" s="473" t="s">
        <v>1098</v>
      </c>
      <c r="F35" s="473" t="s">
        <v>1099</v>
      </c>
      <c r="G35" s="477">
        <v>1</v>
      </c>
      <c r="H35" s="477">
        <v>3707</v>
      </c>
      <c r="I35" s="473">
        <v>0.24966325431034483</v>
      </c>
      <c r="J35" s="473">
        <v>3707</v>
      </c>
      <c r="K35" s="477">
        <v>4</v>
      </c>
      <c r="L35" s="477">
        <v>14848</v>
      </c>
      <c r="M35" s="473">
        <v>1</v>
      </c>
      <c r="N35" s="473">
        <v>3712</v>
      </c>
      <c r="O35" s="477">
        <v>1</v>
      </c>
      <c r="P35" s="477">
        <v>3722</v>
      </c>
      <c r="Q35" s="565">
        <v>0.25067349137931033</v>
      </c>
      <c r="R35" s="478">
        <v>3722</v>
      </c>
    </row>
    <row r="36" spans="1:18" ht="14.4" customHeight="1" x14ac:dyDescent="0.3">
      <c r="A36" s="472" t="s">
        <v>1043</v>
      </c>
      <c r="B36" s="473" t="s">
        <v>1044</v>
      </c>
      <c r="C36" s="473" t="s">
        <v>427</v>
      </c>
      <c r="D36" s="473" t="s">
        <v>1045</v>
      </c>
      <c r="E36" s="473" t="s">
        <v>1098</v>
      </c>
      <c r="F36" s="473" t="s">
        <v>1100</v>
      </c>
      <c r="G36" s="477">
        <v>5</v>
      </c>
      <c r="H36" s="477">
        <v>18535</v>
      </c>
      <c r="I36" s="473">
        <v>0.4161054238505747</v>
      </c>
      <c r="J36" s="473">
        <v>3707</v>
      </c>
      <c r="K36" s="477">
        <v>12</v>
      </c>
      <c r="L36" s="477">
        <v>44544</v>
      </c>
      <c r="M36" s="473">
        <v>1</v>
      </c>
      <c r="N36" s="473">
        <v>3712</v>
      </c>
      <c r="O36" s="477">
        <v>5</v>
      </c>
      <c r="P36" s="477">
        <v>18610</v>
      </c>
      <c r="Q36" s="565">
        <v>0.41778915229885055</v>
      </c>
      <c r="R36" s="478">
        <v>3722</v>
      </c>
    </row>
    <row r="37" spans="1:18" ht="14.4" customHeight="1" x14ac:dyDescent="0.3">
      <c r="A37" s="472" t="s">
        <v>1043</v>
      </c>
      <c r="B37" s="473" t="s">
        <v>1044</v>
      </c>
      <c r="C37" s="473" t="s">
        <v>427</v>
      </c>
      <c r="D37" s="473" t="s">
        <v>1045</v>
      </c>
      <c r="E37" s="473" t="s">
        <v>1101</v>
      </c>
      <c r="F37" s="473" t="s">
        <v>1102</v>
      </c>
      <c r="G37" s="477">
        <v>8847</v>
      </c>
      <c r="H37" s="477">
        <v>4370418</v>
      </c>
      <c r="I37" s="473">
        <v>0.87759150877889103</v>
      </c>
      <c r="J37" s="473">
        <v>494</v>
      </c>
      <c r="K37" s="477">
        <v>10081</v>
      </c>
      <c r="L37" s="477">
        <v>4980014</v>
      </c>
      <c r="M37" s="473">
        <v>1</v>
      </c>
      <c r="N37" s="473">
        <v>494</v>
      </c>
      <c r="O37" s="477">
        <v>10119</v>
      </c>
      <c r="P37" s="477">
        <v>5008905</v>
      </c>
      <c r="Q37" s="565">
        <v>1.0058013893133633</v>
      </c>
      <c r="R37" s="478">
        <v>495</v>
      </c>
    </row>
    <row r="38" spans="1:18" ht="14.4" customHeight="1" x14ac:dyDescent="0.3">
      <c r="A38" s="472" t="s">
        <v>1043</v>
      </c>
      <c r="B38" s="473" t="s">
        <v>1044</v>
      </c>
      <c r="C38" s="473" t="s">
        <v>427</v>
      </c>
      <c r="D38" s="473" t="s">
        <v>1045</v>
      </c>
      <c r="E38" s="473" t="s">
        <v>1103</v>
      </c>
      <c r="F38" s="473" t="s">
        <v>1104</v>
      </c>
      <c r="G38" s="477">
        <v>1</v>
      </c>
      <c r="H38" s="477">
        <v>6571</v>
      </c>
      <c r="I38" s="473">
        <v>0.49931610942249238</v>
      </c>
      <c r="J38" s="473">
        <v>6571</v>
      </c>
      <c r="K38" s="477">
        <v>2</v>
      </c>
      <c r="L38" s="477">
        <v>13160</v>
      </c>
      <c r="M38" s="473">
        <v>1</v>
      </c>
      <c r="N38" s="473">
        <v>6580</v>
      </c>
      <c r="O38" s="477"/>
      <c r="P38" s="477"/>
      <c r="Q38" s="565"/>
      <c r="R38" s="478"/>
    </row>
    <row r="39" spans="1:18" ht="14.4" customHeight="1" x14ac:dyDescent="0.3">
      <c r="A39" s="472" t="s">
        <v>1043</v>
      </c>
      <c r="B39" s="473" t="s">
        <v>1044</v>
      </c>
      <c r="C39" s="473" t="s">
        <v>427</v>
      </c>
      <c r="D39" s="473" t="s">
        <v>1045</v>
      </c>
      <c r="E39" s="473" t="s">
        <v>1105</v>
      </c>
      <c r="F39" s="473" t="s">
        <v>1106</v>
      </c>
      <c r="G39" s="477">
        <v>10338</v>
      </c>
      <c r="H39" s="477">
        <v>3825060</v>
      </c>
      <c r="I39" s="473">
        <v>0.9043037088873338</v>
      </c>
      <c r="J39" s="473">
        <v>370</v>
      </c>
      <c r="K39" s="477">
        <v>11432</v>
      </c>
      <c r="L39" s="477">
        <v>4229840</v>
      </c>
      <c r="M39" s="473">
        <v>1</v>
      </c>
      <c r="N39" s="473">
        <v>370</v>
      </c>
      <c r="O39" s="477">
        <v>10290</v>
      </c>
      <c r="P39" s="477">
        <v>3817590</v>
      </c>
      <c r="Q39" s="565">
        <v>0.90253768464055373</v>
      </c>
      <c r="R39" s="478">
        <v>371</v>
      </c>
    </row>
    <row r="40" spans="1:18" ht="14.4" customHeight="1" x14ac:dyDescent="0.3">
      <c r="A40" s="472" t="s">
        <v>1043</v>
      </c>
      <c r="B40" s="473" t="s">
        <v>1044</v>
      </c>
      <c r="C40" s="473" t="s">
        <v>427</v>
      </c>
      <c r="D40" s="473" t="s">
        <v>1045</v>
      </c>
      <c r="E40" s="473" t="s">
        <v>1107</v>
      </c>
      <c r="F40" s="473" t="s">
        <v>1108</v>
      </c>
      <c r="G40" s="477">
        <v>826</v>
      </c>
      <c r="H40" s="477">
        <v>2564730</v>
      </c>
      <c r="I40" s="473">
        <v>0.85072443577598211</v>
      </c>
      <c r="J40" s="473">
        <v>3105</v>
      </c>
      <c r="K40" s="477">
        <v>970</v>
      </c>
      <c r="L40" s="477">
        <v>3014760</v>
      </c>
      <c r="M40" s="473">
        <v>1</v>
      </c>
      <c r="N40" s="473">
        <v>3108</v>
      </c>
      <c r="O40" s="477">
        <v>895</v>
      </c>
      <c r="P40" s="477">
        <v>2786135</v>
      </c>
      <c r="Q40" s="565">
        <v>0.92416477596889968</v>
      </c>
      <c r="R40" s="478">
        <v>3113</v>
      </c>
    </row>
    <row r="41" spans="1:18" ht="14.4" customHeight="1" x14ac:dyDescent="0.3">
      <c r="A41" s="472" t="s">
        <v>1043</v>
      </c>
      <c r="B41" s="473" t="s">
        <v>1044</v>
      </c>
      <c r="C41" s="473" t="s">
        <v>427</v>
      </c>
      <c r="D41" s="473" t="s">
        <v>1045</v>
      </c>
      <c r="E41" s="473" t="s">
        <v>1109</v>
      </c>
      <c r="F41" s="473" t="s">
        <v>1110</v>
      </c>
      <c r="G41" s="477"/>
      <c r="H41" s="477"/>
      <c r="I41" s="473"/>
      <c r="J41" s="473"/>
      <c r="K41" s="477"/>
      <c r="L41" s="477"/>
      <c r="M41" s="473"/>
      <c r="N41" s="473"/>
      <c r="O41" s="477">
        <v>57</v>
      </c>
      <c r="P41" s="477">
        <v>684</v>
      </c>
      <c r="Q41" s="565"/>
      <c r="R41" s="478">
        <v>12</v>
      </c>
    </row>
    <row r="42" spans="1:18" ht="14.4" customHeight="1" x14ac:dyDescent="0.3">
      <c r="A42" s="472" t="s">
        <v>1043</v>
      </c>
      <c r="B42" s="473" t="s">
        <v>1044</v>
      </c>
      <c r="C42" s="473" t="s">
        <v>427</v>
      </c>
      <c r="D42" s="473" t="s">
        <v>1045</v>
      </c>
      <c r="E42" s="473" t="s">
        <v>1109</v>
      </c>
      <c r="F42" s="473" t="s">
        <v>1111</v>
      </c>
      <c r="G42" s="477"/>
      <c r="H42" s="477"/>
      <c r="I42" s="473"/>
      <c r="J42" s="473"/>
      <c r="K42" s="477"/>
      <c r="L42" s="477"/>
      <c r="M42" s="473"/>
      <c r="N42" s="473"/>
      <c r="O42" s="477">
        <v>49</v>
      </c>
      <c r="P42" s="477">
        <v>588</v>
      </c>
      <c r="Q42" s="565"/>
      <c r="R42" s="478">
        <v>12</v>
      </c>
    </row>
    <row r="43" spans="1:18" ht="14.4" customHeight="1" x14ac:dyDescent="0.3">
      <c r="A43" s="472" t="s">
        <v>1043</v>
      </c>
      <c r="B43" s="473" t="s">
        <v>1044</v>
      </c>
      <c r="C43" s="473" t="s">
        <v>427</v>
      </c>
      <c r="D43" s="473" t="s">
        <v>1045</v>
      </c>
      <c r="E43" s="473" t="s">
        <v>1112</v>
      </c>
      <c r="F43" s="473" t="s">
        <v>1113</v>
      </c>
      <c r="G43" s="477"/>
      <c r="H43" s="477"/>
      <c r="I43" s="473"/>
      <c r="J43" s="473"/>
      <c r="K43" s="477">
        <v>7</v>
      </c>
      <c r="L43" s="477">
        <v>89558</v>
      </c>
      <c r="M43" s="473">
        <v>1</v>
      </c>
      <c r="N43" s="473">
        <v>12794</v>
      </c>
      <c r="O43" s="477">
        <v>5</v>
      </c>
      <c r="P43" s="477">
        <v>63980</v>
      </c>
      <c r="Q43" s="565">
        <v>0.71439737376895418</v>
      </c>
      <c r="R43" s="478">
        <v>12796</v>
      </c>
    </row>
    <row r="44" spans="1:18" ht="14.4" customHeight="1" x14ac:dyDescent="0.3">
      <c r="A44" s="472" t="s">
        <v>1043</v>
      </c>
      <c r="B44" s="473" t="s">
        <v>1044</v>
      </c>
      <c r="C44" s="473" t="s">
        <v>427</v>
      </c>
      <c r="D44" s="473" t="s">
        <v>1045</v>
      </c>
      <c r="E44" s="473" t="s">
        <v>1114</v>
      </c>
      <c r="F44" s="473" t="s">
        <v>1115</v>
      </c>
      <c r="G44" s="477">
        <v>1683</v>
      </c>
      <c r="H44" s="477">
        <v>186813</v>
      </c>
      <c r="I44" s="473">
        <v>0.80257510729613735</v>
      </c>
      <c r="J44" s="473">
        <v>111</v>
      </c>
      <c r="K44" s="477">
        <v>2097</v>
      </c>
      <c r="L44" s="477">
        <v>232767</v>
      </c>
      <c r="M44" s="473">
        <v>1</v>
      </c>
      <c r="N44" s="473">
        <v>111</v>
      </c>
      <c r="O44" s="477">
        <v>2258</v>
      </c>
      <c r="P44" s="477">
        <v>252896</v>
      </c>
      <c r="Q44" s="565">
        <v>1.0864770349748891</v>
      </c>
      <c r="R44" s="478">
        <v>112</v>
      </c>
    </row>
    <row r="45" spans="1:18" ht="14.4" customHeight="1" x14ac:dyDescent="0.3">
      <c r="A45" s="472" t="s">
        <v>1043</v>
      </c>
      <c r="B45" s="473" t="s">
        <v>1044</v>
      </c>
      <c r="C45" s="473" t="s">
        <v>427</v>
      </c>
      <c r="D45" s="473" t="s">
        <v>1045</v>
      </c>
      <c r="E45" s="473" t="s">
        <v>1116</v>
      </c>
      <c r="F45" s="473" t="s">
        <v>1117</v>
      </c>
      <c r="G45" s="477">
        <v>69</v>
      </c>
      <c r="H45" s="477">
        <v>8625</v>
      </c>
      <c r="I45" s="473">
        <v>1.1499999999999999</v>
      </c>
      <c r="J45" s="473">
        <v>125</v>
      </c>
      <c r="K45" s="477">
        <v>60</v>
      </c>
      <c r="L45" s="477">
        <v>7500</v>
      </c>
      <c r="M45" s="473">
        <v>1</v>
      </c>
      <c r="N45" s="473">
        <v>125</v>
      </c>
      <c r="O45" s="477">
        <v>78</v>
      </c>
      <c r="P45" s="477">
        <v>9811</v>
      </c>
      <c r="Q45" s="565">
        <v>1.3081333333333334</v>
      </c>
      <c r="R45" s="478">
        <v>125.78205128205128</v>
      </c>
    </row>
    <row r="46" spans="1:18" ht="14.4" customHeight="1" x14ac:dyDescent="0.3">
      <c r="A46" s="472" t="s">
        <v>1043</v>
      </c>
      <c r="B46" s="473" t="s">
        <v>1044</v>
      </c>
      <c r="C46" s="473" t="s">
        <v>427</v>
      </c>
      <c r="D46" s="473" t="s">
        <v>1045</v>
      </c>
      <c r="E46" s="473" t="s">
        <v>1116</v>
      </c>
      <c r="F46" s="473" t="s">
        <v>1118</v>
      </c>
      <c r="G46" s="477">
        <v>99</v>
      </c>
      <c r="H46" s="477">
        <v>12375</v>
      </c>
      <c r="I46" s="473">
        <v>2.0625</v>
      </c>
      <c r="J46" s="473">
        <v>125</v>
      </c>
      <c r="K46" s="477">
        <v>48</v>
      </c>
      <c r="L46" s="477">
        <v>6000</v>
      </c>
      <c r="M46" s="473">
        <v>1</v>
      </c>
      <c r="N46" s="473">
        <v>125</v>
      </c>
      <c r="O46" s="477">
        <v>54</v>
      </c>
      <c r="P46" s="477">
        <v>6780</v>
      </c>
      <c r="Q46" s="565">
        <v>1.1299999999999999</v>
      </c>
      <c r="R46" s="478">
        <v>125.55555555555556</v>
      </c>
    </row>
    <row r="47" spans="1:18" ht="14.4" customHeight="1" x14ac:dyDescent="0.3">
      <c r="A47" s="472" t="s">
        <v>1043</v>
      </c>
      <c r="B47" s="473" t="s">
        <v>1044</v>
      </c>
      <c r="C47" s="473" t="s">
        <v>427</v>
      </c>
      <c r="D47" s="473" t="s">
        <v>1045</v>
      </c>
      <c r="E47" s="473" t="s">
        <v>1119</v>
      </c>
      <c r="F47" s="473" t="s">
        <v>1120</v>
      </c>
      <c r="G47" s="477">
        <v>148</v>
      </c>
      <c r="H47" s="477">
        <v>73260</v>
      </c>
      <c r="I47" s="473">
        <v>0.76683937823834192</v>
      </c>
      <c r="J47" s="473">
        <v>495</v>
      </c>
      <c r="K47" s="477">
        <v>193</v>
      </c>
      <c r="L47" s="477">
        <v>95535</v>
      </c>
      <c r="M47" s="473">
        <v>1</v>
      </c>
      <c r="N47" s="473">
        <v>495</v>
      </c>
      <c r="O47" s="477">
        <v>304</v>
      </c>
      <c r="P47" s="477">
        <v>150784</v>
      </c>
      <c r="Q47" s="565">
        <v>1.5783116135447741</v>
      </c>
      <c r="R47" s="478">
        <v>496</v>
      </c>
    </row>
    <row r="48" spans="1:18" ht="14.4" customHeight="1" x14ac:dyDescent="0.3">
      <c r="A48" s="472" t="s">
        <v>1043</v>
      </c>
      <c r="B48" s="473" t="s">
        <v>1044</v>
      </c>
      <c r="C48" s="473" t="s">
        <v>427</v>
      </c>
      <c r="D48" s="473" t="s">
        <v>1045</v>
      </c>
      <c r="E48" s="473" t="s">
        <v>1121</v>
      </c>
      <c r="F48" s="473"/>
      <c r="G48" s="477">
        <v>103</v>
      </c>
      <c r="H48" s="477">
        <v>132149</v>
      </c>
      <c r="I48" s="473">
        <v>1.0182147397619139</v>
      </c>
      <c r="J48" s="473">
        <v>1283</v>
      </c>
      <c r="K48" s="477">
        <v>101</v>
      </c>
      <c r="L48" s="477">
        <v>129785</v>
      </c>
      <c r="M48" s="473">
        <v>1</v>
      </c>
      <c r="N48" s="473">
        <v>1285</v>
      </c>
      <c r="O48" s="477"/>
      <c r="P48" s="477"/>
      <c r="Q48" s="565"/>
      <c r="R48" s="478"/>
    </row>
    <row r="49" spans="1:18" ht="14.4" customHeight="1" x14ac:dyDescent="0.3">
      <c r="A49" s="472" t="s">
        <v>1043</v>
      </c>
      <c r="B49" s="473" t="s">
        <v>1044</v>
      </c>
      <c r="C49" s="473" t="s">
        <v>427</v>
      </c>
      <c r="D49" s="473" t="s">
        <v>1045</v>
      </c>
      <c r="E49" s="473" t="s">
        <v>1121</v>
      </c>
      <c r="F49" s="473" t="s">
        <v>1122</v>
      </c>
      <c r="G49" s="477">
        <v>49</v>
      </c>
      <c r="H49" s="477">
        <v>62867</v>
      </c>
      <c r="I49" s="473">
        <v>0.77656722870730654</v>
      </c>
      <c r="J49" s="473">
        <v>1283</v>
      </c>
      <c r="K49" s="477">
        <v>63</v>
      </c>
      <c r="L49" s="477">
        <v>80955</v>
      </c>
      <c r="M49" s="473">
        <v>1</v>
      </c>
      <c r="N49" s="473">
        <v>1285</v>
      </c>
      <c r="O49" s="477"/>
      <c r="P49" s="477"/>
      <c r="Q49" s="565"/>
      <c r="R49" s="478"/>
    </row>
    <row r="50" spans="1:18" ht="14.4" customHeight="1" x14ac:dyDescent="0.3">
      <c r="A50" s="472" t="s">
        <v>1043</v>
      </c>
      <c r="B50" s="473" t="s">
        <v>1044</v>
      </c>
      <c r="C50" s="473" t="s">
        <v>427</v>
      </c>
      <c r="D50" s="473" t="s">
        <v>1045</v>
      </c>
      <c r="E50" s="473" t="s">
        <v>1123</v>
      </c>
      <c r="F50" s="473" t="s">
        <v>1124</v>
      </c>
      <c r="G50" s="477">
        <v>3228</v>
      </c>
      <c r="H50" s="477">
        <v>1471968</v>
      </c>
      <c r="I50" s="473">
        <v>0.81949733434881955</v>
      </c>
      <c r="J50" s="473">
        <v>456</v>
      </c>
      <c r="K50" s="477">
        <v>3939</v>
      </c>
      <c r="L50" s="477">
        <v>1796184</v>
      </c>
      <c r="M50" s="473">
        <v>1</v>
      </c>
      <c r="N50" s="473">
        <v>456</v>
      </c>
      <c r="O50" s="477">
        <v>3381</v>
      </c>
      <c r="P50" s="477">
        <v>1548498</v>
      </c>
      <c r="Q50" s="565">
        <v>0.862104327841691</v>
      </c>
      <c r="R50" s="478">
        <v>458</v>
      </c>
    </row>
    <row r="51" spans="1:18" ht="14.4" customHeight="1" x14ac:dyDescent="0.3">
      <c r="A51" s="472" t="s">
        <v>1043</v>
      </c>
      <c r="B51" s="473" t="s">
        <v>1044</v>
      </c>
      <c r="C51" s="473" t="s">
        <v>427</v>
      </c>
      <c r="D51" s="473" t="s">
        <v>1045</v>
      </c>
      <c r="E51" s="473" t="s">
        <v>1125</v>
      </c>
      <c r="F51" s="473" t="s">
        <v>1126</v>
      </c>
      <c r="G51" s="477">
        <v>17694</v>
      </c>
      <c r="H51" s="477">
        <v>1026252</v>
      </c>
      <c r="I51" s="473">
        <v>1.7311417669503963</v>
      </c>
      <c r="J51" s="473">
        <v>58</v>
      </c>
      <c r="K51" s="477">
        <v>10221</v>
      </c>
      <c r="L51" s="477">
        <v>592818</v>
      </c>
      <c r="M51" s="473">
        <v>1</v>
      </c>
      <c r="N51" s="473">
        <v>58</v>
      </c>
      <c r="O51" s="477">
        <v>9857</v>
      </c>
      <c r="P51" s="477">
        <v>571706</v>
      </c>
      <c r="Q51" s="565">
        <v>0.96438704627727223</v>
      </c>
      <c r="R51" s="478">
        <v>58</v>
      </c>
    </row>
    <row r="52" spans="1:18" ht="14.4" customHeight="1" x14ac:dyDescent="0.3">
      <c r="A52" s="472" t="s">
        <v>1043</v>
      </c>
      <c r="B52" s="473" t="s">
        <v>1044</v>
      </c>
      <c r="C52" s="473" t="s">
        <v>427</v>
      </c>
      <c r="D52" s="473" t="s">
        <v>1045</v>
      </c>
      <c r="E52" s="473" t="s">
        <v>1127</v>
      </c>
      <c r="F52" s="473" t="s">
        <v>1128</v>
      </c>
      <c r="G52" s="477">
        <v>251</v>
      </c>
      <c r="H52" s="477">
        <v>545423</v>
      </c>
      <c r="I52" s="473">
        <v>0.61519607843137258</v>
      </c>
      <c r="J52" s="473">
        <v>2173</v>
      </c>
      <c r="K52" s="477">
        <v>408</v>
      </c>
      <c r="L52" s="477">
        <v>886584</v>
      </c>
      <c r="M52" s="473">
        <v>1</v>
      </c>
      <c r="N52" s="473">
        <v>2173</v>
      </c>
      <c r="O52" s="477">
        <v>139</v>
      </c>
      <c r="P52" s="477">
        <v>302186</v>
      </c>
      <c r="Q52" s="565">
        <v>0.34084305604432291</v>
      </c>
      <c r="R52" s="478">
        <v>2174</v>
      </c>
    </row>
    <row r="53" spans="1:18" ht="14.4" customHeight="1" x14ac:dyDescent="0.3">
      <c r="A53" s="472" t="s">
        <v>1043</v>
      </c>
      <c r="B53" s="473" t="s">
        <v>1044</v>
      </c>
      <c r="C53" s="473" t="s">
        <v>427</v>
      </c>
      <c r="D53" s="473" t="s">
        <v>1045</v>
      </c>
      <c r="E53" s="473" t="s">
        <v>1129</v>
      </c>
      <c r="F53" s="473" t="s">
        <v>1130</v>
      </c>
      <c r="G53" s="477"/>
      <c r="H53" s="477"/>
      <c r="I53" s="473"/>
      <c r="J53" s="473"/>
      <c r="K53" s="477">
        <v>40</v>
      </c>
      <c r="L53" s="477">
        <v>390480</v>
      </c>
      <c r="M53" s="473">
        <v>1</v>
      </c>
      <c r="N53" s="473">
        <v>9762</v>
      </c>
      <c r="O53" s="477"/>
      <c r="P53" s="477"/>
      <c r="Q53" s="565"/>
      <c r="R53" s="478"/>
    </row>
    <row r="54" spans="1:18" ht="14.4" customHeight="1" x14ac:dyDescent="0.3">
      <c r="A54" s="472" t="s">
        <v>1043</v>
      </c>
      <c r="B54" s="473" t="s">
        <v>1044</v>
      </c>
      <c r="C54" s="473" t="s">
        <v>427</v>
      </c>
      <c r="D54" s="473" t="s">
        <v>1045</v>
      </c>
      <c r="E54" s="473" t="s">
        <v>1129</v>
      </c>
      <c r="F54" s="473" t="s">
        <v>1131</v>
      </c>
      <c r="G54" s="477"/>
      <c r="H54" s="477"/>
      <c r="I54" s="473"/>
      <c r="J54" s="473"/>
      <c r="K54" s="477">
        <v>60</v>
      </c>
      <c r="L54" s="477">
        <v>585720</v>
      </c>
      <c r="M54" s="473">
        <v>1</v>
      </c>
      <c r="N54" s="473">
        <v>9762</v>
      </c>
      <c r="O54" s="477">
        <v>26</v>
      </c>
      <c r="P54" s="477">
        <v>272142</v>
      </c>
      <c r="Q54" s="565">
        <v>0.4646281499692686</v>
      </c>
      <c r="R54" s="478">
        <v>10467</v>
      </c>
    </row>
    <row r="55" spans="1:18" ht="14.4" customHeight="1" x14ac:dyDescent="0.3">
      <c r="A55" s="472" t="s">
        <v>1043</v>
      </c>
      <c r="B55" s="473" t="s">
        <v>1044</v>
      </c>
      <c r="C55" s="473" t="s">
        <v>427</v>
      </c>
      <c r="D55" s="473" t="s">
        <v>1045</v>
      </c>
      <c r="E55" s="473" t="s">
        <v>1132</v>
      </c>
      <c r="F55" s="473" t="s">
        <v>1133</v>
      </c>
      <c r="G55" s="477"/>
      <c r="H55" s="477"/>
      <c r="I55" s="473"/>
      <c r="J55" s="473"/>
      <c r="K55" s="477">
        <v>14</v>
      </c>
      <c r="L55" s="477">
        <v>3542</v>
      </c>
      <c r="M55" s="473">
        <v>1</v>
      </c>
      <c r="N55" s="473">
        <v>253</v>
      </c>
      <c r="O55" s="477">
        <v>35</v>
      </c>
      <c r="P55" s="477">
        <v>8890</v>
      </c>
      <c r="Q55" s="565">
        <v>2.5098814229249014</v>
      </c>
      <c r="R55" s="478">
        <v>254</v>
      </c>
    </row>
    <row r="56" spans="1:18" ht="14.4" customHeight="1" x14ac:dyDescent="0.3">
      <c r="A56" s="472" t="s">
        <v>1043</v>
      </c>
      <c r="B56" s="473" t="s">
        <v>1044</v>
      </c>
      <c r="C56" s="473" t="s">
        <v>427</v>
      </c>
      <c r="D56" s="473" t="s">
        <v>1045</v>
      </c>
      <c r="E56" s="473" t="s">
        <v>1134</v>
      </c>
      <c r="F56" s="473" t="s">
        <v>1135</v>
      </c>
      <c r="G56" s="477">
        <v>10858</v>
      </c>
      <c r="H56" s="477">
        <v>1900150</v>
      </c>
      <c r="I56" s="473">
        <v>0.73469253611308727</v>
      </c>
      <c r="J56" s="473">
        <v>175</v>
      </c>
      <c r="K56" s="477">
        <v>14695</v>
      </c>
      <c r="L56" s="477">
        <v>2586320</v>
      </c>
      <c r="M56" s="473">
        <v>1</v>
      </c>
      <c r="N56" s="473">
        <v>176</v>
      </c>
      <c r="O56" s="477">
        <v>14287</v>
      </c>
      <c r="P56" s="477">
        <v>2514512</v>
      </c>
      <c r="Q56" s="565">
        <v>0.97223545423613478</v>
      </c>
      <c r="R56" s="478">
        <v>176</v>
      </c>
    </row>
    <row r="57" spans="1:18" ht="14.4" customHeight="1" x14ac:dyDescent="0.3">
      <c r="A57" s="472" t="s">
        <v>1043</v>
      </c>
      <c r="B57" s="473" t="s">
        <v>1044</v>
      </c>
      <c r="C57" s="473" t="s">
        <v>427</v>
      </c>
      <c r="D57" s="473" t="s">
        <v>1045</v>
      </c>
      <c r="E57" s="473" t="s">
        <v>1136</v>
      </c>
      <c r="F57" s="473" t="s">
        <v>1137</v>
      </c>
      <c r="G57" s="477">
        <v>2587</v>
      </c>
      <c r="H57" s="477">
        <v>219895</v>
      </c>
      <c r="I57" s="473">
        <v>0.70222584147665579</v>
      </c>
      <c r="J57" s="473">
        <v>85</v>
      </c>
      <c r="K57" s="477">
        <v>3684</v>
      </c>
      <c r="L57" s="477">
        <v>313140</v>
      </c>
      <c r="M57" s="473">
        <v>1</v>
      </c>
      <c r="N57" s="473">
        <v>85</v>
      </c>
      <c r="O57" s="477">
        <v>5011</v>
      </c>
      <c r="P57" s="477">
        <v>430946</v>
      </c>
      <c r="Q57" s="565">
        <v>1.3762087245321581</v>
      </c>
      <c r="R57" s="478">
        <v>86</v>
      </c>
    </row>
    <row r="58" spans="1:18" ht="14.4" customHeight="1" x14ac:dyDescent="0.3">
      <c r="A58" s="472" t="s">
        <v>1043</v>
      </c>
      <c r="B58" s="473" t="s">
        <v>1044</v>
      </c>
      <c r="C58" s="473" t="s">
        <v>427</v>
      </c>
      <c r="D58" s="473" t="s">
        <v>1045</v>
      </c>
      <c r="E58" s="473" t="s">
        <v>1138</v>
      </c>
      <c r="F58" s="473" t="s">
        <v>1139</v>
      </c>
      <c r="G58" s="477"/>
      <c r="H58" s="477"/>
      <c r="I58" s="473"/>
      <c r="J58" s="473"/>
      <c r="K58" s="477">
        <v>2</v>
      </c>
      <c r="L58" s="477">
        <v>356</v>
      </c>
      <c r="M58" s="473">
        <v>1</v>
      </c>
      <c r="N58" s="473">
        <v>178</v>
      </c>
      <c r="O58" s="477"/>
      <c r="P58" s="477"/>
      <c r="Q58" s="565"/>
      <c r="R58" s="478"/>
    </row>
    <row r="59" spans="1:18" ht="14.4" customHeight="1" x14ac:dyDescent="0.3">
      <c r="A59" s="472" t="s">
        <v>1043</v>
      </c>
      <c r="B59" s="473" t="s">
        <v>1044</v>
      </c>
      <c r="C59" s="473" t="s">
        <v>427</v>
      </c>
      <c r="D59" s="473" t="s">
        <v>1045</v>
      </c>
      <c r="E59" s="473" t="s">
        <v>1138</v>
      </c>
      <c r="F59" s="473" t="s">
        <v>1140</v>
      </c>
      <c r="G59" s="477">
        <v>2</v>
      </c>
      <c r="H59" s="477">
        <v>356</v>
      </c>
      <c r="I59" s="473"/>
      <c r="J59" s="473">
        <v>178</v>
      </c>
      <c r="K59" s="477"/>
      <c r="L59" s="477"/>
      <c r="M59" s="473"/>
      <c r="N59" s="473"/>
      <c r="O59" s="477">
        <v>1</v>
      </c>
      <c r="P59" s="477">
        <v>179</v>
      </c>
      <c r="Q59" s="565"/>
      <c r="R59" s="478">
        <v>179</v>
      </c>
    </row>
    <row r="60" spans="1:18" ht="14.4" customHeight="1" x14ac:dyDescent="0.3">
      <c r="A60" s="472" t="s">
        <v>1043</v>
      </c>
      <c r="B60" s="473" t="s">
        <v>1044</v>
      </c>
      <c r="C60" s="473" t="s">
        <v>427</v>
      </c>
      <c r="D60" s="473" t="s">
        <v>1045</v>
      </c>
      <c r="E60" s="473" t="s">
        <v>1141</v>
      </c>
      <c r="F60" s="473" t="s">
        <v>1142</v>
      </c>
      <c r="G60" s="477">
        <v>310</v>
      </c>
      <c r="H60" s="477">
        <v>52390</v>
      </c>
      <c r="I60" s="473">
        <v>0.83971790351017794</v>
      </c>
      <c r="J60" s="473">
        <v>169</v>
      </c>
      <c r="K60" s="477">
        <v>367</v>
      </c>
      <c r="L60" s="477">
        <v>62390</v>
      </c>
      <c r="M60" s="473">
        <v>1</v>
      </c>
      <c r="N60" s="473">
        <v>170</v>
      </c>
      <c r="O60" s="477">
        <v>295</v>
      </c>
      <c r="P60" s="477">
        <v>50150</v>
      </c>
      <c r="Q60" s="565">
        <v>0.80381471389645776</v>
      </c>
      <c r="R60" s="478">
        <v>170</v>
      </c>
    </row>
    <row r="61" spans="1:18" ht="14.4" customHeight="1" x14ac:dyDescent="0.3">
      <c r="A61" s="472" t="s">
        <v>1043</v>
      </c>
      <c r="B61" s="473" t="s">
        <v>1044</v>
      </c>
      <c r="C61" s="473" t="s">
        <v>427</v>
      </c>
      <c r="D61" s="473" t="s">
        <v>1045</v>
      </c>
      <c r="E61" s="473" t="s">
        <v>1143</v>
      </c>
      <c r="F61" s="473" t="s">
        <v>1144</v>
      </c>
      <c r="G61" s="477">
        <v>117</v>
      </c>
      <c r="H61" s="477">
        <v>3393</v>
      </c>
      <c r="I61" s="473">
        <v>0.66857142857142859</v>
      </c>
      <c r="J61" s="473">
        <v>29</v>
      </c>
      <c r="K61" s="477">
        <v>175</v>
      </c>
      <c r="L61" s="477">
        <v>5075</v>
      </c>
      <c r="M61" s="473">
        <v>1</v>
      </c>
      <c r="N61" s="473">
        <v>29</v>
      </c>
      <c r="O61" s="477">
        <v>181</v>
      </c>
      <c r="P61" s="477">
        <v>5318</v>
      </c>
      <c r="Q61" s="565">
        <v>1.0478817733990147</v>
      </c>
      <c r="R61" s="478">
        <v>29.381215469613259</v>
      </c>
    </row>
    <row r="62" spans="1:18" ht="14.4" customHeight="1" x14ac:dyDescent="0.3">
      <c r="A62" s="472" t="s">
        <v>1043</v>
      </c>
      <c r="B62" s="473" t="s">
        <v>1044</v>
      </c>
      <c r="C62" s="473" t="s">
        <v>427</v>
      </c>
      <c r="D62" s="473" t="s">
        <v>1045</v>
      </c>
      <c r="E62" s="473" t="s">
        <v>1145</v>
      </c>
      <c r="F62" s="473"/>
      <c r="G62" s="477">
        <v>506</v>
      </c>
      <c r="H62" s="477">
        <v>511566</v>
      </c>
      <c r="I62" s="473">
        <v>1.2007125890736341</v>
      </c>
      <c r="J62" s="473">
        <v>1011</v>
      </c>
      <c r="K62" s="477">
        <v>421</v>
      </c>
      <c r="L62" s="477">
        <v>426052</v>
      </c>
      <c r="M62" s="473">
        <v>1</v>
      </c>
      <c r="N62" s="473">
        <v>1012</v>
      </c>
      <c r="O62" s="477"/>
      <c r="P62" s="477"/>
      <c r="Q62" s="565"/>
      <c r="R62" s="478"/>
    </row>
    <row r="63" spans="1:18" ht="14.4" customHeight="1" x14ac:dyDescent="0.3">
      <c r="A63" s="472" t="s">
        <v>1043</v>
      </c>
      <c r="B63" s="473" t="s">
        <v>1044</v>
      </c>
      <c r="C63" s="473" t="s">
        <v>427</v>
      </c>
      <c r="D63" s="473" t="s">
        <v>1045</v>
      </c>
      <c r="E63" s="473" t="s">
        <v>1145</v>
      </c>
      <c r="F63" s="473" t="s">
        <v>1146</v>
      </c>
      <c r="G63" s="477">
        <v>249</v>
      </c>
      <c r="H63" s="477">
        <v>251739</v>
      </c>
      <c r="I63" s="473">
        <v>1.0071010225472468</v>
      </c>
      <c r="J63" s="473">
        <v>1011</v>
      </c>
      <c r="K63" s="477">
        <v>247</v>
      </c>
      <c r="L63" s="477">
        <v>249964</v>
      </c>
      <c r="M63" s="473">
        <v>1</v>
      </c>
      <c r="N63" s="473">
        <v>1012</v>
      </c>
      <c r="O63" s="477"/>
      <c r="P63" s="477"/>
      <c r="Q63" s="565"/>
      <c r="R63" s="478"/>
    </row>
    <row r="64" spans="1:18" ht="14.4" customHeight="1" x14ac:dyDescent="0.3">
      <c r="A64" s="472" t="s">
        <v>1043</v>
      </c>
      <c r="B64" s="473" t="s">
        <v>1044</v>
      </c>
      <c r="C64" s="473" t="s">
        <v>427</v>
      </c>
      <c r="D64" s="473" t="s">
        <v>1045</v>
      </c>
      <c r="E64" s="473" t="s">
        <v>1147</v>
      </c>
      <c r="F64" s="473" t="s">
        <v>1148</v>
      </c>
      <c r="G64" s="477">
        <v>210</v>
      </c>
      <c r="H64" s="477">
        <v>36960</v>
      </c>
      <c r="I64" s="473">
        <v>0.69078947368421051</v>
      </c>
      <c r="J64" s="473">
        <v>176</v>
      </c>
      <c r="K64" s="477">
        <v>304</v>
      </c>
      <c r="L64" s="477">
        <v>53504</v>
      </c>
      <c r="M64" s="473">
        <v>1</v>
      </c>
      <c r="N64" s="473">
        <v>176</v>
      </c>
      <c r="O64" s="477">
        <v>417</v>
      </c>
      <c r="P64" s="477">
        <v>73809</v>
      </c>
      <c r="Q64" s="565">
        <v>1.3795043361244019</v>
      </c>
      <c r="R64" s="478">
        <v>177</v>
      </c>
    </row>
    <row r="65" spans="1:18" ht="14.4" customHeight="1" x14ac:dyDescent="0.3">
      <c r="A65" s="472" t="s">
        <v>1043</v>
      </c>
      <c r="B65" s="473" t="s">
        <v>1044</v>
      </c>
      <c r="C65" s="473" t="s">
        <v>427</v>
      </c>
      <c r="D65" s="473" t="s">
        <v>1045</v>
      </c>
      <c r="E65" s="473" t="s">
        <v>1149</v>
      </c>
      <c r="F65" s="473"/>
      <c r="G65" s="477">
        <v>612</v>
      </c>
      <c r="H65" s="477">
        <v>1403928</v>
      </c>
      <c r="I65" s="473">
        <v>1.0359333840012397</v>
      </c>
      <c r="J65" s="473">
        <v>2294</v>
      </c>
      <c r="K65" s="477">
        <v>590</v>
      </c>
      <c r="L65" s="477">
        <v>1355230</v>
      </c>
      <c r="M65" s="473">
        <v>1</v>
      </c>
      <c r="N65" s="473">
        <v>2297</v>
      </c>
      <c r="O65" s="477"/>
      <c r="P65" s="477"/>
      <c r="Q65" s="565"/>
      <c r="R65" s="478"/>
    </row>
    <row r="66" spans="1:18" ht="14.4" customHeight="1" x14ac:dyDescent="0.3">
      <c r="A66" s="472" t="s">
        <v>1043</v>
      </c>
      <c r="B66" s="473" t="s">
        <v>1044</v>
      </c>
      <c r="C66" s="473" t="s">
        <v>427</v>
      </c>
      <c r="D66" s="473" t="s">
        <v>1045</v>
      </c>
      <c r="E66" s="473" t="s">
        <v>1149</v>
      </c>
      <c r="F66" s="473" t="s">
        <v>1150</v>
      </c>
      <c r="G66" s="477">
        <v>285</v>
      </c>
      <c r="H66" s="477">
        <v>653790</v>
      </c>
      <c r="I66" s="473">
        <v>0.82025295492554506</v>
      </c>
      <c r="J66" s="473">
        <v>2294</v>
      </c>
      <c r="K66" s="477">
        <v>347</v>
      </c>
      <c r="L66" s="477">
        <v>797059</v>
      </c>
      <c r="M66" s="473">
        <v>1</v>
      </c>
      <c r="N66" s="473">
        <v>2297</v>
      </c>
      <c r="O66" s="477"/>
      <c r="P66" s="477"/>
      <c r="Q66" s="565"/>
      <c r="R66" s="478"/>
    </row>
    <row r="67" spans="1:18" ht="14.4" customHeight="1" x14ac:dyDescent="0.3">
      <c r="A67" s="472" t="s">
        <v>1043</v>
      </c>
      <c r="B67" s="473" t="s">
        <v>1044</v>
      </c>
      <c r="C67" s="473" t="s">
        <v>427</v>
      </c>
      <c r="D67" s="473" t="s">
        <v>1045</v>
      </c>
      <c r="E67" s="473" t="s">
        <v>1151</v>
      </c>
      <c r="F67" s="473" t="s">
        <v>1152</v>
      </c>
      <c r="G67" s="477"/>
      <c r="H67" s="477"/>
      <c r="I67" s="473"/>
      <c r="J67" s="473"/>
      <c r="K67" s="477"/>
      <c r="L67" s="477"/>
      <c r="M67" s="473"/>
      <c r="N67" s="473"/>
      <c r="O67" s="477">
        <v>2</v>
      </c>
      <c r="P67" s="477">
        <v>718</v>
      </c>
      <c r="Q67" s="565"/>
      <c r="R67" s="478">
        <v>359</v>
      </c>
    </row>
    <row r="68" spans="1:18" ht="14.4" customHeight="1" x14ac:dyDescent="0.3">
      <c r="A68" s="472" t="s">
        <v>1043</v>
      </c>
      <c r="B68" s="473" t="s">
        <v>1044</v>
      </c>
      <c r="C68" s="473" t="s">
        <v>427</v>
      </c>
      <c r="D68" s="473" t="s">
        <v>1045</v>
      </c>
      <c r="E68" s="473" t="s">
        <v>1151</v>
      </c>
      <c r="F68" s="473" t="s">
        <v>1153</v>
      </c>
      <c r="G68" s="477"/>
      <c r="H68" s="477"/>
      <c r="I68" s="473"/>
      <c r="J68" s="473"/>
      <c r="K68" s="477"/>
      <c r="L68" s="477"/>
      <c r="M68" s="473"/>
      <c r="N68" s="473"/>
      <c r="O68" s="477">
        <v>1</v>
      </c>
      <c r="P68" s="477">
        <v>359</v>
      </c>
      <c r="Q68" s="565"/>
      <c r="R68" s="478">
        <v>359</v>
      </c>
    </row>
    <row r="69" spans="1:18" ht="14.4" customHeight="1" x14ac:dyDescent="0.3">
      <c r="A69" s="472" t="s">
        <v>1043</v>
      </c>
      <c r="B69" s="473" t="s">
        <v>1044</v>
      </c>
      <c r="C69" s="473" t="s">
        <v>427</v>
      </c>
      <c r="D69" s="473" t="s">
        <v>1045</v>
      </c>
      <c r="E69" s="473" t="s">
        <v>1154</v>
      </c>
      <c r="F69" s="473" t="s">
        <v>1155</v>
      </c>
      <c r="G69" s="477">
        <v>879</v>
      </c>
      <c r="H69" s="477">
        <v>231177</v>
      </c>
      <c r="I69" s="473">
        <v>0.71192719881744271</v>
      </c>
      <c r="J69" s="473">
        <v>263</v>
      </c>
      <c r="K69" s="477">
        <v>1230</v>
      </c>
      <c r="L69" s="477">
        <v>324720</v>
      </c>
      <c r="M69" s="473">
        <v>1</v>
      </c>
      <c r="N69" s="473">
        <v>264</v>
      </c>
      <c r="O69" s="477">
        <v>1426</v>
      </c>
      <c r="P69" s="477">
        <v>376464</v>
      </c>
      <c r="Q69" s="565">
        <v>1.159349593495935</v>
      </c>
      <c r="R69" s="478">
        <v>264</v>
      </c>
    </row>
    <row r="70" spans="1:18" ht="14.4" customHeight="1" x14ac:dyDescent="0.3">
      <c r="A70" s="472" t="s">
        <v>1043</v>
      </c>
      <c r="B70" s="473" t="s">
        <v>1044</v>
      </c>
      <c r="C70" s="473" t="s">
        <v>427</v>
      </c>
      <c r="D70" s="473" t="s">
        <v>1045</v>
      </c>
      <c r="E70" s="473" t="s">
        <v>1156</v>
      </c>
      <c r="F70" s="473" t="s">
        <v>1157</v>
      </c>
      <c r="G70" s="477">
        <v>597</v>
      </c>
      <c r="H70" s="477">
        <v>1271610</v>
      </c>
      <c r="I70" s="473">
        <v>4.8122568535141763</v>
      </c>
      <c r="J70" s="473">
        <v>2130</v>
      </c>
      <c r="K70" s="477">
        <v>124</v>
      </c>
      <c r="L70" s="477">
        <v>264244</v>
      </c>
      <c r="M70" s="473">
        <v>1</v>
      </c>
      <c r="N70" s="473">
        <v>2131</v>
      </c>
      <c r="O70" s="477">
        <v>363</v>
      </c>
      <c r="P70" s="477">
        <v>774642</v>
      </c>
      <c r="Q70" s="565">
        <v>2.9315405458591304</v>
      </c>
      <c r="R70" s="478">
        <v>2134</v>
      </c>
    </row>
    <row r="71" spans="1:18" ht="14.4" customHeight="1" x14ac:dyDescent="0.3">
      <c r="A71" s="472" t="s">
        <v>1043</v>
      </c>
      <c r="B71" s="473" t="s">
        <v>1044</v>
      </c>
      <c r="C71" s="473" t="s">
        <v>427</v>
      </c>
      <c r="D71" s="473" t="s">
        <v>1045</v>
      </c>
      <c r="E71" s="473" t="s">
        <v>1156</v>
      </c>
      <c r="F71" s="473" t="s">
        <v>1158</v>
      </c>
      <c r="G71" s="477">
        <v>749</v>
      </c>
      <c r="H71" s="477">
        <v>1595370</v>
      </c>
      <c r="I71" s="473">
        <v>0.46355945623575323</v>
      </c>
      <c r="J71" s="473">
        <v>2130</v>
      </c>
      <c r="K71" s="477">
        <v>1615</v>
      </c>
      <c r="L71" s="477">
        <v>3441565</v>
      </c>
      <c r="M71" s="473">
        <v>1</v>
      </c>
      <c r="N71" s="473">
        <v>2131</v>
      </c>
      <c r="O71" s="477">
        <v>1297</v>
      </c>
      <c r="P71" s="477">
        <v>2767798</v>
      </c>
      <c r="Q71" s="565">
        <v>0.8042265655305072</v>
      </c>
      <c r="R71" s="478">
        <v>2134</v>
      </c>
    </row>
    <row r="72" spans="1:18" ht="14.4" customHeight="1" x14ac:dyDescent="0.3">
      <c r="A72" s="472" t="s">
        <v>1043</v>
      </c>
      <c r="B72" s="473" t="s">
        <v>1044</v>
      </c>
      <c r="C72" s="473" t="s">
        <v>427</v>
      </c>
      <c r="D72" s="473" t="s">
        <v>1045</v>
      </c>
      <c r="E72" s="473" t="s">
        <v>1159</v>
      </c>
      <c r="F72" s="473" t="s">
        <v>1160</v>
      </c>
      <c r="G72" s="477">
        <v>9</v>
      </c>
      <c r="H72" s="477">
        <v>2178</v>
      </c>
      <c r="I72" s="473">
        <v>2.25</v>
      </c>
      <c r="J72" s="473">
        <v>242</v>
      </c>
      <c r="K72" s="477">
        <v>4</v>
      </c>
      <c r="L72" s="477">
        <v>968</v>
      </c>
      <c r="M72" s="473">
        <v>1</v>
      </c>
      <c r="N72" s="473">
        <v>242</v>
      </c>
      <c r="O72" s="477">
        <v>15</v>
      </c>
      <c r="P72" s="477">
        <v>3645</v>
      </c>
      <c r="Q72" s="565">
        <v>3.7654958677685952</v>
      </c>
      <c r="R72" s="478">
        <v>243</v>
      </c>
    </row>
    <row r="73" spans="1:18" ht="14.4" customHeight="1" x14ac:dyDescent="0.3">
      <c r="A73" s="472" t="s">
        <v>1043</v>
      </c>
      <c r="B73" s="473" t="s">
        <v>1044</v>
      </c>
      <c r="C73" s="473" t="s">
        <v>427</v>
      </c>
      <c r="D73" s="473" t="s">
        <v>1045</v>
      </c>
      <c r="E73" s="473" t="s">
        <v>1161</v>
      </c>
      <c r="F73" s="473" t="s">
        <v>1162</v>
      </c>
      <c r="G73" s="477">
        <v>12</v>
      </c>
      <c r="H73" s="477">
        <v>5076</v>
      </c>
      <c r="I73" s="473">
        <v>0.63008937437934454</v>
      </c>
      <c r="J73" s="473">
        <v>423</v>
      </c>
      <c r="K73" s="477">
        <v>19</v>
      </c>
      <c r="L73" s="477">
        <v>8056</v>
      </c>
      <c r="M73" s="473">
        <v>1</v>
      </c>
      <c r="N73" s="473">
        <v>424</v>
      </c>
      <c r="O73" s="477">
        <v>6</v>
      </c>
      <c r="P73" s="477">
        <v>2556</v>
      </c>
      <c r="Q73" s="565">
        <v>0.31727904667328699</v>
      </c>
      <c r="R73" s="478">
        <v>426</v>
      </c>
    </row>
    <row r="74" spans="1:18" ht="14.4" customHeight="1" x14ac:dyDescent="0.3">
      <c r="A74" s="472" t="s">
        <v>1043</v>
      </c>
      <c r="B74" s="473" t="s">
        <v>1044</v>
      </c>
      <c r="C74" s="473" t="s">
        <v>427</v>
      </c>
      <c r="D74" s="473" t="s">
        <v>1045</v>
      </c>
      <c r="E74" s="473" t="s">
        <v>1163</v>
      </c>
      <c r="F74" s="473" t="s">
        <v>1164</v>
      </c>
      <c r="G74" s="477">
        <v>2</v>
      </c>
      <c r="H74" s="477">
        <v>1694</v>
      </c>
      <c r="I74" s="473"/>
      <c r="J74" s="473">
        <v>847</v>
      </c>
      <c r="K74" s="477"/>
      <c r="L74" s="477"/>
      <c r="M74" s="473"/>
      <c r="N74" s="473"/>
      <c r="O74" s="477"/>
      <c r="P74" s="477"/>
      <c r="Q74" s="565"/>
      <c r="R74" s="478"/>
    </row>
    <row r="75" spans="1:18" ht="14.4" customHeight="1" x14ac:dyDescent="0.3">
      <c r="A75" s="472" t="s">
        <v>1043</v>
      </c>
      <c r="B75" s="473" t="s">
        <v>1044</v>
      </c>
      <c r="C75" s="473" t="s">
        <v>427</v>
      </c>
      <c r="D75" s="473" t="s">
        <v>1045</v>
      </c>
      <c r="E75" s="473" t="s">
        <v>1165</v>
      </c>
      <c r="F75" s="473" t="s">
        <v>1051</v>
      </c>
      <c r="G75" s="477">
        <v>4</v>
      </c>
      <c r="H75" s="477">
        <v>148</v>
      </c>
      <c r="I75" s="473">
        <v>5.5555555555555552E-2</v>
      </c>
      <c r="J75" s="473">
        <v>37</v>
      </c>
      <c r="K75" s="477">
        <v>72</v>
      </c>
      <c r="L75" s="477">
        <v>2664</v>
      </c>
      <c r="M75" s="473">
        <v>1</v>
      </c>
      <c r="N75" s="473">
        <v>37</v>
      </c>
      <c r="O75" s="477"/>
      <c r="P75" s="477"/>
      <c r="Q75" s="565"/>
      <c r="R75" s="478"/>
    </row>
    <row r="76" spans="1:18" ht="14.4" customHeight="1" x14ac:dyDescent="0.3">
      <c r="A76" s="472" t="s">
        <v>1043</v>
      </c>
      <c r="B76" s="473" t="s">
        <v>1044</v>
      </c>
      <c r="C76" s="473" t="s">
        <v>427</v>
      </c>
      <c r="D76" s="473" t="s">
        <v>1045</v>
      </c>
      <c r="E76" s="473" t="s">
        <v>1166</v>
      </c>
      <c r="F76" s="473" t="s">
        <v>1167</v>
      </c>
      <c r="G76" s="477">
        <v>18</v>
      </c>
      <c r="H76" s="477">
        <v>93888</v>
      </c>
      <c r="I76" s="473">
        <v>1.1241379310344828</v>
      </c>
      <c r="J76" s="473">
        <v>5216</v>
      </c>
      <c r="K76" s="477">
        <v>16</v>
      </c>
      <c r="L76" s="477">
        <v>83520</v>
      </c>
      <c r="M76" s="473">
        <v>1</v>
      </c>
      <c r="N76" s="473">
        <v>5220</v>
      </c>
      <c r="O76" s="477">
        <v>11</v>
      </c>
      <c r="P76" s="477">
        <v>57519</v>
      </c>
      <c r="Q76" s="565">
        <v>0.68868534482758625</v>
      </c>
      <c r="R76" s="478">
        <v>5229</v>
      </c>
    </row>
    <row r="77" spans="1:18" ht="14.4" customHeight="1" x14ac:dyDescent="0.3">
      <c r="A77" s="472" t="s">
        <v>1043</v>
      </c>
      <c r="B77" s="473" t="s">
        <v>1044</v>
      </c>
      <c r="C77" s="473" t="s">
        <v>427</v>
      </c>
      <c r="D77" s="473" t="s">
        <v>1045</v>
      </c>
      <c r="E77" s="473" t="s">
        <v>1168</v>
      </c>
      <c r="F77" s="473" t="s">
        <v>1169</v>
      </c>
      <c r="G77" s="477">
        <v>1</v>
      </c>
      <c r="H77" s="477">
        <v>1055</v>
      </c>
      <c r="I77" s="473"/>
      <c r="J77" s="473">
        <v>1055</v>
      </c>
      <c r="K77" s="477"/>
      <c r="L77" s="477"/>
      <c r="M77" s="473"/>
      <c r="N77" s="473"/>
      <c r="O77" s="477"/>
      <c r="P77" s="477"/>
      <c r="Q77" s="565"/>
      <c r="R77" s="478"/>
    </row>
    <row r="78" spans="1:18" ht="14.4" customHeight="1" x14ac:dyDescent="0.3">
      <c r="A78" s="472" t="s">
        <v>1043</v>
      </c>
      <c r="B78" s="473" t="s">
        <v>1044</v>
      </c>
      <c r="C78" s="473" t="s">
        <v>427</v>
      </c>
      <c r="D78" s="473" t="s">
        <v>1045</v>
      </c>
      <c r="E78" s="473" t="s">
        <v>1168</v>
      </c>
      <c r="F78" s="473" t="s">
        <v>1170</v>
      </c>
      <c r="G78" s="477">
        <v>2</v>
      </c>
      <c r="H78" s="477">
        <v>2110</v>
      </c>
      <c r="I78" s="473">
        <v>0.33270261747082941</v>
      </c>
      <c r="J78" s="473">
        <v>1055</v>
      </c>
      <c r="K78" s="477">
        <v>6</v>
      </c>
      <c r="L78" s="477">
        <v>6342</v>
      </c>
      <c r="M78" s="473">
        <v>1</v>
      </c>
      <c r="N78" s="473">
        <v>1057</v>
      </c>
      <c r="O78" s="477"/>
      <c r="P78" s="477"/>
      <c r="Q78" s="565"/>
      <c r="R78" s="478"/>
    </row>
    <row r="79" spans="1:18" ht="14.4" customHeight="1" x14ac:dyDescent="0.3">
      <c r="A79" s="472" t="s">
        <v>1043</v>
      </c>
      <c r="B79" s="473" t="s">
        <v>1044</v>
      </c>
      <c r="C79" s="473" t="s">
        <v>427</v>
      </c>
      <c r="D79" s="473" t="s">
        <v>1045</v>
      </c>
      <c r="E79" s="473" t="s">
        <v>1171</v>
      </c>
      <c r="F79" s="473" t="s">
        <v>1172</v>
      </c>
      <c r="G79" s="477">
        <v>226</v>
      </c>
      <c r="H79" s="477">
        <v>65088</v>
      </c>
      <c r="I79" s="473">
        <v>0.84351308269507408</v>
      </c>
      <c r="J79" s="473">
        <v>288</v>
      </c>
      <c r="K79" s="477">
        <v>267</v>
      </c>
      <c r="L79" s="477">
        <v>77163</v>
      </c>
      <c r="M79" s="473">
        <v>1</v>
      </c>
      <c r="N79" s="473">
        <v>289</v>
      </c>
      <c r="O79" s="477">
        <v>338</v>
      </c>
      <c r="P79" s="477">
        <v>97682</v>
      </c>
      <c r="Q79" s="565">
        <v>1.2659176029962547</v>
      </c>
      <c r="R79" s="478">
        <v>289</v>
      </c>
    </row>
    <row r="80" spans="1:18" ht="14.4" customHeight="1" x14ac:dyDescent="0.3">
      <c r="A80" s="472" t="s">
        <v>1043</v>
      </c>
      <c r="B80" s="473" t="s">
        <v>1044</v>
      </c>
      <c r="C80" s="473" t="s">
        <v>427</v>
      </c>
      <c r="D80" s="473" t="s">
        <v>1045</v>
      </c>
      <c r="E80" s="473" t="s">
        <v>1173</v>
      </c>
      <c r="F80" s="473" t="s">
        <v>1174</v>
      </c>
      <c r="G80" s="477">
        <v>1</v>
      </c>
      <c r="H80" s="477">
        <v>1096</v>
      </c>
      <c r="I80" s="473">
        <v>0.24954462659380691</v>
      </c>
      <c r="J80" s="473">
        <v>1096</v>
      </c>
      <c r="K80" s="477">
        <v>4</v>
      </c>
      <c r="L80" s="477">
        <v>4392</v>
      </c>
      <c r="M80" s="473">
        <v>1</v>
      </c>
      <c r="N80" s="473">
        <v>1098</v>
      </c>
      <c r="O80" s="477"/>
      <c r="P80" s="477"/>
      <c r="Q80" s="565"/>
      <c r="R80" s="478"/>
    </row>
    <row r="81" spans="1:18" ht="14.4" customHeight="1" x14ac:dyDescent="0.3">
      <c r="A81" s="472" t="s">
        <v>1043</v>
      </c>
      <c r="B81" s="473" t="s">
        <v>1044</v>
      </c>
      <c r="C81" s="473" t="s">
        <v>427</v>
      </c>
      <c r="D81" s="473" t="s">
        <v>1045</v>
      </c>
      <c r="E81" s="473" t="s">
        <v>1173</v>
      </c>
      <c r="F81" s="473" t="s">
        <v>1175</v>
      </c>
      <c r="G81" s="477">
        <v>5</v>
      </c>
      <c r="H81" s="477">
        <v>5480</v>
      </c>
      <c r="I81" s="473">
        <v>0.35649232370543849</v>
      </c>
      <c r="J81" s="473">
        <v>1096</v>
      </c>
      <c r="K81" s="477">
        <v>14</v>
      </c>
      <c r="L81" s="477">
        <v>15372</v>
      </c>
      <c r="M81" s="473">
        <v>1</v>
      </c>
      <c r="N81" s="473">
        <v>1098</v>
      </c>
      <c r="O81" s="477">
        <v>4</v>
      </c>
      <c r="P81" s="477">
        <v>4408</v>
      </c>
      <c r="Q81" s="565">
        <v>0.28675513921415563</v>
      </c>
      <c r="R81" s="478">
        <v>1102</v>
      </c>
    </row>
    <row r="82" spans="1:18" ht="14.4" customHeight="1" x14ac:dyDescent="0.3">
      <c r="A82" s="472" t="s">
        <v>1043</v>
      </c>
      <c r="B82" s="473" t="s">
        <v>1044</v>
      </c>
      <c r="C82" s="473" t="s">
        <v>427</v>
      </c>
      <c r="D82" s="473" t="s">
        <v>1045</v>
      </c>
      <c r="E82" s="473" t="s">
        <v>1176</v>
      </c>
      <c r="F82" s="473" t="s">
        <v>1177</v>
      </c>
      <c r="G82" s="477">
        <v>35</v>
      </c>
      <c r="H82" s="477">
        <v>3745</v>
      </c>
      <c r="I82" s="473">
        <v>0.34313725490196079</v>
      </c>
      <c r="J82" s="473">
        <v>107</v>
      </c>
      <c r="K82" s="477">
        <v>102</v>
      </c>
      <c r="L82" s="477">
        <v>10914</v>
      </c>
      <c r="M82" s="473">
        <v>1</v>
      </c>
      <c r="N82" s="473">
        <v>107</v>
      </c>
      <c r="O82" s="477">
        <v>175</v>
      </c>
      <c r="P82" s="477">
        <v>18900</v>
      </c>
      <c r="Q82" s="565">
        <v>1.731720725673447</v>
      </c>
      <c r="R82" s="478">
        <v>108</v>
      </c>
    </row>
    <row r="83" spans="1:18" ht="14.4" customHeight="1" x14ac:dyDescent="0.3">
      <c r="A83" s="472" t="s">
        <v>1043</v>
      </c>
      <c r="B83" s="473" t="s">
        <v>1044</v>
      </c>
      <c r="C83" s="473" t="s">
        <v>427</v>
      </c>
      <c r="D83" s="473" t="s">
        <v>1045</v>
      </c>
      <c r="E83" s="473" t="s">
        <v>1178</v>
      </c>
      <c r="F83" s="473" t="s">
        <v>1179</v>
      </c>
      <c r="G83" s="477">
        <v>13</v>
      </c>
      <c r="H83" s="477">
        <v>4082</v>
      </c>
      <c r="I83" s="473">
        <v>1.3</v>
      </c>
      <c r="J83" s="473">
        <v>314</v>
      </c>
      <c r="K83" s="477">
        <v>10</v>
      </c>
      <c r="L83" s="477">
        <v>3140</v>
      </c>
      <c r="M83" s="473">
        <v>1</v>
      </c>
      <c r="N83" s="473">
        <v>314</v>
      </c>
      <c r="O83" s="477">
        <v>2</v>
      </c>
      <c r="P83" s="477">
        <v>630</v>
      </c>
      <c r="Q83" s="565">
        <v>0.20063694267515925</v>
      </c>
      <c r="R83" s="478">
        <v>315</v>
      </c>
    </row>
    <row r="84" spans="1:18" ht="14.4" customHeight="1" x14ac:dyDescent="0.3">
      <c r="A84" s="472" t="s">
        <v>1043</v>
      </c>
      <c r="B84" s="473" t="s">
        <v>1044</v>
      </c>
      <c r="C84" s="473" t="s">
        <v>427</v>
      </c>
      <c r="D84" s="473" t="s">
        <v>1045</v>
      </c>
      <c r="E84" s="473" t="s">
        <v>1178</v>
      </c>
      <c r="F84" s="473" t="s">
        <v>1180</v>
      </c>
      <c r="G84" s="477">
        <v>20</v>
      </c>
      <c r="H84" s="477">
        <v>6280</v>
      </c>
      <c r="I84" s="473">
        <v>3.3333333333333335</v>
      </c>
      <c r="J84" s="473">
        <v>314</v>
      </c>
      <c r="K84" s="477">
        <v>6</v>
      </c>
      <c r="L84" s="477">
        <v>1884</v>
      </c>
      <c r="M84" s="473">
        <v>1</v>
      </c>
      <c r="N84" s="473">
        <v>314</v>
      </c>
      <c r="O84" s="477">
        <v>7</v>
      </c>
      <c r="P84" s="477">
        <v>2205</v>
      </c>
      <c r="Q84" s="565">
        <v>1.1703821656050954</v>
      </c>
      <c r="R84" s="478">
        <v>315</v>
      </c>
    </row>
    <row r="85" spans="1:18" ht="14.4" customHeight="1" x14ac:dyDescent="0.3">
      <c r="A85" s="472" t="s">
        <v>1043</v>
      </c>
      <c r="B85" s="473" t="s">
        <v>1044</v>
      </c>
      <c r="C85" s="473" t="s">
        <v>427</v>
      </c>
      <c r="D85" s="473" t="s">
        <v>1045</v>
      </c>
      <c r="E85" s="473" t="s">
        <v>1181</v>
      </c>
      <c r="F85" s="473" t="s">
        <v>1182</v>
      </c>
      <c r="G85" s="477">
        <v>5</v>
      </c>
      <c r="H85" s="477">
        <v>0</v>
      </c>
      <c r="I85" s="473"/>
      <c r="J85" s="473">
        <v>0</v>
      </c>
      <c r="K85" s="477">
        <v>203</v>
      </c>
      <c r="L85" s="477">
        <v>0</v>
      </c>
      <c r="M85" s="473"/>
      <c r="N85" s="473">
        <v>0</v>
      </c>
      <c r="O85" s="477">
        <v>143</v>
      </c>
      <c r="P85" s="477">
        <v>0</v>
      </c>
      <c r="Q85" s="565"/>
      <c r="R85" s="478">
        <v>0</v>
      </c>
    </row>
    <row r="86" spans="1:18" ht="14.4" customHeight="1" x14ac:dyDescent="0.3">
      <c r="A86" s="472" t="s">
        <v>1043</v>
      </c>
      <c r="B86" s="473" t="s">
        <v>1044</v>
      </c>
      <c r="C86" s="473" t="s">
        <v>427</v>
      </c>
      <c r="D86" s="473" t="s">
        <v>1045</v>
      </c>
      <c r="E86" s="473" t="s">
        <v>1181</v>
      </c>
      <c r="F86" s="473" t="s">
        <v>1183</v>
      </c>
      <c r="G86" s="477">
        <v>121</v>
      </c>
      <c r="H86" s="477">
        <v>0</v>
      </c>
      <c r="I86" s="473"/>
      <c r="J86" s="473">
        <v>0</v>
      </c>
      <c r="K86" s="477">
        <v>18</v>
      </c>
      <c r="L86" s="477">
        <v>0</v>
      </c>
      <c r="M86" s="473"/>
      <c r="N86" s="473">
        <v>0</v>
      </c>
      <c r="O86" s="477">
        <v>153</v>
      </c>
      <c r="P86" s="477">
        <v>0</v>
      </c>
      <c r="Q86" s="565"/>
      <c r="R86" s="478">
        <v>0</v>
      </c>
    </row>
    <row r="87" spans="1:18" ht="14.4" customHeight="1" x14ac:dyDescent="0.3">
      <c r="A87" s="472" t="s">
        <v>1043</v>
      </c>
      <c r="B87" s="473" t="s">
        <v>1044</v>
      </c>
      <c r="C87" s="473" t="s">
        <v>427</v>
      </c>
      <c r="D87" s="473" t="s">
        <v>1045</v>
      </c>
      <c r="E87" s="473" t="s">
        <v>1184</v>
      </c>
      <c r="F87" s="473" t="s">
        <v>1185</v>
      </c>
      <c r="G87" s="477"/>
      <c r="H87" s="477"/>
      <c r="I87" s="473"/>
      <c r="J87" s="473"/>
      <c r="K87" s="477">
        <v>67</v>
      </c>
      <c r="L87" s="477">
        <v>0</v>
      </c>
      <c r="M87" s="473"/>
      <c r="N87" s="473">
        <v>0</v>
      </c>
      <c r="O87" s="477">
        <v>92</v>
      </c>
      <c r="P87" s="477">
        <v>0</v>
      </c>
      <c r="Q87" s="565"/>
      <c r="R87" s="478">
        <v>0</v>
      </c>
    </row>
    <row r="88" spans="1:18" ht="14.4" customHeight="1" x14ac:dyDescent="0.3">
      <c r="A88" s="472" t="s">
        <v>1043</v>
      </c>
      <c r="B88" s="473" t="s">
        <v>1044</v>
      </c>
      <c r="C88" s="473" t="s">
        <v>427</v>
      </c>
      <c r="D88" s="473" t="s">
        <v>1045</v>
      </c>
      <c r="E88" s="473" t="s">
        <v>1184</v>
      </c>
      <c r="F88" s="473" t="s">
        <v>1186</v>
      </c>
      <c r="G88" s="477">
        <v>48</v>
      </c>
      <c r="H88" s="477">
        <v>0</v>
      </c>
      <c r="I88" s="473"/>
      <c r="J88" s="473">
        <v>0</v>
      </c>
      <c r="K88" s="477">
        <v>19</v>
      </c>
      <c r="L88" s="477">
        <v>0</v>
      </c>
      <c r="M88" s="473"/>
      <c r="N88" s="473">
        <v>0</v>
      </c>
      <c r="O88" s="477">
        <v>14</v>
      </c>
      <c r="P88" s="477">
        <v>0</v>
      </c>
      <c r="Q88" s="565"/>
      <c r="R88" s="478">
        <v>0</v>
      </c>
    </row>
    <row r="89" spans="1:18" ht="14.4" customHeight="1" x14ac:dyDescent="0.3">
      <c r="A89" s="472" t="s">
        <v>1043</v>
      </c>
      <c r="B89" s="473" t="s">
        <v>1044</v>
      </c>
      <c r="C89" s="473" t="s">
        <v>427</v>
      </c>
      <c r="D89" s="473" t="s">
        <v>1045</v>
      </c>
      <c r="E89" s="473" t="s">
        <v>1187</v>
      </c>
      <c r="F89" s="473" t="s">
        <v>1188</v>
      </c>
      <c r="G89" s="477"/>
      <c r="H89" s="477"/>
      <c r="I89" s="473"/>
      <c r="J89" s="473"/>
      <c r="K89" s="477"/>
      <c r="L89" s="477"/>
      <c r="M89" s="473"/>
      <c r="N89" s="473"/>
      <c r="O89" s="477">
        <v>642</v>
      </c>
      <c r="P89" s="477">
        <v>3068118</v>
      </c>
      <c r="Q89" s="565"/>
      <c r="R89" s="478">
        <v>4779</v>
      </c>
    </row>
    <row r="90" spans="1:18" ht="14.4" customHeight="1" x14ac:dyDescent="0.3">
      <c r="A90" s="472" t="s">
        <v>1043</v>
      </c>
      <c r="B90" s="473" t="s">
        <v>1044</v>
      </c>
      <c r="C90" s="473" t="s">
        <v>427</v>
      </c>
      <c r="D90" s="473" t="s">
        <v>1045</v>
      </c>
      <c r="E90" s="473" t="s">
        <v>1189</v>
      </c>
      <c r="F90" s="473" t="s">
        <v>1190</v>
      </c>
      <c r="G90" s="477"/>
      <c r="H90" s="477"/>
      <c r="I90" s="473"/>
      <c r="J90" s="473"/>
      <c r="K90" s="477"/>
      <c r="L90" s="477"/>
      <c r="M90" s="473"/>
      <c r="N90" s="473"/>
      <c r="O90" s="477">
        <v>158</v>
      </c>
      <c r="P90" s="477">
        <v>96222</v>
      </c>
      <c r="Q90" s="565"/>
      <c r="R90" s="478">
        <v>609</v>
      </c>
    </row>
    <row r="91" spans="1:18" ht="14.4" customHeight="1" x14ac:dyDescent="0.3">
      <c r="A91" s="472" t="s">
        <v>1043</v>
      </c>
      <c r="B91" s="473" t="s">
        <v>1044</v>
      </c>
      <c r="C91" s="473" t="s">
        <v>427</v>
      </c>
      <c r="D91" s="473" t="s">
        <v>1045</v>
      </c>
      <c r="E91" s="473" t="s">
        <v>1191</v>
      </c>
      <c r="F91" s="473" t="s">
        <v>1192</v>
      </c>
      <c r="G91" s="477"/>
      <c r="H91" s="477"/>
      <c r="I91" s="473"/>
      <c r="J91" s="473"/>
      <c r="K91" s="477"/>
      <c r="L91" s="477"/>
      <c r="M91" s="473"/>
      <c r="N91" s="473"/>
      <c r="O91" s="477">
        <v>177</v>
      </c>
      <c r="P91" s="477">
        <v>502680</v>
      </c>
      <c r="Q91" s="565"/>
      <c r="R91" s="478">
        <v>2840</v>
      </c>
    </row>
    <row r="92" spans="1:18" ht="14.4" customHeight="1" x14ac:dyDescent="0.3">
      <c r="A92" s="472" t="s">
        <v>1043</v>
      </c>
      <c r="B92" s="473" t="s">
        <v>1044</v>
      </c>
      <c r="C92" s="473" t="s">
        <v>427</v>
      </c>
      <c r="D92" s="473" t="s">
        <v>1045</v>
      </c>
      <c r="E92" s="473" t="s">
        <v>1193</v>
      </c>
      <c r="F92" s="473" t="s">
        <v>1194</v>
      </c>
      <c r="G92" s="477"/>
      <c r="H92" s="477"/>
      <c r="I92" s="473"/>
      <c r="J92" s="473"/>
      <c r="K92" s="477"/>
      <c r="L92" s="477"/>
      <c r="M92" s="473"/>
      <c r="N92" s="473"/>
      <c r="O92" s="477">
        <v>56</v>
      </c>
      <c r="P92" s="477">
        <v>424190</v>
      </c>
      <c r="Q92" s="565"/>
      <c r="R92" s="478">
        <v>7574.8214285714284</v>
      </c>
    </row>
    <row r="93" spans="1:18" ht="14.4" customHeight="1" x14ac:dyDescent="0.3">
      <c r="A93" s="472" t="s">
        <v>1043</v>
      </c>
      <c r="B93" s="473" t="s">
        <v>1044</v>
      </c>
      <c r="C93" s="473" t="s">
        <v>427</v>
      </c>
      <c r="D93" s="473" t="s">
        <v>1045</v>
      </c>
      <c r="E93" s="473" t="s">
        <v>1195</v>
      </c>
      <c r="F93" s="473" t="s">
        <v>1196</v>
      </c>
      <c r="G93" s="477"/>
      <c r="H93" s="477"/>
      <c r="I93" s="473"/>
      <c r="J93" s="473"/>
      <c r="K93" s="477"/>
      <c r="L93" s="477"/>
      <c r="M93" s="473"/>
      <c r="N93" s="473"/>
      <c r="O93" s="477">
        <v>26</v>
      </c>
      <c r="P93" s="477">
        <v>416182</v>
      </c>
      <c r="Q93" s="565"/>
      <c r="R93" s="478">
        <v>16007</v>
      </c>
    </row>
    <row r="94" spans="1:18" ht="14.4" customHeight="1" x14ac:dyDescent="0.3">
      <c r="A94" s="472" t="s">
        <v>1043</v>
      </c>
      <c r="B94" s="473" t="s">
        <v>1044</v>
      </c>
      <c r="C94" s="473" t="s">
        <v>427</v>
      </c>
      <c r="D94" s="473" t="s">
        <v>1045</v>
      </c>
      <c r="E94" s="473" t="s">
        <v>1197</v>
      </c>
      <c r="F94" s="473" t="s">
        <v>1198</v>
      </c>
      <c r="G94" s="477"/>
      <c r="H94" s="477"/>
      <c r="I94" s="473"/>
      <c r="J94" s="473"/>
      <c r="K94" s="477"/>
      <c r="L94" s="477"/>
      <c r="M94" s="473"/>
      <c r="N94" s="473"/>
      <c r="O94" s="477">
        <v>40</v>
      </c>
      <c r="P94" s="477">
        <v>399440</v>
      </c>
      <c r="Q94" s="565"/>
      <c r="R94" s="478">
        <v>9986</v>
      </c>
    </row>
    <row r="95" spans="1:18" ht="14.4" customHeight="1" x14ac:dyDescent="0.3">
      <c r="A95" s="472" t="s">
        <v>1043</v>
      </c>
      <c r="B95" s="473" t="s">
        <v>1044</v>
      </c>
      <c r="C95" s="473" t="s">
        <v>427</v>
      </c>
      <c r="D95" s="473" t="s">
        <v>1045</v>
      </c>
      <c r="E95" s="473" t="s">
        <v>1199</v>
      </c>
      <c r="F95" s="473" t="s">
        <v>1200</v>
      </c>
      <c r="G95" s="477"/>
      <c r="H95" s="477"/>
      <c r="I95" s="473"/>
      <c r="J95" s="473"/>
      <c r="K95" s="477"/>
      <c r="L95" s="477"/>
      <c r="M95" s="473"/>
      <c r="N95" s="473"/>
      <c r="O95" s="477">
        <v>1</v>
      </c>
      <c r="P95" s="477">
        <v>517</v>
      </c>
      <c r="Q95" s="565"/>
      <c r="R95" s="478">
        <v>517</v>
      </c>
    </row>
    <row r="96" spans="1:18" ht="14.4" customHeight="1" x14ac:dyDescent="0.3">
      <c r="A96" s="472" t="s">
        <v>1043</v>
      </c>
      <c r="B96" s="473" t="s">
        <v>1044</v>
      </c>
      <c r="C96" s="473" t="s">
        <v>535</v>
      </c>
      <c r="D96" s="473" t="s">
        <v>1045</v>
      </c>
      <c r="E96" s="473" t="s">
        <v>1050</v>
      </c>
      <c r="F96" s="473" t="s">
        <v>1051</v>
      </c>
      <c r="G96" s="477"/>
      <c r="H96" s="477"/>
      <c r="I96" s="473"/>
      <c r="J96" s="473"/>
      <c r="K96" s="477"/>
      <c r="L96" s="477"/>
      <c r="M96" s="473"/>
      <c r="N96" s="473"/>
      <c r="O96" s="477">
        <v>2</v>
      </c>
      <c r="P96" s="477">
        <v>116</v>
      </c>
      <c r="Q96" s="565"/>
      <c r="R96" s="478">
        <v>58</v>
      </c>
    </row>
    <row r="97" spans="1:18" ht="14.4" customHeight="1" x14ac:dyDescent="0.3">
      <c r="A97" s="472" t="s">
        <v>1043</v>
      </c>
      <c r="B97" s="473" t="s">
        <v>1044</v>
      </c>
      <c r="C97" s="473" t="s">
        <v>535</v>
      </c>
      <c r="D97" s="473" t="s">
        <v>1045</v>
      </c>
      <c r="E97" s="473" t="s">
        <v>1058</v>
      </c>
      <c r="F97" s="473" t="s">
        <v>1059</v>
      </c>
      <c r="G97" s="477">
        <v>366</v>
      </c>
      <c r="H97" s="477">
        <v>65514</v>
      </c>
      <c r="I97" s="473">
        <v>1.8382154882154882</v>
      </c>
      <c r="J97" s="473">
        <v>179</v>
      </c>
      <c r="K97" s="477">
        <v>198</v>
      </c>
      <c r="L97" s="477">
        <v>35640</v>
      </c>
      <c r="M97" s="473">
        <v>1</v>
      </c>
      <c r="N97" s="473">
        <v>180</v>
      </c>
      <c r="O97" s="477">
        <v>148</v>
      </c>
      <c r="P97" s="477">
        <v>26640</v>
      </c>
      <c r="Q97" s="565">
        <v>0.74747474747474751</v>
      </c>
      <c r="R97" s="478">
        <v>180</v>
      </c>
    </row>
    <row r="98" spans="1:18" ht="14.4" customHeight="1" x14ac:dyDescent="0.3">
      <c r="A98" s="472" t="s">
        <v>1043</v>
      </c>
      <c r="B98" s="473" t="s">
        <v>1044</v>
      </c>
      <c r="C98" s="473" t="s">
        <v>535</v>
      </c>
      <c r="D98" s="473" t="s">
        <v>1045</v>
      </c>
      <c r="E98" s="473" t="s">
        <v>1062</v>
      </c>
      <c r="F98" s="473" t="s">
        <v>1063</v>
      </c>
      <c r="G98" s="477"/>
      <c r="H98" s="477"/>
      <c r="I98" s="473"/>
      <c r="J98" s="473"/>
      <c r="K98" s="477"/>
      <c r="L98" s="477"/>
      <c r="M98" s="473"/>
      <c r="N98" s="473"/>
      <c r="O98" s="477">
        <v>5</v>
      </c>
      <c r="P98" s="477">
        <v>1685</v>
      </c>
      <c r="Q98" s="565"/>
      <c r="R98" s="478">
        <v>337</v>
      </c>
    </row>
    <row r="99" spans="1:18" ht="14.4" customHeight="1" x14ac:dyDescent="0.3">
      <c r="A99" s="472" t="s">
        <v>1043</v>
      </c>
      <c r="B99" s="473" t="s">
        <v>1044</v>
      </c>
      <c r="C99" s="473" t="s">
        <v>535</v>
      </c>
      <c r="D99" s="473" t="s">
        <v>1045</v>
      </c>
      <c r="E99" s="473" t="s">
        <v>1066</v>
      </c>
      <c r="F99" s="473" t="s">
        <v>1067</v>
      </c>
      <c r="G99" s="477">
        <v>125</v>
      </c>
      <c r="H99" s="477">
        <v>43625</v>
      </c>
      <c r="I99" s="473">
        <v>2.0161290322580645</v>
      </c>
      <c r="J99" s="473">
        <v>349</v>
      </c>
      <c r="K99" s="477">
        <v>62</v>
      </c>
      <c r="L99" s="477">
        <v>21638</v>
      </c>
      <c r="M99" s="473">
        <v>1</v>
      </c>
      <c r="N99" s="473">
        <v>349</v>
      </c>
      <c r="O99" s="477">
        <v>12</v>
      </c>
      <c r="P99" s="477">
        <v>4200</v>
      </c>
      <c r="Q99" s="565">
        <v>0.1941029670024956</v>
      </c>
      <c r="R99" s="478">
        <v>350</v>
      </c>
    </row>
    <row r="100" spans="1:18" ht="14.4" customHeight="1" x14ac:dyDescent="0.3">
      <c r="A100" s="472" t="s">
        <v>1043</v>
      </c>
      <c r="B100" s="473" t="s">
        <v>1044</v>
      </c>
      <c r="C100" s="473" t="s">
        <v>535</v>
      </c>
      <c r="D100" s="473" t="s">
        <v>1045</v>
      </c>
      <c r="E100" s="473" t="s">
        <v>1066</v>
      </c>
      <c r="F100" s="473" t="s">
        <v>1068</v>
      </c>
      <c r="G100" s="477">
        <v>610</v>
      </c>
      <c r="H100" s="477">
        <v>212890</v>
      </c>
      <c r="I100" s="473">
        <v>1.8711656441717792</v>
      </c>
      <c r="J100" s="473">
        <v>349</v>
      </c>
      <c r="K100" s="477">
        <v>326</v>
      </c>
      <c r="L100" s="477">
        <v>113774</v>
      </c>
      <c r="M100" s="473">
        <v>1</v>
      </c>
      <c r="N100" s="473">
        <v>349</v>
      </c>
      <c r="O100" s="477">
        <v>5</v>
      </c>
      <c r="P100" s="477">
        <v>1750</v>
      </c>
      <c r="Q100" s="565">
        <v>1.5381370084553588E-2</v>
      </c>
      <c r="R100" s="478">
        <v>350</v>
      </c>
    </row>
    <row r="101" spans="1:18" ht="14.4" customHeight="1" x14ac:dyDescent="0.3">
      <c r="A101" s="472" t="s">
        <v>1043</v>
      </c>
      <c r="B101" s="473" t="s">
        <v>1044</v>
      </c>
      <c r="C101" s="473" t="s">
        <v>535</v>
      </c>
      <c r="D101" s="473" t="s">
        <v>1045</v>
      </c>
      <c r="E101" s="473" t="s">
        <v>1101</v>
      </c>
      <c r="F101" s="473" t="s">
        <v>1102</v>
      </c>
      <c r="G101" s="477"/>
      <c r="H101" s="477"/>
      <c r="I101" s="473"/>
      <c r="J101" s="473"/>
      <c r="K101" s="477">
        <v>4</v>
      </c>
      <c r="L101" s="477">
        <v>1976</v>
      </c>
      <c r="M101" s="473">
        <v>1</v>
      </c>
      <c r="N101" s="473">
        <v>494</v>
      </c>
      <c r="O101" s="477">
        <v>3</v>
      </c>
      <c r="P101" s="477">
        <v>1485</v>
      </c>
      <c r="Q101" s="565">
        <v>0.75151821862348178</v>
      </c>
      <c r="R101" s="478">
        <v>495</v>
      </c>
    </row>
    <row r="102" spans="1:18" ht="14.4" customHeight="1" x14ac:dyDescent="0.3">
      <c r="A102" s="472" t="s">
        <v>1043</v>
      </c>
      <c r="B102" s="473" t="s">
        <v>1044</v>
      </c>
      <c r="C102" s="473" t="s">
        <v>535</v>
      </c>
      <c r="D102" s="473" t="s">
        <v>1045</v>
      </c>
      <c r="E102" s="473" t="s">
        <v>1105</v>
      </c>
      <c r="F102" s="473" t="s">
        <v>1106</v>
      </c>
      <c r="G102" s="477"/>
      <c r="H102" s="477"/>
      <c r="I102" s="473"/>
      <c r="J102" s="473"/>
      <c r="K102" s="477">
        <v>3</v>
      </c>
      <c r="L102" s="477">
        <v>1110</v>
      </c>
      <c r="M102" s="473">
        <v>1</v>
      </c>
      <c r="N102" s="473">
        <v>370</v>
      </c>
      <c r="O102" s="477">
        <v>3</v>
      </c>
      <c r="P102" s="477">
        <v>1113</v>
      </c>
      <c r="Q102" s="565">
        <v>1.0027027027027027</v>
      </c>
      <c r="R102" s="478">
        <v>371</v>
      </c>
    </row>
    <row r="103" spans="1:18" ht="14.4" customHeight="1" x14ac:dyDescent="0.3">
      <c r="A103" s="472" t="s">
        <v>1043</v>
      </c>
      <c r="B103" s="473" t="s">
        <v>1044</v>
      </c>
      <c r="C103" s="473" t="s">
        <v>535</v>
      </c>
      <c r="D103" s="473" t="s">
        <v>1045</v>
      </c>
      <c r="E103" s="473" t="s">
        <v>1107</v>
      </c>
      <c r="F103" s="473" t="s">
        <v>1108</v>
      </c>
      <c r="G103" s="477">
        <v>322</v>
      </c>
      <c r="H103" s="477">
        <v>999810</v>
      </c>
      <c r="I103" s="473">
        <v>1.7578644217988479</v>
      </c>
      <c r="J103" s="473">
        <v>3105</v>
      </c>
      <c r="K103" s="477">
        <v>183</v>
      </c>
      <c r="L103" s="477">
        <v>568764</v>
      </c>
      <c r="M103" s="473">
        <v>1</v>
      </c>
      <c r="N103" s="473">
        <v>3108</v>
      </c>
      <c r="O103" s="477">
        <v>132</v>
      </c>
      <c r="P103" s="477">
        <v>410916</v>
      </c>
      <c r="Q103" s="565">
        <v>0.72247188640631266</v>
      </c>
      <c r="R103" s="478">
        <v>3113</v>
      </c>
    </row>
    <row r="104" spans="1:18" ht="14.4" customHeight="1" x14ac:dyDescent="0.3">
      <c r="A104" s="472" t="s">
        <v>1043</v>
      </c>
      <c r="B104" s="473" t="s">
        <v>1044</v>
      </c>
      <c r="C104" s="473" t="s">
        <v>535</v>
      </c>
      <c r="D104" s="473" t="s">
        <v>1045</v>
      </c>
      <c r="E104" s="473" t="s">
        <v>1112</v>
      </c>
      <c r="F104" s="473" t="s">
        <v>1113</v>
      </c>
      <c r="G104" s="477">
        <v>26</v>
      </c>
      <c r="H104" s="477">
        <v>332618</v>
      </c>
      <c r="I104" s="473">
        <v>1.2998983898702516</v>
      </c>
      <c r="J104" s="473">
        <v>12793</v>
      </c>
      <c r="K104" s="477">
        <v>20</v>
      </c>
      <c r="L104" s="477">
        <v>255880</v>
      </c>
      <c r="M104" s="473">
        <v>1</v>
      </c>
      <c r="N104" s="473">
        <v>12794</v>
      </c>
      <c r="O104" s="477">
        <v>20</v>
      </c>
      <c r="P104" s="477">
        <v>255920</v>
      </c>
      <c r="Q104" s="565">
        <v>1.0001563232765358</v>
      </c>
      <c r="R104" s="478">
        <v>12796</v>
      </c>
    </row>
    <row r="105" spans="1:18" ht="14.4" customHeight="1" x14ac:dyDescent="0.3">
      <c r="A105" s="472" t="s">
        <v>1043</v>
      </c>
      <c r="B105" s="473" t="s">
        <v>1044</v>
      </c>
      <c r="C105" s="473" t="s">
        <v>535</v>
      </c>
      <c r="D105" s="473" t="s">
        <v>1045</v>
      </c>
      <c r="E105" s="473" t="s">
        <v>1114</v>
      </c>
      <c r="F105" s="473" t="s">
        <v>1115</v>
      </c>
      <c r="G105" s="477"/>
      <c r="H105" s="477"/>
      <c r="I105" s="473"/>
      <c r="J105" s="473"/>
      <c r="K105" s="477">
        <v>1</v>
      </c>
      <c r="L105" s="477">
        <v>111</v>
      </c>
      <c r="M105" s="473">
        <v>1</v>
      </c>
      <c r="N105" s="473">
        <v>111</v>
      </c>
      <c r="O105" s="477">
        <v>3</v>
      </c>
      <c r="P105" s="477">
        <v>336</v>
      </c>
      <c r="Q105" s="565">
        <v>3.0270270270270272</v>
      </c>
      <c r="R105" s="478">
        <v>112</v>
      </c>
    </row>
    <row r="106" spans="1:18" ht="14.4" customHeight="1" x14ac:dyDescent="0.3">
      <c r="A106" s="472" t="s">
        <v>1043</v>
      </c>
      <c r="B106" s="473" t="s">
        <v>1044</v>
      </c>
      <c r="C106" s="473" t="s">
        <v>535</v>
      </c>
      <c r="D106" s="473" t="s">
        <v>1045</v>
      </c>
      <c r="E106" s="473" t="s">
        <v>1116</v>
      </c>
      <c r="F106" s="473" t="s">
        <v>1117</v>
      </c>
      <c r="G106" s="477"/>
      <c r="H106" s="477"/>
      <c r="I106" s="473"/>
      <c r="J106" s="473"/>
      <c r="K106" s="477">
        <v>1</v>
      </c>
      <c r="L106" s="477">
        <v>125</v>
      </c>
      <c r="M106" s="473">
        <v>1</v>
      </c>
      <c r="N106" s="473">
        <v>125</v>
      </c>
      <c r="O106" s="477"/>
      <c r="P106" s="477"/>
      <c r="Q106" s="565"/>
      <c r="R106" s="478"/>
    </row>
    <row r="107" spans="1:18" ht="14.4" customHeight="1" x14ac:dyDescent="0.3">
      <c r="A107" s="472" t="s">
        <v>1043</v>
      </c>
      <c r="B107" s="473" t="s">
        <v>1044</v>
      </c>
      <c r="C107" s="473" t="s">
        <v>535</v>
      </c>
      <c r="D107" s="473" t="s">
        <v>1045</v>
      </c>
      <c r="E107" s="473" t="s">
        <v>1121</v>
      </c>
      <c r="F107" s="473"/>
      <c r="G107" s="477"/>
      <c r="H107" s="477"/>
      <c r="I107" s="473"/>
      <c r="J107" s="473"/>
      <c r="K107" s="477">
        <v>1</v>
      </c>
      <c r="L107" s="477">
        <v>1285</v>
      </c>
      <c r="M107" s="473">
        <v>1</v>
      </c>
      <c r="N107" s="473">
        <v>1285</v>
      </c>
      <c r="O107" s="477"/>
      <c r="P107" s="477"/>
      <c r="Q107" s="565"/>
      <c r="R107" s="478"/>
    </row>
    <row r="108" spans="1:18" ht="14.4" customHeight="1" x14ac:dyDescent="0.3">
      <c r="A108" s="472" t="s">
        <v>1043</v>
      </c>
      <c r="B108" s="473" t="s">
        <v>1044</v>
      </c>
      <c r="C108" s="473" t="s">
        <v>535</v>
      </c>
      <c r="D108" s="473" t="s">
        <v>1045</v>
      </c>
      <c r="E108" s="473" t="s">
        <v>1123</v>
      </c>
      <c r="F108" s="473" t="s">
        <v>1124</v>
      </c>
      <c r="G108" s="477"/>
      <c r="H108" s="477"/>
      <c r="I108" s="473"/>
      <c r="J108" s="473"/>
      <c r="K108" s="477">
        <v>1</v>
      </c>
      <c r="L108" s="477">
        <v>456</v>
      </c>
      <c r="M108" s="473">
        <v>1</v>
      </c>
      <c r="N108" s="473">
        <v>456</v>
      </c>
      <c r="O108" s="477">
        <v>5</v>
      </c>
      <c r="P108" s="477">
        <v>2290</v>
      </c>
      <c r="Q108" s="565">
        <v>5.0219298245614032</v>
      </c>
      <c r="R108" s="478">
        <v>458</v>
      </c>
    </row>
    <row r="109" spans="1:18" ht="14.4" customHeight="1" x14ac:dyDescent="0.3">
      <c r="A109" s="472" t="s">
        <v>1043</v>
      </c>
      <c r="B109" s="473" t="s">
        <v>1044</v>
      </c>
      <c r="C109" s="473" t="s">
        <v>535</v>
      </c>
      <c r="D109" s="473" t="s">
        <v>1045</v>
      </c>
      <c r="E109" s="473" t="s">
        <v>1125</v>
      </c>
      <c r="F109" s="473" t="s">
        <v>1126</v>
      </c>
      <c r="G109" s="477"/>
      <c r="H109" s="477"/>
      <c r="I109" s="473"/>
      <c r="J109" s="473"/>
      <c r="K109" s="477">
        <v>8</v>
      </c>
      <c r="L109" s="477">
        <v>464</v>
      </c>
      <c r="M109" s="473">
        <v>1</v>
      </c>
      <c r="N109" s="473">
        <v>58</v>
      </c>
      <c r="O109" s="477">
        <v>3</v>
      </c>
      <c r="P109" s="477">
        <v>174</v>
      </c>
      <c r="Q109" s="565">
        <v>0.375</v>
      </c>
      <c r="R109" s="478">
        <v>58</v>
      </c>
    </row>
    <row r="110" spans="1:18" ht="14.4" customHeight="1" x14ac:dyDescent="0.3">
      <c r="A110" s="472" t="s">
        <v>1043</v>
      </c>
      <c r="B110" s="473" t="s">
        <v>1044</v>
      </c>
      <c r="C110" s="473" t="s">
        <v>535</v>
      </c>
      <c r="D110" s="473" t="s">
        <v>1045</v>
      </c>
      <c r="E110" s="473" t="s">
        <v>1127</v>
      </c>
      <c r="F110" s="473" t="s">
        <v>1128</v>
      </c>
      <c r="G110" s="477">
        <v>343</v>
      </c>
      <c r="H110" s="477">
        <v>745339</v>
      </c>
      <c r="I110" s="473">
        <v>1.7772020725388602</v>
      </c>
      <c r="J110" s="473">
        <v>2173</v>
      </c>
      <c r="K110" s="477">
        <v>193</v>
      </c>
      <c r="L110" s="477">
        <v>419389</v>
      </c>
      <c r="M110" s="473">
        <v>1</v>
      </c>
      <c r="N110" s="473">
        <v>2173</v>
      </c>
      <c r="O110" s="477">
        <v>57</v>
      </c>
      <c r="P110" s="477">
        <v>123918</v>
      </c>
      <c r="Q110" s="565">
        <v>0.29547269957008887</v>
      </c>
      <c r="R110" s="478">
        <v>2174</v>
      </c>
    </row>
    <row r="111" spans="1:18" ht="14.4" customHeight="1" x14ac:dyDescent="0.3">
      <c r="A111" s="472" t="s">
        <v>1043</v>
      </c>
      <c r="B111" s="473" t="s">
        <v>1044</v>
      </c>
      <c r="C111" s="473" t="s">
        <v>535</v>
      </c>
      <c r="D111" s="473" t="s">
        <v>1045</v>
      </c>
      <c r="E111" s="473" t="s">
        <v>1134</v>
      </c>
      <c r="F111" s="473" t="s">
        <v>1135</v>
      </c>
      <c r="G111" s="477"/>
      <c r="H111" s="477"/>
      <c r="I111" s="473"/>
      <c r="J111" s="473"/>
      <c r="K111" s="477">
        <v>3</v>
      </c>
      <c r="L111" s="477">
        <v>528</v>
      </c>
      <c r="M111" s="473">
        <v>1</v>
      </c>
      <c r="N111" s="473">
        <v>176</v>
      </c>
      <c r="O111" s="477">
        <v>1</v>
      </c>
      <c r="P111" s="477">
        <v>176</v>
      </c>
      <c r="Q111" s="565">
        <v>0.33333333333333331</v>
      </c>
      <c r="R111" s="478">
        <v>176</v>
      </c>
    </row>
    <row r="112" spans="1:18" ht="14.4" customHeight="1" x14ac:dyDescent="0.3">
      <c r="A112" s="472" t="s">
        <v>1043</v>
      </c>
      <c r="B112" s="473" t="s">
        <v>1044</v>
      </c>
      <c r="C112" s="473" t="s">
        <v>535</v>
      </c>
      <c r="D112" s="473" t="s">
        <v>1045</v>
      </c>
      <c r="E112" s="473" t="s">
        <v>1145</v>
      </c>
      <c r="F112" s="473"/>
      <c r="G112" s="477">
        <v>2</v>
      </c>
      <c r="H112" s="477">
        <v>2022</v>
      </c>
      <c r="I112" s="473">
        <v>0.10515914291657999</v>
      </c>
      <c r="J112" s="473">
        <v>1011</v>
      </c>
      <c r="K112" s="477">
        <v>19</v>
      </c>
      <c r="L112" s="477">
        <v>19228</v>
      </c>
      <c r="M112" s="473">
        <v>1</v>
      </c>
      <c r="N112" s="473">
        <v>1012</v>
      </c>
      <c r="O112" s="477"/>
      <c r="P112" s="477"/>
      <c r="Q112" s="565"/>
      <c r="R112" s="478"/>
    </row>
    <row r="113" spans="1:18" ht="14.4" customHeight="1" x14ac:dyDescent="0.3">
      <c r="A113" s="472" t="s">
        <v>1043</v>
      </c>
      <c r="B113" s="473" t="s">
        <v>1044</v>
      </c>
      <c r="C113" s="473" t="s">
        <v>535</v>
      </c>
      <c r="D113" s="473" t="s">
        <v>1045</v>
      </c>
      <c r="E113" s="473" t="s">
        <v>1156</v>
      </c>
      <c r="F113" s="473" t="s">
        <v>1157</v>
      </c>
      <c r="G113" s="477">
        <v>116</v>
      </c>
      <c r="H113" s="477">
        <v>247080</v>
      </c>
      <c r="I113" s="473">
        <v>2.0704565261111485</v>
      </c>
      <c r="J113" s="473">
        <v>2130</v>
      </c>
      <c r="K113" s="477">
        <v>56</v>
      </c>
      <c r="L113" s="477">
        <v>119336</v>
      </c>
      <c r="M113" s="473">
        <v>1</v>
      </c>
      <c r="N113" s="473">
        <v>2131</v>
      </c>
      <c r="O113" s="477">
        <v>47</v>
      </c>
      <c r="P113" s="477">
        <v>100298</v>
      </c>
      <c r="Q113" s="565">
        <v>0.84046725212844409</v>
      </c>
      <c r="R113" s="478">
        <v>2134</v>
      </c>
    </row>
    <row r="114" spans="1:18" ht="14.4" customHeight="1" x14ac:dyDescent="0.3">
      <c r="A114" s="472" t="s">
        <v>1043</v>
      </c>
      <c r="B114" s="473" t="s">
        <v>1044</v>
      </c>
      <c r="C114" s="473" t="s">
        <v>535</v>
      </c>
      <c r="D114" s="473" t="s">
        <v>1045</v>
      </c>
      <c r="E114" s="473" t="s">
        <v>1156</v>
      </c>
      <c r="F114" s="473" t="s">
        <v>1158</v>
      </c>
      <c r="G114" s="477">
        <v>607</v>
      </c>
      <c r="H114" s="477">
        <v>1292910</v>
      </c>
      <c r="I114" s="473">
        <v>1.8274552927806957</v>
      </c>
      <c r="J114" s="473">
        <v>2130</v>
      </c>
      <c r="K114" s="477">
        <v>332</v>
      </c>
      <c r="L114" s="477">
        <v>707492</v>
      </c>
      <c r="M114" s="473">
        <v>1</v>
      </c>
      <c r="N114" s="473">
        <v>2131</v>
      </c>
      <c r="O114" s="477">
        <v>99</v>
      </c>
      <c r="P114" s="477">
        <v>211266</v>
      </c>
      <c r="Q114" s="565">
        <v>0.29861256381697604</v>
      </c>
      <c r="R114" s="478">
        <v>2134</v>
      </c>
    </row>
    <row r="115" spans="1:18" ht="14.4" customHeight="1" x14ac:dyDescent="0.3">
      <c r="A115" s="472" t="s">
        <v>1043</v>
      </c>
      <c r="B115" s="473" t="s">
        <v>1044</v>
      </c>
      <c r="C115" s="473" t="s">
        <v>535</v>
      </c>
      <c r="D115" s="473" t="s">
        <v>1045</v>
      </c>
      <c r="E115" s="473" t="s">
        <v>1171</v>
      </c>
      <c r="F115" s="473" t="s">
        <v>1172</v>
      </c>
      <c r="G115" s="477">
        <v>16</v>
      </c>
      <c r="H115" s="477">
        <v>4608</v>
      </c>
      <c r="I115" s="473">
        <v>2.277805239742956</v>
      </c>
      <c r="J115" s="473">
        <v>288</v>
      </c>
      <c r="K115" s="477">
        <v>7</v>
      </c>
      <c r="L115" s="477">
        <v>2023</v>
      </c>
      <c r="M115" s="473">
        <v>1</v>
      </c>
      <c r="N115" s="473">
        <v>289</v>
      </c>
      <c r="O115" s="477">
        <v>9</v>
      </c>
      <c r="P115" s="477">
        <v>2601</v>
      </c>
      <c r="Q115" s="565">
        <v>1.2857142857142858</v>
      </c>
      <c r="R115" s="478">
        <v>289</v>
      </c>
    </row>
    <row r="116" spans="1:18" ht="14.4" customHeight="1" x14ac:dyDescent="0.3">
      <c r="A116" s="472" t="s">
        <v>1043</v>
      </c>
      <c r="B116" s="473" t="s">
        <v>1044</v>
      </c>
      <c r="C116" s="473" t="s">
        <v>535</v>
      </c>
      <c r="D116" s="473" t="s">
        <v>1045</v>
      </c>
      <c r="E116" s="473" t="s">
        <v>1181</v>
      </c>
      <c r="F116" s="473" t="s">
        <v>1182</v>
      </c>
      <c r="G116" s="477">
        <v>261</v>
      </c>
      <c r="H116" s="477">
        <v>0</v>
      </c>
      <c r="I116" s="473"/>
      <c r="J116" s="473">
        <v>0</v>
      </c>
      <c r="K116" s="477">
        <v>149</v>
      </c>
      <c r="L116" s="477">
        <v>0</v>
      </c>
      <c r="M116" s="473"/>
      <c r="N116" s="473">
        <v>0</v>
      </c>
      <c r="O116" s="477">
        <v>97</v>
      </c>
      <c r="P116" s="477">
        <v>0</v>
      </c>
      <c r="Q116" s="565"/>
      <c r="R116" s="478">
        <v>0</v>
      </c>
    </row>
    <row r="117" spans="1:18" ht="14.4" customHeight="1" x14ac:dyDescent="0.3">
      <c r="A117" s="472" t="s">
        <v>1043</v>
      </c>
      <c r="B117" s="473" t="s">
        <v>1044</v>
      </c>
      <c r="C117" s="473" t="s">
        <v>535</v>
      </c>
      <c r="D117" s="473" t="s">
        <v>1045</v>
      </c>
      <c r="E117" s="473" t="s">
        <v>1181</v>
      </c>
      <c r="F117" s="473" t="s">
        <v>1183</v>
      </c>
      <c r="G117" s="477">
        <v>49</v>
      </c>
      <c r="H117" s="477">
        <v>0</v>
      </c>
      <c r="I117" s="473"/>
      <c r="J117" s="473">
        <v>0</v>
      </c>
      <c r="K117" s="477">
        <v>19</v>
      </c>
      <c r="L117" s="477">
        <v>0</v>
      </c>
      <c r="M117" s="473"/>
      <c r="N117" s="473">
        <v>0</v>
      </c>
      <c r="O117" s="477">
        <v>44</v>
      </c>
      <c r="P117" s="477">
        <v>0</v>
      </c>
      <c r="Q117" s="565"/>
      <c r="R117" s="478">
        <v>0</v>
      </c>
    </row>
    <row r="118" spans="1:18" ht="14.4" customHeight="1" x14ac:dyDescent="0.3">
      <c r="A118" s="472" t="s">
        <v>1043</v>
      </c>
      <c r="B118" s="473" t="s">
        <v>1044</v>
      </c>
      <c r="C118" s="473" t="s">
        <v>535</v>
      </c>
      <c r="D118" s="473" t="s">
        <v>1045</v>
      </c>
      <c r="E118" s="473" t="s">
        <v>1187</v>
      </c>
      <c r="F118" s="473" t="s">
        <v>1188</v>
      </c>
      <c r="G118" s="477"/>
      <c r="H118" s="477"/>
      <c r="I118" s="473"/>
      <c r="J118" s="473"/>
      <c r="K118" s="477"/>
      <c r="L118" s="477"/>
      <c r="M118" s="473"/>
      <c r="N118" s="473"/>
      <c r="O118" s="477">
        <v>21</v>
      </c>
      <c r="P118" s="477">
        <v>100359</v>
      </c>
      <c r="Q118" s="565"/>
      <c r="R118" s="478">
        <v>4779</v>
      </c>
    </row>
    <row r="119" spans="1:18" ht="14.4" customHeight="1" thickBot="1" x14ac:dyDescent="0.35">
      <c r="A119" s="479" t="s">
        <v>1043</v>
      </c>
      <c r="B119" s="480" t="s">
        <v>1044</v>
      </c>
      <c r="C119" s="480" t="s">
        <v>535</v>
      </c>
      <c r="D119" s="480" t="s">
        <v>1045</v>
      </c>
      <c r="E119" s="480" t="s">
        <v>1191</v>
      </c>
      <c r="F119" s="480" t="s">
        <v>1192</v>
      </c>
      <c r="G119" s="484"/>
      <c r="H119" s="484"/>
      <c r="I119" s="480"/>
      <c r="J119" s="480"/>
      <c r="K119" s="484"/>
      <c r="L119" s="484"/>
      <c r="M119" s="480"/>
      <c r="N119" s="480"/>
      <c r="O119" s="484">
        <v>83</v>
      </c>
      <c r="P119" s="484">
        <v>235720</v>
      </c>
      <c r="Q119" s="492"/>
      <c r="R119" s="485">
        <v>2840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9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1202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102989</v>
      </c>
      <c r="I3" s="89">
        <f t="shared" si="0"/>
        <v>35053072</v>
      </c>
      <c r="J3" s="66"/>
      <c r="K3" s="66"/>
      <c r="L3" s="89">
        <f t="shared" si="0"/>
        <v>106062</v>
      </c>
      <c r="M3" s="89">
        <f t="shared" si="0"/>
        <v>39342784</v>
      </c>
      <c r="N3" s="66"/>
      <c r="O3" s="66"/>
      <c r="P3" s="89">
        <f t="shared" si="0"/>
        <v>99377</v>
      </c>
      <c r="Q3" s="89">
        <f t="shared" si="0"/>
        <v>37220471</v>
      </c>
      <c r="R3" s="67">
        <f>IF(M3=0,0,Q3/M3)</f>
        <v>0.94605585105517698</v>
      </c>
      <c r="S3" s="90">
        <f>IF(P3=0,0,Q3/P3)</f>
        <v>374.53808225243267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2017</v>
      </c>
      <c r="M4" s="416"/>
      <c r="N4" s="87"/>
      <c r="O4" s="87"/>
      <c r="P4" s="415">
        <v>2018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55"/>
      <c r="B5" s="555"/>
      <c r="C5" s="556"/>
      <c r="D5" s="566"/>
      <c r="E5" s="557"/>
      <c r="F5" s="558"/>
      <c r="G5" s="559"/>
      <c r="H5" s="560" t="s">
        <v>58</v>
      </c>
      <c r="I5" s="561" t="s">
        <v>14</v>
      </c>
      <c r="J5" s="562"/>
      <c r="K5" s="562"/>
      <c r="L5" s="560" t="s">
        <v>58</v>
      </c>
      <c r="M5" s="561" t="s">
        <v>14</v>
      </c>
      <c r="N5" s="562"/>
      <c r="O5" s="562"/>
      <c r="P5" s="560" t="s">
        <v>58</v>
      </c>
      <c r="Q5" s="561" t="s">
        <v>14</v>
      </c>
      <c r="R5" s="563"/>
      <c r="S5" s="564"/>
    </row>
    <row r="6" spans="1:19" ht="14.4" customHeight="1" x14ac:dyDescent="0.3">
      <c r="A6" s="465" t="s">
        <v>1043</v>
      </c>
      <c r="B6" s="466" t="s">
        <v>1044</v>
      </c>
      <c r="C6" s="466" t="s">
        <v>427</v>
      </c>
      <c r="D6" s="466" t="s">
        <v>1013</v>
      </c>
      <c r="E6" s="466" t="s">
        <v>1045</v>
      </c>
      <c r="F6" s="466" t="s">
        <v>1046</v>
      </c>
      <c r="G6" s="466" t="s">
        <v>1047</v>
      </c>
      <c r="H6" s="470"/>
      <c r="I6" s="470"/>
      <c r="J6" s="466"/>
      <c r="K6" s="466"/>
      <c r="L6" s="470"/>
      <c r="M6" s="470"/>
      <c r="N6" s="466"/>
      <c r="O6" s="466"/>
      <c r="P6" s="470">
        <v>1</v>
      </c>
      <c r="Q6" s="470">
        <v>2235</v>
      </c>
      <c r="R6" s="491"/>
      <c r="S6" s="471">
        <v>2235</v>
      </c>
    </row>
    <row r="7" spans="1:19" ht="14.4" customHeight="1" x14ac:dyDescent="0.3">
      <c r="A7" s="472" t="s">
        <v>1043</v>
      </c>
      <c r="B7" s="473" t="s">
        <v>1044</v>
      </c>
      <c r="C7" s="473" t="s">
        <v>427</v>
      </c>
      <c r="D7" s="473" t="s">
        <v>1013</v>
      </c>
      <c r="E7" s="473" t="s">
        <v>1045</v>
      </c>
      <c r="F7" s="473" t="s">
        <v>1050</v>
      </c>
      <c r="G7" s="473" t="s">
        <v>1051</v>
      </c>
      <c r="H7" s="477">
        <v>0</v>
      </c>
      <c r="I7" s="477">
        <v>0</v>
      </c>
      <c r="J7" s="473">
        <v>0</v>
      </c>
      <c r="K7" s="473"/>
      <c r="L7" s="477">
        <v>10984</v>
      </c>
      <c r="M7" s="477">
        <v>637072</v>
      </c>
      <c r="N7" s="473">
        <v>1</v>
      </c>
      <c r="O7" s="473">
        <v>58</v>
      </c>
      <c r="P7" s="477">
        <v>10237</v>
      </c>
      <c r="Q7" s="477">
        <v>593746</v>
      </c>
      <c r="R7" s="565">
        <v>0.93199198834668606</v>
      </c>
      <c r="S7" s="478">
        <v>58</v>
      </c>
    </row>
    <row r="8" spans="1:19" ht="14.4" customHeight="1" x14ac:dyDescent="0.3">
      <c r="A8" s="472" t="s">
        <v>1043</v>
      </c>
      <c r="B8" s="473" t="s">
        <v>1044</v>
      </c>
      <c r="C8" s="473" t="s">
        <v>427</v>
      </c>
      <c r="D8" s="473" t="s">
        <v>1013</v>
      </c>
      <c r="E8" s="473" t="s">
        <v>1045</v>
      </c>
      <c r="F8" s="473" t="s">
        <v>1052</v>
      </c>
      <c r="G8" s="473" t="s">
        <v>1053</v>
      </c>
      <c r="H8" s="477"/>
      <c r="I8" s="477"/>
      <c r="J8" s="473"/>
      <c r="K8" s="473"/>
      <c r="L8" s="477">
        <v>513</v>
      </c>
      <c r="M8" s="477">
        <v>67203</v>
      </c>
      <c r="N8" s="473">
        <v>1</v>
      </c>
      <c r="O8" s="473">
        <v>131</v>
      </c>
      <c r="P8" s="477">
        <v>520</v>
      </c>
      <c r="Q8" s="477">
        <v>68506</v>
      </c>
      <c r="R8" s="565">
        <v>1.0193890153713376</v>
      </c>
      <c r="S8" s="478">
        <v>131.74230769230769</v>
      </c>
    </row>
    <row r="9" spans="1:19" ht="14.4" customHeight="1" x14ac:dyDescent="0.3">
      <c r="A9" s="472" t="s">
        <v>1043</v>
      </c>
      <c r="B9" s="473" t="s">
        <v>1044</v>
      </c>
      <c r="C9" s="473" t="s">
        <v>427</v>
      </c>
      <c r="D9" s="473" t="s">
        <v>1013</v>
      </c>
      <c r="E9" s="473" t="s">
        <v>1045</v>
      </c>
      <c r="F9" s="473" t="s">
        <v>1054</v>
      </c>
      <c r="G9" s="473" t="s">
        <v>1055</v>
      </c>
      <c r="H9" s="477"/>
      <c r="I9" s="477"/>
      <c r="J9" s="473"/>
      <c r="K9" s="473"/>
      <c r="L9" s="477">
        <v>49</v>
      </c>
      <c r="M9" s="477">
        <v>9261</v>
      </c>
      <c r="N9" s="473">
        <v>1</v>
      </c>
      <c r="O9" s="473">
        <v>189</v>
      </c>
      <c r="P9" s="477">
        <v>45</v>
      </c>
      <c r="Q9" s="477">
        <v>8539</v>
      </c>
      <c r="R9" s="565">
        <v>0.92203865673253427</v>
      </c>
      <c r="S9" s="478">
        <v>189.75555555555556</v>
      </c>
    </row>
    <row r="10" spans="1:19" ht="14.4" customHeight="1" x14ac:dyDescent="0.3">
      <c r="A10" s="472" t="s">
        <v>1043</v>
      </c>
      <c r="B10" s="473" t="s">
        <v>1044</v>
      </c>
      <c r="C10" s="473" t="s">
        <v>427</v>
      </c>
      <c r="D10" s="473" t="s">
        <v>1013</v>
      </c>
      <c r="E10" s="473" t="s">
        <v>1045</v>
      </c>
      <c r="F10" s="473" t="s">
        <v>1056</v>
      </c>
      <c r="G10" s="473" t="s">
        <v>1057</v>
      </c>
      <c r="H10" s="477"/>
      <c r="I10" s="477"/>
      <c r="J10" s="473"/>
      <c r="K10" s="473"/>
      <c r="L10" s="477">
        <v>3</v>
      </c>
      <c r="M10" s="477">
        <v>1224</v>
      </c>
      <c r="N10" s="473">
        <v>1</v>
      </c>
      <c r="O10" s="473">
        <v>408</v>
      </c>
      <c r="P10" s="477">
        <v>12</v>
      </c>
      <c r="Q10" s="477">
        <v>4896</v>
      </c>
      <c r="R10" s="565">
        <v>4</v>
      </c>
      <c r="S10" s="478">
        <v>408</v>
      </c>
    </row>
    <row r="11" spans="1:19" ht="14.4" customHeight="1" x14ac:dyDescent="0.3">
      <c r="A11" s="472" t="s">
        <v>1043</v>
      </c>
      <c r="B11" s="473" t="s">
        <v>1044</v>
      </c>
      <c r="C11" s="473" t="s">
        <v>427</v>
      </c>
      <c r="D11" s="473" t="s">
        <v>1013</v>
      </c>
      <c r="E11" s="473" t="s">
        <v>1045</v>
      </c>
      <c r="F11" s="473" t="s">
        <v>1058</v>
      </c>
      <c r="G11" s="473" t="s">
        <v>1059</v>
      </c>
      <c r="H11" s="477"/>
      <c r="I11" s="477"/>
      <c r="J11" s="473"/>
      <c r="K11" s="473"/>
      <c r="L11" s="477">
        <v>3938</v>
      </c>
      <c r="M11" s="477">
        <v>708840</v>
      </c>
      <c r="N11" s="473">
        <v>1</v>
      </c>
      <c r="O11" s="473">
        <v>180</v>
      </c>
      <c r="P11" s="477">
        <v>3851</v>
      </c>
      <c r="Q11" s="477">
        <v>693180</v>
      </c>
      <c r="R11" s="565">
        <v>0.97790756729304218</v>
      </c>
      <c r="S11" s="478">
        <v>180</v>
      </c>
    </row>
    <row r="12" spans="1:19" ht="14.4" customHeight="1" x14ac:dyDescent="0.3">
      <c r="A12" s="472" t="s">
        <v>1043</v>
      </c>
      <c r="B12" s="473" t="s">
        <v>1044</v>
      </c>
      <c r="C12" s="473" t="s">
        <v>427</v>
      </c>
      <c r="D12" s="473" t="s">
        <v>1013</v>
      </c>
      <c r="E12" s="473" t="s">
        <v>1045</v>
      </c>
      <c r="F12" s="473" t="s">
        <v>1060</v>
      </c>
      <c r="G12" s="473" t="s">
        <v>1061</v>
      </c>
      <c r="H12" s="477"/>
      <c r="I12" s="477"/>
      <c r="J12" s="473"/>
      <c r="K12" s="473"/>
      <c r="L12" s="477">
        <v>5</v>
      </c>
      <c r="M12" s="477">
        <v>2845</v>
      </c>
      <c r="N12" s="473">
        <v>1</v>
      </c>
      <c r="O12" s="473">
        <v>569</v>
      </c>
      <c r="P12" s="477">
        <v>2</v>
      </c>
      <c r="Q12" s="477">
        <v>1140</v>
      </c>
      <c r="R12" s="565">
        <v>0.40070298769771528</v>
      </c>
      <c r="S12" s="478">
        <v>570</v>
      </c>
    </row>
    <row r="13" spans="1:19" ht="14.4" customHeight="1" x14ac:dyDescent="0.3">
      <c r="A13" s="472" t="s">
        <v>1043</v>
      </c>
      <c r="B13" s="473" t="s">
        <v>1044</v>
      </c>
      <c r="C13" s="473" t="s">
        <v>427</v>
      </c>
      <c r="D13" s="473" t="s">
        <v>1013</v>
      </c>
      <c r="E13" s="473" t="s">
        <v>1045</v>
      </c>
      <c r="F13" s="473" t="s">
        <v>1062</v>
      </c>
      <c r="G13" s="473" t="s">
        <v>1063</v>
      </c>
      <c r="H13" s="477"/>
      <c r="I13" s="477"/>
      <c r="J13" s="473"/>
      <c r="K13" s="473"/>
      <c r="L13" s="477">
        <v>2278</v>
      </c>
      <c r="M13" s="477">
        <v>765408</v>
      </c>
      <c r="N13" s="473">
        <v>1</v>
      </c>
      <c r="O13" s="473">
        <v>336</v>
      </c>
      <c r="P13" s="477">
        <v>1903</v>
      </c>
      <c r="Q13" s="477">
        <v>641311</v>
      </c>
      <c r="R13" s="565">
        <v>0.83786816965592203</v>
      </c>
      <c r="S13" s="478">
        <v>337</v>
      </c>
    </row>
    <row r="14" spans="1:19" ht="14.4" customHeight="1" x14ac:dyDescent="0.3">
      <c r="A14" s="472" t="s">
        <v>1043</v>
      </c>
      <c r="B14" s="473" t="s">
        <v>1044</v>
      </c>
      <c r="C14" s="473" t="s">
        <v>427</v>
      </c>
      <c r="D14" s="473" t="s">
        <v>1013</v>
      </c>
      <c r="E14" s="473" t="s">
        <v>1045</v>
      </c>
      <c r="F14" s="473" t="s">
        <v>1064</v>
      </c>
      <c r="G14" s="473" t="s">
        <v>1065</v>
      </c>
      <c r="H14" s="477"/>
      <c r="I14" s="477"/>
      <c r="J14" s="473"/>
      <c r="K14" s="473"/>
      <c r="L14" s="477">
        <v>382</v>
      </c>
      <c r="M14" s="477">
        <v>175338</v>
      </c>
      <c r="N14" s="473">
        <v>1</v>
      </c>
      <c r="O14" s="473">
        <v>459</v>
      </c>
      <c r="P14" s="477">
        <v>322</v>
      </c>
      <c r="Q14" s="477">
        <v>147798</v>
      </c>
      <c r="R14" s="565">
        <v>0.84293193717277481</v>
      </c>
      <c r="S14" s="478">
        <v>459</v>
      </c>
    </row>
    <row r="15" spans="1:19" ht="14.4" customHeight="1" x14ac:dyDescent="0.3">
      <c r="A15" s="472" t="s">
        <v>1043</v>
      </c>
      <c r="B15" s="473" t="s">
        <v>1044</v>
      </c>
      <c r="C15" s="473" t="s">
        <v>427</v>
      </c>
      <c r="D15" s="473" t="s">
        <v>1013</v>
      </c>
      <c r="E15" s="473" t="s">
        <v>1045</v>
      </c>
      <c r="F15" s="473" t="s">
        <v>1066</v>
      </c>
      <c r="G15" s="473" t="s">
        <v>1067</v>
      </c>
      <c r="H15" s="477"/>
      <c r="I15" s="477"/>
      <c r="J15" s="473"/>
      <c r="K15" s="473"/>
      <c r="L15" s="477">
        <v>938</v>
      </c>
      <c r="M15" s="477">
        <v>327362</v>
      </c>
      <c r="N15" s="473">
        <v>1</v>
      </c>
      <c r="O15" s="473">
        <v>349</v>
      </c>
      <c r="P15" s="477">
        <v>1200</v>
      </c>
      <c r="Q15" s="477">
        <v>420000</v>
      </c>
      <c r="R15" s="565">
        <v>1.2829833639823804</v>
      </c>
      <c r="S15" s="478">
        <v>350</v>
      </c>
    </row>
    <row r="16" spans="1:19" ht="14.4" customHeight="1" x14ac:dyDescent="0.3">
      <c r="A16" s="472" t="s">
        <v>1043</v>
      </c>
      <c r="B16" s="473" t="s">
        <v>1044</v>
      </c>
      <c r="C16" s="473" t="s">
        <v>427</v>
      </c>
      <c r="D16" s="473" t="s">
        <v>1013</v>
      </c>
      <c r="E16" s="473" t="s">
        <v>1045</v>
      </c>
      <c r="F16" s="473" t="s">
        <v>1066</v>
      </c>
      <c r="G16" s="473" t="s">
        <v>1068</v>
      </c>
      <c r="H16" s="477"/>
      <c r="I16" s="477"/>
      <c r="J16" s="473"/>
      <c r="K16" s="473"/>
      <c r="L16" s="477">
        <v>13146</v>
      </c>
      <c r="M16" s="477">
        <v>4587954</v>
      </c>
      <c r="N16" s="473">
        <v>1</v>
      </c>
      <c r="O16" s="473">
        <v>349</v>
      </c>
      <c r="P16" s="477">
        <v>11907</v>
      </c>
      <c r="Q16" s="477">
        <v>4167450</v>
      </c>
      <c r="R16" s="565">
        <v>0.90834607321695027</v>
      </c>
      <c r="S16" s="478">
        <v>350</v>
      </c>
    </row>
    <row r="17" spans="1:19" ht="14.4" customHeight="1" x14ac:dyDescent="0.3">
      <c r="A17" s="472" t="s">
        <v>1043</v>
      </c>
      <c r="B17" s="473" t="s">
        <v>1044</v>
      </c>
      <c r="C17" s="473" t="s">
        <v>427</v>
      </c>
      <c r="D17" s="473" t="s">
        <v>1013</v>
      </c>
      <c r="E17" s="473" t="s">
        <v>1045</v>
      </c>
      <c r="F17" s="473" t="s">
        <v>1069</v>
      </c>
      <c r="G17" s="473" t="s">
        <v>1071</v>
      </c>
      <c r="H17" s="477"/>
      <c r="I17" s="477"/>
      <c r="J17" s="473"/>
      <c r="K17" s="473"/>
      <c r="L17" s="477">
        <v>2</v>
      </c>
      <c r="M17" s="477">
        <v>3306</v>
      </c>
      <c r="N17" s="473">
        <v>1</v>
      </c>
      <c r="O17" s="473">
        <v>1653</v>
      </c>
      <c r="P17" s="477">
        <v>2</v>
      </c>
      <c r="Q17" s="477">
        <v>3310</v>
      </c>
      <c r="R17" s="565">
        <v>1.001209921355112</v>
      </c>
      <c r="S17" s="478">
        <v>1655</v>
      </c>
    </row>
    <row r="18" spans="1:19" ht="14.4" customHeight="1" x14ac:dyDescent="0.3">
      <c r="A18" s="472" t="s">
        <v>1043</v>
      </c>
      <c r="B18" s="473" t="s">
        <v>1044</v>
      </c>
      <c r="C18" s="473" t="s">
        <v>427</v>
      </c>
      <c r="D18" s="473" t="s">
        <v>1013</v>
      </c>
      <c r="E18" s="473" t="s">
        <v>1045</v>
      </c>
      <c r="F18" s="473" t="s">
        <v>1074</v>
      </c>
      <c r="G18" s="473" t="s">
        <v>1075</v>
      </c>
      <c r="H18" s="477"/>
      <c r="I18" s="477"/>
      <c r="J18" s="473"/>
      <c r="K18" s="473"/>
      <c r="L18" s="477">
        <v>7</v>
      </c>
      <c r="M18" s="477">
        <v>43617</v>
      </c>
      <c r="N18" s="473">
        <v>1</v>
      </c>
      <c r="O18" s="473">
        <v>6231</v>
      </c>
      <c r="P18" s="477">
        <v>7</v>
      </c>
      <c r="Q18" s="477">
        <v>43694</v>
      </c>
      <c r="R18" s="565">
        <v>1.001765366714813</v>
      </c>
      <c r="S18" s="478">
        <v>6242</v>
      </c>
    </row>
    <row r="19" spans="1:19" ht="14.4" customHeight="1" x14ac:dyDescent="0.3">
      <c r="A19" s="472" t="s">
        <v>1043</v>
      </c>
      <c r="B19" s="473" t="s">
        <v>1044</v>
      </c>
      <c r="C19" s="473" t="s">
        <v>427</v>
      </c>
      <c r="D19" s="473" t="s">
        <v>1013</v>
      </c>
      <c r="E19" s="473" t="s">
        <v>1045</v>
      </c>
      <c r="F19" s="473" t="s">
        <v>1076</v>
      </c>
      <c r="G19" s="473" t="s">
        <v>1077</v>
      </c>
      <c r="H19" s="477"/>
      <c r="I19" s="477"/>
      <c r="J19" s="473"/>
      <c r="K19" s="473"/>
      <c r="L19" s="477">
        <v>1</v>
      </c>
      <c r="M19" s="477">
        <v>117</v>
      </c>
      <c r="N19" s="473">
        <v>1</v>
      </c>
      <c r="O19" s="473">
        <v>117</v>
      </c>
      <c r="P19" s="477">
        <v>6</v>
      </c>
      <c r="Q19" s="477">
        <v>702</v>
      </c>
      <c r="R19" s="565">
        <v>6</v>
      </c>
      <c r="S19" s="478">
        <v>117</v>
      </c>
    </row>
    <row r="20" spans="1:19" ht="14.4" customHeight="1" x14ac:dyDescent="0.3">
      <c r="A20" s="472" t="s">
        <v>1043</v>
      </c>
      <c r="B20" s="473" t="s">
        <v>1044</v>
      </c>
      <c r="C20" s="473" t="s">
        <v>427</v>
      </c>
      <c r="D20" s="473" t="s">
        <v>1013</v>
      </c>
      <c r="E20" s="473" t="s">
        <v>1045</v>
      </c>
      <c r="F20" s="473" t="s">
        <v>1076</v>
      </c>
      <c r="G20" s="473" t="s">
        <v>1078</v>
      </c>
      <c r="H20" s="477"/>
      <c r="I20" s="477"/>
      <c r="J20" s="473"/>
      <c r="K20" s="473"/>
      <c r="L20" s="477">
        <v>2</v>
      </c>
      <c r="M20" s="477">
        <v>234</v>
      </c>
      <c r="N20" s="473">
        <v>1</v>
      </c>
      <c r="O20" s="473">
        <v>117</v>
      </c>
      <c r="P20" s="477">
        <v>2</v>
      </c>
      <c r="Q20" s="477">
        <v>234</v>
      </c>
      <c r="R20" s="565">
        <v>1</v>
      </c>
      <c r="S20" s="478">
        <v>117</v>
      </c>
    </row>
    <row r="21" spans="1:19" ht="14.4" customHeight="1" x14ac:dyDescent="0.3">
      <c r="A21" s="472" t="s">
        <v>1043</v>
      </c>
      <c r="B21" s="473" t="s">
        <v>1044</v>
      </c>
      <c r="C21" s="473" t="s">
        <v>427</v>
      </c>
      <c r="D21" s="473" t="s">
        <v>1013</v>
      </c>
      <c r="E21" s="473" t="s">
        <v>1045</v>
      </c>
      <c r="F21" s="473" t="s">
        <v>1079</v>
      </c>
      <c r="G21" s="473" t="s">
        <v>1080</v>
      </c>
      <c r="H21" s="477"/>
      <c r="I21" s="477"/>
      <c r="J21" s="473"/>
      <c r="K21" s="473"/>
      <c r="L21" s="477">
        <v>1</v>
      </c>
      <c r="M21" s="477">
        <v>136</v>
      </c>
      <c r="N21" s="473">
        <v>1</v>
      </c>
      <c r="O21" s="473">
        <v>136</v>
      </c>
      <c r="P21" s="477"/>
      <c r="Q21" s="477"/>
      <c r="R21" s="565"/>
      <c r="S21" s="478"/>
    </row>
    <row r="22" spans="1:19" ht="14.4" customHeight="1" x14ac:dyDescent="0.3">
      <c r="A22" s="472" t="s">
        <v>1043</v>
      </c>
      <c r="B22" s="473" t="s">
        <v>1044</v>
      </c>
      <c r="C22" s="473" t="s">
        <v>427</v>
      </c>
      <c r="D22" s="473" t="s">
        <v>1013</v>
      </c>
      <c r="E22" s="473" t="s">
        <v>1045</v>
      </c>
      <c r="F22" s="473" t="s">
        <v>1081</v>
      </c>
      <c r="G22" s="473" t="s">
        <v>1082</v>
      </c>
      <c r="H22" s="477"/>
      <c r="I22" s="477"/>
      <c r="J22" s="473"/>
      <c r="K22" s="473"/>
      <c r="L22" s="477">
        <v>276</v>
      </c>
      <c r="M22" s="477">
        <v>13524</v>
      </c>
      <c r="N22" s="473">
        <v>1</v>
      </c>
      <c r="O22" s="473">
        <v>49</v>
      </c>
      <c r="P22" s="477">
        <v>363</v>
      </c>
      <c r="Q22" s="477">
        <v>17787</v>
      </c>
      <c r="R22" s="565">
        <v>1.3152173913043479</v>
      </c>
      <c r="S22" s="478">
        <v>49</v>
      </c>
    </row>
    <row r="23" spans="1:19" ht="14.4" customHeight="1" x14ac:dyDescent="0.3">
      <c r="A23" s="472" t="s">
        <v>1043</v>
      </c>
      <c r="B23" s="473" t="s">
        <v>1044</v>
      </c>
      <c r="C23" s="473" t="s">
        <v>427</v>
      </c>
      <c r="D23" s="473" t="s">
        <v>1013</v>
      </c>
      <c r="E23" s="473" t="s">
        <v>1045</v>
      </c>
      <c r="F23" s="473" t="s">
        <v>1083</v>
      </c>
      <c r="G23" s="473" t="s">
        <v>1084</v>
      </c>
      <c r="H23" s="477"/>
      <c r="I23" s="477"/>
      <c r="J23" s="473"/>
      <c r="K23" s="473"/>
      <c r="L23" s="477">
        <v>85</v>
      </c>
      <c r="M23" s="477">
        <v>33235</v>
      </c>
      <c r="N23" s="473">
        <v>1</v>
      </c>
      <c r="O23" s="473">
        <v>391</v>
      </c>
      <c r="P23" s="477">
        <v>178</v>
      </c>
      <c r="Q23" s="477">
        <v>69776</v>
      </c>
      <c r="R23" s="565">
        <v>2.0994734466676697</v>
      </c>
      <c r="S23" s="478">
        <v>392</v>
      </c>
    </row>
    <row r="24" spans="1:19" ht="14.4" customHeight="1" x14ac:dyDescent="0.3">
      <c r="A24" s="472" t="s">
        <v>1043</v>
      </c>
      <c r="B24" s="473" t="s">
        <v>1044</v>
      </c>
      <c r="C24" s="473" t="s">
        <v>427</v>
      </c>
      <c r="D24" s="473" t="s">
        <v>1013</v>
      </c>
      <c r="E24" s="473" t="s">
        <v>1045</v>
      </c>
      <c r="F24" s="473" t="s">
        <v>1083</v>
      </c>
      <c r="G24" s="473" t="s">
        <v>1085</v>
      </c>
      <c r="H24" s="477"/>
      <c r="I24" s="477"/>
      <c r="J24" s="473"/>
      <c r="K24" s="473"/>
      <c r="L24" s="477">
        <v>52</v>
      </c>
      <c r="M24" s="477">
        <v>20332</v>
      </c>
      <c r="N24" s="473">
        <v>1</v>
      </c>
      <c r="O24" s="473">
        <v>391</v>
      </c>
      <c r="P24" s="477">
        <v>82</v>
      </c>
      <c r="Q24" s="477">
        <v>32144</v>
      </c>
      <c r="R24" s="565">
        <v>1.5809561282707063</v>
      </c>
      <c r="S24" s="478">
        <v>392</v>
      </c>
    </row>
    <row r="25" spans="1:19" ht="14.4" customHeight="1" x14ac:dyDescent="0.3">
      <c r="A25" s="472" t="s">
        <v>1043</v>
      </c>
      <c r="B25" s="473" t="s">
        <v>1044</v>
      </c>
      <c r="C25" s="473" t="s">
        <v>427</v>
      </c>
      <c r="D25" s="473" t="s">
        <v>1013</v>
      </c>
      <c r="E25" s="473" t="s">
        <v>1045</v>
      </c>
      <c r="F25" s="473" t="s">
        <v>1086</v>
      </c>
      <c r="G25" s="473" t="s">
        <v>1087</v>
      </c>
      <c r="H25" s="477"/>
      <c r="I25" s="477"/>
      <c r="J25" s="473"/>
      <c r="K25" s="473"/>
      <c r="L25" s="477">
        <v>124</v>
      </c>
      <c r="M25" s="477">
        <v>4712</v>
      </c>
      <c r="N25" s="473">
        <v>1</v>
      </c>
      <c r="O25" s="473">
        <v>38</v>
      </c>
      <c r="P25" s="477">
        <v>162</v>
      </c>
      <c r="Q25" s="477">
        <v>6156</v>
      </c>
      <c r="R25" s="565">
        <v>1.3064516129032258</v>
      </c>
      <c r="S25" s="478">
        <v>38</v>
      </c>
    </row>
    <row r="26" spans="1:19" ht="14.4" customHeight="1" x14ac:dyDescent="0.3">
      <c r="A26" s="472" t="s">
        <v>1043</v>
      </c>
      <c r="B26" s="473" t="s">
        <v>1044</v>
      </c>
      <c r="C26" s="473" t="s">
        <v>427</v>
      </c>
      <c r="D26" s="473" t="s">
        <v>1013</v>
      </c>
      <c r="E26" s="473" t="s">
        <v>1045</v>
      </c>
      <c r="F26" s="473" t="s">
        <v>1086</v>
      </c>
      <c r="G26" s="473" t="s">
        <v>1088</v>
      </c>
      <c r="H26" s="477"/>
      <c r="I26" s="477"/>
      <c r="J26" s="473"/>
      <c r="K26" s="473"/>
      <c r="L26" s="477">
        <v>30</v>
      </c>
      <c r="M26" s="477">
        <v>1140</v>
      </c>
      <c r="N26" s="473">
        <v>1</v>
      </c>
      <c r="O26" s="473">
        <v>38</v>
      </c>
      <c r="P26" s="477">
        <v>34</v>
      </c>
      <c r="Q26" s="477">
        <v>1292</v>
      </c>
      <c r="R26" s="565">
        <v>1.1333333333333333</v>
      </c>
      <c r="S26" s="478">
        <v>38</v>
      </c>
    </row>
    <row r="27" spans="1:19" ht="14.4" customHeight="1" x14ac:dyDescent="0.3">
      <c r="A27" s="472" t="s">
        <v>1043</v>
      </c>
      <c r="B27" s="473" t="s">
        <v>1044</v>
      </c>
      <c r="C27" s="473" t="s">
        <v>427</v>
      </c>
      <c r="D27" s="473" t="s">
        <v>1013</v>
      </c>
      <c r="E27" s="473" t="s">
        <v>1045</v>
      </c>
      <c r="F27" s="473" t="s">
        <v>1089</v>
      </c>
      <c r="G27" s="473" t="s">
        <v>1090</v>
      </c>
      <c r="H27" s="477"/>
      <c r="I27" s="477"/>
      <c r="J27" s="473"/>
      <c r="K27" s="473"/>
      <c r="L27" s="477">
        <v>52</v>
      </c>
      <c r="M27" s="477">
        <v>13780</v>
      </c>
      <c r="N27" s="473">
        <v>1</v>
      </c>
      <c r="O27" s="473">
        <v>265</v>
      </c>
      <c r="P27" s="477">
        <v>34</v>
      </c>
      <c r="Q27" s="477">
        <v>9010</v>
      </c>
      <c r="R27" s="565">
        <v>0.65384615384615385</v>
      </c>
      <c r="S27" s="478">
        <v>265</v>
      </c>
    </row>
    <row r="28" spans="1:19" ht="14.4" customHeight="1" x14ac:dyDescent="0.3">
      <c r="A28" s="472" t="s">
        <v>1043</v>
      </c>
      <c r="B28" s="473" t="s">
        <v>1044</v>
      </c>
      <c r="C28" s="473" t="s">
        <v>427</v>
      </c>
      <c r="D28" s="473" t="s">
        <v>1013</v>
      </c>
      <c r="E28" s="473" t="s">
        <v>1045</v>
      </c>
      <c r="F28" s="473" t="s">
        <v>1091</v>
      </c>
      <c r="G28" s="473" t="s">
        <v>1092</v>
      </c>
      <c r="H28" s="477"/>
      <c r="I28" s="477"/>
      <c r="J28" s="473"/>
      <c r="K28" s="473"/>
      <c r="L28" s="477">
        <v>751</v>
      </c>
      <c r="M28" s="477">
        <v>529455</v>
      </c>
      <c r="N28" s="473">
        <v>1</v>
      </c>
      <c r="O28" s="473">
        <v>705</v>
      </c>
      <c r="P28" s="477">
        <v>1006</v>
      </c>
      <c r="Q28" s="477">
        <v>710927</v>
      </c>
      <c r="R28" s="565">
        <v>1.3427524529941166</v>
      </c>
      <c r="S28" s="478">
        <v>706.68687872763417</v>
      </c>
    </row>
    <row r="29" spans="1:19" ht="14.4" customHeight="1" x14ac:dyDescent="0.3">
      <c r="A29" s="472" t="s">
        <v>1043</v>
      </c>
      <c r="B29" s="473" t="s">
        <v>1044</v>
      </c>
      <c r="C29" s="473" t="s">
        <v>427</v>
      </c>
      <c r="D29" s="473" t="s">
        <v>1013</v>
      </c>
      <c r="E29" s="473" t="s">
        <v>1045</v>
      </c>
      <c r="F29" s="473" t="s">
        <v>1091</v>
      </c>
      <c r="G29" s="473" t="s">
        <v>1093</v>
      </c>
      <c r="H29" s="477"/>
      <c r="I29" s="477"/>
      <c r="J29" s="473"/>
      <c r="K29" s="473"/>
      <c r="L29" s="477">
        <v>51</v>
      </c>
      <c r="M29" s="477">
        <v>35955</v>
      </c>
      <c r="N29" s="473">
        <v>1</v>
      </c>
      <c r="O29" s="473">
        <v>705</v>
      </c>
      <c r="P29" s="477">
        <v>70</v>
      </c>
      <c r="Q29" s="477">
        <v>49453</v>
      </c>
      <c r="R29" s="565">
        <v>1.3754137115839244</v>
      </c>
      <c r="S29" s="478">
        <v>706.47142857142853</v>
      </c>
    </row>
    <row r="30" spans="1:19" ht="14.4" customHeight="1" x14ac:dyDescent="0.3">
      <c r="A30" s="472" t="s">
        <v>1043</v>
      </c>
      <c r="B30" s="473" t="s">
        <v>1044</v>
      </c>
      <c r="C30" s="473" t="s">
        <v>427</v>
      </c>
      <c r="D30" s="473" t="s">
        <v>1013</v>
      </c>
      <c r="E30" s="473" t="s">
        <v>1045</v>
      </c>
      <c r="F30" s="473" t="s">
        <v>1094</v>
      </c>
      <c r="G30" s="473" t="s">
        <v>1095</v>
      </c>
      <c r="H30" s="477"/>
      <c r="I30" s="477"/>
      <c r="J30" s="473"/>
      <c r="K30" s="473"/>
      <c r="L30" s="477">
        <v>50</v>
      </c>
      <c r="M30" s="477">
        <v>7350</v>
      </c>
      <c r="N30" s="473">
        <v>1</v>
      </c>
      <c r="O30" s="473">
        <v>147</v>
      </c>
      <c r="P30" s="477">
        <v>42</v>
      </c>
      <c r="Q30" s="477">
        <v>6231</v>
      </c>
      <c r="R30" s="565">
        <v>0.84775510204081628</v>
      </c>
      <c r="S30" s="478">
        <v>148.35714285714286</v>
      </c>
    </row>
    <row r="31" spans="1:19" ht="14.4" customHeight="1" x14ac:dyDescent="0.3">
      <c r="A31" s="472" t="s">
        <v>1043</v>
      </c>
      <c r="B31" s="473" t="s">
        <v>1044</v>
      </c>
      <c r="C31" s="473" t="s">
        <v>427</v>
      </c>
      <c r="D31" s="473" t="s">
        <v>1013</v>
      </c>
      <c r="E31" s="473" t="s">
        <v>1045</v>
      </c>
      <c r="F31" s="473" t="s">
        <v>1096</v>
      </c>
      <c r="G31" s="473" t="s">
        <v>1097</v>
      </c>
      <c r="H31" s="477"/>
      <c r="I31" s="477"/>
      <c r="J31" s="473"/>
      <c r="K31" s="473"/>
      <c r="L31" s="477">
        <v>4269</v>
      </c>
      <c r="M31" s="477">
        <v>1302045</v>
      </c>
      <c r="N31" s="473">
        <v>1</v>
      </c>
      <c r="O31" s="473">
        <v>305</v>
      </c>
      <c r="P31" s="477">
        <v>3687</v>
      </c>
      <c r="Q31" s="477">
        <v>1124535</v>
      </c>
      <c r="R31" s="565">
        <v>0.8636683063949403</v>
      </c>
      <c r="S31" s="478">
        <v>305</v>
      </c>
    </row>
    <row r="32" spans="1:19" ht="14.4" customHeight="1" x14ac:dyDescent="0.3">
      <c r="A32" s="472" t="s">
        <v>1043</v>
      </c>
      <c r="B32" s="473" t="s">
        <v>1044</v>
      </c>
      <c r="C32" s="473" t="s">
        <v>427</v>
      </c>
      <c r="D32" s="473" t="s">
        <v>1013</v>
      </c>
      <c r="E32" s="473" t="s">
        <v>1045</v>
      </c>
      <c r="F32" s="473" t="s">
        <v>1098</v>
      </c>
      <c r="G32" s="473" t="s">
        <v>1099</v>
      </c>
      <c r="H32" s="477"/>
      <c r="I32" s="477"/>
      <c r="J32" s="473"/>
      <c r="K32" s="473"/>
      <c r="L32" s="477"/>
      <c r="M32" s="477"/>
      <c r="N32" s="473"/>
      <c r="O32" s="473"/>
      <c r="P32" s="477">
        <v>1</v>
      </c>
      <c r="Q32" s="477">
        <v>3722</v>
      </c>
      <c r="R32" s="565"/>
      <c r="S32" s="478">
        <v>3722</v>
      </c>
    </row>
    <row r="33" spans="1:19" ht="14.4" customHeight="1" x14ac:dyDescent="0.3">
      <c r="A33" s="472" t="s">
        <v>1043</v>
      </c>
      <c r="B33" s="473" t="s">
        <v>1044</v>
      </c>
      <c r="C33" s="473" t="s">
        <v>427</v>
      </c>
      <c r="D33" s="473" t="s">
        <v>1013</v>
      </c>
      <c r="E33" s="473" t="s">
        <v>1045</v>
      </c>
      <c r="F33" s="473" t="s">
        <v>1098</v>
      </c>
      <c r="G33" s="473" t="s">
        <v>1100</v>
      </c>
      <c r="H33" s="477"/>
      <c r="I33" s="477"/>
      <c r="J33" s="473"/>
      <c r="K33" s="473"/>
      <c r="L33" s="477">
        <v>12</v>
      </c>
      <c r="M33" s="477">
        <v>44544</v>
      </c>
      <c r="N33" s="473">
        <v>1</v>
      </c>
      <c r="O33" s="473">
        <v>3712</v>
      </c>
      <c r="P33" s="477">
        <v>5</v>
      </c>
      <c r="Q33" s="477">
        <v>18610</v>
      </c>
      <c r="R33" s="565">
        <v>0.41778915229885055</v>
      </c>
      <c r="S33" s="478">
        <v>3722</v>
      </c>
    </row>
    <row r="34" spans="1:19" ht="14.4" customHeight="1" x14ac:dyDescent="0.3">
      <c r="A34" s="472" t="s">
        <v>1043</v>
      </c>
      <c r="B34" s="473" t="s">
        <v>1044</v>
      </c>
      <c r="C34" s="473" t="s">
        <v>427</v>
      </c>
      <c r="D34" s="473" t="s">
        <v>1013</v>
      </c>
      <c r="E34" s="473" t="s">
        <v>1045</v>
      </c>
      <c r="F34" s="473" t="s">
        <v>1101</v>
      </c>
      <c r="G34" s="473" t="s">
        <v>1102</v>
      </c>
      <c r="H34" s="477">
        <v>0</v>
      </c>
      <c r="I34" s="477">
        <v>0</v>
      </c>
      <c r="J34" s="473">
        <v>0</v>
      </c>
      <c r="K34" s="473"/>
      <c r="L34" s="477">
        <v>9522</v>
      </c>
      <c r="M34" s="477">
        <v>4703868</v>
      </c>
      <c r="N34" s="473">
        <v>1</v>
      </c>
      <c r="O34" s="473">
        <v>494</v>
      </c>
      <c r="P34" s="477">
        <v>10115</v>
      </c>
      <c r="Q34" s="477">
        <v>5006925</v>
      </c>
      <c r="R34" s="565">
        <v>1.0644271905589187</v>
      </c>
      <c r="S34" s="478">
        <v>495</v>
      </c>
    </row>
    <row r="35" spans="1:19" ht="14.4" customHeight="1" x14ac:dyDescent="0.3">
      <c r="A35" s="472" t="s">
        <v>1043</v>
      </c>
      <c r="B35" s="473" t="s">
        <v>1044</v>
      </c>
      <c r="C35" s="473" t="s">
        <v>427</v>
      </c>
      <c r="D35" s="473" t="s">
        <v>1013</v>
      </c>
      <c r="E35" s="473" t="s">
        <v>1045</v>
      </c>
      <c r="F35" s="473" t="s">
        <v>1103</v>
      </c>
      <c r="G35" s="473" t="s">
        <v>1104</v>
      </c>
      <c r="H35" s="477"/>
      <c r="I35" s="477"/>
      <c r="J35" s="473"/>
      <c r="K35" s="473"/>
      <c r="L35" s="477">
        <v>1</v>
      </c>
      <c r="M35" s="477">
        <v>6580</v>
      </c>
      <c r="N35" s="473">
        <v>1</v>
      </c>
      <c r="O35" s="473">
        <v>6580</v>
      </c>
      <c r="P35" s="477"/>
      <c r="Q35" s="477"/>
      <c r="R35" s="565"/>
      <c r="S35" s="478"/>
    </row>
    <row r="36" spans="1:19" ht="14.4" customHeight="1" x14ac:dyDescent="0.3">
      <c r="A36" s="472" t="s">
        <v>1043</v>
      </c>
      <c r="B36" s="473" t="s">
        <v>1044</v>
      </c>
      <c r="C36" s="473" t="s">
        <v>427</v>
      </c>
      <c r="D36" s="473" t="s">
        <v>1013</v>
      </c>
      <c r="E36" s="473" t="s">
        <v>1045</v>
      </c>
      <c r="F36" s="473" t="s">
        <v>1105</v>
      </c>
      <c r="G36" s="473" t="s">
        <v>1106</v>
      </c>
      <c r="H36" s="477">
        <v>0</v>
      </c>
      <c r="I36" s="477">
        <v>0</v>
      </c>
      <c r="J36" s="473">
        <v>0</v>
      </c>
      <c r="K36" s="473"/>
      <c r="L36" s="477">
        <v>10804</v>
      </c>
      <c r="M36" s="477">
        <v>3997480</v>
      </c>
      <c r="N36" s="473">
        <v>1</v>
      </c>
      <c r="O36" s="473">
        <v>370</v>
      </c>
      <c r="P36" s="477">
        <v>10286</v>
      </c>
      <c r="Q36" s="477">
        <v>3816106</v>
      </c>
      <c r="R36" s="565">
        <v>0.9546279155868197</v>
      </c>
      <c r="S36" s="478">
        <v>371</v>
      </c>
    </row>
    <row r="37" spans="1:19" ht="14.4" customHeight="1" x14ac:dyDescent="0.3">
      <c r="A37" s="472" t="s">
        <v>1043</v>
      </c>
      <c r="B37" s="473" t="s">
        <v>1044</v>
      </c>
      <c r="C37" s="473" t="s">
        <v>427</v>
      </c>
      <c r="D37" s="473" t="s">
        <v>1013</v>
      </c>
      <c r="E37" s="473" t="s">
        <v>1045</v>
      </c>
      <c r="F37" s="473" t="s">
        <v>1107</v>
      </c>
      <c r="G37" s="473" t="s">
        <v>1108</v>
      </c>
      <c r="H37" s="477"/>
      <c r="I37" s="477"/>
      <c r="J37" s="473"/>
      <c r="K37" s="473"/>
      <c r="L37" s="477">
        <v>915</v>
      </c>
      <c r="M37" s="477">
        <v>2843820</v>
      </c>
      <c r="N37" s="473">
        <v>1</v>
      </c>
      <c r="O37" s="473">
        <v>3108</v>
      </c>
      <c r="P37" s="477">
        <v>894</v>
      </c>
      <c r="Q37" s="477">
        <v>2783022</v>
      </c>
      <c r="R37" s="565">
        <v>0.97862100976855071</v>
      </c>
      <c r="S37" s="478">
        <v>3113</v>
      </c>
    </row>
    <row r="38" spans="1:19" ht="14.4" customHeight="1" x14ac:dyDescent="0.3">
      <c r="A38" s="472" t="s">
        <v>1043</v>
      </c>
      <c r="B38" s="473" t="s">
        <v>1044</v>
      </c>
      <c r="C38" s="473" t="s">
        <v>427</v>
      </c>
      <c r="D38" s="473" t="s">
        <v>1013</v>
      </c>
      <c r="E38" s="473" t="s">
        <v>1045</v>
      </c>
      <c r="F38" s="473" t="s">
        <v>1109</v>
      </c>
      <c r="G38" s="473" t="s">
        <v>1110</v>
      </c>
      <c r="H38" s="477"/>
      <c r="I38" s="477"/>
      <c r="J38" s="473"/>
      <c r="K38" s="473"/>
      <c r="L38" s="477"/>
      <c r="M38" s="477"/>
      <c r="N38" s="473"/>
      <c r="O38" s="473"/>
      <c r="P38" s="477">
        <v>57</v>
      </c>
      <c r="Q38" s="477">
        <v>684</v>
      </c>
      <c r="R38" s="565"/>
      <c r="S38" s="478">
        <v>12</v>
      </c>
    </row>
    <row r="39" spans="1:19" ht="14.4" customHeight="1" x14ac:dyDescent="0.3">
      <c r="A39" s="472" t="s">
        <v>1043</v>
      </c>
      <c r="B39" s="473" t="s">
        <v>1044</v>
      </c>
      <c r="C39" s="473" t="s">
        <v>427</v>
      </c>
      <c r="D39" s="473" t="s">
        <v>1013</v>
      </c>
      <c r="E39" s="473" t="s">
        <v>1045</v>
      </c>
      <c r="F39" s="473" t="s">
        <v>1109</v>
      </c>
      <c r="G39" s="473" t="s">
        <v>1111</v>
      </c>
      <c r="H39" s="477"/>
      <c r="I39" s="477"/>
      <c r="J39" s="473"/>
      <c r="K39" s="473"/>
      <c r="L39" s="477"/>
      <c r="M39" s="477"/>
      <c r="N39" s="473"/>
      <c r="O39" s="473"/>
      <c r="P39" s="477">
        <v>49</v>
      </c>
      <c r="Q39" s="477">
        <v>588</v>
      </c>
      <c r="R39" s="565"/>
      <c r="S39" s="478">
        <v>12</v>
      </c>
    </row>
    <row r="40" spans="1:19" ht="14.4" customHeight="1" x14ac:dyDescent="0.3">
      <c r="A40" s="472" t="s">
        <v>1043</v>
      </c>
      <c r="B40" s="473" t="s">
        <v>1044</v>
      </c>
      <c r="C40" s="473" t="s">
        <v>427</v>
      </c>
      <c r="D40" s="473" t="s">
        <v>1013</v>
      </c>
      <c r="E40" s="473" t="s">
        <v>1045</v>
      </c>
      <c r="F40" s="473" t="s">
        <v>1112</v>
      </c>
      <c r="G40" s="473" t="s">
        <v>1113</v>
      </c>
      <c r="H40" s="477"/>
      <c r="I40" s="477"/>
      <c r="J40" s="473"/>
      <c r="K40" s="473"/>
      <c r="L40" s="477">
        <v>7</v>
      </c>
      <c r="M40" s="477">
        <v>89558</v>
      </c>
      <c r="N40" s="473">
        <v>1</v>
      </c>
      <c r="O40" s="473">
        <v>12794</v>
      </c>
      <c r="P40" s="477">
        <v>5</v>
      </c>
      <c r="Q40" s="477">
        <v>63980</v>
      </c>
      <c r="R40" s="565">
        <v>0.71439737376895418</v>
      </c>
      <c r="S40" s="478">
        <v>12796</v>
      </c>
    </row>
    <row r="41" spans="1:19" ht="14.4" customHeight="1" x14ac:dyDescent="0.3">
      <c r="A41" s="472" t="s">
        <v>1043</v>
      </c>
      <c r="B41" s="473" t="s">
        <v>1044</v>
      </c>
      <c r="C41" s="473" t="s">
        <v>427</v>
      </c>
      <c r="D41" s="473" t="s">
        <v>1013</v>
      </c>
      <c r="E41" s="473" t="s">
        <v>1045</v>
      </c>
      <c r="F41" s="473" t="s">
        <v>1114</v>
      </c>
      <c r="G41" s="473" t="s">
        <v>1115</v>
      </c>
      <c r="H41" s="477"/>
      <c r="I41" s="477"/>
      <c r="J41" s="473"/>
      <c r="K41" s="473"/>
      <c r="L41" s="477">
        <v>1979</v>
      </c>
      <c r="M41" s="477">
        <v>219669</v>
      </c>
      <c r="N41" s="473">
        <v>1</v>
      </c>
      <c r="O41" s="473">
        <v>111</v>
      </c>
      <c r="P41" s="477">
        <v>2258</v>
      </c>
      <c r="Q41" s="477">
        <v>252896</v>
      </c>
      <c r="R41" s="565">
        <v>1.1512593948167471</v>
      </c>
      <c r="S41" s="478">
        <v>112</v>
      </c>
    </row>
    <row r="42" spans="1:19" ht="14.4" customHeight="1" x14ac:dyDescent="0.3">
      <c r="A42" s="472" t="s">
        <v>1043</v>
      </c>
      <c r="B42" s="473" t="s">
        <v>1044</v>
      </c>
      <c r="C42" s="473" t="s">
        <v>427</v>
      </c>
      <c r="D42" s="473" t="s">
        <v>1013</v>
      </c>
      <c r="E42" s="473" t="s">
        <v>1045</v>
      </c>
      <c r="F42" s="473" t="s">
        <v>1116</v>
      </c>
      <c r="G42" s="473" t="s">
        <v>1117</v>
      </c>
      <c r="H42" s="477"/>
      <c r="I42" s="477"/>
      <c r="J42" s="473"/>
      <c r="K42" s="473"/>
      <c r="L42" s="477">
        <v>50</v>
      </c>
      <c r="M42" s="477">
        <v>6250</v>
      </c>
      <c r="N42" s="473">
        <v>1</v>
      </c>
      <c r="O42" s="473">
        <v>125</v>
      </c>
      <c r="P42" s="477">
        <v>78</v>
      </c>
      <c r="Q42" s="477">
        <v>9811</v>
      </c>
      <c r="R42" s="565">
        <v>1.56976</v>
      </c>
      <c r="S42" s="478">
        <v>125.78205128205128</v>
      </c>
    </row>
    <row r="43" spans="1:19" ht="14.4" customHeight="1" x14ac:dyDescent="0.3">
      <c r="A43" s="472" t="s">
        <v>1043</v>
      </c>
      <c r="B43" s="473" t="s">
        <v>1044</v>
      </c>
      <c r="C43" s="473" t="s">
        <v>427</v>
      </c>
      <c r="D43" s="473" t="s">
        <v>1013</v>
      </c>
      <c r="E43" s="473" t="s">
        <v>1045</v>
      </c>
      <c r="F43" s="473" t="s">
        <v>1116</v>
      </c>
      <c r="G43" s="473" t="s">
        <v>1118</v>
      </c>
      <c r="H43" s="477"/>
      <c r="I43" s="477"/>
      <c r="J43" s="473"/>
      <c r="K43" s="473"/>
      <c r="L43" s="477">
        <v>48</v>
      </c>
      <c r="M43" s="477">
        <v>6000</v>
      </c>
      <c r="N43" s="473">
        <v>1</v>
      </c>
      <c r="O43" s="473">
        <v>125</v>
      </c>
      <c r="P43" s="477">
        <v>54</v>
      </c>
      <c r="Q43" s="477">
        <v>6780</v>
      </c>
      <c r="R43" s="565">
        <v>1.1299999999999999</v>
      </c>
      <c r="S43" s="478">
        <v>125.55555555555556</v>
      </c>
    </row>
    <row r="44" spans="1:19" ht="14.4" customHeight="1" x14ac:dyDescent="0.3">
      <c r="A44" s="472" t="s">
        <v>1043</v>
      </c>
      <c r="B44" s="473" t="s">
        <v>1044</v>
      </c>
      <c r="C44" s="473" t="s">
        <v>427</v>
      </c>
      <c r="D44" s="473" t="s">
        <v>1013</v>
      </c>
      <c r="E44" s="473" t="s">
        <v>1045</v>
      </c>
      <c r="F44" s="473" t="s">
        <v>1119</v>
      </c>
      <c r="G44" s="473" t="s">
        <v>1120</v>
      </c>
      <c r="H44" s="477"/>
      <c r="I44" s="477"/>
      <c r="J44" s="473"/>
      <c r="K44" s="473"/>
      <c r="L44" s="477">
        <v>193</v>
      </c>
      <c r="M44" s="477">
        <v>95535</v>
      </c>
      <c r="N44" s="473">
        <v>1</v>
      </c>
      <c r="O44" s="473">
        <v>495</v>
      </c>
      <c r="P44" s="477">
        <v>304</v>
      </c>
      <c r="Q44" s="477">
        <v>150784</v>
      </c>
      <c r="R44" s="565">
        <v>1.5783116135447741</v>
      </c>
      <c r="S44" s="478">
        <v>496</v>
      </c>
    </row>
    <row r="45" spans="1:19" ht="14.4" customHeight="1" x14ac:dyDescent="0.3">
      <c r="A45" s="472" t="s">
        <v>1043</v>
      </c>
      <c r="B45" s="473" t="s">
        <v>1044</v>
      </c>
      <c r="C45" s="473" t="s">
        <v>427</v>
      </c>
      <c r="D45" s="473" t="s">
        <v>1013</v>
      </c>
      <c r="E45" s="473" t="s">
        <v>1045</v>
      </c>
      <c r="F45" s="473" t="s">
        <v>1121</v>
      </c>
      <c r="G45" s="473"/>
      <c r="H45" s="477"/>
      <c r="I45" s="477"/>
      <c r="J45" s="473"/>
      <c r="K45" s="473"/>
      <c r="L45" s="477">
        <v>101</v>
      </c>
      <c r="M45" s="477">
        <v>129785</v>
      </c>
      <c r="N45" s="473">
        <v>1</v>
      </c>
      <c r="O45" s="473">
        <v>1285</v>
      </c>
      <c r="P45" s="477"/>
      <c r="Q45" s="477"/>
      <c r="R45" s="565"/>
      <c r="S45" s="478"/>
    </row>
    <row r="46" spans="1:19" ht="14.4" customHeight="1" x14ac:dyDescent="0.3">
      <c r="A46" s="472" t="s">
        <v>1043</v>
      </c>
      <c r="B46" s="473" t="s">
        <v>1044</v>
      </c>
      <c r="C46" s="473" t="s">
        <v>427</v>
      </c>
      <c r="D46" s="473" t="s">
        <v>1013</v>
      </c>
      <c r="E46" s="473" t="s">
        <v>1045</v>
      </c>
      <c r="F46" s="473" t="s">
        <v>1121</v>
      </c>
      <c r="G46" s="473" t="s">
        <v>1122</v>
      </c>
      <c r="H46" s="477"/>
      <c r="I46" s="477"/>
      <c r="J46" s="473"/>
      <c r="K46" s="473"/>
      <c r="L46" s="477">
        <v>51</v>
      </c>
      <c r="M46" s="477">
        <v>65535</v>
      </c>
      <c r="N46" s="473">
        <v>1</v>
      </c>
      <c r="O46" s="473">
        <v>1285</v>
      </c>
      <c r="P46" s="477"/>
      <c r="Q46" s="477"/>
      <c r="R46" s="565"/>
      <c r="S46" s="478"/>
    </row>
    <row r="47" spans="1:19" ht="14.4" customHeight="1" x14ac:dyDescent="0.3">
      <c r="A47" s="472" t="s">
        <v>1043</v>
      </c>
      <c r="B47" s="473" t="s">
        <v>1044</v>
      </c>
      <c r="C47" s="473" t="s">
        <v>427</v>
      </c>
      <c r="D47" s="473" t="s">
        <v>1013</v>
      </c>
      <c r="E47" s="473" t="s">
        <v>1045</v>
      </c>
      <c r="F47" s="473" t="s">
        <v>1123</v>
      </c>
      <c r="G47" s="473" t="s">
        <v>1124</v>
      </c>
      <c r="H47" s="477"/>
      <c r="I47" s="477"/>
      <c r="J47" s="473"/>
      <c r="K47" s="473"/>
      <c r="L47" s="477">
        <v>3708</v>
      </c>
      <c r="M47" s="477">
        <v>1690848</v>
      </c>
      <c r="N47" s="473">
        <v>1</v>
      </c>
      <c r="O47" s="473">
        <v>456</v>
      </c>
      <c r="P47" s="477">
        <v>3378</v>
      </c>
      <c r="Q47" s="477">
        <v>1547124</v>
      </c>
      <c r="R47" s="565">
        <v>0.91499886447510359</v>
      </c>
      <c r="S47" s="478">
        <v>458</v>
      </c>
    </row>
    <row r="48" spans="1:19" ht="14.4" customHeight="1" x14ac:dyDescent="0.3">
      <c r="A48" s="472" t="s">
        <v>1043</v>
      </c>
      <c r="B48" s="473" t="s">
        <v>1044</v>
      </c>
      <c r="C48" s="473" t="s">
        <v>427</v>
      </c>
      <c r="D48" s="473" t="s">
        <v>1013</v>
      </c>
      <c r="E48" s="473" t="s">
        <v>1045</v>
      </c>
      <c r="F48" s="473" t="s">
        <v>1125</v>
      </c>
      <c r="G48" s="473" t="s">
        <v>1126</v>
      </c>
      <c r="H48" s="477"/>
      <c r="I48" s="477"/>
      <c r="J48" s="473"/>
      <c r="K48" s="473"/>
      <c r="L48" s="477">
        <v>9076</v>
      </c>
      <c r="M48" s="477">
        <v>526408</v>
      </c>
      <c r="N48" s="473">
        <v>1</v>
      </c>
      <c r="O48" s="473">
        <v>58</v>
      </c>
      <c r="P48" s="477">
        <v>9857</v>
      </c>
      <c r="Q48" s="477">
        <v>571706</v>
      </c>
      <c r="R48" s="565">
        <v>1.0860511238431028</v>
      </c>
      <c r="S48" s="478">
        <v>58</v>
      </c>
    </row>
    <row r="49" spans="1:19" ht="14.4" customHeight="1" x14ac:dyDescent="0.3">
      <c r="A49" s="472" t="s">
        <v>1043</v>
      </c>
      <c r="B49" s="473" t="s">
        <v>1044</v>
      </c>
      <c r="C49" s="473" t="s">
        <v>427</v>
      </c>
      <c r="D49" s="473" t="s">
        <v>1013</v>
      </c>
      <c r="E49" s="473" t="s">
        <v>1045</v>
      </c>
      <c r="F49" s="473" t="s">
        <v>1127</v>
      </c>
      <c r="G49" s="473" t="s">
        <v>1128</v>
      </c>
      <c r="H49" s="477"/>
      <c r="I49" s="477"/>
      <c r="J49" s="473"/>
      <c r="K49" s="473"/>
      <c r="L49" s="477">
        <v>376</v>
      </c>
      <c r="M49" s="477">
        <v>817048</v>
      </c>
      <c r="N49" s="473">
        <v>1</v>
      </c>
      <c r="O49" s="473">
        <v>2173</v>
      </c>
      <c r="P49" s="477">
        <v>139</v>
      </c>
      <c r="Q49" s="477">
        <v>302186</v>
      </c>
      <c r="R49" s="565">
        <v>0.36985097570766956</v>
      </c>
      <c r="S49" s="478">
        <v>2174</v>
      </c>
    </row>
    <row r="50" spans="1:19" ht="14.4" customHeight="1" x14ac:dyDescent="0.3">
      <c r="A50" s="472" t="s">
        <v>1043</v>
      </c>
      <c r="B50" s="473" t="s">
        <v>1044</v>
      </c>
      <c r="C50" s="473" t="s">
        <v>427</v>
      </c>
      <c r="D50" s="473" t="s">
        <v>1013</v>
      </c>
      <c r="E50" s="473" t="s">
        <v>1045</v>
      </c>
      <c r="F50" s="473" t="s">
        <v>1129</v>
      </c>
      <c r="G50" s="473" t="s">
        <v>1130</v>
      </c>
      <c r="H50" s="477"/>
      <c r="I50" s="477"/>
      <c r="J50" s="473"/>
      <c r="K50" s="473"/>
      <c r="L50" s="477">
        <v>40</v>
      </c>
      <c r="M50" s="477">
        <v>390480</v>
      </c>
      <c r="N50" s="473">
        <v>1</v>
      </c>
      <c r="O50" s="473">
        <v>9762</v>
      </c>
      <c r="P50" s="477"/>
      <c r="Q50" s="477"/>
      <c r="R50" s="565"/>
      <c r="S50" s="478"/>
    </row>
    <row r="51" spans="1:19" ht="14.4" customHeight="1" x14ac:dyDescent="0.3">
      <c r="A51" s="472" t="s">
        <v>1043</v>
      </c>
      <c r="B51" s="473" t="s">
        <v>1044</v>
      </c>
      <c r="C51" s="473" t="s">
        <v>427</v>
      </c>
      <c r="D51" s="473" t="s">
        <v>1013</v>
      </c>
      <c r="E51" s="473" t="s">
        <v>1045</v>
      </c>
      <c r="F51" s="473" t="s">
        <v>1129</v>
      </c>
      <c r="G51" s="473" t="s">
        <v>1131</v>
      </c>
      <c r="H51" s="477"/>
      <c r="I51" s="477"/>
      <c r="J51" s="473"/>
      <c r="K51" s="473"/>
      <c r="L51" s="477">
        <v>60</v>
      </c>
      <c r="M51" s="477">
        <v>585720</v>
      </c>
      <c r="N51" s="473">
        <v>1</v>
      </c>
      <c r="O51" s="473">
        <v>9762</v>
      </c>
      <c r="P51" s="477">
        <v>26</v>
      </c>
      <c r="Q51" s="477">
        <v>272142</v>
      </c>
      <c r="R51" s="565">
        <v>0.4646281499692686</v>
      </c>
      <c r="S51" s="478">
        <v>10467</v>
      </c>
    </row>
    <row r="52" spans="1:19" ht="14.4" customHeight="1" x14ac:dyDescent="0.3">
      <c r="A52" s="472" t="s">
        <v>1043</v>
      </c>
      <c r="B52" s="473" t="s">
        <v>1044</v>
      </c>
      <c r="C52" s="473" t="s">
        <v>427</v>
      </c>
      <c r="D52" s="473" t="s">
        <v>1013</v>
      </c>
      <c r="E52" s="473" t="s">
        <v>1045</v>
      </c>
      <c r="F52" s="473" t="s">
        <v>1132</v>
      </c>
      <c r="G52" s="473" t="s">
        <v>1133</v>
      </c>
      <c r="H52" s="477"/>
      <c r="I52" s="477"/>
      <c r="J52" s="473"/>
      <c r="K52" s="473"/>
      <c r="L52" s="477">
        <v>14</v>
      </c>
      <c r="M52" s="477">
        <v>3542</v>
      </c>
      <c r="N52" s="473">
        <v>1</v>
      </c>
      <c r="O52" s="473">
        <v>253</v>
      </c>
      <c r="P52" s="477">
        <v>35</v>
      </c>
      <c r="Q52" s="477">
        <v>8890</v>
      </c>
      <c r="R52" s="565">
        <v>2.5098814229249014</v>
      </c>
      <c r="S52" s="478">
        <v>254</v>
      </c>
    </row>
    <row r="53" spans="1:19" ht="14.4" customHeight="1" x14ac:dyDescent="0.3">
      <c r="A53" s="472" t="s">
        <v>1043</v>
      </c>
      <c r="B53" s="473" t="s">
        <v>1044</v>
      </c>
      <c r="C53" s="473" t="s">
        <v>427</v>
      </c>
      <c r="D53" s="473" t="s">
        <v>1013</v>
      </c>
      <c r="E53" s="473" t="s">
        <v>1045</v>
      </c>
      <c r="F53" s="473" t="s">
        <v>1134</v>
      </c>
      <c r="G53" s="473" t="s">
        <v>1135</v>
      </c>
      <c r="H53" s="477">
        <v>0</v>
      </c>
      <c r="I53" s="477">
        <v>0</v>
      </c>
      <c r="J53" s="473">
        <v>0</v>
      </c>
      <c r="K53" s="473"/>
      <c r="L53" s="477">
        <v>13855</v>
      </c>
      <c r="M53" s="477">
        <v>2438480</v>
      </c>
      <c r="N53" s="473">
        <v>1</v>
      </c>
      <c r="O53" s="473">
        <v>176</v>
      </c>
      <c r="P53" s="477">
        <v>14287</v>
      </c>
      <c r="Q53" s="477">
        <v>2514512</v>
      </c>
      <c r="R53" s="565">
        <v>1.0311800793937207</v>
      </c>
      <c r="S53" s="478">
        <v>176</v>
      </c>
    </row>
    <row r="54" spans="1:19" ht="14.4" customHeight="1" x14ac:dyDescent="0.3">
      <c r="A54" s="472" t="s">
        <v>1043</v>
      </c>
      <c r="B54" s="473" t="s">
        <v>1044</v>
      </c>
      <c r="C54" s="473" t="s">
        <v>427</v>
      </c>
      <c r="D54" s="473" t="s">
        <v>1013</v>
      </c>
      <c r="E54" s="473" t="s">
        <v>1045</v>
      </c>
      <c r="F54" s="473" t="s">
        <v>1136</v>
      </c>
      <c r="G54" s="473" t="s">
        <v>1137</v>
      </c>
      <c r="H54" s="477"/>
      <c r="I54" s="477"/>
      <c r="J54" s="473"/>
      <c r="K54" s="473"/>
      <c r="L54" s="477">
        <v>3568</v>
      </c>
      <c r="M54" s="477">
        <v>303280</v>
      </c>
      <c r="N54" s="473">
        <v>1</v>
      </c>
      <c r="O54" s="473">
        <v>85</v>
      </c>
      <c r="P54" s="477">
        <v>5011</v>
      </c>
      <c r="Q54" s="477">
        <v>430946</v>
      </c>
      <c r="R54" s="565">
        <v>1.420950936428383</v>
      </c>
      <c r="S54" s="478">
        <v>86</v>
      </c>
    </row>
    <row r="55" spans="1:19" ht="14.4" customHeight="1" x14ac:dyDescent="0.3">
      <c r="A55" s="472" t="s">
        <v>1043</v>
      </c>
      <c r="B55" s="473" t="s">
        <v>1044</v>
      </c>
      <c r="C55" s="473" t="s">
        <v>427</v>
      </c>
      <c r="D55" s="473" t="s">
        <v>1013</v>
      </c>
      <c r="E55" s="473" t="s">
        <v>1045</v>
      </c>
      <c r="F55" s="473" t="s">
        <v>1138</v>
      </c>
      <c r="G55" s="473" t="s">
        <v>1139</v>
      </c>
      <c r="H55" s="477"/>
      <c r="I55" s="477"/>
      <c r="J55" s="473"/>
      <c r="K55" s="473"/>
      <c r="L55" s="477">
        <v>2</v>
      </c>
      <c r="M55" s="477">
        <v>356</v>
      </c>
      <c r="N55" s="473">
        <v>1</v>
      </c>
      <c r="O55" s="473">
        <v>178</v>
      </c>
      <c r="P55" s="477"/>
      <c r="Q55" s="477"/>
      <c r="R55" s="565"/>
      <c r="S55" s="478"/>
    </row>
    <row r="56" spans="1:19" ht="14.4" customHeight="1" x14ac:dyDescent="0.3">
      <c r="A56" s="472" t="s">
        <v>1043</v>
      </c>
      <c r="B56" s="473" t="s">
        <v>1044</v>
      </c>
      <c r="C56" s="473" t="s">
        <v>427</v>
      </c>
      <c r="D56" s="473" t="s">
        <v>1013</v>
      </c>
      <c r="E56" s="473" t="s">
        <v>1045</v>
      </c>
      <c r="F56" s="473" t="s">
        <v>1138</v>
      </c>
      <c r="G56" s="473" t="s">
        <v>1140</v>
      </c>
      <c r="H56" s="477"/>
      <c r="I56" s="477"/>
      <c r="J56" s="473"/>
      <c r="K56" s="473"/>
      <c r="L56" s="477"/>
      <c r="M56" s="477"/>
      <c r="N56" s="473"/>
      <c r="O56" s="473"/>
      <c r="P56" s="477">
        <v>1</v>
      </c>
      <c r="Q56" s="477">
        <v>179</v>
      </c>
      <c r="R56" s="565"/>
      <c r="S56" s="478">
        <v>179</v>
      </c>
    </row>
    <row r="57" spans="1:19" ht="14.4" customHeight="1" x14ac:dyDescent="0.3">
      <c r="A57" s="472" t="s">
        <v>1043</v>
      </c>
      <c r="B57" s="473" t="s">
        <v>1044</v>
      </c>
      <c r="C57" s="473" t="s">
        <v>427</v>
      </c>
      <c r="D57" s="473" t="s">
        <v>1013</v>
      </c>
      <c r="E57" s="473" t="s">
        <v>1045</v>
      </c>
      <c r="F57" s="473" t="s">
        <v>1141</v>
      </c>
      <c r="G57" s="473" t="s">
        <v>1142</v>
      </c>
      <c r="H57" s="477"/>
      <c r="I57" s="477"/>
      <c r="J57" s="473"/>
      <c r="K57" s="473"/>
      <c r="L57" s="477">
        <v>354</v>
      </c>
      <c r="M57" s="477">
        <v>60180</v>
      </c>
      <c r="N57" s="473">
        <v>1</v>
      </c>
      <c r="O57" s="473">
        <v>170</v>
      </c>
      <c r="P57" s="477">
        <v>295</v>
      </c>
      <c r="Q57" s="477">
        <v>50150</v>
      </c>
      <c r="R57" s="565">
        <v>0.83333333333333337</v>
      </c>
      <c r="S57" s="478">
        <v>170</v>
      </c>
    </row>
    <row r="58" spans="1:19" ht="14.4" customHeight="1" x14ac:dyDescent="0.3">
      <c r="A58" s="472" t="s">
        <v>1043</v>
      </c>
      <c r="B58" s="473" t="s">
        <v>1044</v>
      </c>
      <c r="C58" s="473" t="s">
        <v>427</v>
      </c>
      <c r="D58" s="473" t="s">
        <v>1013</v>
      </c>
      <c r="E58" s="473" t="s">
        <v>1045</v>
      </c>
      <c r="F58" s="473" t="s">
        <v>1143</v>
      </c>
      <c r="G58" s="473" t="s">
        <v>1144</v>
      </c>
      <c r="H58" s="477"/>
      <c r="I58" s="477"/>
      <c r="J58" s="473"/>
      <c r="K58" s="473"/>
      <c r="L58" s="477">
        <v>172</v>
      </c>
      <c r="M58" s="477">
        <v>4988</v>
      </c>
      <c r="N58" s="473">
        <v>1</v>
      </c>
      <c r="O58" s="473">
        <v>29</v>
      </c>
      <c r="P58" s="477">
        <v>181</v>
      </c>
      <c r="Q58" s="477">
        <v>5318</v>
      </c>
      <c r="R58" s="565">
        <v>1.066158781074579</v>
      </c>
      <c r="S58" s="478">
        <v>29.381215469613259</v>
      </c>
    </row>
    <row r="59" spans="1:19" ht="14.4" customHeight="1" x14ac:dyDescent="0.3">
      <c r="A59" s="472" t="s">
        <v>1043</v>
      </c>
      <c r="B59" s="473" t="s">
        <v>1044</v>
      </c>
      <c r="C59" s="473" t="s">
        <v>427</v>
      </c>
      <c r="D59" s="473" t="s">
        <v>1013</v>
      </c>
      <c r="E59" s="473" t="s">
        <v>1045</v>
      </c>
      <c r="F59" s="473" t="s">
        <v>1145</v>
      </c>
      <c r="G59" s="473"/>
      <c r="H59" s="477"/>
      <c r="I59" s="477"/>
      <c r="J59" s="473"/>
      <c r="K59" s="473"/>
      <c r="L59" s="477">
        <v>99</v>
      </c>
      <c r="M59" s="477">
        <v>100188</v>
      </c>
      <c r="N59" s="473">
        <v>1</v>
      </c>
      <c r="O59" s="473">
        <v>1012</v>
      </c>
      <c r="P59" s="477"/>
      <c r="Q59" s="477"/>
      <c r="R59" s="565"/>
      <c r="S59" s="478"/>
    </row>
    <row r="60" spans="1:19" ht="14.4" customHeight="1" x14ac:dyDescent="0.3">
      <c r="A60" s="472" t="s">
        <v>1043</v>
      </c>
      <c r="B60" s="473" t="s">
        <v>1044</v>
      </c>
      <c r="C60" s="473" t="s">
        <v>427</v>
      </c>
      <c r="D60" s="473" t="s">
        <v>1013</v>
      </c>
      <c r="E60" s="473" t="s">
        <v>1045</v>
      </c>
      <c r="F60" s="473" t="s">
        <v>1145</v>
      </c>
      <c r="G60" s="473" t="s">
        <v>1146</v>
      </c>
      <c r="H60" s="477"/>
      <c r="I60" s="477"/>
      <c r="J60" s="473"/>
      <c r="K60" s="473"/>
      <c r="L60" s="477">
        <v>55</v>
      </c>
      <c r="M60" s="477">
        <v>55660</v>
      </c>
      <c r="N60" s="473">
        <v>1</v>
      </c>
      <c r="O60" s="473">
        <v>1012</v>
      </c>
      <c r="P60" s="477"/>
      <c r="Q60" s="477"/>
      <c r="R60" s="565"/>
      <c r="S60" s="478"/>
    </row>
    <row r="61" spans="1:19" ht="14.4" customHeight="1" x14ac:dyDescent="0.3">
      <c r="A61" s="472" t="s">
        <v>1043</v>
      </c>
      <c r="B61" s="473" t="s">
        <v>1044</v>
      </c>
      <c r="C61" s="473" t="s">
        <v>427</v>
      </c>
      <c r="D61" s="473" t="s">
        <v>1013</v>
      </c>
      <c r="E61" s="473" t="s">
        <v>1045</v>
      </c>
      <c r="F61" s="473" t="s">
        <v>1147</v>
      </c>
      <c r="G61" s="473" t="s">
        <v>1148</v>
      </c>
      <c r="H61" s="477"/>
      <c r="I61" s="477"/>
      <c r="J61" s="473"/>
      <c r="K61" s="473"/>
      <c r="L61" s="477">
        <v>296</v>
      </c>
      <c r="M61" s="477">
        <v>52096</v>
      </c>
      <c r="N61" s="473">
        <v>1</v>
      </c>
      <c r="O61" s="473">
        <v>176</v>
      </c>
      <c r="P61" s="477">
        <v>417</v>
      </c>
      <c r="Q61" s="477">
        <v>73809</v>
      </c>
      <c r="R61" s="565">
        <v>1.4167882371007372</v>
      </c>
      <c r="S61" s="478">
        <v>177</v>
      </c>
    </row>
    <row r="62" spans="1:19" ht="14.4" customHeight="1" x14ac:dyDescent="0.3">
      <c r="A62" s="472" t="s">
        <v>1043</v>
      </c>
      <c r="B62" s="473" t="s">
        <v>1044</v>
      </c>
      <c r="C62" s="473" t="s">
        <v>427</v>
      </c>
      <c r="D62" s="473" t="s">
        <v>1013</v>
      </c>
      <c r="E62" s="473" t="s">
        <v>1045</v>
      </c>
      <c r="F62" s="473" t="s">
        <v>1149</v>
      </c>
      <c r="G62" s="473"/>
      <c r="H62" s="477"/>
      <c r="I62" s="477"/>
      <c r="J62" s="473"/>
      <c r="K62" s="473"/>
      <c r="L62" s="477">
        <v>590</v>
      </c>
      <c r="M62" s="477">
        <v>1355230</v>
      </c>
      <c r="N62" s="473">
        <v>1</v>
      </c>
      <c r="O62" s="473">
        <v>2297</v>
      </c>
      <c r="P62" s="477"/>
      <c r="Q62" s="477"/>
      <c r="R62" s="565"/>
      <c r="S62" s="478"/>
    </row>
    <row r="63" spans="1:19" ht="14.4" customHeight="1" x14ac:dyDescent="0.3">
      <c r="A63" s="472" t="s">
        <v>1043</v>
      </c>
      <c r="B63" s="473" t="s">
        <v>1044</v>
      </c>
      <c r="C63" s="473" t="s">
        <v>427</v>
      </c>
      <c r="D63" s="473" t="s">
        <v>1013</v>
      </c>
      <c r="E63" s="473" t="s">
        <v>1045</v>
      </c>
      <c r="F63" s="473" t="s">
        <v>1149</v>
      </c>
      <c r="G63" s="473" t="s">
        <v>1150</v>
      </c>
      <c r="H63" s="477"/>
      <c r="I63" s="477"/>
      <c r="J63" s="473"/>
      <c r="K63" s="473"/>
      <c r="L63" s="477">
        <v>273</v>
      </c>
      <c r="M63" s="477">
        <v>627081</v>
      </c>
      <c r="N63" s="473">
        <v>1</v>
      </c>
      <c r="O63" s="473">
        <v>2297</v>
      </c>
      <c r="P63" s="477"/>
      <c r="Q63" s="477"/>
      <c r="R63" s="565"/>
      <c r="S63" s="478"/>
    </row>
    <row r="64" spans="1:19" ht="14.4" customHeight="1" x14ac:dyDescent="0.3">
      <c r="A64" s="472" t="s">
        <v>1043</v>
      </c>
      <c r="B64" s="473" t="s">
        <v>1044</v>
      </c>
      <c r="C64" s="473" t="s">
        <v>427</v>
      </c>
      <c r="D64" s="473" t="s">
        <v>1013</v>
      </c>
      <c r="E64" s="473" t="s">
        <v>1045</v>
      </c>
      <c r="F64" s="473" t="s">
        <v>1151</v>
      </c>
      <c r="G64" s="473" t="s">
        <v>1152</v>
      </c>
      <c r="H64" s="477"/>
      <c r="I64" s="477"/>
      <c r="J64" s="473"/>
      <c r="K64" s="473"/>
      <c r="L64" s="477"/>
      <c r="M64" s="477"/>
      <c r="N64" s="473"/>
      <c r="O64" s="473"/>
      <c r="P64" s="477">
        <v>2</v>
      </c>
      <c r="Q64" s="477">
        <v>718</v>
      </c>
      <c r="R64" s="565"/>
      <c r="S64" s="478">
        <v>359</v>
      </c>
    </row>
    <row r="65" spans="1:19" ht="14.4" customHeight="1" x14ac:dyDescent="0.3">
      <c r="A65" s="472" t="s">
        <v>1043</v>
      </c>
      <c r="B65" s="473" t="s">
        <v>1044</v>
      </c>
      <c r="C65" s="473" t="s">
        <v>427</v>
      </c>
      <c r="D65" s="473" t="s">
        <v>1013</v>
      </c>
      <c r="E65" s="473" t="s">
        <v>1045</v>
      </c>
      <c r="F65" s="473" t="s">
        <v>1151</v>
      </c>
      <c r="G65" s="473" t="s">
        <v>1153</v>
      </c>
      <c r="H65" s="477"/>
      <c r="I65" s="477"/>
      <c r="J65" s="473"/>
      <c r="K65" s="473"/>
      <c r="L65" s="477"/>
      <c r="M65" s="477"/>
      <c r="N65" s="473"/>
      <c r="O65" s="473"/>
      <c r="P65" s="477">
        <v>1</v>
      </c>
      <c r="Q65" s="477">
        <v>359</v>
      </c>
      <c r="R65" s="565"/>
      <c r="S65" s="478">
        <v>359</v>
      </c>
    </row>
    <row r="66" spans="1:19" ht="14.4" customHeight="1" x14ac:dyDescent="0.3">
      <c r="A66" s="472" t="s">
        <v>1043</v>
      </c>
      <c r="B66" s="473" t="s">
        <v>1044</v>
      </c>
      <c r="C66" s="473" t="s">
        <v>427</v>
      </c>
      <c r="D66" s="473" t="s">
        <v>1013</v>
      </c>
      <c r="E66" s="473" t="s">
        <v>1045</v>
      </c>
      <c r="F66" s="473" t="s">
        <v>1154</v>
      </c>
      <c r="G66" s="473" t="s">
        <v>1155</v>
      </c>
      <c r="H66" s="477"/>
      <c r="I66" s="477"/>
      <c r="J66" s="473"/>
      <c r="K66" s="473"/>
      <c r="L66" s="477">
        <v>1188</v>
      </c>
      <c r="M66" s="477">
        <v>313632</v>
      </c>
      <c r="N66" s="473">
        <v>1</v>
      </c>
      <c r="O66" s="473">
        <v>264</v>
      </c>
      <c r="P66" s="477">
        <v>1426</v>
      </c>
      <c r="Q66" s="477">
        <v>376464</v>
      </c>
      <c r="R66" s="565">
        <v>1.2003367003367003</v>
      </c>
      <c r="S66" s="478">
        <v>264</v>
      </c>
    </row>
    <row r="67" spans="1:19" ht="14.4" customHeight="1" x14ac:dyDescent="0.3">
      <c r="A67" s="472" t="s">
        <v>1043</v>
      </c>
      <c r="B67" s="473" t="s">
        <v>1044</v>
      </c>
      <c r="C67" s="473" t="s">
        <v>427</v>
      </c>
      <c r="D67" s="473" t="s">
        <v>1013</v>
      </c>
      <c r="E67" s="473" t="s">
        <v>1045</v>
      </c>
      <c r="F67" s="473" t="s">
        <v>1156</v>
      </c>
      <c r="G67" s="473" t="s">
        <v>1157</v>
      </c>
      <c r="H67" s="477"/>
      <c r="I67" s="477"/>
      <c r="J67" s="473"/>
      <c r="K67" s="473"/>
      <c r="L67" s="477">
        <v>124</v>
      </c>
      <c r="M67" s="477">
        <v>264244</v>
      </c>
      <c r="N67" s="473">
        <v>1</v>
      </c>
      <c r="O67" s="473">
        <v>2131</v>
      </c>
      <c r="P67" s="477">
        <v>363</v>
      </c>
      <c r="Q67" s="477">
        <v>774642</v>
      </c>
      <c r="R67" s="565">
        <v>2.9315405458591304</v>
      </c>
      <c r="S67" s="478">
        <v>2134</v>
      </c>
    </row>
    <row r="68" spans="1:19" ht="14.4" customHeight="1" x14ac:dyDescent="0.3">
      <c r="A68" s="472" t="s">
        <v>1043</v>
      </c>
      <c r="B68" s="473" t="s">
        <v>1044</v>
      </c>
      <c r="C68" s="473" t="s">
        <v>427</v>
      </c>
      <c r="D68" s="473" t="s">
        <v>1013</v>
      </c>
      <c r="E68" s="473" t="s">
        <v>1045</v>
      </c>
      <c r="F68" s="473" t="s">
        <v>1156</v>
      </c>
      <c r="G68" s="473" t="s">
        <v>1158</v>
      </c>
      <c r="H68" s="477"/>
      <c r="I68" s="477"/>
      <c r="J68" s="473"/>
      <c r="K68" s="473"/>
      <c r="L68" s="477">
        <v>1509</v>
      </c>
      <c r="M68" s="477">
        <v>3215679</v>
      </c>
      <c r="N68" s="473">
        <v>1</v>
      </c>
      <c r="O68" s="473">
        <v>2131</v>
      </c>
      <c r="P68" s="477">
        <v>1297</v>
      </c>
      <c r="Q68" s="477">
        <v>2767798</v>
      </c>
      <c r="R68" s="565">
        <v>0.86071961784742823</v>
      </c>
      <c r="S68" s="478">
        <v>2134</v>
      </c>
    </row>
    <row r="69" spans="1:19" ht="14.4" customHeight="1" x14ac:dyDescent="0.3">
      <c r="A69" s="472" t="s">
        <v>1043</v>
      </c>
      <c r="B69" s="473" t="s">
        <v>1044</v>
      </c>
      <c r="C69" s="473" t="s">
        <v>427</v>
      </c>
      <c r="D69" s="473" t="s">
        <v>1013</v>
      </c>
      <c r="E69" s="473" t="s">
        <v>1045</v>
      </c>
      <c r="F69" s="473" t="s">
        <v>1159</v>
      </c>
      <c r="G69" s="473" t="s">
        <v>1160</v>
      </c>
      <c r="H69" s="477"/>
      <c r="I69" s="477"/>
      <c r="J69" s="473"/>
      <c r="K69" s="473"/>
      <c r="L69" s="477">
        <v>4</v>
      </c>
      <c r="M69" s="477">
        <v>968</v>
      </c>
      <c r="N69" s="473">
        <v>1</v>
      </c>
      <c r="O69" s="473">
        <v>242</v>
      </c>
      <c r="P69" s="477">
        <v>15</v>
      </c>
      <c r="Q69" s="477">
        <v>3645</v>
      </c>
      <c r="R69" s="565">
        <v>3.7654958677685952</v>
      </c>
      <c r="S69" s="478">
        <v>243</v>
      </c>
    </row>
    <row r="70" spans="1:19" ht="14.4" customHeight="1" x14ac:dyDescent="0.3">
      <c r="A70" s="472" t="s">
        <v>1043</v>
      </c>
      <c r="B70" s="473" t="s">
        <v>1044</v>
      </c>
      <c r="C70" s="473" t="s">
        <v>427</v>
      </c>
      <c r="D70" s="473" t="s">
        <v>1013</v>
      </c>
      <c r="E70" s="473" t="s">
        <v>1045</v>
      </c>
      <c r="F70" s="473" t="s">
        <v>1161</v>
      </c>
      <c r="G70" s="473" t="s">
        <v>1162</v>
      </c>
      <c r="H70" s="477"/>
      <c r="I70" s="477"/>
      <c r="J70" s="473"/>
      <c r="K70" s="473"/>
      <c r="L70" s="477">
        <v>14</v>
      </c>
      <c r="M70" s="477">
        <v>5936</v>
      </c>
      <c r="N70" s="473">
        <v>1</v>
      </c>
      <c r="O70" s="473">
        <v>424</v>
      </c>
      <c r="P70" s="477">
        <v>6</v>
      </c>
      <c r="Q70" s="477">
        <v>2556</v>
      </c>
      <c r="R70" s="565">
        <v>0.43059299191374661</v>
      </c>
      <c r="S70" s="478">
        <v>426</v>
      </c>
    </row>
    <row r="71" spans="1:19" ht="14.4" customHeight="1" x14ac:dyDescent="0.3">
      <c r="A71" s="472" t="s">
        <v>1043</v>
      </c>
      <c r="B71" s="473" t="s">
        <v>1044</v>
      </c>
      <c r="C71" s="473" t="s">
        <v>427</v>
      </c>
      <c r="D71" s="473" t="s">
        <v>1013</v>
      </c>
      <c r="E71" s="473" t="s">
        <v>1045</v>
      </c>
      <c r="F71" s="473" t="s">
        <v>1165</v>
      </c>
      <c r="G71" s="473" t="s">
        <v>1051</v>
      </c>
      <c r="H71" s="477"/>
      <c r="I71" s="477"/>
      <c r="J71" s="473"/>
      <c r="K71" s="473"/>
      <c r="L71" s="477">
        <v>52</v>
      </c>
      <c r="M71" s="477">
        <v>1924</v>
      </c>
      <c r="N71" s="473">
        <v>1</v>
      </c>
      <c r="O71" s="473">
        <v>37</v>
      </c>
      <c r="P71" s="477"/>
      <c r="Q71" s="477"/>
      <c r="R71" s="565"/>
      <c r="S71" s="478"/>
    </row>
    <row r="72" spans="1:19" ht="14.4" customHeight="1" x14ac:dyDescent="0.3">
      <c r="A72" s="472" t="s">
        <v>1043</v>
      </c>
      <c r="B72" s="473" t="s">
        <v>1044</v>
      </c>
      <c r="C72" s="473" t="s">
        <v>427</v>
      </c>
      <c r="D72" s="473" t="s">
        <v>1013</v>
      </c>
      <c r="E72" s="473" t="s">
        <v>1045</v>
      </c>
      <c r="F72" s="473" t="s">
        <v>1166</v>
      </c>
      <c r="G72" s="473" t="s">
        <v>1167</v>
      </c>
      <c r="H72" s="477"/>
      <c r="I72" s="477"/>
      <c r="J72" s="473"/>
      <c r="K72" s="473"/>
      <c r="L72" s="477">
        <v>11</v>
      </c>
      <c r="M72" s="477">
        <v>57420</v>
      </c>
      <c r="N72" s="473">
        <v>1</v>
      </c>
      <c r="O72" s="473">
        <v>5220</v>
      </c>
      <c r="P72" s="477">
        <v>11</v>
      </c>
      <c r="Q72" s="477">
        <v>57519</v>
      </c>
      <c r="R72" s="565">
        <v>1.0017241379310344</v>
      </c>
      <c r="S72" s="478">
        <v>5229</v>
      </c>
    </row>
    <row r="73" spans="1:19" ht="14.4" customHeight="1" x14ac:dyDescent="0.3">
      <c r="A73" s="472" t="s">
        <v>1043</v>
      </c>
      <c r="B73" s="473" t="s">
        <v>1044</v>
      </c>
      <c r="C73" s="473" t="s">
        <v>427</v>
      </c>
      <c r="D73" s="473" t="s">
        <v>1013</v>
      </c>
      <c r="E73" s="473" t="s">
        <v>1045</v>
      </c>
      <c r="F73" s="473" t="s">
        <v>1168</v>
      </c>
      <c r="G73" s="473" t="s">
        <v>1170</v>
      </c>
      <c r="H73" s="477"/>
      <c r="I73" s="477"/>
      <c r="J73" s="473"/>
      <c r="K73" s="473"/>
      <c r="L73" s="477">
        <v>1</v>
      </c>
      <c r="M73" s="477">
        <v>1057</v>
      </c>
      <c r="N73" s="473">
        <v>1</v>
      </c>
      <c r="O73" s="473">
        <v>1057</v>
      </c>
      <c r="P73" s="477"/>
      <c r="Q73" s="477"/>
      <c r="R73" s="565"/>
      <c r="S73" s="478"/>
    </row>
    <row r="74" spans="1:19" ht="14.4" customHeight="1" x14ac:dyDescent="0.3">
      <c r="A74" s="472" t="s">
        <v>1043</v>
      </c>
      <c r="B74" s="473" t="s">
        <v>1044</v>
      </c>
      <c r="C74" s="473" t="s">
        <v>427</v>
      </c>
      <c r="D74" s="473" t="s">
        <v>1013</v>
      </c>
      <c r="E74" s="473" t="s">
        <v>1045</v>
      </c>
      <c r="F74" s="473" t="s">
        <v>1171</v>
      </c>
      <c r="G74" s="473" t="s">
        <v>1172</v>
      </c>
      <c r="H74" s="477"/>
      <c r="I74" s="477"/>
      <c r="J74" s="473"/>
      <c r="K74" s="473"/>
      <c r="L74" s="477">
        <v>251</v>
      </c>
      <c r="M74" s="477">
        <v>72539</v>
      </c>
      <c r="N74" s="473">
        <v>1</v>
      </c>
      <c r="O74" s="473">
        <v>289</v>
      </c>
      <c r="P74" s="477">
        <v>338</v>
      </c>
      <c r="Q74" s="477">
        <v>97682</v>
      </c>
      <c r="R74" s="565">
        <v>1.346613545816733</v>
      </c>
      <c r="S74" s="478">
        <v>289</v>
      </c>
    </row>
    <row r="75" spans="1:19" ht="14.4" customHeight="1" x14ac:dyDescent="0.3">
      <c r="A75" s="472" t="s">
        <v>1043</v>
      </c>
      <c r="B75" s="473" t="s">
        <v>1044</v>
      </c>
      <c r="C75" s="473" t="s">
        <v>427</v>
      </c>
      <c r="D75" s="473" t="s">
        <v>1013</v>
      </c>
      <c r="E75" s="473" t="s">
        <v>1045</v>
      </c>
      <c r="F75" s="473" t="s">
        <v>1173</v>
      </c>
      <c r="G75" s="473" t="s">
        <v>1175</v>
      </c>
      <c r="H75" s="477"/>
      <c r="I75" s="477"/>
      <c r="J75" s="473"/>
      <c r="K75" s="473"/>
      <c r="L75" s="477">
        <v>13</v>
      </c>
      <c r="M75" s="477">
        <v>14274</v>
      </c>
      <c r="N75" s="473">
        <v>1</v>
      </c>
      <c r="O75" s="473">
        <v>1098</v>
      </c>
      <c r="P75" s="477">
        <v>4</v>
      </c>
      <c r="Q75" s="477">
        <v>4408</v>
      </c>
      <c r="R75" s="565">
        <v>0.30881322684601376</v>
      </c>
      <c r="S75" s="478">
        <v>1102</v>
      </c>
    </row>
    <row r="76" spans="1:19" ht="14.4" customHeight="1" x14ac:dyDescent="0.3">
      <c r="A76" s="472" t="s">
        <v>1043</v>
      </c>
      <c r="B76" s="473" t="s">
        <v>1044</v>
      </c>
      <c r="C76" s="473" t="s">
        <v>427</v>
      </c>
      <c r="D76" s="473" t="s">
        <v>1013</v>
      </c>
      <c r="E76" s="473" t="s">
        <v>1045</v>
      </c>
      <c r="F76" s="473" t="s">
        <v>1176</v>
      </c>
      <c r="G76" s="473" t="s">
        <v>1177</v>
      </c>
      <c r="H76" s="477"/>
      <c r="I76" s="477"/>
      <c r="J76" s="473"/>
      <c r="K76" s="473"/>
      <c r="L76" s="477">
        <v>99</v>
      </c>
      <c r="M76" s="477">
        <v>10593</v>
      </c>
      <c r="N76" s="473">
        <v>1</v>
      </c>
      <c r="O76" s="473">
        <v>107</v>
      </c>
      <c r="P76" s="477">
        <v>175</v>
      </c>
      <c r="Q76" s="477">
        <v>18900</v>
      </c>
      <c r="R76" s="565">
        <v>1.7841971112999151</v>
      </c>
      <c r="S76" s="478">
        <v>108</v>
      </c>
    </row>
    <row r="77" spans="1:19" ht="14.4" customHeight="1" x14ac:dyDescent="0.3">
      <c r="A77" s="472" t="s">
        <v>1043</v>
      </c>
      <c r="B77" s="473" t="s">
        <v>1044</v>
      </c>
      <c r="C77" s="473" t="s">
        <v>427</v>
      </c>
      <c r="D77" s="473" t="s">
        <v>1013</v>
      </c>
      <c r="E77" s="473" t="s">
        <v>1045</v>
      </c>
      <c r="F77" s="473" t="s">
        <v>1178</v>
      </c>
      <c r="G77" s="473" t="s">
        <v>1179</v>
      </c>
      <c r="H77" s="477"/>
      <c r="I77" s="477"/>
      <c r="J77" s="473"/>
      <c r="K77" s="473"/>
      <c r="L77" s="477">
        <v>10</v>
      </c>
      <c r="M77" s="477">
        <v>3140</v>
      </c>
      <c r="N77" s="473">
        <v>1</v>
      </c>
      <c r="O77" s="473">
        <v>314</v>
      </c>
      <c r="P77" s="477">
        <v>2</v>
      </c>
      <c r="Q77" s="477">
        <v>630</v>
      </c>
      <c r="R77" s="565">
        <v>0.20063694267515925</v>
      </c>
      <c r="S77" s="478">
        <v>315</v>
      </c>
    </row>
    <row r="78" spans="1:19" ht="14.4" customHeight="1" x14ac:dyDescent="0.3">
      <c r="A78" s="472" t="s">
        <v>1043</v>
      </c>
      <c r="B78" s="473" t="s">
        <v>1044</v>
      </c>
      <c r="C78" s="473" t="s">
        <v>427</v>
      </c>
      <c r="D78" s="473" t="s">
        <v>1013</v>
      </c>
      <c r="E78" s="473" t="s">
        <v>1045</v>
      </c>
      <c r="F78" s="473" t="s">
        <v>1178</v>
      </c>
      <c r="G78" s="473" t="s">
        <v>1180</v>
      </c>
      <c r="H78" s="477"/>
      <c r="I78" s="477"/>
      <c r="J78" s="473"/>
      <c r="K78" s="473"/>
      <c r="L78" s="477">
        <v>6</v>
      </c>
      <c r="M78" s="477">
        <v>1884</v>
      </c>
      <c r="N78" s="473">
        <v>1</v>
      </c>
      <c r="O78" s="473">
        <v>314</v>
      </c>
      <c r="P78" s="477">
        <v>7</v>
      </c>
      <c r="Q78" s="477">
        <v>2205</v>
      </c>
      <c r="R78" s="565">
        <v>1.1703821656050954</v>
      </c>
      <c r="S78" s="478">
        <v>315</v>
      </c>
    </row>
    <row r="79" spans="1:19" ht="14.4" customHeight="1" x14ac:dyDescent="0.3">
      <c r="A79" s="472" t="s">
        <v>1043</v>
      </c>
      <c r="B79" s="473" t="s">
        <v>1044</v>
      </c>
      <c r="C79" s="473" t="s">
        <v>427</v>
      </c>
      <c r="D79" s="473" t="s">
        <v>1013</v>
      </c>
      <c r="E79" s="473" t="s">
        <v>1045</v>
      </c>
      <c r="F79" s="473" t="s">
        <v>1181</v>
      </c>
      <c r="G79" s="473" t="s">
        <v>1182</v>
      </c>
      <c r="H79" s="477"/>
      <c r="I79" s="477"/>
      <c r="J79" s="473"/>
      <c r="K79" s="473"/>
      <c r="L79" s="477">
        <v>191</v>
      </c>
      <c r="M79" s="477">
        <v>0</v>
      </c>
      <c r="N79" s="473"/>
      <c r="O79" s="473">
        <v>0</v>
      </c>
      <c r="P79" s="477">
        <v>143</v>
      </c>
      <c r="Q79" s="477">
        <v>0</v>
      </c>
      <c r="R79" s="565"/>
      <c r="S79" s="478">
        <v>0</v>
      </c>
    </row>
    <row r="80" spans="1:19" ht="14.4" customHeight="1" x14ac:dyDescent="0.3">
      <c r="A80" s="472" t="s">
        <v>1043</v>
      </c>
      <c r="B80" s="473" t="s">
        <v>1044</v>
      </c>
      <c r="C80" s="473" t="s">
        <v>427</v>
      </c>
      <c r="D80" s="473" t="s">
        <v>1013</v>
      </c>
      <c r="E80" s="473" t="s">
        <v>1045</v>
      </c>
      <c r="F80" s="473" t="s">
        <v>1181</v>
      </c>
      <c r="G80" s="473" t="s">
        <v>1183</v>
      </c>
      <c r="H80" s="477"/>
      <c r="I80" s="477"/>
      <c r="J80" s="473"/>
      <c r="K80" s="473"/>
      <c r="L80" s="477">
        <v>18</v>
      </c>
      <c r="M80" s="477">
        <v>0</v>
      </c>
      <c r="N80" s="473"/>
      <c r="O80" s="473">
        <v>0</v>
      </c>
      <c r="P80" s="477">
        <v>153</v>
      </c>
      <c r="Q80" s="477">
        <v>0</v>
      </c>
      <c r="R80" s="565"/>
      <c r="S80" s="478">
        <v>0</v>
      </c>
    </row>
    <row r="81" spans="1:19" ht="14.4" customHeight="1" x14ac:dyDescent="0.3">
      <c r="A81" s="472" t="s">
        <v>1043</v>
      </c>
      <c r="B81" s="473" t="s">
        <v>1044</v>
      </c>
      <c r="C81" s="473" t="s">
        <v>427</v>
      </c>
      <c r="D81" s="473" t="s">
        <v>1013</v>
      </c>
      <c r="E81" s="473" t="s">
        <v>1045</v>
      </c>
      <c r="F81" s="473" t="s">
        <v>1184</v>
      </c>
      <c r="G81" s="473" t="s">
        <v>1185</v>
      </c>
      <c r="H81" s="477"/>
      <c r="I81" s="477"/>
      <c r="J81" s="473"/>
      <c r="K81" s="473"/>
      <c r="L81" s="477">
        <v>60</v>
      </c>
      <c r="M81" s="477">
        <v>0</v>
      </c>
      <c r="N81" s="473"/>
      <c r="O81" s="473">
        <v>0</v>
      </c>
      <c r="P81" s="477">
        <v>92</v>
      </c>
      <c r="Q81" s="477">
        <v>0</v>
      </c>
      <c r="R81" s="565"/>
      <c r="S81" s="478">
        <v>0</v>
      </c>
    </row>
    <row r="82" spans="1:19" ht="14.4" customHeight="1" x14ac:dyDescent="0.3">
      <c r="A82" s="472" t="s">
        <v>1043</v>
      </c>
      <c r="B82" s="473" t="s">
        <v>1044</v>
      </c>
      <c r="C82" s="473" t="s">
        <v>427</v>
      </c>
      <c r="D82" s="473" t="s">
        <v>1013</v>
      </c>
      <c r="E82" s="473" t="s">
        <v>1045</v>
      </c>
      <c r="F82" s="473" t="s">
        <v>1184</v>
      </c>
      <c r="G82" s="473" t="s">
        <v>1186</v>
      </c>
      <c r="H82" s="477"/>
      <c r="I82" s="477"/>
      <c r="J82" s="473"/>
      <c r="K82" s="473"/>
      <c r="L82" s="477">
        <v>19</v>
      </c>
      <c r="M82" s="477">
        <v>0</v>
      </c>
      <c r="N82" s="473"/>
      <c r="O82" s="473">
        <v>0</v>
      </c>
      <c r="P82" s="477">
        <v>14</v>
      </c>
      <c r="Q82" s="477">
        <v>0</v>
      </c>
      <c r="R82" s="565"/>
      <c r="S82" s="478">
        <v>0</v>
      </c>
    </row>
    <row r="83" spans="1:19" ht="14.4" customHeight="1" x14ac:dyDescent="0.3">
      <c r="A83" s="472" t="s">
        <v>1043</v>
      </c>
      <c r="B83" s="473" t="s">
        <v>1044</v>
      </c>
      <c r="C83" s="473" t="s">
        <v>427</v>
      </c>
      <c r="D83" s="473" t="s">
        <v>1013</v>
      </c>
      <c r="E83" s="473" t="s">
        <v>1045</v>
      </c>
      <c r="F83" s="473" t="s">
        <v>1187</v>
      </c>
      <c r="G83" s="473" t="s">
        <v>1188</v>
      </c>
      <c r="H83" s="477"/>
      <c r="I83" s="477"/>
      <c r="J83" s="473"/>
      <c r="K83" s="473"/>
      <c r="L83" s="477"/>
      <c r="M83" s="477"/>
      <c r="N83" s="473"/>
      <c r="O83" s="473"/>
      <c r="P83" s="477">
        <v>480</v>
      </c>
      <c r="Q83" s="477">
        <v>2293920</v>
      </c>
      <c r="R83" s="565"/>
      <c r="S83" s="478">
        <v>4779</v>
      </c>
    </row>
    <row r="84" spans="1:19" ht="14.4" customHeight="1" x14ac:dyDescent="0.3">
      <c r="A84" s="472" t="s">
        <v>1043</v>
      </c>
      <c r="B84" s="473" t="s">
        <v>1044</v>
      </c>
      <c r="C84" s="473" t="s">
        <v>427</v>
      </c>
      <c r="D84" s="473" t="s">
        <v>1013</v>
      </c>
      <c r="E84" s="473" t="s">
        <v>1045</v>
      </c>
      <c r="F84" s="473" t="s">
        <v>1189</v>
      </c>
      <c r="G84" s="473" t="s">
        <v>1190</v>
      </c>
      <c r="H84" s="477"/>
      <c r="I84" s="477"/>
      <c r="J84" s="473"/>
      <c r="K84" s="473"/>
      <c r="L84" s="477"/>
      <c r="M84" s="477"/>
      <c r="N84" s="473"/>
      <c r="O84" s="473"/>
      <c r="P84" s="477">
        <v>158</v>
      </c>
      <c r="Q84" s="477">
        <v>96222</v>
      </c>
      <c r="R84" s="565"/>
      <c r="S84" s="478">
        <v>609</v>
      </c>
    </row>
    <row r="85" spans="1:19" ht="14.4" customHeight="1" x14ac:dyDescent="0.3">
      <c r="A85" s="472" t="s">
        <v>1043</v>
      </c>
      <c r="B85" s="473" t="s">
        <v>1044</v>
      </c>
      <c r="C85" s="473" t="s">
        <v>427</v>
      </c>
      <c r="D85" s="473" t="s">
        <v>1013</v>
      </c>
      <c r="E85" s="473" t="s">
        <v>1045</v>
      </c>
      <c r="F85" s="473" t="s">
        <v>1191</v>
      </c>
      <c r="G85" s="473" t="s">
        <v>1192</v>
      </c>
      <c r="H85" s="477"/>
      <c r="I85" s="477"/>
      <c r="J85" s="473"/>
      <c r="K85" s="473"/>
      <c r="L85" s="477"/>
      <c r="M85" s="477"/>
      <c r="N85" s="473"/>
      <c r="O85" s="473"/>
      <c r="P85" s="477">
        <v>177</v>
      </c>
      <c r="Q85" s="477">
        <v>502680</v>
      </c>
      <c r="R85" s="565"/>
      <c r="S85" s="478">
        <v>2840</v>
      </c>
    </row>
    <row r="86" spans="1:19" ht="14.4" customHeight="1" x14ac:dyDescent="0.3">
      <c r="A86" s="472" t="s">
        <v>1043</v>
      </c>
      <c r="B86" s="473" t="s">
        <v>1044</v>
      </c>
      <c r="C86" s="473" t="s">
        <v>427</v>
      </c>
      <c r="D86" s="473" t="s">
        <v>1013</v>
      </c>
      <c r="E86" s="473" t="s">
        <v>1045</v>
      </c>
      <c r="F86" s="473" t="s">
        <v>1193</v>
      </c>
      <c r="G86" s="473" t="s">
        <v>1194</v>
      </c>
      <c r="H86" s="477"/>
      <c r="I86" s="477"/>
      <c r="J86" s="473"/>
      <c r="K86" s="473"/>
      <c r="L86" s="477"/>
      <c r="M86" s="477"/>
      <c r="N86" s="473"/>
      <c r="O86" s="473"/>
      <c r="P86" s="477">
        <v>56</v>
      </c>
      <c r="Q86" s="477">
        <v>424190</v>
      </c>
      <c r="R86" s="565"/>
      <c r="S86" s="478">
        <v>7574.8214285714284</v>
      </c>
    </row>
    <row r="87" spans="1:19" ht="14.4" customHeight="1" x14ac:dyDescent="0.3">
      <c r="A87" s="472" t="s">
        <v>1043</v>
      </c>
      <c r="B87" s="473" t="s">
        <v>1044</v>
      </c>
      <c r="C87" s="473" t="s">
        <v>427</v>
      </c>
      <c r="D87" s="473" t="s">
        <v>1013</v>
      </c>
      <c r="E87" s="473" t="s">
        <v>1045</v>
      </c>
      <c r="F87" s="473" t="s">
        <v>1195</v>
      </c>
      <c r="G87" s="473" t="s">
        <v>1196</v>
      </c>
      <c r="H87" s="477"/>
      <c r="I87" s="477"/>
      <c r="J87" s="473"/>
      <c r="K87" s="473"/>
      <c r="L87" s="477"/>
      <c r="M87" s="477"/>
      <c r="N87" s="473"/>
      <c r="O87" s="473"/>
      <c r="P87" s="477">
        <v>26</v>
      </c>
      <c r="Q87" s="477">
        <v>416182</v>
      </c>
      <c r="R87" s="565"/>
      <c r="S87" s="478">
        <v>16007</v>
      </c>
    </row>
    <row r="88" spans="1:19" ht="14.4" customHeight="1" x14ac:dyDescent="0.3">
      <c r="A88" s="472" t="s">
        <v>1043</v>
      </c>
      <c r="B88" s="473" t="s">
        <v>1044</v>
      </c>
      <c r="C88" s="473" t="s">
        <v>427</v>
      </c>
      <c r="D88" s="473" t="s">
        <v>1013</v>
      </c>
      <c r="E88" s="473" t="s">
        <v>1045</v>
      </c>
      <c r="F88" s="473" t="s">
        <v>1197</v>
      </c>
      <c r="G88" s="473" t="s">
        <v>1198</v>
      </c>
      <c r="H88" s="477"/>
      <c r="I88" s="477"/>
      <c r="J88" s="473"/>
      <c r="K88" s="473"/>
      <c r="L88" s="477"/>
      <c r="M88" s="477"/>
      <c r="N88" s="473"/>
      <c r="O88" s="473"/>
      <c r="P88" s="477">
        <v>40</v>
      </c>
      <c r="Q88" s="477">
        <v>399440</v>
      </c>
      <c r="R88" s="565"/>
      <c r="S88" s="478">
        <v>9986</v>
      </c>
    </row>
    <row r="89" spans="1:19" ht="14.4" customHeight="1" x14ac:dyDescent="0.3">
      <c r="A89" s="472" t="s">
        <v>1043</v>
      </c>
      <c r="B89" s="473" t="s">
        <v>1044</v>
      </c>
      <c r="C89" s="473" t="s">
        <v>427</v>
      </c>
      <c r="D89" s="473" t="s">
        <v>1013</v>
      </c>
      <c r="E89" s="473" t="s">
        <v>1045</v>
      </c>
      <c r="F89" s="473" t="s">
        <v>1199</v>
      </c>
      <c r="G89" s="473" t="s">
        <v>1200</v>
      </c>
      <c r="H89" s="477"/>
      <c r="I89" s="477"/>
      <c r="J89" s="473"/>
      <c r="K89" s="473"/>
      <c r="L89" s="477"/>
      <c r="M89" s="477"/>
      <c r="N89" s="473"/>
      <c r="O89" s="473"/>
      <c r="P89" s="477">
        <v>1</v>
      </c>
      <c r="Q89" s="477">
        <v>517</v>
      </c>
      <c r="R89" s="565"/>
      <c r="S89" s="478">
        <v>517</v>
      </c>
    </row>
    <row r="90" spans="1:19" ht="14.4" customHeight="1" x14ac:dyDescent="0.3">
      <c r="A90" s="472" t="s">
        <v>1043</v>
      </c>
      <c r="B90" s="473" t="s">
        <v>1044</v>
      </c>
      <c r="C90" s="473" t="s">
        <v>427</v>
      </c>
      <c r="D90" s="473" t="s">
        <v>1018</v>
      </c>
      <c r="E90" s="473" t="s">
        <v>1045</v>
      </c>
      <c r="F90" s="473" t="s">
        <v>1048</v>
      </c>
      <c r="G90" s="473" t="s">
        <v>1049</v>
      </c>
      <c r="H90" s="477">
        <v>1</v>
      </c>
      <c r="I90" s="477">
        <v>231</v>
      </c>
      <c r="J90" s="473"/>
      <c r="K90" s="473">
        <v>231</v>
      </c>
      <c r="L90" s="477"/>
      <c r="M90" s="477"/>
      <c r="N90" s="473"/>
      <c r="O90" s="473"/>
      <c r="P90" s="477"/>
      <c r="Q90" s="477"/>
      <c r="R90" s="565"/>
      <c r="S90" s="478"/>
    </row>
    <row r="91" spans="1:19" ht="14.4" customHeight="1" x14ac:dyDescent="0.3">
      <c r="A91" s="472" t="s">
        <v>1043</v>
      </c>
      <c r="B91" s="473" t="s">
        <v>1044</v>
      </c>
      <c r="C91" s="473" t="s">
        <v>427</v>
      </c>
      <c r="D91" s="473" t="s">
        <v>1018</v>
      </c>
      <c r="E91" s="473" t="s">
        <v>1045</v>
      </c>
      <c r="F91" s="473" t="s">
        <v>1050</v>
      </c>
      <c r="G91" s="473" t="s">
        <v>1051</v>
      </c>
      <c r="H91" s="477">
        <v>841</v>
      </c>
      <c r="I91" s="477">
        <v>48778</v>
      </c>
      <c r="J91" s="473">
        <v>93.444444444444443</v>
      </c>
      <c r="K91" s="473">
        <v>58</v>
      </c>
      <c r="L91" s="477">
        <v>9</v>
      </c>
      <c r="M91" s="477">
        <v>522</v>
      </c>
      <c r="N91" s="473">
        <v>1</v>
      </c>
      <c r="O91" s="473">
        <v>58</v>
      </c>
      <c r="P91" s="477">
        <v>1</v>
      </c>
      <c r="Q91" s="477">
        <v>58</v>
      </c>
      <c r="R91" s="565">
        <v>0.1111111111111111</v>
      </c>
      <c r="S91" s="478">
        <v>58</v>
      </c>
    </row>
    <row r="92" spans="1:19" ht="14.4" customHeight="1" x14ac:dyDescent="0.3">
      <c r="A92" s="472" t="s">
        <v>1043</v>
      </c>
      <c r="B92" s="473" t="s">
        <v>1044</v>
      </c>
      <c r="C92" s="473" t="s">
        <v>427</v>
      </c>
      <c r="D92" s="473" t="s">
        <v>1018</v>
      </c>
      <c r="E92" s="473" t="s">
        <v>1045</v>
      </c>
      <c r="F92" s="473" t="s">
        <v>1052</v>
      </c>
      <c r="G92" s="473" t="s">
        <v>1053</v>
      </c>
      <c r="H92" s="477">
        <v>52</v>
      </c>
      <c r="I92" s="477">
        <v>6812</v>
      </c>
      <c r="J92" s="473">
        <v>13</v>
      </c>
      <c r="K92" s="473">
        <v>131</v>
      </c>
      <c r="L92" s="477">
        <v>4</v>
      </c>
      <c r="M92" s="477">
        <v>524</v>
      </c>
      <c r="N92" s="473">
        <v>1</v>
      </c>
      <c r="O92" s="473">
        <v>131</v>
      </c>
      <c r="P92" s="477"/>
      <c r="Q92" s="477"/>
      <c r="R92" s="565"/>
      <c r="S92" s="478"/>
    </row>
    <row r="93" spans="1:19" ht="14.4" customHeight="1" x14ac:dyDescent="0.3">
      <c r="A93" s="472" t="s">
        <v>1043</v>
      </c>
      <c r="B93" s="473" t="s">
        <v>1044</v>
      </c>
      <c r="C93" s="473" t="s">
        <v>427</v>
      </c>
      <c r="D93" s="473" t="s">
        <v>1018</v>
      </c>
      <c r="E93" s="473" t="s">
        <v>1045</v>
      </c>
      <c r="F93" s="473" t="s">
        <v>1054</v>
      </c>
      <c r="G93" s="473" t="s">
        <v>1055</v>
      </c>
      <c r="H93" s="477">
        <v>6</v>
      </c>
      <c r="I93" s="477">
        <v>1134</v>
      </c>
      <c r="J93" s="473"/>
      <c r="K93" s="473">
        <v>189</v>
      </c>
      <c r="L93" s="477"/>
      <c r="M93" s="477"/>
      <c r="N93" s="473"/>
      <c r="O93" s="473"/>
      <c r="P93" s="477"/>
      <c r="Q93" s="477"/>
      <c r="R93" s="565"/>
      <c r="S93" s="478"/>
    </row>
    <row r="94" spans="1:19" ht="14.4" customHeight="1" x14ac:dyDescent="0.3">
      <c r="A94" s="472" t="s">
        <v>1043</v>
      </c>
      <c r="B94" s="473" t="s">
        <v>1044</v>
      </c>
      <c r="C94" s="473" t="s">
        <v>427</v>
      </c>
      <c r="D94" s="473" t="s">
        <v>1018</v>
      </c>
      <c r="E94" s="473" t="s">
        <v>1045</v>
      </c>
      <c r="F94" s="473" t="s">
        <v>1056</v>
      </c>
      <c r="G94" s="473" t="s">
        <v>1057</v>
      </c>
      <c r="H94" s="477">
        <v>6</v>
      </c>
      <c r="I94" s="477">
        <v>2442</v>
      </c>
      <c r="J94" s="473"/>
      <c r="K94" s="473">
        <v>407</v>
      </c>
      <c r="L94" s="477"/>
      <c r="M94" s="477"/>
      <c r="N94" s="473"/>
      <c r="O94" s="473"/>
      <c r="P94" s="477"/>
      <c r="Q94" s="477"/>
      <c r="R94" s="565"/>
      <c r="S94" s="478"/>
    </row>
    <row r="95" spans="1:19" ht="14.4" customHeight="1" x14ac:dyDescent="0.3">
      <c r="A95" s="472" t="s">
        <v>1043</v>
      </c>
      <c r="B95" s="473" t="s">
        <v>1044</v>
      </c>
      <c r="C95" s="473" t="s">
        <v>427</v>
      </c>
      <c r="D95" s="473" t="s">
        <v>1018</v>
      </c>
      <c r="E95" s="473" t="s">
        <v>1045</v>
      </c>
      <c r="F95" s="473" t="s">
        <v>1058</v>
      </c>
      <c r="G95" s="473" t="s">
        <v>1059</v>
      </c>
      <c r="H95" s="477">
        <v>141</v>
      </c>
      <c r="I95" s="477">
        <v>25239</v>
      </c>
      <c r="J95" s="473">
        <v>28.043333333333333</v>
      </c>
      <c r="K95" s="473">
        <v>179</v>
      </c>
      <c r="L95" s="477">
        <v>5</v>
      </c>
      <c r="M95" s="477">
        <v>900</v>
      </c>
      <c r="N95" s="473">
        <v>1</v>
      </c>
      <c r="O95" s="473">
        <v>180</v>
      </c>
      <c r="P95" s="477"/>
      <c r="Q95" s="477"/>
      <c r="R95" s="565"/>
      <c r="S95" s="478"/>
    </row>
    <row r="96" spans="1:19" ht="14.4" customHeight="1" x14ac:dyDescent="0.3">
      <c r="A96" s="472" t="s">
        <v>1043</v>
      </c>
      <c r="B96" s="473" t="s">
        <v>1044</v>
      </c>
      <c r="C96" s="473" t="s">
        <v>427</v>
      </c>
      <c r="D96" s="473" t="s">
        <v>1018</v>
      </c>
      <c r="E96" s="473" t="s">
        <v>1045</v>
      </c>
      <c r="F96" s="473" t="s">
        <v>1062</v>
      </c>
      <c r="G96" s="473" t="s">
        <v>1063</v>
      </c>
      <c r="H96" s="477">
        <v>195</v>
      </c>
      <c r="I96" s="477">
        <v>65325</v>
      </c>
      <c r="J96" s="473">
        <v>38.883928571428569</v>
      </c>
      <c r="K96" s="473">
        <v>335</v>
      </c>
      <c r="L96" s="477">
        <v>5</v>
      </c>
      <c r="M96" s="477">
        <v>1680</v>
      </c>
      <c r="N96" s="473">
        <v>1</v>
      </c>
      <c r="O96" s="473">
        <v>336</v>
      </c>
      <c r="P96" s="477">
        <v>1</v>
      </c>
      <c r="Q96" s="477">
        <v>337</v>
      </c>
      <c r="R96" s="565">
        <v>0.2005952380952381</v>
      </c>
      <c r="S96" s="478">
        <v>337</v>
      </c>
    </row>
    <row r="97" spans="1:19" ht="14.4" customHeight="1" x14ac:dyDescent="0.3">
      <c r="A97" s="472" t="s">
        <v>1043</v>
      </c>
      <c r="B97" s="473" t="s">
        <v>1044</v>
      </c>
      <c r="C97" s="473" t="s">
        <v>427</v>
      </c>
      <c r="D97" s="473" t="s">
        <v>1018</v>
      </c>
      <c r="E97" s="473" t="s">
        <v>1045</v>
      </c>
      <c r="F97" s="473" t="s">
        <v>1064</v>
      </c>
      <c r="G97" s="473" t="s">
        <v>1065</v>
      </c>
      <c r="H97" s="477">
        <v>41</v>
      </c>
      <c r="I97" s="477">
        <v>18778</v>
      </c>
      <c r="J97" s="473"/>
      <c r="K97" s="473">
        <v>458</v>
      </c>
      <c r="L97" s="477"/>
      <c r="M97" s="477"/>
      <c r="N97" s="473"/>
      <c r="O97" s="473"/>
      <c r="P97" s="477"/>
      <c r="Q97" s="477"/>
      <c r="R97" s="565"/>
      <c r="S97" s="478"/>
    </row>
    <row r="98" spans="1:19" ht="14.4" customHeight="1" x14ac:dyDescent="0.3">
      <c r="A98" s="472" t="s">
        <v>1043</v>
      </c>
      <c r="B98" s="473" t="s">
        <v>1044</v>
      </c>
      <c r="C98" s="473" t="s">
        <v>427</v>
      </c>
      <c r="D98" s="473" t="s">
        <v>1018</v>
      </c>
      <c r="E98" s="473" t="s">
        <v>1045</v>
      </c>
      <c r="F98" s="473" t="s">
        <v>1066</v>
      </c>
      <c r="G98" s="473" t="s">
        <v>1067</v>
      </c>
      <c r="H98" s="477">
        <v>273</v>
      </c>
      <c r="I98" s="477">
        <v>95277</v>
      </c>
      <c r="J98" s="473"/>
      <c r="K98" s="473">
        <v>349</v>
      </c>
      <c r="L98" s="477"/>
      <c r="M98" s="477"/>
      <c r="N98" s="473"/>
      <c r="O98" s="473"/>
      <c r="P98" s="477"/>
      <c r="Q98" s="477"/>
      <c r="R98" s="565"/>
      <c r="S98" s="478"/>
    </row>
    <row r="99" spans="1:19" ht="14.4" customHeight="1" x14ac:dyDescent="0.3">
      <c r="A99" s="472" t="s">
        <v>1043</v>
      </c>
      <c r="B99" s="473" t="s">
        <v>1044</v>
      </c>
      <c r="C99" s="473" t="s">
        <v>427</v>
      </c>
      <c r="D99" s="473" t="s">
        <v>1018</v>
      </c>
      <c r="E99" s="473" t="s">
        <v>1045</v>
      </c>
      <c r="F99" s="473" t="s">
        <v>1066</v>
      </c>
      <c r="G99" s="473" t="s">
        <v>1068</v>
      </c>
      <c r="H99" s="477">
        <v>489</v>
      </c>
      <c r="I99" s="477">
        <v>170661</v>
      </c>
      <c r="J99" s="473">
        <v>27.166666666666668</v>
      </c>
      <c r="K99" s="473">
        <v>349</v>
      </c>
      <c r="L99" s="477">
        <v>18</v>
      </c>
      <c r="M99" s="477">
        <v>6282</v>
      </c>
      <c r="N99" s="473">
        <v>1</v>
      </c>
      <c r="O99" s="473">
        <v>349</v>
      </c>
      <c r="P99" s="477"/>
      <c r="Q99" s="477"/>
      <c r="R99" s="565"/>
      <c r="S99" s="478"/>
    </row>
    <row r="100" spans="1:19" ht="14.4" customHeight="1" x14ac:dyDescent="0.3">
      <c r="A100" s="472" t="s">
        <v>1043</v>
      </c>
      <c r="B100" s="473" t="s">
        <v>1044</v>
      </c>
      <c r="C100" s="473" t="s">
        <v>427</v>
      </c>
      <c r="D100" s="473" t="s">
        <v>1018</v>
      </c>
      <c r="E100" s="473" t="s">
        <v>1045</v>
      </c>
      <c r="F100" s="473" t="s">
        <v>1069</v>
      </c>
      <c r="G100" s="473" t="s">
        <v>1070</v>
      </c>
      <c r="H100" s="477">
        <v>3</v>
      </c>
      <c r="I100" s="477">
        <v>4959</v>
      </c>
      <c r="J100" s="473"/>
      <c r="K100" s="473">
        <v>1653</v>
      </c>
      <c r="L100" s="477"/>
      <c r="M100" s="477"/>
      <c r="N100" s="473"/>
      <c r="O100" s="473"/>
      <c r="P100" s="477"/>
      <c r="Q100" s="477"/>
      <c r="R100" s="565"/>
      <c r="S100" s="478"/>
    </row>
    <row r="101" spans="1:19" ht="14.4" customHeight="1" x14ac:dyDescent="0.3">
      <c r="A101" s="472" t="s">
        <v>1043</v>
      </c>
      <c r="B101" s="473" t="s">
        <v>1044</v>
      </c>
      <c r="C101" s="473" t="s">
        <v>427</v>
      </c>
      <c r="D101" s="473" t="s">
        <v>1018</v>
      </c>
      <c r="E101" s="473" t="s">
        <v>1045</v>
      </c>
      <c r="F101" s="473" t="s">
        <v>1096</v>
      </c>
      <c r="G101" s="473" t="s">
        <v>1097</v>
      </c>
      <c r="H101" s="477">
        <v>268</v>
      </c>
      <c r="I101" s="477">
        <v>81472</v>
      </c>
      <c r="J101" s="473">
        <v>66.780327868852453</v>
      </c>
      <c r="K101" s="473">
        <v>304</v>
      </c>
      <c r="L101" s="477">
        <v>4</v>
      </c>
      <c r="M101" s="477">
        <v>1220</v>
      </c>
      <c r="N101" s="473">
        <v>1</v>
      </c>
      <c r="O101" s="473">
        <v>305</v>
      </c>
      <c r="P101" s="477"/>
      <c r="Q101" s="477"/>
      <c r="R101" s="565"/>
      <c r="S101" s="478"/>
    </row>
    <row r="102" spans="1:19" ht="14.4" customHeight="1" x14ac:dyDescent="0.3">
      <c r="A102" s="472" t="s">
        <v>1043</v>
      </c>
      <c r="B102" s="473" t="s">
        <v>1044</v>
      </c>
      <c r="C102" s="473" t="s">
        <v>427</v>
      </c>
      <c r="D102" s="473" t="s">
        <v>1018</v>
      </c>
      <c r="E102" s="473" t="s">
        <v>1045</v>
      </c>
      <c r="F102" s="473" t="s">
        <v>1101</v>
      </c>
      <c r="G102" s="473" t="s">
        <v>1102</v>
      </c>
      <c r="H102" s="477">
        <v>535</v>
      </c>
      <c r="I102" s="477">
        <v>264290</v>
      </c>
      <c r="J102" s="473">
        <v>19.107142857142858</v>
      </c>
      <c r="K102" s="473">
        <v>494</v>
      </c>
      <c r="L102" s="477">
        <v>28</v>
      </c>
      <c r="M102" s="477">
        <v>13832</v>
      </c>
      <c r="N102" s="473">
        <v>1</v>
      </c>
      <c r="O102" s="473">
        <v>494</v>
      </c>
      <c r="P102" s="477">
        <v>1</v>
      </c>
      <c r="Q102" s="477">
        <v>495</v>
      </c>
      <c r="R102" s="565">
        <v>3.5786581839213419E-2</v>
      </c>
      <c r="S102" s="478">
        <v>495</v>
      </c>
    </row>
    <row r="103" spans="1:19" ht="14.4" customHeight="1" x14ac:dyDescent="0.3">
      <c r="A103" s="472" t="s">
        <v>1043</v>
      </c>
      <c r="B103" s="473" t="s">
        <v>1044</v>
      </c>
      <c r="C103" s="473" t="s">
        <v>427</v>
      </c>
      <c r="D103" s="473" t="s">
        <v>1018</v>
      </c>
      <c r="E103" s="473" t="s">
        <v>1045</v>
      </c>
      <c r="F103" s="473" t="s">
        <v>1105</v>
      </c>
      <c r="G103" s="473" t="s">
        <v>1106</v>
      </c>
      <c r="H103" s="477">
        <v>621</v>
      </c>
      <c r="I103" s="477">
        <v>229770</v>
      </c>
      <c r="J103" s="473">
        <v>23</v>
      </c>
      <c r="K103" s="473">
        <v>370</v>
      </c>
      <c r="L103" s="477">
        <v>27</v>
      </c>
      <c r="M103" s="477">
        <v>9990</v>
      </c>
      <c r="N103" s="473">
        <v>1</v>
      </c>
      <c r="O103" s="473">
        <v>370</v>
      </c>
      <c r="P103" s="477">
        <v>1</v>
      </c>
      <c r="Q103" s="477">
        <v>371</v>
      </c>
      <c r="R103" s="565">
        <v>3.7137137137137136E-2</v>
      </c>
      <c r="S103" s="478">
        <v>371</v>
      </c>
    </row>
    <row r="104" spans="1:19" ht="14.4" customHeight="1" x14ac:dyDescent="0.3">
      <c r="A104" s="472" t="s">
        <v>1043</v>
      </c>
      <c r="B104" s="473" t="s">
        <v>1044</v>
      </c>
      <c r="C104" s="473" t="s">
        <v>427</v>
      </c>
      <c r="D104" s="473" t="s">
        <v>1018</v>
      </c>
      <c r="E104" s="473" t="s">
        <v>1045</v>
      </c>
      <c r="F104" s="473" t="s">
        <v>1107</v>
      </c>
      <c r="G104" s="473" t="s">
        <v>1108</v>
      </c>
      <c r="H104" s="477">
        <v>64</v>
      </c>
      <c r="I104" s="477">
        <v>198720</v>
      </c>
      <c r="J104" s="473">
        <v>31.969111969111967</v>
      </c>
      <c r="K104" s="473">
        <v>3105</v>
      </c>
      <c r="L104" s="477">
        <v>2</v>
      </c>
      <c r="M104" s="477">
        <v>6216</v>
      </c>
      <c r="N104" s="473">
        <v>1</v>
      </c>
      <c r="O104" s="473">
        <v>3108</v>
      </c>
      <c r="P104" s="477"/>
      <c r="Q104" s="477"/>
      <c r="R104" s="565"/>
      <c r="S104" s="478"/>
    </row>
    <row r="105" spans="1:19" ht="14.4" customHeight="1" x14ac:dyDescent="0.3">
      <c r="A105" s="472" t="s">
        <v>1043</v>
      </c>
      <c r="B105" s="473" t="s">
        <v>1044</v>
      </c>
      <c r="C105" s="473" t="s">
        <v>427</v>
      </c>
      <c r="D105" s="473" t="s">
        <v>1018</v>
      </c>
      <c r="E105" s="473" t="s">
        <v>1045</v>
      </c>
      <c r="F105" s="473" t="s">
        <v>1114</v>
      </c>
      <c r="G105" s="473" t="s">
        <v>1115</v>
      </c>
      <c r="H105" s="477">
        <v>82</v>
      </c>
      <c r="I105" s="477">
        <v>9102</v>
      </c>
      <c r="J105" s="473">
        <v>16.399999999999999</v>
      </c>
      <c r="K105" s="473">
        <v>111</v>
      </c>
      <c r="L105" s="477">
        <v>5</v>
      </c>
      <c r="M105" s="477">
        <v>555</v>
      </c>
      <c r="N105" s="473">
        <v>1</v>
      </c>
      <c r="O105" s="473">
        <v>111</v>
      </c>
      <c r="P105" s="477"/>
      <c r="Q105" s="477"/>
      <c r="R105" s="565"/>
      <c r="S105" s="478"/>
    </row>
    <row r="106" spans="1:19" ht="14.4" customHeight="1" x14ac:dyDescent="0.3">
      <c r="A106" s="472" t="s">
        <v>1043</v>
      </c>
      <c r="B106" s="473" t="s">
        <v>1044</v>
      </c>
      <c r="C106" s="473" t="s">
        <v>427</v>
      </c>
      <c r="D106" s="473" t="s">
        <v>1018</v>
      </c>
      <c r="E106" s="473" t="s">
        <v>1045</v>
      </c>
      <c r="F106" s="473" t="s">
        <v>1116</v>
      </c>
      <c r="G106" s="473" t="s">
        <v>1118</v>
      </c>
      <c r="H106" s="477">
        <v>1</v>
      </c>
      <c r="I106" s="477">
        <v>125</v>
      </c>
      <c r="J106" s="473"/>
      <c r="K106" s="473">
        <v>125</v>
      </c>
      <c r="L106" s="477"/>
      <c r="M106" s="477"/>
      <c r="N106" s="473"/>
      <c r="O106" s="473"/>
      <c r="P106" s="477"/>
      <c r="Q106" s="477"/>
      <c r="R106" s="565"/>
      <c r="S106" s="478"/>
    </row>
    <row r="107" spans="1:19" ht="14.4" customHeight="1" x14ac:dyDescent="0.3">
      <c r="A107" s="472" t="s">
        <v>1043</v>
      </c>
      <c r="B107" s="473" t="s">
        <v>1044</v>
      </c>
      <c r="C107" s="473" t="s">
        <v>427</v>
      </c>
      <c r="D107" s="473" t="s">
        <v>1018</v>
      </c>
      <c r="E107" s="473" t="s">
        <v>1045</v>
      </c>
      <c r="F107" s="473" t="s">
        <v>1119</v>
      </c>
      <c r="G107" s="473" t="s">
        <v>1120</v>
      </c>
      <c r="H107" s="477">
        <v>1</v>
      </c>
      <c r="I107" s="477">
        <v>495</v>
      </c>
      <c r="J107" s="473"/>
      <c r="K107" s="473">
        <v>495</v>
      </c>
      <c r="L107" s="477"/>
      <c r="M107" s="477"/>
      <c r="N107" s="473"/>
      <c r="O107" s="473"/>
      <c r="P107" s="477"/>
      <c r="Q107" s="477"/>
      <c r="R107" s="565"/>
      <c r="S107" s="478"/>
    </row>
    <row r="108" spans="1:19" ht="14.4" customHeight="1" x14ac:dyDescent="0.3">
      <c r="A108" s="472" t="s">
        <v>1043</v>
      </c>
      <c r="B108" s="473" t="s">
        <v>1044</v>
      </c>
      <c r="C108" s="473" t="s">
        <v>427</v>
      </c>
      <c r="D108" s="473" t="s">
        <v>1018</v>
      </c>
      <c r="E108" s="473" t="s">
        <v>1045</v>
      </c>
      <c r="F108" s="473" t="s">
        <v>1121</v>
      </c>
      <c r="G108" s="473"/>
      <c r="H108" s="477">
        <v>4</v>
      </c>
      <c r="I108" s="477">
        <v>5132</v>
      </c>
      <c r="J108" s="473"/>
      <c r="K108" s="473">
        <v>1283</v>
      </c>
      <c r="L108" s="477"/>
      <c r="M108" s="477"/>
      <c r="N108" s="473"/>
      <c r="O108" s="473"/>
      <c r="P108" s="477"/>
      <c r="Q108" s="477"/>
      <c r="R108" s="565"/>
      <c r="S108" s="478"/>
    </row>
    <row r="109" spans="1:19" ht="14.4" customHeight="1" x14ac:dyDescent="0.3">
      <c r="A109" s="472" t="s">
        <v>1043</v>
      </c>
      <c r="B109" s="473" t="s">
        <v>1044</v>
      </c>
      <c r="C109" s="473" t="s">
        <v>427</v>
      </c>
      <c r="D109" s="473" t="s">
        <v>1018</v>
      </c>
      <c r="E109" s="473" t="s">
        <v>1045</v>
      </c>
      <c r="F109" s="473" t="s">
        <v>1121</v>
      </c>
      <c r="G109" s="473" t="s">
        <v>1122</v>
      </c>
      <c r="H109" s="477">
        <v>2</v>
      </c>
      <c r="I109" s="477">
        <v>2566</v>
      </c>
      <c r="J109" s="473">
        <v>0.99844357976653697</v>
      </c>
      <c r="K109" s="473">
        <v>1283</v>
      </c>
      <c r="L109" s="477">
        <v>2</v>
      </c>
      <c r="M109" s="477">
        <v>2570</v>
      </c>
      <c r="N109" s="473">
        <v>1</v>
      </c>
      <c r="O109" s="473">
        <v>1285</v>
      </c>
      <c r="P109" s="477"/>
      <c r="Q109" s="477"/>
      <c r="R109" s="565"/>
      <c r="S109" s="478"/>
    </row>
    <row r="110" spans="1:19" ht="14.4" customHeight="1" x14ac:dyDescent="0.3">
      <c r="A110" s="472" t="s">
        <v>1043</v>
      </c>
      <c r="B110" s="473" t="s">
        <v>1044</v>
      </c>
      <c r="C110" s="473" t="s">
        <v>427</v>
      </c>
      <c r="D110" s="473" t="s">
        <v>1018</v>
      </c>
      <c r="E110" s="473" t="s">
        <v>1045</v>
      </c>
      <c r="F110" s="473" t="s">
        <v>1123</v>
      </c>
      <c r="G110" s="473" t="s">
        <v>1124</v>
      </c>
      <c r="H110" s="477">
        <v>228</v>
      </c>
      <c r="I110" s="477">
        <v>103968</v>
      </c>
      <c r="J110" s="473">
        <v>38</v>
      </c>
      <c r="K110" s="473">
        <v>456</v>
      </c>
      <c r="L110" s="477">
        <v>6</v>
      </c>
      <c r="M110" s="477">
        <v>2736</v>
      </c>
      <c r="N110" s="473">
        <v>1</v>
      </c>
      <c r="O110" s="473">
        <v>456</v>
      </c>
      <c r="P110" s="477">
        <v>1</v>
      </c>
      <c r="Q110" s="477">
        <v>458</v>
      </c>
      <c r="R110" s="565">
        <v>0.16739766081871346</v>
      </c>
      <c r="S110" s="478">
        <v>458</v>
      </c>
    </row>
    <row r="111" spans="1:19" ht="14.4" customHeight="1" x14ac:dyDescent="0.3">
      <c r="A111" s="472" t="s">
        <v>1043</v>
      </c>
      <c r="B111" s="473" t="s">
        <v>1044</v>
      </c>
      <c r="C111" s="473" t="s">
        <v>427</v>
      </c>
      <c r="D111" s="473" t="s">
        <v>1018</v>
      </c>
      <c r="E111" s="473" t="s">
        <v>1045</v>
      </c>
      <c r="F111" s="473" t="s">
        <v>1125</v>
      </c>
      <c r="G111" s="473" t="s">
        <v>1126</v>
      </c>
      <c r="H111" s="477">
        <v>930</v>
      </c>
      <c r="I111" s="477">
        <v>53940</v>
      </c>
      <c r="J111" s="473">
        <v>15</v>
      </c>
      <c r="K111" s="473">
        <v>58</v>
      </c>
      <c r="L111" s="477">
        <v>62</v>
      </c>
      <c r="M111" s="477">
        <v>3596</v>
      </c>
      <c r="N111" s="473">
        <v>1</v>
      </c>
      <c r="O111" s="473">
        <v>58</v>
      </c>
      <c r="P111" s="477"/>
      <c r="Q111" s="477"/>
      <c r="R111" s="565"/>
      <c r="S111" s="478"/>
    </row>
    <row r="112" spans="1:19" ht="14.4" customHeight="1" x14ac:dyDescent="0.3">
      <c r="A112" s="472" t="s">
        <v>1043</v>
      </c>
      <c r="B112" s="473" t="s">
        <v>1044</v>
      </c>
      <c r="C112" s="473" t="s">
        <v>427</v>
      </c>
      <c r="D112" s="473" t="s">
        <v>1018</v>
      </c>
      <c r="E112" s="473" t="s">
        <v>1045</v>
      </c>
      <c r="F112" s="473" t="s">
        <v>1127</v>
      </c>
      <c r="G112" s="473" t="s">
        <v>1128</v>
      </c>
      <c r="H112" s="477">
        <v>4</v>
      </c>
      <c r="I112" s="477">
        <v>8692</v>
      </c>
      <c r="J112" s="473"/>
      <c r="K112" s="473">
        <v>2173</v>
      </c>
      <c r="L112" s="477"/>
      <c r="M112" s="477"/>
      <c r="N112" s="473"/>
      <c r="O112" s="473"/>
      <c r="P112" s="477"/>
      <c r="Q112" s="477"/>
      <c r="R112" s="565"/>
      <c r="S112" s="478"/>
    </row>
    <row r="113" spans="1:19" ht="14.4" customHeight="1" x14ac:dyDescent="0.3">
      <c r="A113" s="472" t="s">
        <v>1043</v>
      </c>
      <c r="B113" s="473" t="s">
        <v>1044</v>
      </c>
      <c r="C113" s="473" t="s">
        <v>427</v>
      </c>
      <c r="D113" s="473" t="s">
        <v>1018</v>
      </c>
      <c r="E113" s="473" t="s">
        <v>1045</v>
      </c>
      <c r="F113" s="473" t="s">
        <v>1134</v>
      </c>
      <c r="G113" s="473" t="s">
        <v>1135</v>
      </c>
      <c r="H113" s="477">
        <v>667</v>
      </c>
      <c r="I113" s="477">
        <v>116725</v>
      </c>
      <c r="J113" s="473">
        <v>20.097279614325068</v>
      </c>
      <c r="K113" s="473">
        <v>175</v>
      </c>
      <c r="L113" s="477">
        <v>33</v>
      </c>
      <c r="M113" s="477">
        <v>5808</v>
      </c>
      <c r="N113" s="473">
        <v>1</v>
      </c>
      <c r="O113" s="473">
        <v>176</v>
      </c>
      <c r="P113" s="477"/>
      <c r="Q113" s="477"/>
      <c r="R113" s="565"/>
      <c r="S113" s="478"/>
    </row>
    <row r="114" spans="1:19" ht="14.4" customHeight="1" x14ac:dyDescent="0.3">
      <c r="A114" s="472" t="s">
        <v>1043</v>
      </c>
      <c r="B114" s="473" t="s">
        <v>1044</v>
      </c>
      <c r="C114" s="473" t="s">
        <v>427</v>
      </c>
      <c r="D114" s="473" t="s">
        <v>1018</v>
      </c>
      <c r="E114" s="473" t="s">
        <v>1045</v>
      </c>
      <c r="F114" s="473" t="s">
        <v>1141</v>
      </c>
      <c r="G114" s="473" t="s">
        <v>1142</v>
      </c>
      <c r="H114" s="477">
        <v>38</v>
      </c>
      <c r="I114" s="477">
        <v>6422</v>
      </c>
      <c r="J114" s="473"/>
      <c r="K114" s="473">
        <v>169</v>
      </c>
      <c r="L114" s="477"/>
      <c r="M114" s="477"/>
      <c r="N114" s="473"/>
      <c r="O114" s="473"/>
      <c r="P114" s="477"/>
      <c r="Q114" s="477"/>
      <c r="R114" s="565"/>
      <c r="S114" s="478"/>
    </row>
    <row r="115" spans="1:19" ht="14.4" customHeight="1" x14ac:dyDescent="0.3">
      <c r="A115" s="472" t="s">
        <v>1043</v>
      </c>
      <c r="B115" s="473" t="s">
        <v>1044</v>
      </c>
      <c r="C115" s="473" t="s">
        <v>427</v>
      </c>
      <c r="D115" s="473" t="s">
        <v>1018</v>
      </c>
      <c r="E115" s="473" t="s">
        <v>1045</v>
      </c>
      <c r="F115" s="473" t="s">
        <v>1145</v>
      </c>
      <c r="G115" s="473"/>
      <c r="H115" s="477">
        <v>17</v>
      </c>
      <c r="I115" s="477">
        <v>17187</v>
      </c>
      <c r="J115" s="473">
        <v>4.245800395256917</v>
      </c>
      <c r="K115" s="473">
        <v>1011</v>
      </c>
      <c r="L115" s="477">
        <v>4</v>
      </c>
      <c r="M115" s="477">
        <v>4048</v>
      </c>
      <c r="N115" s="473">
        <v>1</v>
      </c>
      <c r="O115" s="473">
        <v>1012</v>
      </c>
      <c r="P115" s="477"/>
      <c r="Q115" s="477"/>
      <c r="R115" s="565"/>
      <c r="S115" s="478"/>
    </row>
    <row r="116" spans="1:19" ht="14.4" customHeight="1" x14ac:dyDescent="0.3">
      <c r="A116" s="472" t="s">
        <v>1043</v>
      </c>
      <c r="B116" s="473" t="s">
        <v>1044</v>
      </c>
      <c r="C116" s="473" t="s">
        <v>427</v>
      </c>
      <c r="D116" s="473" t="s">
        <v>1018</v>
      </c>
      <c r="E116" s="473" t="s">
        <v>1045</v>
      </c>
      <c r="F116" s="473" t="s">
        <v>1145</v>
      </c>
      <c r="G116" s="473" t="s">
        <v>1146</v>
      </c>
      <c r="H116" s="477">
        <v>12</v>
      </c>
      <c r="I116" s="477">
        <v>12132</v>
      </c>
      <c r="J116" s="473">
        <v>0.99901185770750989</v>
      </c>
      <c r="K116" s="473">
        <v>1011</v>
      </c>
      <c r="L116" s="477">
        <v>12</v>
      </c>
      <c r="M116" s="477">
        <v>12144</v>
      </c>
      <c r="N116" s="473">
        <v>1</v>
      </c>
      <c r="O116" s="473">
        <v>1012</v>
      </c>
      <c r="P116" s="477"/>
      <c r="Q116" s="477"/>
      <c r="R116" s="565"/>
      <c r="S116" s="478"/>
    </row>
    <row r="117" spans="1:19" ht="14.4" customHeight="1" x14ac:dyDescent="0.3">
      <c r="A117" s="472" t="s">
        <v>1043</v>
      </c>
      <c r="B117" s="473" t="s">
        <v>1044</v>
      </c>
      <c r="C117" s="473" t="s">
        <v>427</v>
      </c>
      <c r="D117" s="473" t="s">
        <v>1018</v>
      </c>
      <c r="E117" s="473" t="s">
        <v>1045</v>
      </c>
      <c r="F117" s="473" t="s">
        <v>1149</v>
      </c>
      <c r="G117" s="473"/>
      <c r="H117" s="477">
        <v>17</v>
      </c>
      <c r="I117" s="477">
        <v>38998</v>
      </c>
      <c r="J117" s="473"/>
      <c r="K117" s="473">
        <v>2294</v>
      </c>
      <c r="L117" s="477"/>
      <c r="M117" s="477"/>
      <c r="N117" s="473"/>
      <c r="O117" s="473"/>
      <c r="P117" s="477"/>
      <c r="Q117" s="477"/>
      <c r="R117" s="565"/>
      <c r="S117" s="478"/>
    </row>
    <row r="118" spans="1:19" ht="14.4" customHeight="1" x14ac:dyDescent="0.3">
      <c r="A118" s="472" t="s">
        <v>1043</v>
      </c>
      <c r="B118" s="473" t="s">
        <v>1044</v>
      </c>
      <c r="C118" s="473" t="s">
        <v>427</v>
      </c>
      <c r="D118" s="473" t="s">
        <v>1018</v>
      </c>
      <c r="E118" s="473" t="s">
        <v>1045</v>
      </c>
      <c r="F118" s="473" t="s">
        <v>1149</v>
      </c>
      <c r="G118" s="473" t="s">
        <v>1150</v>
      </c>
      <c r="H118" s="477">
        <v>11</v>
      </c>
      <c r="I118" s="477">
        <v>25234</v>
      </c>
      <c r="J118" s="473">
        <v>1.8309389058191845</v>
      </c>
      <c r="K118" s="473">
        <v>2294</v>
      </c>
      <c r="L118" s="477">
        <v>6</v>
      </c>
      <c r="M118" s="477">
        <v>13782</v>
      </c>
      <c r="N118" s="473">
        <v>1</v>
      </c>
      <c r="O118" s="473">
        <v>2297</v>
      </c>
      <c r="P118" s="477"/>
      <c r="Q118" s="477"/>
      <c r="R118" s="565"/>
      <c r="S118" s="478"/>
    </row>
    <row r="119" spans="1:19" ht="14.4" customHeight="1" x14ac:dyDescent="0.3">
      <c r="A119" s="472" t="s">
        <v>1043</v>
      </c>
      <c r="B119" s="473" t="s">
        <v>1044</v>
      </c>
      <c r="C119" s="473" t="s">
        <v>427</v>
      </c>
      <c r="D119" s="473" t="s">
        <v>1018</v>
      </c>
      <c r="E119" s="473" t="s">
        <v>1045</v>
      </c>
      <c r="F119" s="473" t="s">
        <v>1156</v>
      </c>
      <c r="G119" s="473" t="s">
        <v>1157</v>
      </c>
      <c r="H119" s="477">
        <v>19</v>
      </c>
      <c r="I119" s="477">
        <v>40470</v>
      </c>
      <c r="J119" s="473"/>
      <c r="K119" s="473">
        <v>2130</v>
      </c>
      <c r="L119" s="477"/>
      <c r="M119" s="477"/>
      <c r="N119" s="473"/>
      <c r="O119" s="473"/>
      <c r="P119" s="477"/>
      <c r="Q119" s="477"/>
      <c r="R119" s="565"/>
      <c r="S119" s="478"/>
    </row>
    <row r="120" spans="1:19" ht="14.4" customHeight="1" x14ac:dyDescent="0.3">
      <c r="A120" s="472" t="s">
        <v>1043</v>
      </c>
      <c r="B120" s="473" t="s">
        <v>1044</v>
      </c>
      <c r="C120" s="473" t="s">
        <v>427</v>
      </c>
      <c r="D120" s="473" t="s">
        <v>1018</v>
      </c>
      <c r="E120" s="473" t="s">
        <v>1045</v>
      </c>
      <c r="F120" s="473" t="s">
        <v>1156</v>
      </c>
      <c r="G120" s="473" t="s">
        <v>1158</v>
      </c>
      <c r="H120" s="477">
        <v>22</v>
      </c>
      <c r="I120" s="477">
        <v>46860</v>
      </c>
      <c r="J120" s="473"/>
      <c r="K120" s="473">
        <v>2130</v>
      </c>
      <c r="L120" s="477"/>
      <c r="M120" s="477"/>
      <c r="N120" s="473"/>
      <c r="O120" s="473"/>
      <c r="P120" s="477"/>
      <c r="Q120" s="477"/>
      <c r="R120" s="565"/>
      <c r="S120" s="478"/>
    </row>
    <row r="121" spans="1:19" ht="14.4" customHeight="1" x14ac:dyDescent="0.3">
      <c r="A121" s="472" t="s">
        <v>1043</v>
      </c>
      <c r="B121" s="473" t="s">
        <v>1044</v>
      </c>
      <c r="C121" s="473" t="s">
        <v>427</v>
      </c>
      <c r="D121" s="473" t="s">
        <v>1018</v>
      </c>
      <c r="E121" s="473" t="s">
        <v>1045</v>
      </c>
      <c r="F121" s="473" t="s">
        <v>1168</v>
      </c>
      <c r="G121" s="473" t="s">
        <v>1169</v>
      </c>
      <c r="H121" s="477">
        <v>1</v>
      </c>
      <c r="I121" s="477">
        <v>1055</v>
      </c>
      <c r="J121" s="473"/>
      <c r="K121" s="473">
        <v>1055</v>
      </c>
      <c r="L121" s="477"/>
      <c r="M121" s="477"/>
      <c r="N121" s="473"/>
      <c r="O121" s="473"/>
      <c r="P121" s="477"/>
      <c r="Q121" s="477"/>
      <c r="R121" s="565"/>
      <c r="S121" s="478"/>
    </row>
    <row r="122" spans="1:19" ht="14.4" customHeight="1" x14ac:dyDescent="0.3">
      <c r="A122" s="472" t="s">
        <v>1043</v>
      </c>
      <c r="B122" s="473" t="s">
        <v>1044</v>
      </c>
      <c r="C122" s="473" t="s">
        <v>427</v>
      </c>
      <c r="D122" s="473" t="s">
        <v>1018</v>
      </c>
      <c r="E122" s="473" t="s">
        <v>1045</v>
      </c>
      <c r="F122" s="473" t="s">
        <v>1168</v>
      </c>
      <c r="G122" s="473" t="s">
        <v>1170</v>
      </c>
      <c r="H122" s="477">
        <v>1</v>
      </c>
      <c r="I122" s="477">
        <v>1055</v>
      </c>
      <c r="J122" s="473"/>
      <c r="K122" s="473">
        <v>1055</v>
      </c>
      <c r="L122" s="477"/>
      <c r="M122" s="477"/>
      <c r="N122" s="473"/>
      <c r="O122" s="473"/>
      <c r="P122" s="477"/>
      <c r="Q122" s="477"/>
      <c r="R122" s="565"/>
      <c r="S122" s="478"/>
    </row>
    <row r="123" spans="1:19" ht="14.4" customHeight="1" x14ac:dyDescent="0.3">
      <c r="A123" s="472" t="s">
        <v>1043</v>
      </c>
      <c r="B123" s="473" t="s">
        <v>1044</v>
      </c>
      <c r="C123" s="473" t="s">
        <v>427</v>
      </c>
      <c r="D123" s="473" t="s">
        <v>1018</v>
      </c>
      <c r="E123" s="473" t="s">
        <v>1045</v>
      </c>
      <c r="F123" s="473" t="s">
        <v>1171</v>
      </c>
      <c r="G123" s="473" t="s">
        <v>1172</v>
      </c>
      <c r="H123" s="477">
        <v>8</v>
      </c>
      <c r="I123" s="477">
        <v>2304</v>
      </c>
      <c r="J123" s="473"/>
      <c r="K123" s="473">
        <v>288</v>
      </c>
      <c r="L123" s="477"/>
      <c r="M123" s="477"/>
      <c r="N123" s="473"/>
      <c r="O123" s="473"/>
      <c r="P123" s="477"/>
      <c r="Q123" s="477"/>
      <c r="R123" s="565"/>
      <c r="S123" s="478"/>
    </row>
    <row r="124" spans="1:19" ht="14.4" customHeight="1" x14ac:dyDescent="0.3">
      <c r="A124" s="472" t="s">
        <v>1043</v>
      </c>
      <c r="B124" s="473" t="s">
        <v>1044</v>
      </c>
      <c r="C124" s="473" t="s">
        <v>427</v>
      </c>
      <c r="D124" s="473" t="s">
        <v>1018</v>
      </c>
      <c r="E124" s="473" t="s">
        <v>1045</v>
      </c>
      <c r="F124" s="473" t="s">
        <v>1181</v>
      </c>
      <c r="G124" s="473" t="s">
        <v>1183</v>
      </c>
      <c r="H124" s="477">
        <v>2</v>
      </c>
      <c r="I124" s="477">
        <v>0</v>
      </c>
      <c r="J124" s="473"/>
      <c r="K124" s="473">
        <v>0</v>
      </c>
      <c r="L124" s="477"/>
      <c r="M124" s="477"/>
      <c r="N124" s="473"/>
      <c r="O124" s="473"/>
      <c r="P124" s="477"/>
      <c r="Q124" s="477"/>
      <c r="R124" s="565"/>
      <c r="S124" s="478"/>
    </row>
    <row r="125" spans="1:19" ht="14.4" customHeight="1" x14ac:dyDescent="0.3">
      <c r="A125" s="472" t="s">
        <v>1043</v>
      </c>
      <c r="B125" s="473" t="s">
        <v>1044</v>
      </c>
      <c r="C125" s="473" t="s">
        <v>427</v>
      </c>
      <c r="D125" s="473" t="s">
        <v>1018</v>
      </c>
      <c r="E125" s="473" t="s">
        <v>1045</v>
      </c>
      <c r="F125" s="473" t="s">
        <v>1184</v>
      </c>
      <c r="G125" s="473" t="s">
        <v>1186</v>
      </c>
      <c r="H125" s="477">
        <v>1</v>
      </c>
      <c r="I125" s="477">
        <v>0</v>
      </c>
      <c r="J125" s="473"/>
      <c r="K125" s="473">
        <v>0</v>
      </c>
      <c r="L125" s="477"/>
      <c r="M125" s="477"/>
      <c r="N125" s="473"/>
      <c r="O125" s="473"/>
      <c r="P125" s="477"/>
      <c r="Q125" s="477"/>
      <c r="R125" s="565"/>
      <c r="S125" s="478"/>
    </row>
    <row r="126" spans="1:19" ht="14.4" customHeight="1" x14ac:dyDescent="0.3">
      <c r="A126" s="472" t="s">
        <v>1043</v>
      </c>
      <c r="B126" s="473" t="s">
        <v>1044</v>
      </c>
      <c r="C126" s="473" t="s">
        <v>427</v>
      </c>
      <c r="D126" s="473" t="s">
        <v>1018</v>
      </c>
      <c r="E126" s="473" t="s">
        <v>1045</v>
      </c>
      <c r="F126" s="473" t="s">
        <v>1187</v>
      </c>
      <c r="G126" s="473" t="s">
        <v>1188</v>
      </c>
      <c r="H126" s="477"/>
      <c r="I126" s="477"/>
      <c r="J126" s="473"/>
      <c r="K126" s="473"/>
      <c r="L126" s="477"/>
      <c r="M126" s="477"/>
      <c r="N126" s="473"/>
      <c r="O126" s="473"/>
      <c r="P126" s="477">
        <v>15</v>
      </c>
      <c r="Q126" s="477">
        <v>71685</v>
      </c>
      <c r="R126" s="565"/>
      <c r="S126" s="478">
        <v>4779</v>
      </c>
    </row>
    <row r="127" spans="1:19" ht="14.4" customHeight="1" x14ac:dyDescent="0.3">
      <c r="A127" s="472" t="s">
        <v>1043</v>
      </c>
      <c r="B127" s="473" t="s">
        <v>1044</v>
      </c>
      <c r="C127" s="473" t="s">
        <v>427</v>
      </c>
      <c r="D127" s="473" t="s">
        <v>1019</v>
      </c>
      <c r="E127" s="473" t="s">
        <v>1045</v>
      </c>
      <c r="F127" s="473" t="s">
        <v>1054</v>
      </c>
      <c r="G127" s="473" t="s">
        <v>1055</v>
      </c>
      <c r="H127" s="477">
        <v>1</v>
      </c>
      <c r="I127" s="477">
        <v>189</v>
      </c>
      <c r="J127" s="473"/>
      <c r="K127" s="473">
        <v>189</v>
      </c>
      <c r="L127" s="477"/>
      <c r="M127" s="477"/>
      <c r="N127" s="473"/>
      <c r="O127" s="473"/>
      <c r="P127" s="477"/>
      <c r="Q127" s="477"/>
      <c r="R127" s="565"/>
      <c r="S127" s="478"/>
    </row>
    <row r="128" spans="1:19" ht="14.4" customHeight="1" x14ac:dyDescent="0.3">
      <c r="A128" s="472" t="s">
        <v>1043</v>
      </c>
      <c r="B128" s="473" t="s">
        <v>1044</v>
      </c>
      <c r="C128" s="473" t="s">
        <v>427</v>
      </c>
      <c r="D128" s="473" t="s">
        <v>1019</v>
      </c>
      <c r="E128" s="473" t="s">
        <v>1045</v>
      </c>
      <c r="F128" s="473" t="s">
        <v>1096</v>
      </c>
      <c r="G128" s="473" t="s">
        <v>1097</v>
      </c>
      <c r="H128" s="477">
        <v>1</v>
      </c>
      <c r="I128" s="477">
        <v>304</v>
      </c>
      <c r="J128" s="473"/>
      <c r="K128" s="473">
        <v>304</v>
      </c>
      <c r="L128" s="477"/>
      <c r="M128" s="477"/>
      <c r="N128" s="473"/>
      <c r="O128" s="473"/>
      <c r="P128" s="477"/>
      <c r="Q128" s="477"/>
      <c r="R128" s="565"/>
      <c r="S128" s="478"/>
    </row>
    <row r="129" spans="1:19" ht="14.4" customHeight="1" x14ac:dyDescent="0.3">
      <c r="A129" s="472" t="s">
        <v>1043</v>
      </c>
      <c r="B129" s="473" t="s">
        <v>1044</v>
      </c>
      <c r="C129" s="473" t="s">
        <v>427</v>
      </c>
      <c r="D129" s="473" t="s">
        <v>1019</v>
      </c>
      <c r="E129" s="473" t="s">
        <v>1045</v>
      </c>
      <c r="F129" s="473" t="s">
        <v>1098</v>
      </c>
      <c r="G129" s="473" t="s">
        <v>1100</v>
      </c>
      <c r="H129" s="477">
        <v>1</v>
      </c>
      <c r="I129" s="477">
        <v>3707</v>
      </c>
      <c r="J129" s="473"/>
      <c r="K129" s="473">
        <v>3707</v>
      </c>
      <c r="L129" s="477"/>
      <c r="M129" s="477"/>
      <c r="N129" s="473"/>
      <c r="O129" s="473"/>
      <c r="P129" s="477"/>
      <c r="Q129" s="477"/>
      <c r="R129" s="565"/>
      <c r="S129" s="478"/>
    </row>
    <row r="130" spans="1:19" ht="14.4" customHeight="1" x14ac:dyDescent="0.3">
      <c r="A130" s="472" t="s">
        <v>1043</v>
      </c>
      <c r="B130" s="473" t="s">
        <v>1044</v>
      </c>
      <c r="C130" s="473" t="s">
        <v>427</v>
      </c>
      <c r="D130" s="473" t="s">
        <v>1019</v>
      </c>
      <c r="E130" s="473" t="s">
        <v>1045</v>
      </c>
      <c r="F130" s="473" t="s">
        <v>1105</v>
      </c>
      <c r="G130" s="473" t="s">
        <v>1106</v>
      </c>
      <c r="H130" s="477">
        <v>1</v>
      </c>
      <c r="I130" s="477">
        <v>370</v>
      </c>
      <c r="J130" s="473"/>
      <c r="K130" s="473">
        <v>370</v>
      </c>
      <c r="L130" s="477"/>
      <c r="M130" s="477"/>
      <c r="N130" s="473"/>
      <c r="O130" s="473"/>
      <c r="P130" s="477"/>
      <c r="Q130" s="477"/>
      <c r="R130" s="565"/>
      <c r="S130" s="478"/>
    </row>
    <row r="131" spans="1:19" ht="14.4" customHeight="1" x14ac:dyDescent="0.3">
      <c r="A131" s="472" t="s">
        <v>1043</v>
      </c>
      <c r="B131" s="473" t="s">
        <v>1044</v>
      </c>
      <c r="C131" s="473" t="s">
        <v>427</v>
      </c>
      <c r="D131" s="473" t="s">
        <v>1019</v>
      </c>
      <c r="E131" s="473" t="s">
        <v>1045</v>
      </c>
      <c r="F131" s="473" t="s">
        <v>1134</v>
      </c>
      <c r="G131" s="473" t="s">
        <v>1135</v>
      </c>
      <c r="H131" s="477">
        <v>11</v>
      </c>
      <c r="I131" s="477">
        <v>1925</v>
      </c>
      <c r="J131" s="473"/>
      <c r="K131" s="473">
        <v>175</v>
      </c>
      <c r="L131" s="477"/>
      <c r="M131" s="477"/>
      <c r="N131" s="473"/>
      <c r="O131" s="473"/>
      <c r="P131" s="477"/>
      <c r="Q131" s="477"/>
      <c r="R131" s="565"/>
      <c r="S131" s="478"/>
    </row>
    <row r="132" spans="1:19" ht="14.4" customHeight="1" x14ac:dyDescent="0.3">
      <c r="A132" s="472" t="s">
        <v>1043</v>
      </c>
      <c r="B132" s="473" t="s">
        <v>1044</v>
      </c>
      <c r="C132" s="473" t="s">
        <v>427</v>
      </c>
      <c r="D132" s="473" t="s">
        <v>1019</v>
      </c>
      <c r="E132" s="473" t="s">
        <v>1045</v>
      </c>
      <c r="F132" s="473" t="s">
        <v>1161</v>
      </c>
      <c r="G132" s="473" t="s">
        <v>1162</v>
      </c>
      <c r="H132" s="477">
        <v>1</v>
      </c>
      <c r="I132" s="477">
        <v>423</v>
      </c>
      <c r="J132" s="473"/>
      <c r="K132" s="473">
        <v>423</v>
      </c>
      <c r="L132" s="477"/>
      <c r="M132" s="477"/>
      <c r="N132" s="473"/>
      <c r="O132" s="473"/>
      <c r="P132" s="477"/>
      <c r="Q132" s="477"/>
      <c r="R132" s="565"/>
      <c r="S132" s="478"/>
    </row>
    <row r="133" spans="1:19" ht="14.4" customHeight="1" x14ac:dyDescent="0.3">
      <c r="A133" s="472" t="s">
        <v>1043</v>
      </c>
      <c r="B133" s="473" t="s">
        <v>1044</v>
      </c>
      <c r="C133" s="473" t="s">
        <v>427</v>
      </c>
      <c r="D133" s="473" t="s">
        <v>1019</v>
      </c>
      <c r="E133" s="473" t="s">
        <v>1045</v>
      </c>
      <c r="F133" s="473" t="s">
        <v>1173</v>
      </c>
      <c r="G133" s="473" t="s">
        <v>1175</v>
      </c>
      <c r="H133" s="477">
        <v>1</v>
      </c>
      <c r="I133" s="477">
        <v>1096</v>
      </c>
      <c r="J133" s="473"/>
      <c r="K133" s="473">
        <v>1096</v>
      </c>
      <c r="L133" s="477"/>
      <c r="M133" s="477"/>
      <c r="N133" s="473"/>
      <c r="O133" s="473"/>
      <c r="P133" s="477"/>
      <c r="Q133" s="477"/>
      <c r="R133" s="565"/>
      <c r="S133" s="478"/>
    </row>
    <row r="134" spans="1:19" ht="14.4" customHeight="1" x14ac:dyDescent="0.3">
      <c r="A134" s="472" t="s">
        <v>1043</v>
      </c>
      <c r="B134" s="473" t="s">
        <v>1044</v>
      </c>
      <c r="C134" s="473" t="s">
        <v>427</v>
      </c>
      <c r="D134" s="473" t="s">
        <v>1020</v>
      </c>
      <c r="E134" s="473" t="s">
        <v>1045</v>
      </c>
      <c r="F134" s="473" t="s">
        <v>1050</v>
      </c>
      <c r="G134" s="473" t="s">
        <v>1051</v>
      </c>
      <c r="H134" s="477">
        <v>1136</v>
      </c>
      <c r="I134" s="477">
        <v>65888</v>
      </c>
      <c r="J134" s="473">
        <v>7.7808219178082192</v>
      </c>
      <c r="K134" s="473">
        <v>58</v>
      </c>
      <c r="L134" s="477">
        <v>146</v>
      </c>
      <c r="M134" s="477">
        <v>8468</v>
      </c>
      <c r="N134" s="473">
        <v>1</v>
      </c>
      <c r="O134" s="473">
        <v>58</v>
      </c>
      <c r="P134" s="477">
        <v>1</v>
      </c>
      <c r="Q134" s="477">
        <v>58</v>
      </c>
      <c r="R134" s="565">
        <v>6.8493150684931503E-3</v>
      </c>
      <c r="S134" s="478">
        <v>58</v>
      </c>
    </row>
    <row r="135" spans="1:19" ht="14.4" customHeight="1" x14ac:dyDescent="0.3">
      <c r="A135" s="472" t="s">
        <v>1043</v>
      </c>
      <c r="B135" s="473" t="s">
        <v>1044</v>
      </c>
      <c r="C135" s="473" t="s">
        <v>427</v>
      </c>
      <c r="D135" s="473" t="s">
        <v>1020</v>
      </c>
      <c r="E135" s="473" t="s">
        <v>1045</v>
      </c>
      <c r="F135" s="473" t="s">
        <v>1052</v>
      </c>
      <c r="G135" s="473" t="s">
        <v>1053</v>
      </c>
      <c r="H135" s="477">
        <v>34</v>
      </c>
      <c r="I135" s="477">
        <v>4454</v>
      </c>
      <c r="J135" s="473">
        <v>4.25</v>
      </c>
      <c r="K135" s="473">
        <v>131</v>
      </c>
      <c r="L135" s="477">
        <v>8</v>
      </c>
      <c r="M135" s="477">
        <v>1048</v>
      </c>
      <c r="N135" s="473">
        <v>1</v>
      </c>
      <c r="O135" s="473">
        <v>131</v>
      </c>
      <c r="P135" s="477"/>
      <c r="Q135" s="477"/>
      <c r="R135" s="565"/>
      <c r="S135" s="478"/>
    </row>
    <row r="136" spans="1:19" ht="14.4" customHeight="1" x14ac:dyDescent="0.3">
      <c r="A136" s="472" t="s">
        <v>1043</v>
      </c>
      <c r="B136" s="473" t="s">
        <v>1044</v>
      </c>
      <c r="C136" s="473" t="s">
        <v>427</v>
      </c>
      <c r="D136" s="473" t="s">
        <v>1020</v>
      </c>
      <c r="E136" s="473" t="s">
        <v>1045</v>
      </c>
      <c r="F136" s="473" t="s">
        <v>1054</v>
      </c>
      <c r="G136" s="473" t="s">
        <v>1055</v>
      </c>
      <c r="H136" s="477">
        <v>4</v>
      </c>
      <c r="I136" s="477">
        <v>756</v>
      </c>
      <c r="J136" s="473"/>
      <c r="K136" s="473">
        <v>189</v>
      </c>
      <c r="L136" s="477"/>
      <c r="M136" s="477"/>
      <c r="N136" s="473"/>
      <c r="O136" s="473"/>
      <c r="P136" s="477"/>
      <c r="Q136" s="477"/>
      <c r="R136" s="565"/>
      <c r="S136" s="478"/>
    </row>
    <row r="137" spans="1:19" ht="14.4" customHeight="1" x14ac:dyDescent="0.3">
      <c r="A137" s="472" t="s">
        <v>1043</v>
      </c>
      <c r="B137" s="473" t="s">
        <v>1044</v>
      </c>
      <c r="C137" s="473" t="s">
        <v>427</v>
      </c>
      <c r="D137" s="473" t="s">
        <v>1020</v>
      </c>
      <c r="E137" s="473" t="s">
        <v>1045</v>
      </c>
      <c r="F137" s="473" t="s">
        <v>1058</v>
      </c>
      <c r="G137" s="473" t="s">
        <v>1059</v>
      </c>
      <c r="H137" s="477">
        <v>127</v>
      </c>
      <c r="I137" s="477">
        <v>22733</v>
      </c>
      <c r="J137" s="473">
        <v>9.0210317460317455</v>
      </c>
      <c r="K137" s="473">
        <v>179</v>
      </c>
      <c r="L137" s="477">
        <v>14</v>
      </c>
      <c r="M137" s="477">
        <v>2520</v>
      </c>
      <c r="N137" s="473">
        <v>1</v>
      </c>
      <c r="O137" s="473">
        <v>180</v>
      </c>
      <c r="P137" s="477"/>
      <c r="Q137" s="477"/>
      <c r="R137" s="565"/>
      <c r="S137" s="478"/>
    </row>
    <row r="138" spans="1:19" ht="14.4" customHeight="1" x14ac:dyDescent="0.3">
      <c r="A138" s="472" t="s">
        <v>1043</v>
      </c>
      <c r="B138" s="473" t="s">
        <v>1044</v>
      </c>
      <c r="C138" s="473" t="s">
        <v>427</v>
      </c>
      <c r="D138" s="473" t="s">
        <v>1020</v>
      </c>
      <c r="E138" s="473" t="s">
        <v>1045</v>
      </c>
      <c r="F138" s="473" t="s">
        <v>1060</v>
      </c>
      <c r="G138" s="473" t="s">
        <v>1061</v>
      </c>
      <c r="H138" s="477">
        <v>1</v>
      </c>
      <c r="I138" s="477">
        <v>569</v>
      </c>
      <c r="J138" s="473"/>
      <c r="K138" s="473">
        <v>569</v>
      </c>
      <c r="L138" s="477"/>
      <c r="M138" s="477"/>
      <c r="N138" s="473"/>
      <c r="O138" s="473"/>
      <c r="P138" s="477"/>
      <c r="Q138" s="477"/>
      <c r="R138" s="565"/>
      <c r="S138" s="478"/>
    </row>
    <row r="139" spans="1:19" ht="14.4" customHeight="1" x14ac:dyDescent="0.3">
      <c r="A139" s="472" t="s">
        <v>1043</v>
      </c>
      <c r="B139" s="473" t="s">
        <v>1044</v>
      </c>
      <c r="C139" s="473" t="s">
        <v>427</v>
      </c>
      <c r="D139" s="473" t="s">
        <v>1020</v>
      </c>
      <c r="E139" s="473" t="s">
        <v>1045</v>
      </c>
      <c r="F139" s="473" t="s">
        <v>1062</v>
      </c>
      <c r="G139" s="473" t="s">
        <v>1063</v>
      </c>
      <c r="H139" s="477">
        <v>53</v>
      </c>
      <c r="I139" s="477">
        <v>17755</v>
      </c>
      <c r="J139" s="473">
        <v>17.614087301587301</v>
      </c>
      <c r="K139" s="473">
        <v>335</v>
      </c>
      <c r="L139" s="477">
        <v>3</v>
      </c>
      <c r="M139" s="477">
        <v>1008</v>
      </c>
      <c r="N139" s="473">
        <v>1</v>
      </c>
      <c r="O139" s="473">
        <v>336</v>
      </c>
      <c r="P139" s="477">
        <v>1</v>
      </c>
      <c r="Q139" s="477">
        <v>337</v>
      </c>
      <c r="R139" s="565">
        <v>0.3343253968253968</v>
      </c>
      <c r="S139" s="478">
        <v>337</v>
      </c>
    </row>
    <row r="140" spans="1:19" ht="14.4" customHeight="1" x14ac:dyDescent="0.3">
      <c r="A140" s="472" t="s">
        <v>1043</v>
      </c>
      <c r="B140" s="473" t="s">
        <v>1044</v>
      </c>
      <c r="C140" s="473" t="s">
        <v>427</v>
      </c>
      <c r="D140" s="473" t="s">
        <v>1020</v>
      </c>
      <c r="E140" s="473" t="s">
        <v>1045</v>
      </c>
      <c r="F140" s="473" t="s">
        <v>1066</v>
      </c>
      <c r="G140" s="473" t="s">
        <v>1067</v>
      </c>
      <c r="H140" s="477">
        <v>114</v>
      </c>
      <c r="I140" s="477">
        <v>39786</v>
      </c>
      <c r="J140" s="473"/>
      <c r="K140" s="473">
        <v>349</v>
      </c>
      <c r="L140" s="477"/>
      <c r="M140" s="477"/>
      <c r="N140" s="473"/>
      <c r="O140" s="473"/>
      <c r="P140" s="477"/>
      <c r="Q140" s="477"/>
      <c r="R140" s="565"/>
      <c r="S140" s="478"/>
    </row>
    <row r="141" spans="1:19" ht="14.4" customHeight="1" x14ac:dyDescent="0.3">
      <c r="A141" s="472" t="s">
        <v>1043</v>
      </c>
      <c r="B141" s="473" t="s">
        <v>1044</v>
      </c>
      <c r="C141" s="473" t="s">
        <v>427</v>
      </c>
      <c r="D141" s="473" t="s">
        <v>1020</v>
      </c>
      <c r="E141" s="473" t="s">
        <v>1045</v>
      </c>
      <c r="F141" s="473" t="s">
        <v>1066</v>
      </c>
      <c r="G141" s="473" t="s">
        <v>1068</v>
      </c>
      <c r="H141" s="477">
        <v>107</v>
      </c>
      <c r="I141" s="477">
        <v>37343</v>
      </c>
      <c r="J141" s="473">
        <v>7.6428571428571432</v>
      </c>
      <c r="K141" s="473">
        <v>349</v>
      </c>
      <c r="L141" s="477">
        <v>14</v>
      </c>
      <c r="M141" s="477">
        <v>4886</v>
      </c>
      <c r="N141" s="473">
        <v>1</v>
      </c>
      <c r="O141" s="473">
        <v>349</v>
      </c>
      <c r="P141" s="477"/>
      <c r="Q141" s="477"/>
      <c r="R141" s="565"/>
      <c r="S141" s="478"/>
    </row>
    <row r="142" spans="1:19" ht="14.4" customHeight="1" x14ac:dyDescent="0.3">
      <c r="A142" s="472" t="s">
        <v>1043</v>
      </c>
      <c r="B142" s="473" t="s">
        <v>1044</v>
      </c>
      <c r="C142" s="473" t="s">
        <v>427</v>
      </c>
      <c r="D142" s="473" t="s">
        <v>1020</v>
      </c>
      <c r="E142" s="473" t="s">
        <v>1045</v>
      </c>
      <c r="F142" s="473" t="s">
        <v>1081</v>
      </c>
      <c r="G142" s="473" t="s">
        <v>1082</v>
      </c>
      <c r="H142" s="477">
        <v>2</v>
      </c>
      <c r="I142" s="477">
        <v>98</v>
      </c>
      <c r="J142" s="473"/>
      <c r="K142" s="473">
        <v>49</v>
      </c>
      <c r="L142" s="477"/>
      <c r="M142" s="477"/>
      <c r="N142" s="473"/>
      <c r="O142" s="473"/>
      <c r="P142" s="477"/>
      <c r="Q142" s="477"/>
      <c r="R142" s="565"/>
      <c r="S142" s="478"/>
    </row>
    <row r="143" spans="1:19" ht="14.4" customHeight="1" x14ac:dyDescent="0.3">
      <c r="A143" s="472" t="s">
        <v>1043</v>
      </c>
      <c r="B143" s="473" t="s">
        <v>1044</v>
      </c>
      <c r="C143" s="473" t="s">
        <v>427</v>
      </c>
      <c r="D143" s="473" t="s">
        <v>1020</v>
      </c>
      <c r="E143" s="473" t="s">
        <v>1045</v>
      </c>
      <c r="F143" s="473" t="s">
        <v>1086</v>
      </c>
      <c r="G143" s="473" t="s">
        <v>1087</v>
      </c>
      <c r="H143" s="477">
        <v>1</v>
      </c>
      <c r="I143" s="477">
        <v>38</v>
      </c>
      <c r="J143" s="473"/>
      <c r="K143" s="473">
        <v>38</v>
      </c>
      <c r="L143" s="477"/>
      <c r="M143" s="477"/>
      <c r="N143" s="473"/>
      <c r="O143" s="473"/>
      <c r="P143" s="477"/>
      <c r="Q143" s="477"/>
      <c r="R143" s="565"/>
      <c r="S143" s="478"/>
    </row>
    <row r="144" spans="1:19" ht="14.4" customHeight="1" x14ac:dyDescent="0.3">
      <c r="A144" s="472" t="s">
        <v>1043</v>
      </c>
      <c r="B144" s="473" t="s">
        <v>1044</v>
      </c>
      <c r="C144" s="473" t="s">
        <v>427</v>
      </c>
      <c r="D144" s="473" t="s">
        <v>1020</v>
      </c>
      <c r="E144" s="473" t="s">
        <v>1045</v>
      </c>
      <c r="F144" s="473" t="s">
        <v>1089</v>
      </c>
      <c r="G144" s="473" t="s">
        <v>1090</v>
      </c>
      <c r="H144" s="477">
        <v>1</v>
      </c>
      <c r="I144" s="477">
        <v>264</v>
      </c>
      <c r="J144" s="473"/>
      <c r="K144" s="473">
        <v>264</v>
      </c>
      <c r="L144" s="477"/>
      <c r="M144" s="477"/>
      <c r="N144" s="473"/>
      <c r="O144" s="473"/>
      <c r="P144" s="477"/>
      <c r="Q144" s="477"/>
      <c r="R144" s="565"/>
      <c r="S144" s="478"/>
    </row>
    <row r="145" spans="1:19" ht="14.4" customHeight="1" x14ac:dyDescent="0.3">
      <c r="A145" s="472" t="s">
        <v>1043</v>
      </c>
      <c r="B145" s="473" t="s">
        <v>1044</v>
      </c>
      <c r="C145" s="473" t="s">
        <v>427</v>
      </c>
      <c r="D145" s="473" t="s">
        <v>1020</v>
      </c>
      <c r="E145" s="473" t="s">
        <v>1045</v>
      </c>
      <c r="F145" s="473" t="s">
        <v>1091</v>
      </c>
      <c r="G145" s="473" t="s">
        <v>1092</v>
      </c>
      <c r="H145" s="477">
        <v>10</v>
      </c>
      <c r="I145" s="477">
        <v>7040</v>
      </c>
      <c r="J145" s="473"/>
      <c r="K145" s="473">
        <v>704</v>
      </c>
      <c r="L145" s="477"/>
      <c r="M145" s="477"/>
      <c r="N145" s="473"/>
      <c r="O145" s="473"/>
      <c r="P145" s="477"/>
      <c r="Q145" s="477"/>
      <c r="R145" s="565"/>
      <c r="S145" s="478"/>
    </row>
    <row r="146" spans="1:19" ht="14.4" customHeight="1" x14ac:dyDescent="0.3">
      <c r="A146" s="472" t="s">
        <v>1043</v>
      </c>
      <c r="B146" s="473" t="s">
        <v>1044</v>
      </c>
      <c r="C146" s="473" t="s">
        <v>427</v>
      </c>
      <c r="D146" s="473" t="s">
        <v>1020</v>
      </c>
      <c r="E146" s="473" t="s">
        <v>1045</v>
      </c>
      <c r="F146" s="473" t="s">
        <v>1096</v>
      </c>
      <c r="G146" s="473" t="s">
        <v>1097</v>
      </c>
      <c r="H146" s="477">
        <v>327</v>
      </c>
      <c r="I146" s="477">
        <v>99408</v>
      </c>
      <c r="J146" s="473">
        <v>5.0926229508196723</v>
      </c>
      <c r="K146" s="473">
        <v>304</v>
      </c>
      <c r="L146" s="477">
        <v>64</v>
      </c>
      <c r="M146" s="477">
        <v>19520</v>
      </c>
      <c r="N146" s="473">
        <v>1</v>
      </c>
      <c r="O146" s="473">
        <v>305</v>
      </c>
      <c r="P146" s="477"/>
      <c r="Q146" s="477"/>
      <c r="R146" s="565"/>
      <c r="S146" s="478"/>
    </row>
    <row r="147" spans="1:19" ht="14.4" customHeight="1" x14ac:dyDescent="0.3">
      <c r="A147" s="472" t="s">
        <v>1043</v>
      </c>
      <c r="B147" s="473" t="s">
        <v>1044</v>
      </c>
      <c r="C147" s="473" t="s">
        <v>427</v>
      </c>
      <c r="D147" s="473" t="s">
        <v>1020</v>
      </c>
      <c r="E147" s="473" t="s">
        <v>1045</v>
      </c>
      <c r="F147" s="473" t="s">
        <v>1101</v>
      </c>
      <c r="G147" s="473" t="s">
        <v>1102</v>
      </c>
      <c r="H147" s="477">
        <v>544</v>
      </c>
      <c r="I147" s="477">
        <v>268736</v>
      </c>
      <c r="J147" s="473">
        <v>8.7741935483870961</v>
      </c>
      <c r="K147" s="473">
        <v>494</v>
      </c>
      <c r="L147" s="477">
        <v>62</v>
      </c>
      <c r="M147" s="477">
        <v>30628</v>
      </c>
      <c r="N147" s="473">
        <v>1</v>
      </c>
      <c r="O147" s="473">
        <v>494</v>
      </c>
      <c r="P147" s="477">
        <v>1</v>
      </c>
      <c r="Q147" s="477">
        <v>495</v>
      </c>
      <c r="R147" s="565">
        <v>1.6161682120935092E-2</v>
      </c>
      <c r="S147" s="478">
        <v>495</v>
      </c>
    </row>
    <row r="148" spans="1:19" ht="14.4" customHeight="1" x14ac:dyDescent="0.3">
      <c r="A148" s="472" t="s">
        <v>1043</v>
      </c>
      <c r="B148" s="473" t="s">
        <v>1044</v>
      </c>
      <c r="C148" s="473" t="s">
        <v>427</v>
      </c>
      <c r="D148" s="473" t="s">
        <v>1020</v>
      </c>
      <c r="E148" s="473" t="s">
        <v>1045</v>
      </c>
      <c r="F148" s="473" t="s">
        <v>1105</v>
      </c>
      <c r="G148" s="473" t="s">
        <v>1106</v>
      </c>
      <c r="H148" s="477">
        <v>683</v>
      </c>
      <c r="I148" s="477">
        <v>252710</v>
      </c>
      <c r="J148" s="473">
        <v>7.0412371134020617</v>
      </c>
      <c r="K148" s="473">
        <v>370</v>
      </c>
      <c r="L148" s="477">
        <v>97</v>
      </c>
      <c r="M148" s="477">
        <v>35890</v>
      </c>
      <c r="N148" s="473">
        <v>1</v>
      </c>
      <c r="O148" s="473">
        <v>370</v>
      </c>
      <c r="P148" s="477">
        <v>1</v>
      </c>
      <c r="Q148" s="477">
        <v>371</v>
      </c>
      <c r="R148" s="565">
        <v>1.0337141264976316E-2</v>
      </c>
      <c r="S148" s="478">
        <v>371</v>
      </c>
    </row>
    <row r="149" spans="1:19" ht="14.4" customHeight="1" x14ac:dyDescent="0.3">
      <c r="A149" s="472" t="s">
        <v>1043</v>
      </c>
      <c r="B149" s="473" t="s">
        <v>1044</v>
      </c>
      <c r="C149" s="473" t="s">
        <v>427</v>
      </c>
      <c r="D149" s="473" t="s">
        <v>1020</v>
      </c>
      <c r="E149" s="473" t="s">
        <v>1045</v>
      </c>
      <c r="F149" s="473" t="s">
        <v>1107</v>
      </c>
      <c r="G149" s="473" t="s">
        <v>1108</v>
      </c>
      <c r="H149" s="477">
        <v>1</v>
      </c>
      <c r="I149" s="477">
        <v>3105</v>
      </c>
      <c r="J149" s="473"/>
      <c r="K149" s="473">
        <v>3105</v>
      </c>
      <c r="L149" s="477"/>
      <c r="M149" s="477"/>
      <c r="N149" s="473"/>
      <c r="O149" s="473"/>
      <c r="P149" s="477"/>
      <c r="Q149" s="477"/>
      <c r="R149" s="565"/>
      <c r="S149" s="478"/>
    </row>
    <row r="150" spans="1:19" ht="14.4" customHeight="1" x14ac:dyDescent="0.3">
      <c r="A150" s="472" t="s">
        <v>1043</v>
      </c>
      <c r="B150" s="473" t="s">
        <v>1044</v>
      </c>
      <c r="C150" s="473" t="s">
        <v>427</v>
      </c>
      <c r="D150" s="473" t="s">
        <v>1020</v>
      </c>
      <c r="E150" s="473" t="s">
        <v>1045</v>
      </c>
      <c r="F150" s="473" t="s">
        <v>1114</v>
      </c>
      <c r="G150" s="473" t="s">
        <v>1115</v>
      </c>
      <c r="H150" s="477">
        <v>114</v>
      </c>
      <c r="I150" s="477">
        <v>12654</v>
      </c>
      <c r="J150" s="473">
        <v>7.6</v>
      </c>
      <c r="K150" s="473">
        <v>111</v>
      </c>
      <c r="L150" s="477">
        <v>15</v>
      </c>
      <c r="M150" s="477">
        <v>1665</v>
      </c>
      <c r="N150" s="473">
        <v>1</v>
      </c>
      <c r="O150" s="473">
        <v>111</v>
      </c>
      <c r="P150" s="477"/>
      <c r="Q150" s="477"/>
      <c r="R150" s="565"/>
      <c r="S150" s="478"/>
    </row>
    <row r="151" spans="1:19" ht="14.4" customHeight="1" x14ac:dyDescent="0.3">
      <c r="A151" s="472" t="s">
        <v>1043</v>
      </c>
      <c r="B151" s="473" t="s">
        <v>1044</v>
      </c>
      <c r="C151" s="473" t="s">
        <v>427</v>
      </c>
      <c r="D151" s="473" t="s">
        <v>1020</v>
      </c>
      <c r="E151" s="473" t="s">
        <v>1045</v>
      </c>
      <c r="F151" s="473" t="s">
        <v>1116</v>
      </c>
      <c r="G151" s="473" t="s">
        <v>1118</v>
      </c>
      <c r="H151" s="477">
        <v>1</v>
      </c>
      <c r="I151" s="477">
        <v>125</v>
      </c>
      <c r="J151" s="473"/>
      <c r="K151" s="473">
        <v>125</v>
      </c>
      <c r="L151" s="477"/>
      <c r="M151" s="477"/>
      <c r="N151" s="473"/>
      <c r="O151" s="473"/>
      <c r="P151" s="477"/>
      <c r="Q151" s="477"/>
      <c r="R151" s="565"/>
      <c r="S151" s="478"/>
    </row>
    <row r="152" spans="1:19" ht="14.4" customHeight="1" x14ac:dyDescent="0.3">
      <c r="A152" s="472" t="s">
        <v>1043</v>
      </c>
      <c r="B152" s="473" t="s">
        <v>1044</v>
      </c>
      <c r="C152" s="473" t="s">
        <v>427</v>
      </c>
      <c r="D152" s="473" t="s">
        <v>1020</v>
      </c>
      <c r="E152" s="473" t="s">
        <v>1045</v>
      </c>
      <c r="F152" s="473" t="s">
        <v>1119</v>
      </c>
      <c r="G152" s="473" t="s">
        <v>1120</v>
      </c>
      <c r="H152" s="477">
        <v>4</v>
      </c>
      <c r="I152" s="477">
        <v>1980</v>
      </c>
      <c r="J152" s="473"/>
      <c r="K152" s="473">
        <v>495</v>
      </c>
      <c r="L152" s="477"/>
      <c r="M152" s="477"/>
      <c r="N152" s="473"/>
      <c r="O152" s="473"/>
      <c r="P152" s="477"/>
      <c r="Q152" s="477"/>
      <c r="R152" s="565"/>
      <c r="S152" s="478"/>
    </row>
    <row r="153" spans="1:19" ht="14.4" customHeight="1" x14ac:dyDescent="0.3">
      <c r="A153" s="472" t="s">
        <v>1043</v>
      </c>
      <c r="B153" s="473" t="s">
        <v>1044</v>
      </c>
      <c r="C153" s="473" t="s">
        <v>427</v>
      </c>
      <c r="D153" s="473" t="s">
        <v>1020</v>
      </c>
      <c r="E153" s="473" t="s">
        <v>1045</v>
      </c>
      <c r="F153" s="473" t="s">
        <v>1121</v>
      </c>
      <c r="G153" s="473"/>
      <c r="H153" s="477">
        <v>1</v>
      </c>
      <c r="I153" s="477">
        <v>1283</v>
      </c>
      <c r="J153" s="473"/>
      <c r="K153" s="473">
        <v>1283</v>
      </c>
      <c r="L153" s="477"/>
      <c r="M153" s="477"/>
      <c r="N153" s="473"/>
      <c r="O153" s="473"/>
      <c r="P153" s="477"/>
      <c r="Q153" s="477"/>
      <c r="R153" s="565"/>
      <c r="S153" s="478"/>
    </row>
    <row r="154" spans="1:19" ht="14.4" customHeight="1" x14ac:dyDescent="0.3">
      <c r="A154" s="472" t="s">
        <v>1043</v>
      </c>
      <c r="B154" s="473" t="s">
        <v>1044</v>
      </c>
      <c r="C154" s="473" t="s">
        <v>427</v>
      </c>
      <c r="D154" s="473" t="s">
        <v>1020</v>
      </c>
      <c r="E154" s="473" t="s">
        <v>1045</v>
      </c>
      <c r="F154" s="473" t="s">
        <v>1121</v>
      </c>
      <c r="G154" s="473" t="s">
        <v>1122</v>
      </c>
      <c r="H154" s="477">
        <v>1</v>
      </c>
      <c r="I154" s="477">
        <v>1283</v>
      </c>
      <c r="J154" s="473"/>
      <c r="K154" s="473">
        <v>1283</v>
      </c>
      <c r="L154" s="477"/>
      <c r="M154" s="477"/>
      <c r="N154" s="473"/>
      <c r="O154" s="473"/>
      <c r="P154" s="477"/>
      <c r="Q154" s="477"/>
      <c r="R154" s="565"/>
      <c r="S154" s="478"/>
    </row>
    <row r="155" spans="1:19" ht="14.4" customHeight="1" x14ac:dyDescent="0.3">
      <c r="A155" s="472" t="s">
        <v>1043</v>
      </c>
      <c r="B155" s="473" t="s">
        <v>1044</v>
      </c>
      <c r="C155" s="473" t="s">
        <v>427</v>
      </c>
      <c r="D155" s="473" t="s">
        <v>1020</v>
      </c>
      <c r="E155" s="473" t="s">
        <v>1045</v>
      </c>
      <c r="F155" s="473" t="s">
        <v>1123</v>
      </c>
      <c r="G155" s="473" t="s">
        <v>1124</v>
      </c>
      <c r="H155" s="477">
        <v>112</v>
      </c>
      <c r="I155" s="477">
        <v>51072</v>
      </c>
      <c r="J155" s="473">
        <v>7.4666666666666668</v>
      </c>
      <c r="K155" s="473">
        <v>456</v>
      </c>
      <c r="L155" s="477">
        <v>15</v>
      </c>
      <c r="M155" s="477">
        <v>6840</v>
      </c>
      <c r="N155" s="473">
        <v>1</v>
      </c>
      <c r="O155" s="473">
        <v>456</v>
      </c>
      <c r="P155" s="477">
        <v>1</v>
      </c>
      <c r="Q155" s="477">
        <v>458</v>
      </c>
      <c r="R155" s="565">
        <v>6.6959064327485385E-2</v>
      </c>
      <c r="S155" s="478">
        <v>458</v>
      </c>
    </row>
    <row r="156" spans="1:19" ht="14.4" customHeight="1" x14ac:dyDescent="0.3">
      <c r="A156" s="472" t="s">
        <v>1043</v>
      </c>
      <c r="B156" s="473" t="s">
        <v>1044</v>
      </c>
      <c r="C156" s="473" t="s">
        <v>427</v>
      </c>
      <c r="D156" s="473" t="s">
        <v>1020</v>
      </c>
      <c r="E156" s="473" t="s">
        <v>1045</v>
      </c>
      <c r="F156" s="473" t="s">
        <v>1125</v>
      </c>
      <c r="G156" s="473" t="s">
        <v>1126</v>
      </c>
      <c r="H156" s="477">
        <v>1076</v>
      </c>
      <c r="I156" s="477">
        <v>62408</v>
      </c>
      <c r="J156" s="473">
        <v>8.0298507462686572</v>
      </c>
      <c r="K156" s="473">
        <v>58</v>
      </c>
      <c r="L156" s="477">
        <v>134</v>
      </c>
      <c r="M156" s="477">
        <v>7772</v>
      </c>
      <c r="N156" s="473">
        <v>1</v>
      </c>
      <c r="O156" s="473">
        <v>58</v>
      </c>
      <c r="P156" s="477"/>
      <c r="Q156" s="477"/>
      <c r="R156" s="565"/>
      <c r="S156" s="478"/>
    </row>
    <row r="157" spans="1:19" ht="14.4" customHeight="1" x14ac:dyDescent="0.3">
      <c r="A157" s="472" t="s">
        <v>1043</v>
      </c>
      <c r="B157" s="473" t="s">
        <v>1044</v>
      </c>
      <c r="C157" s="473" t="s">
        <v>427</v>
      </c>
      <c r="D157" s="473" t="s">
        <v>1020</v>
      </c>
      <c r="E157" s="473" t="s">
        <v>1045</v>
      </c>
      <c r="F157" s="473" t="s">
        <v>1127</v>
      </c>
      <c r="G157" s="473" t="s">
        <v>1128</v>
      </c>
      <c r="H157" s="477">
        <v>7</v>
      </c>
      <c r="I157" s="477">
        <v>15211</v>
      </c>
      <c r="J157" s="473"/>
      <c r="K157" s="473">
        <v>2173</v>
      </c>
      <c r="L157" s="477"/>
      <c r="M157" s="477"/>
      <c r="N157" s="473"/>
      <c r="O157" s="473"/>
      <c r="P157" s="477"/>
      <c r="Q157" s="477"/>
      <c r="R157" s="565"/>
      <c r="S157" s="478"/>
    </row>
    <row r="158" spans="1:19" ht="14.4" customHeight="1" x14ac:dyDescent="0.3">
      <c r="A158" s="472" t="s">
        <v>1043</v>
      </c>
      <c r="B158" s="473" t="s">
        <v>1044</v>
      </c>
      <c r="C158" s="473" t="s">
        <v>427</v>
      </c>
      <c r="D158" s="473" t="s">
        <v>1020</v>
      </c>
      <c r="E158" s="473" t="s">
        <v>1045</v>
      </c>
      <c r="F158" s="473" t="s">
        <v>1134</v>
      </c>
      <c r="G158" s="473" t="s">
        <v>1135</v>
      </c>
      <c r="H158" s="477">
        <v>770</v>
      </c>
      <c r="I158" s="477">
        <v>134750</v>
      </c>
      <c r="J158" s="473">
        <v>9.3368902439024382</v>
      </c>
      <c r="K158" s="473">
        <v>175</v>
      </c>
      <c r="L158" s="477">
        <v>82</v>
      </c>
      <c r="M158" s="477">
        <v>14432</v>
      </c>
      <c r="N158" s="473">
        <v>1</v>
      </c>
      <c r="O158" s="473">
        <v>176</v>
      </c>
      <c r="P158" s="477"/>
      <c r="Q158" s="477"/>
      <c r="R158" s="565"/>
      <c r="S158" s="478"/>
    </row>
    <row r="159" spans="1:19" ht="14.4" customHeight="1" x14ac:dyDescent="0.3">
      <c r="A159" s="472" t="s">
        <v>1043</v>
      </c>
      <c r="B159" s="473" t="s">
        <v>1044</v>
      </c>
      <c r="C159" s="473" t="s">
        <v>427</v>
      </c>
      <c r="D159" s="473" t="s">
        <v>1020</v>
      </c>
      <c r="E159" s="473" t="s">
        <v>1045</v>
      </c>
      <c r="F159" s="473" t="s">
        <v>1136</v>
      </c>
      <c r="G159" s="473" t="s">
        <v>1137</v>
      </c>
      <c r="H159" s="477">
        <v>45</v>
      </c>
      <c r="I159" s="477">
        <v>3825</v>
      </c>
      <c r="J159" s="473"/>
      <c r="K159" s="473">
        <v>85</v>
      </c>
      <c r="L159" s="477"/>
      <c r="M159" s="477"/>
      <c r="N159" s="473"/>
      <c r="O159" s="473"/>
      <c r="P159" s="477"/>
      <c r="Q159" s="477"/>
      <c r="R159" s="565"/>
      <c r="S159" s="478"/>
    </row>
    <row r="160" spans="1:19" ht="14.4" customHeight="1" x14ac:dyDescent="0.3">
      <c r="A160" s="472" t="s">
        <v>1043</v>
      </c>
      <c r="B160" s="473" t="s">
        <v>1044</v>
      </c>
      <c r="C160" s="473" t="s">
        <v>427</v>
      </c>
      <c r="D160" s="473" t="s">
        <v>1020</v>
      </c>
      <c r="E160" s="473" t="s">
        <v>1045</v>
      </c>
      <c r="F160" s="473" t="s">
        <v>1141</v>
      </c>
      <c r="G160" s="473" t="s">
        <v>1142</v>
      </c>
      <c r="H160" s="477">
        <v>2</v>
      </c>
      <c r="I160" s="477">
        <v>338</v>
      </c>
      <c r="J160" s="473"/>
      <c r="K160" s="473">
        <v>169</v>
      </c>
      <c r="L160" s="477"/>
      <c r="M160" s="477"/>
      <c r="N160" s="473"/>
      <c r="O160" s="473"/>
      <c r="P160" s="477"/>
      <c r="Q160" s="477"/>
      <c r="R160" s="565"/>
      <c r="S160" s="478"/>
    </row>
    <row r="161" spans="1:19" ht="14.4" customHeight="1" x14ac:dyDescent="0.3">
      <c r="A161" s="472" t="s">
        <v>1043</v>
      </c>
      <c r="B161" s="473" t="s">
        <v>1044</v>
      </c>
      <c r="C161" s="473" t="s">
        <v>427</v>
      </c>
      <c r="D161" s="473" t="s">
        <v>1020</v>
      </c>
      <c r="E161" s="473" t="s">
        <v>1045</v>
      </c>
      <c r="F161" s="473" t="s">
        <v>1143</v>
      </c>
      <c r="G161" s="473" t="s">
        <v>1144</v>
      </c>
      <c r="H161" s="477">
        <v>1</v>
      </c>
      <c r="I161" s="477">
        <v>29</v>
      </c>
      <c r="J161" s="473"/>
      <c r="K161" s="473">
        <v>29</v>
      </c>
      <c r="L161" s="477"/>
      <c r="M161" s="477"/>
      <c r="N161" s="473"/>
      <c r="O161" s="473"/>
      <c r="P161" s="477"/>
      <c r="Q161" s="477"/>
      <c r="R161" s="565"/>
      <c r="S161" s="478"/>
    </row>
    <row r="162" spans="1:19" ht="14.4" customHeight="1" x14ac:dyDescent="0.3">
      <c r="A162" s="472" t="s">
        <v>1043</v>
      </c>
      <c r="B162" s="473" t="s">
        <v>1044</v>
      </c>
      <c r="C162" s="473" t="s">
        <v>427</v>
      </c>
      <c r="D162" s="473" t="s">
        <v>1020</v>
      </c>
      <c r="E162" s="473" t="s">
        <v>1045</v>
      </c>
      <c r="F162" s="473" t="s">
        <v>1145</v>
      </c>
      <c r="G162" s="473"/>
      <c r="H162" s="477">
        <v>1</v>
      </c>
      <c r="I162" s="477">
        <v>1011</v>
      </c>
      <c r="J162" s="473">
        <v>0.99901185770750989</v>
      </c>
      <c r="K162" s="473">
        <v>1011</v>
      </c>
      <c r="L162" s="477">
        <v>1</v>
      </c>
      <c r="M162" s="477">
        <v>1012</v>
      </c>
      <c r="N162" s="473">
        <v>1</v>
      </c>
      <c r="O162" s="473">
        <v>1012</v>
      </c>
      <c r="P162" s="477"/>
      <c r="Q162" s="477"/>
      <c r="R162" s="565"/>
      <c r="S162" s="478"/>
    </row>
    <row r="163" spans="1:19" ht="14.4" customHeight="1" x14ac:dyDescent="0.3">
      <c r="A163" s="472" t="s">
        <v>1043</v>
      </c>
      <c r="B163" s="473" t="s">
        <v>1044</v>
      </c>
      <c r="C163" s="473" t="s">
        <v>427</v>
      </c>
      <c r="D163" s="473" t="s">
        <v>1020</v>
      </c>
      <c r="E163" s="473" t="s">
        <v>1045</v>
      </c>
      <c r="F163" s="473" t="s">
        <v>1145</v>
      </c>
      <c r="G163" s="473" t="s">
        <v>1146</v>
      </c>
      <c r="H163" s="477">
        <v>4</v>
      </c>
      <c r="I163" s="477">
        <v>4044</v>
      </c>
      <c r="J163" s="473"/>
      <c r="K163" s="473">
        <v>1011</v>
      </c>
      <c r="L163" s="477"/>
      <c r="M163" s="477"/>
      <c r="N163" s="473"/>
      <c r="O163" s="473"/>
      <c r="P163" s="477"/>
      <c r="Q163" s="477"/>
      <c r="R163" s="565"/>
      <c r="S163" s="478"/>
    </row>
    <row r="164" spans="1:19" ht="14.4" customHeight="1" x14ac:dyDescent="0.3">
      <c r="A164" s="472" t="s">
        <v>1043</v>
      </c>
      <c r="B164" s="473" t="s">
        <v>1044</v>
      </c>
      <c r="C164" s="473" t="s">
        <v>427</v>
      </c>
      <c r="D164" s="473" t="s">
        <v>1020</v>
      </c>
      <c r="E164" s="473" t="s">
        <v>1045</v>
      </c>
      <c r="F164" s="473" t="s">
        <v>1147</v>
      </c>
      <c r="G164" s="473" t="s">
        <v>1148</v>
      </c>
      <c r="H164" s="477">
        <v>1</v>
      </c>
      <c r="I164" s="477">
        <v>176</v>
      </c>
      <c r="J164" s="473"/>
      <c r="K164" s="473">
        <v>176</v>
      </c>
      <c r="L164" s="477"/>
      <c r="M164" s="477"/>
      <c r="N164" s="473"/>
      <c r="O164" s="473"/>
      <c r="P164" s="477"/>
      <c r="Q164" s="477"/>
      <c r="R164" s="565"/>
      <c r="S164" s="478"/>
    </row>
    <row r="165" spans="1:19" ht="14.4" customHeight="1" x14ac:dyDescent="0.3">
      <c r="A165" s="472" t="s">
        <v>1043</v>
      </c>
      <c r="B165" s="473" t="s">
        <v>1044</v>
      </c>
      <c r="C165" s="473" t="s">
        <v>427</v>
      </c>
      <c r="D165" s="473" t="s">
        <v>1020</v>
      </c>
      <c r="E165" s="473" t="s">
        <v>1045</v>
      </c>
      <c r="F165" s="473" t="s">
        <v>1149</v>
      </c>
      <c r="G165" s="473"/>
      <c r="H165" s="477">
        <v>4</v>
      </c>
      <c r="I165" s="477">
        <v>9176</v>
      </c>
      <c r="J165" s="473"/>
      <c r="K165" s="473">
        <v>2294</v>
      </c>
      <c r="L165" s="477"/>
      <c r="M165" s="477"/>
      <c r="N165" s="473"/>
      <c r="O165" s="473"/>
      <c r="P165" s="477"/>
      <c r="Q165" s="477"/>
      <c r="R165" s="565"/>
      <c r="S165" s="478"/>
    </row>
    <row r="166" spans="1:19" ht="14.4" customHeight="1" x14ac:dyDescent="0.3">
      <c r="A166" s="472" t="s">
        <v>1043</v>
      </c>
      <c r="B166" s="473" t="s">
        <v>1044</v>
      </c>
      <c r="C166" s="473" t="s">
        <v>427</v>
      </c>
      <c r="D166" s="473" t="s">
        <v>1020</v>
      </c>
      <c r="E166" s="473" t="s">
        <v>1045</v>
      </c>
      <c r="F166" s="473" t="s">
        <v>1149</v>
      </c>
      <c r="G166" s="473" t="s">
        <v>1150</v>
      </c>
      <c r="H166" s="477">
        <v>4</v>
      </c>
      <c r="I166" s="477">
        <v>9176</v>
      </c>
      <c r="J166" s="473"/>
      <c r="K166" s="473">
        <v>2294</v>
      </c>
      <c r="L166" s="477"/>
      <c r="M166" s="477"/>
      <c r="N166" s="473"/>
      <c r="O166" s="473"/>
      <c r="P166" s="477"/>
      <c r="Q166" s="477"/>
      <c r="R166" s="565"/>
      <c r="S166" s="478"/>
    </row>
    <row r="167" spans="1:19" ht="14.4" customHeight="1" x14ac:dyDescent="0.3">
      <c r="A167" s="472" t="s">
        <v>1043</v>
      </c>
      <c r="B167" s="473" t="s">
        <v>1044</v>
      </c>
      <c r="C167" s="473" t="s">
        <v>427</v>
      </c>
      <c r="D167" s="473" t="s">
        <v>1020</v>
      </c>
      <c r="E167" s="473" t="s">
        <v>1045</v>
      </c>
      <c r="F167" s="473" t="s">
        <v>1154</v>
      </c>
      <c r="G167" s="473" t="s">
        <v>1155</v>
      </c>
      <c r="H167" s="477">
        <v>13</v>
      </c>
      <c r="I167" s="477">
        <v>3419</v>
      </c>
      <c r="J167" s="473"/>
      <c r="K167" s="473">
        <v>263</v>
      </c>
      <c r="L167" s="477"/>
      <c r="M167" s="477"/>
      <c r="N167" s="473"/>
      <c r="O167" s="473"/>
      <c r="P167" s="477"/>
      <c r="Q167" s="477"/>
      <c r="R167" s="565"/>
      <c r="S167" s="478"/>
    </row>
    <row r="168" spans="1:19" ht="14.4" customHeight="1" x14ac:dyDescent="0.3">
      <c r="A168" s="472" t="s">
        <v>1043</v>
      </c>
      <c r="B168" s="473" t="s">
        <v>1044</v>
      </c>
      <c r="C168" s="473" t="s">
        <v>427</v>
      </c>
      <c r="D168" s="473" t="s">
        <v>1020</v>
      </c>
      <c r="E168" s="473" t="s">
        <v>1045</v>
      </c>
      <c r="F168" s="473" t="s">
        <v>1156</v>
      </c>
      <c r="G168" s="473" t="s">
        <v>1157</v>
      </c>
      <c r="H168" s="477">
        <v>26</v>
      </c>
      <c r="I168" s="477">
        <v>55380</v>
      </c>
      <c r="J168" s="473"/>
      <c r="K168" s="473">
        <v>2130</v>
      </c>
      <c r="L168" s="477"/>
      <c r="M168" s="477"/>
      <c r="N168" s="473"/>
      <c r="O168" s="473"/>
      <c r="P168" s="477"/>
      <c r="Q168" s="477"/>
      <c r="R168" s="565"/>
      <c r="S168" s="478"/>
    </row>
    <row r="169" spans="1:19" ht="14.4" customHeight="1" x14ac:dyDescent="0.3">
      <c r="A169" s="472" t="s">
        <v>1043</v>
      </c>
      <c r="B169" s="473" t="s">
        <v>1044</v>
      </c>
      <c r="C169" s="473" t="s">
        <v>427</v>
      </c>
      <c r="D169" s="473" t="s">
        <v>1020</v>
      </c>
      <c r="E169" s="473" t="s">
        <v>1045</v>
      </c>
      <c r="F169" s="473" t="s">
        <v>1156</v>
      </c>
      <c r="G169" s="473" t="s">
        <v>1158</v>
      </c>
      <c r="H169" s="477">
        <v>35</v>
      </c>
      <c r="I169" s="477">
        <v>74550</v>
      </c>
      <c r="J169" s="473">
        <v>11.661191928671984</v>
      </c>
      <c r="K169" s="473">
        <v>2130</v>
      </c>
      <c r="L169" s="477">
        <v>3</v>
      </c>
      <c r="M169" s="477">
        <v>6393</v>
      </c>
      <c r="N169" s="473">
        <v>1</v>
      </c>
      <c r="O169" s="473">
        <v>2131</v>
      </c>
      <c r="P169" s="477"/>
      <c r="Q169" s="477"/>
      <c r="R169" s="565"/>
      <c r="S169" s="478"/>
    </row>
    <row r="170" spans="1:19" ht="14.4" customHeight="1" x14ac:dyDescent="0.3">
      <c r="A170" s="472" t="s">
        <v>1043</v>
      </c>
      <c r="B170" s="473" t="s">
        <v>1044</v>
      </c>
      <c r="C170" s="473" t="s">
        <v>427</v>
      </c>
      <c r="D170" s="473" t="s">
        <v>1020</v>
      </c>
      <c r="E170" s="473" t="s">
        <v>1045</v>
      </c>
      <c r="F170" s="473" t="s">
        <v>1161</v>
      </c>
      <c r="G170" s="473" t="s">
        <v>1162</v>
      </c>
      <c r="H170" s="477">
        <v>2</v>
      </c>
      <c r="I170" s="477">
        <v>846</v>
      </c>
      <c r="J170" s="473"/>
      <c r="K170" s="473">
        <v>423</v>
      </c>
      <c r="L170" s="477"/>
      <c r="M170" s="477"/>
      <c r="N170" s="473"/>
      <c r="O170" s="473"/>
      <c r="P170" s="477"/>
      <c r="Q170" s="477"/>
      <c r="R170" s="565"/>
      <c r="S170" s="478"/>
    </row>
    <row r="171" spans="1:19" ht="14.4" customHeight="1" x14ac:dyDescent="0.3">
      <c r="A171" s="472" t="s">
        <v>1043</v>
      </c>
      <c r="B171" s="473" t="s">
        <v>1044</v>
      </c>
      <c r="C171" s="473" t="s">
        <v>427</v>
      </c>
      <c r="D171" s="473" t="s">
        <v>1020</v>
      </c>
      <c r="E171" s="473" t="s">
        <v>1045</v>
      </c>
      <c r="F171" s="473" t="s">
        <v>1171</v>
      </c>
      <c r="G171" s="473" t="s">
        <v>1172</v>
      </c>
      <c r="H171" s="477">
        <v>11</v>
      </c>
      <c r="I171" s="477">
        <v>3168</v>
      </c>
      <c r="J171" s="473"/>
      <c r="K171" s="473">
        <v>288</v>
      </c>
      <c r="L171" s="477"/>
      <c r="M171" s="477"/>
      <c r="N171" s="473"/>
      <c r="O171" s="473"/>
      <c r="P171" s="477"/>
      <c r="Q171" s="477"/>
      <c r="R171" s="565"/>
      <c r="S171" s="478"/>
    </row>
    <row r="172" spans="1:19" ht="14.4" customHeight="1" x14ac:dyDescent="0.3">
      <c r="A172" s="472" t="s">
        <v>1043</v>
      </c>
      <c r="B172" s="473" t="s">
        <v>1044</v>
      </c>
      <c r="C172" s="473" t="s">
        <v>427</v>
      </c>
      <c r="D172" s="473" t="s">
        <v>1020</v>
      </c>
      <c r="E172" s="473" t="s">
        <v>1045</v>
      </c>
      <c r="F172" s="473" t="s">
        <v>1176</v>
      </c>
      <c r="G172" s="473" t="s">
        <v>1177</v>
      </c>
      <c r="H172" s="477">
        <v>2</v>
      </c>
      <c r="I172" s="477">
        <v>214</v>
      </c>
      <c r="J172" s="473"/>
      <c r="K172" s="473">
        <v>107</v>
      </c>
      <c r="L172" s="477"/>
      <c r="M172" s="477"/>
      <c r="N172" s="473"/>
      <c r="O172" s="473"/>
      <c r="P172" s="477"/>
      <c r="Q172" s="477"/>
      <c r="R172" s="565"/>
      <c r="S172" s="478"/>
    </row>
    <row r="173" spans="1:19" ht="14.4" customHeight="1" x14ac:dyDescent="0.3">
      <c r="A173" s="472" t="s">
        <v>1043</v>
      </c>
      <c r="B173" s="473" t="s">
        <v>1044</v>
      </c>
      <c r="C173" s="473" t="s">
        <v>427</v>
      </c>
      <c r="D173" s="473" t="s">
        <v>1020</v>
      </c>
      <c r="E173" s="473" t="s">
        <v>1045</v>
      </c>
      <c r="F173" s="473" t="s">
        <v>1178</v>
      </c>
      <c r="G173" s="473" t="s">
        <v>1179</v>
      </c>
      <c r="H173" s="477">
        <v>2</v>
      </c>
      <c r="I173" s="477">
        <v>628</v>
      </c>
      <c r="J173" s="473"/>
      <c r="K173" s="473">
        <v>314</v>
      </c>
      <c r="L173" s="477"/>
      <c r="M173" s="477"/>
      <c r="N173" s="473"/>
      <c r="O173" s="473"/>
      <c r="P173" s="477"/>
      <c r="Q173" s="477"/>
      <c r="R173" s="565"/>
      <c r="S173" s="478"/>
    </row>
    <row r="174" spans="1:19" ht="14.4" customHeight="1" x14ac:dyDescent="0.3">
      <c r="A174" s="472" t="s">
        <v>1043</v>
      </c>
      <c r="B174" s="473" t="s">
        <v>1044</v>
      </c>
      <c r="C174" s="473" t="s">
        <v>427</v>
      </c>
      <c r="D174" s="473" t="s">
        <v>1020</v>
      </c>
      <c r="E174" s="473" t="s">
        <v>1045</v>
      </c>
      <c r="F174" s="473" t="s">
        <v>1181</v>
      </c>
      <c r="G174" s="473" t="s">
        <v>1183</v>
      </c>
      <c r="H174" s="477">
        <v>5</v>
      </c>
      <c r="I174" s="477">
        <v>0</v>
      </c>
      <c r="J174" s="473"/>
      <c r="K174" s="473">
        <v>0</v>
      </c>
      <c r="L174" s="477"/>
      <c r="M174" s="477"/>
      <c r="N174" s="473"/>
      <c r="O174" s="473"/>
      <c r="P174" s="477"/>
      <c r="Q174" s="477"/>
      <c r="R174" s="565"/>
      <c r="S174" s="478"/>
    </row>
    <row r="175" spans="1:19" ht="14.4" customHeight="1" x14ac:dyDescent="0.3">
      <c r="A175" s="472" t="s">
        <v>1043</v>
      </c>
      <c r="B175" s="473" t="s">
        <v>1044</v>
      </c>
      <c r="C175" s="473" t="s">
        <v>427</v>
      </c>
      <c r="D175" s="473" t="s">
        <v>1021</v>
      </c>
      <c r="E175" s="473" t="s">
        <v>1045</v>
      </c>
      <c r="F175" s="473" t="s">
        <v>1048</v>
      </c>
      <c r="G175" s="473" t="s">
        <v>1049</v>
      </c>
      <c r="H175" s="477">
        <v>1</v>
      </c>
      <c r="I175" s="477">
        <v>231</v>
      </c>
      <c r="J175" s="473"/>
      <c r="K175" s="473">
        <v>231</v>
      </c>
      <c r="L175" s="477"/>
      <c r="M175" s="477"/>
      <c r="N175" s="473"/>
      <c r="O175" s="473"/>
      <c r="P175" s="477"/>
      <c r="Q175" s="477"/>
      <c r="R175" s="565"/>
      <c r="S175" s="478"/>
    </row>
    <row r="176" spans="1:19" ht="14.4" customHeight="1" x14ac:dyDescent="0.3">
      <c r="A176" s="472" t="s">
        <v>1043</v>
      </c>
      <c r="B176" s="473" t="s">
        <v>1044</v>
      </c>
      <c r="C176" s="473" t="s">
        <v>427</v>
      </c>
      <c r="D176" s="473" t="s">
        <v>1021</v>
      </c>
      <c r="E176" s="473" t="s">
        <v>1045</v>
      </c>
      <c r="F176" s="473" t="s">
        <v>1050</v>
      </c>
      <c r="G176" s="473" t="s">
        <v>1051</v>
      </c>
      <c r="H176" s="477">
        <v>1113</v>
      </c>
      <c r="I176" s="477">
        <v>64554</v>
      </c>
      <c r="J176" s="473">
        <v>11.840425531914894</v>
      </c>
      <c r="K176" s="473">
        <v>58</v>
      </c>
      <c r="L176" s="477">
        <v>94</v>
      </c>
      <c r="M176" s="477">
        <v>5452</v>
      </c>
      <c r="N176" s="473">
        <v>1</v>
      </c>
      <c r="O176" s="473">
        <v>58</v>
      </c>
      <c r="P176" s="477"/>
      <c r="Q176" s="477"/>
      <c r="R176" s="565"/>
      <c r="S176" s="478"/>
    </row>
    <row r="177" spans="1:19" ht="14.4" customHeight="1" x14ac:dyDescent="0.3">
      <c r="A177" s="472" t="s">
        <v>1043</v>
      </c>
      <c r="B177" s="473" t="s">
        <v>1044</v>
      </c>
      <c r="C177" s="473" t="s">
        <v>427</v>
      </c>
      <c r="D177" s="473" t="s">
        <v>1021</v>
      </c>
      <c r="E177" s="473" t="s">
        <v>1045</v>
      </c>
      <c r="F177" s="473" t="s">
        <v>1052</v>
      </c>
      <c r="G177" s="473" t="s">
        <v>1053</v>
      </c>
      <c r="H177" s="477">
        <v>46</v>
      </c>
      <c r="I177" s="477">
        <v>6026</v>
      </c>
      <c r="J177" s="473">
        <v>4.5999999999999996</v>
      </c>
      <c r="K177" s="473">
        <v>131</v>
      </c>
      <c r="L177" s="477">
        <v>10</v>
      </c>
      <c r="M177" s="477">
        <v>1310</v>
      </c>
      <c r="N177" s="473">
        <v>1</v>
      </c>
      <c r="O177" s="473">
        <v>131</v>
      </c>
      <c r="P177" s="477"/>
      <c r="Q177" s="477"/>
      <c r="R177" s="565"/>
      <c r="S177" s="478"/>
    </row>
    <row r="178" spans="1:19" ht="14.4" customHeight="1" x14ac:dyDescent="0.3">
      <c r="A178" s="472" t="s">
        <v>1043</v>
      </c>
      <c r="B178" s="473" t="s">
        <v>1044</v>
      </c>
      <c r="C178" s="473" t="s">
        <v>427</v>
      </c>
      <c r="D178" s="473" t="s">
        <v>1021</v>
      </c>
      <c r="E178" s="473" t="s">
        <v>1045</v>
      </c>
      <c r="F178" s="473" t="s">
        <v>1054</v>
      </c>
      <c r="G178" s="473" t="s">
        <v>1055</v>
      </c>
      <c r="H178" s="477">
        <v>2</v>
      </c>
      <c r="I178" s="477">
        <v>378</v>
      </c>
      <c r="J178" s="473"/>
      <c r="K178" s="473">
        <v>189</v>
      </c>
      <c r="L178" s="477"/>
      <c r="M178" s="477"/>
      <c r="N178" s="473"/>
      <c r="O178" s="473"/>
      <c r="P178" s="477"/>
      <c r="Q178" s="477"/>
      <c r="R178" s="565"/>
      <c r="S178" s="478"/>
    </row>
    <row r="179" spans="1:19" ht="14.4" customHeight="1" x14ac:dyDescent="0.3">
      <c r="A179" s="472" t="s">
        <v>1043</v>
      </c>
      <c r="B179" s="473" t="s">
        <v>1044</v>
      </c>
      <c r="C179" s="473" t="s">
        <v>427</v>
      </c>
      <c r="D179" s="473" t="s">
        <v>1021</v>
      </c>
      <c r="E179" s="473" t="s">
        <v>1045</v>
      </c>
      <c r="F179" s="473" t="s">
        <v>1056</v>
      </c>
      <c r="G179" s="473" t="s">
        <v>1057</v>
      </c>
      <c r="H179" s="477">
        <v>1</v>
      </c>
      <c r="I179" s="477">
        <v>407</v>
      </c>
      <c r="J179" s="473"/>
      <c r="K179" s="473">
        <v>407</v>
      </c>
      <c r="L179" s="477"/>
      <c r="M179" s="477"/>
      <c r="N179" s="473"/>
      <c r="O179" s="473"/>
      <c r="P179" s="477"/>
      <c r="Q179" s="477"/>
      <c r="R179" s="565"/>
      <c r="S179" s="478"/>
    </row>
    <row r="180" spans="1:19" ht="14.4" customHeight="1" x14ac:dyDescent="0.3">
      <c r="A180" s="472" t="s">
        <v>1043</v>
      </c>
      <c r="B180" s="473" t="s">
        <v>1044</v>
      </c>
      <c r="C180" s="473" t="s">
        <v>427</v>
      </c>
      <c r="D180" s="473" t="s">
        <v>1021</v>
      </c>
      <c r="E180" s="473" t="s">
        <v>1045</v>
      </c>
      <c r="F180" s="473" t="s">
        <v>1058</v>
      </c>
      <c r="G180" s="473" t="s">
        <v>1059</v>
      </c>
      <c r="H180" s="477">
        <v>160</v>
      </c>
      <c r="I180" s="477">
        <v>28640</v>
      </c>
      <c r="J180" s="473">
        <v>9.9444444444444446</v>
      </c>
      <c r="K180" s="473">
        <v>179</v>
      </c>
      <c r="L180" s="477">
        <v>16</v>
      </c>
      <c r="M180" s="477">
        <v>2880</v>
      </c>
      <c r="N180" s="473">
        <v>1</v>
      </c>
      <c r="O180" s="473">
        <v>180</v>
      </c>
      <c r="P180" s="477"/>
      <c r="Q180" s="477"/>
      <c r="R180" s="565"/>
      <c r="S180" s="478"/>
    </row>
    <row r="181" spans="1:19" ht="14.4" customHeight="1" x14ac:dyDescent="0.3">
      <c r="A181" s="472" t="s">
        <v>1043</v>
      </c>
      <c r="B181" s="473" t="s">
        <v>1044</v>
      </c>
      <c r="C181" s="473" t="s">
        <v>427</v>
      </c>
      <c r="D181" s="473" t="s">
        <v>1021</v>
      </c>
      <c r="E181" s="473" t="s">
        <v>1045</v>
      </c>
      <c r="F181" s="473" t="s">
        <v>1062</v>
      </c>
      <c r="G181" s="473" t="s">
        <v>1063</v>
      </c>
      <c r="H181" s="477">
        <v>123</v>
      </c>
      <c r="I181" s="477">
        <v>41205</v>
      </c>
      <c r="J181" s="473">
        <v>15.329241071428571</v>
      </c>
      <c r="K181" s="473">
        <v>335</v>
      </c>
      <c r="L181" s="477">
        <v>8</v>
      </c>
      <c r="M181" s="477">
        <v>2688</v>
      </c>
      <c r="N181" s="473">
        <v>1</v>
      </c>
      <c r="O181" s="473">
        <v>336</v>
      </c>
      <c r="P181" s="477"/>
      <c r="Q181" s="477"/>
      <c r="R181" s="565"/>
      <c r="S181" s="478"/>
    </row>
    <row r="182" spans="1:19" ht="14.4" customHeight="1" x14ac:dyDescent="0.3">
      <c r="A182" s="472" t="s">
        <v>1043</v>
      </c>
      <c r="B182" s="473" t="s">
        <v>1044</v>
      </c>
      <c r="C182" s="473" t="s">
        <v>427</v>
      </c>
      <c r="D182" s="473" t="s">
        <v>1021</v>
      </c>
      <c r="E182" s="473" t="s">
        <v>1045</v>
      </c>
      <c r="F182" s="473" t="s">
        <v>1064</v>
      </c>
      <c r="G182" s="473" t="s">
        <v>1065</v>
      </c>
      <c r="H182" s="477">
        <v>24</v>
      </c>
      <c r="I182" s="477">
        <v>10992</v>
      </c>
      <c r="J182" s="473">
        <v>23.947712418300654</v>
      </c>
      <c r="K182" s="473">
        <v>458</v>
      </c>
      <c r="L182" s="477">
        <v>1</v>
      </c>
      <c r="M182" s="477">
        <v>459</v>
      </c>
      <c r="N182" s="473">
        <v>1</v>
      </c>
      <c r="O182" s="473">
        <v>459</v>
      </c>
      <c r="P182" s="477"/>
      <c r="Q182" s="477"/>
      <c r="R182" s="565"/>
      <c r="S182" s="478"/>
    </row>
    <row r="183" spans="1:19" ht="14.4" customHeight="1" x14ac:dyDescent="0.3">
      <c r="A183" s="472" t="s">
        <v>1043</v>
      </c>
      <c r="B183" s="473" t="s">
        <v>1044</v>
      </c>
      <c r="C183" s="473" t="s">
        <v>427</v>
      </c>
      <c r="D183" s="473" t="s">
        <v>1021</v>
      </c>
      <c r="E183" s="473" t="s">
        <v>1045</v>
      </c>
      <c r="F183" s="473" t="s">
        <v>1066</v>
      </c>
      <c r="G183" s="473" t="s">
        <v>1067</v>
      </c>
      <c r="H183" s="477">
        <v>420</v>
      </c>
      <c r="I183" s="477">
        <v>146580</v>
      </c>
      <c r="J183" s="473"/>
      <c r="K183" s="473">
        <v>349</v>
      </c>
      <c r="L183" s="477"/>
      <c r="M183" s="477"/>
      <c r="N183" s="473"/>
      <c r="O183" s="473"/>
      <c r="P183" s="477"/>
      <c r="Q183" s="477"/>
      <c r="R183" s="565"/>
      <c r="S183" s="478"/>
    </row>
    <row r="184" spans="1:19" ht="14.4" customHeight="1" x14ac:dyDescent="0.3">
      <c r="A184" s="472" t="s">
        <v>1043</v>
      </c>
      <c r="B184" s="473" t="s">
        <v>1044</v>
      </c>
      <c r="C184" s="473" t="s">
        <v>427</v>
      </c>
      <c r="D184" s="473" t="s">
        <v>1021</v>
      </c>
      <c r="E184" s="473" t="s">
        <v>1045</v>
      </c>
      <c r="F184" s="473" t="s">
        <v>1066</v>
      </c>
      <c r="G184" s="473" t="s">
        <v>1068</v>
      </c>
      <c r="H184" s="477">
        <v>650</v>
      </c>
      <c r="I184" s="477">
        <v>226850</v>
      </c>
      <c r="J184" s="473">
        <v>4.5138888888888893</v>
      </c>
      <c r="K184" s="473">
        <v>349</v>
      </c>
      <c r="L184" s="477">
        <v>144</v>
      </c>
      <c r="M184" s="477">
        <v>50256</v>
      </c>
      <c r="N184" s="473">
        <v>1</v>
      </c>
      <c r="O184" s="473">
        <v>349</v>
      </c>
      <c r="P184" s="477"/>
      <c r="Q184" s="477"/>
      <c r="R184" s="565"/>
      <c r="S184" s="478"/>
    </row>
    <row r="185" spans="1:19" ht="14.4" customHeight="1" x14ac:dyDescent="0.3">
      <c r="A185" s="472" t="s">
        <v>1043</v>
      </c>
      <c r="B185" s="473" t="s">
        <v>1044</v>
      </c>
      <c r="C185" s="473" t="s">
        <v>427</v>
      </c>
      <c r="D185" s="473" t="s">
        <v>1021</v>
      </c>
      <c r="E185" s="473" t="s">
        <v>1045</v>
      </c>
      <c r="F185" s="473" t="s">
        <v>1076</v>
      </c>
      <c r="G185" s="473" t="s">
        <v>1077</v>
      </c>
      <c r="H185" s="477">
        <v>1</v>
      </c>
      <c r="I185" s="477">
        <v>117</v>
      </c>
      <c r="J185" s="473"/>
      <c r="K185" s="473">
        <v>117</v>
      </c>
      <c r="L185" s="477"/>
      <c r="M185" s="477"/>
      <c r="N185" s="473"/>
      <c r="O185" s="473"/>
      <c r="P185" s="477"/>
      <c r="Q185" s="477"/>
      <c r="R185" s="565"/>
      <c r="S185" s="478"/>
    </row>
    <row r="186" spans="1:19" ht="14.4" customHeight="1" x14ac:dyDescent="0.3">
      <c r="A186" s="472" t="s">
        <v>1043</v>
      </c>
      <c r="B186" s="473" t="s">
        <v>1044</v>
      </c>
      <c r="C186" s="473" t="s">
        <v>427</v>
      </c>
      <c r="D186" s="473" t="s">
        <v>1021</v>
      </c>
      <c r="E186" s="473" t="s">
        <v>1045</v>
      </c>
      <c r="F186" s="473" t="s">
        <v>1086</v>
      </c>
      <c r="G186" s="473" t="s">
        <v>1088</v>
      </c>
      <c r="H186" s="477">
        <v>1</v>
      </c>
      <c r="I186" s="477">
        <v>38</v>
      </c>
      <c r="J186" s="473"/>
      <c r="K186" s="473">
        <v>38</v>
      </c>
      <c r="L186" s="477"/>
      <c r="M186" s="477"/>
      <c r="N186" s="473"/>
      <c r="O186" s="473"/>
      <c r="P186" s="477"/>
      <c r="Q186" s="477"/>
      <c r="R186" s="565"/>
      <c r="S186" s="478"/>
    </row>
    <row r="187" spans="1:19" ht="14.4" customHeight="1" x14ac:dyDescent="0.3">
      <c r="A187" s="472" t="s">
        <v>1043</v>
      </c>
      <c r="B187" s="473" t="s">
        <v>1044</v>
      </c>
      <c r="C187" s="473" t="s">
        <v>427</v>
      </c>
      <c r="D187" s="473" t="s">
        <v>1021</v>
      </c>
      <c r="E187" s="473" t="s">
        <v>1045</v>
      </c>
      <c r="F187" s="473" t="s">
        <v>1096</v>
      </c>
      <c r="G187" s="473" t="s">
        <v>1097</v>
      </c>
      <c r="H187" s="477">
        <v>134</v>
      </c>
      <c r="I187" s="477">
        <v>40736</v>
      </c>
      <c r="J187" s="473">
        <v>9.5400468384074948</v>
      </c>
      <c r="K187" s="473">
        <v>304</v>
      </c>
      <c r="L187" s="477">
        <v>14</v>
      </c>
      <c r="M187" s="477">
        <v>4270</v>
      </c>
      <c r="N187" s="473">
        <v>1</v>
      </c>
      <c r="O187" s="473">
        <v>305</v>
      </c>
      <c r="P187" s="477"/>
      <c r="Q187" s="477"/>
      <c r="R187" s="565"/>
      <c r="S187" s="478"/>
    </row>
    <row r="188" spans="1:19" ht="14.4" customHeight="1" x14ac:dyDescent="0.3">
      <c r="A188" s="472" t="s">
        <v>1043</v>
      </c>
      <c r="B188" s="473" t="s">
        <v>1044</v>
      </c>
      <c r="C188" s="473" t="s">
        <v>427</v>
      </c>
      <c r="D188" s="473" t="s">
        <v>1021</v>
      </c>
      <c r="E188" s="473" t="s">
        <v>1045</v>
      </c>
      <c r="F188" s="473" t="s">
        <v>1101</v>
      </c>
      <c r="G188" s="473" t="s">
        <v>1102</v>
      </c>
      <c r="H188" s="477">
        <v>640</v>
      </c>
      <c r="I188" s="477">
        <v>316160</v>
      </c>
      <c r="J188" s="473">
        <v>11.851851851851851</v>
      </c>
      <c r="K188" s="473">
        <v>494</v>
      </c>
      <c r="L188" s="477">
        <v>54</v>
      </c>
      <c r="M188" s="477">
        <v>26676</v>
      </c>
      <c r="N188" s="473">
        <v>1</v>
      </c>
      <c r="O188" s="473">
        <v>494</v>
      </c>
      <c r="P188" s="477"/>
      <c r="Q188" s="477"/>
      <c r="R188" s="565"/>
      <c r="S188" s="478"/>
    </row>
    <row r="189" spans="1:19" ht="14.4" customHeight="1" x14ac:dyDescent="0.3">
      <c r="A189" s="472" t="s">
        <v>1043</v>
      </c>
      <c r="B189" s="473" t="s">
        <v>1044</v>
      </c>
      <c r="C189" s="473" t="s">
        <v>427</v>
      </c>
      <c r="D189" s="473" t="s">
        <v>1021</v>
      </c>
      <c r="E189" s="473" t="s">
        <v>1045</v>
      </c>
      <c r="F189" s="473" t="s">
        <v>1105</v>
      </c>
      <c r="G189" s="473" t="s">
        <v>1106</v>
      </c>
      <c r="H189" s="477">
        <v>714</v>
      </c>
      <c r="I189" s="477">
        <v>264180</v>
      </c>
      <c r="J189" s="473">
        <v>12.310344827586206</v>
      </c>
      <c r="K189" s="473">
        <v>370</v>
      </c>
      <c r="L189" s="477">
        <v>58</v>
      </c>
      <c r="M189" s="477">
        <v>21460</v>
      </c>
      <c r="N189" s="473">
        <v>1</v>
      </c>
      <c r="O189" s="473">
        <v>370</v>
      </c>
      <c r="P189" s="477"/>
      <c r="Q189" s="477"/>
      <c r="R189" s="565"/>
      <c r="S189" s="478"/>
    </row>
    <row r="190" spans="1:19" ht="14.4" customHeight="1" x14ac:dyDescent="0.3">
      <c r="A190" s="472" t="s">
        <v>1043</v>
      </c>
      <c r="B190" s="473" t="s">
        <v>1044</v>
      </c>
      <c r="C190" s="473" t="s">
        <v>427</v>
      </c>
      <c r="D190" s="473" t="s">
        <v>1021</v>
      </c>
      <c r="E190" s="473" t="s">
        <v>1045</v>
      </c>
      <c r="F190" s="473" t="s">
        <v>1107</v>
      </c>
      <c r="G190" s="473" t="s">
        <v>1108</v>
      </c>
      <c r="H190" s="477">
        <v>74</v>
      </c>
      <c r="I190" s="477">
        <v>229770</v>
      </c>
      <c r="J190" s="473">
        <v>7.3928571428571432</v>
      </c>
      <c r="K190" s="473">
        <v>3105</v>
      </c>
      <c r="L190" s="477">
        <v>10</v>
      </c>
      <c r="M190" s="477">
        <v>31080</v>
      </c>
      <c r="N190" s="473">
        <v>1</v>
      </c>
      <c r="O190" s="473">
        <v>3108</v>
      </c>
      <c r="P190" s="477"/>
      <c r="Q190" s="477"/>
      <c r="R190" s="565"/>
      <c r="S190" s="478"/>
    </row>
    <row r="191" spans="1:19" ht="14.4" customHeight="1" x14ac:dyDescent="0.3">
      <c r="A191" s="472" t="s">
        <v>1043</v>
      </c>
      <c r="B191" s="473" t="s">
        <v>1044</v>
      </c>
      <c r="C191" s="473" t="s">
        <v>427</v>
      </c>
      <c r="D191" s="473" t="s">
        <v>1021</v>
      </c>
      <c r="E191" s="473" t="s">
        <v>1045</v>
      </c>
      <c r="F191" s="473" t="s">
        <v>1114</v>
      </c>
      <c r="G191" s="473" t="s">
        <v>1115</v>
      </c>
      <c r="H191" s="477">
        <v>91</v>
      </c>
      <c r="I191" s="477">
        <v>10101</v>
      </c>
      <c r="J191" s="473">
        <v>9.1</v>
      </c>
      <c r="K191" s="473">
        <v>111</v>
      </c>
      <c r="L191" s="477">
        <v>10</v>
      </c>
      <c r="M191" s="477">
        <v>1110</v>
      </c>
      <c r="N191" s="473">
        <v>1</v>
      </c>
      <c r="O191" s="473">
        <v>111</v>
      </c>
      <c r="P191" s="477"/>
      <c r="Q191" s="477"/>
      <c r="R191" s="565"/>
      <c r="S191" s="478"/>
    </row>
    <row r="192" spans="1:19" ht="14.4" customHeight="1" x14ac:dyDescent="0.3">
      <c r="A192" s="472" t="s">
        <v>1043</v>
      </c>
      <c r="B192" s="473" t="s">
        <v>1044</v>
      </c>
      <c r="C192" s="473" t="s">
        <v>427</v>
      </c>
      <c r="D192" s="473" t="s">
        <v>1021</v>
      </c>
      <c r="E192" s="473" t="s">
        <v>1045</v>
      </c>
      <c r="F192" s="473" t="s">
        <v>1116</v>
      </c>
      <c r="G192" s="473" t="s">
        <v>1117</v>
      </c>
      <c r="H192" s="477">
        <v>32</v>
      </c>
      <c r="I192" s="477">
        <v>4000</v>
      </c>
      <c r="J192" s="473">
        <v>4</v>
      </c>
      <c r="K192" s="473">
        <v>125</v>
      </c>
      <c r="L192" s="477">
        <v>8</v>
      </c>
      <c r="M192" s="477">
        <v>1000</v>
      </c>
      <c r="N192" s="473">
        <v>1</v>
      </c>
      <c r="O192" s="473">
        <v>125</v>
      </c>
      <c r="P192" s="477"/>
      <c r="Q192" s="477"/>
      <c r="R192" s="565"/>
      <c r="S192" s="478"/>
    </row>
    <row r="193" spans="1:19" ht="14.4" customHeight="1" x14ac:dyDescent="0.3">
      <c r="A193" s="472" t="s">
        <v>1043</v>
      </c>
      <c r="B193" s="473" t="s">
        <v>1044</v>
      </c>
      <c r="C193" s="473" t="s">
        <v>427</v>
      </c>
      <c r="D193" s="473" t="s">
        <v>1021</v>
      </c>
      <c r="E193" s="473" t="s">
        <v>1045</v>
      </c>
      <c r="F193" s="473" t="s">
        <v>1116</v>
      </c>
      <c r="G193" s="473" t="s">
        <v>1118</v>
      </c>
      <c r="H193" s="477">
        <v>47</v>
      </c>
      <c r="I193" s="477">
        <v>5875</v>
      </c>
      <c r="J193" s="473"/>
      <c r="K193" s="473">
        <v>125</v>
      </c>
      <c r="L193" s="477"/>
      <c r="M193" s="477"/>
      <c r="N193" s="473"/>
      <c r="O193" s="473"/>
      <c r="P193" s="477"/>
      <c r="Q193" s="477"/>
      <c r="R193" s="565"/>
      <c r="S193" s="478"/>
    </row>
    <row r="194" spans="1:19" ht="14.4" customHeight="1" x14ac:dyDescent="0.3">
      <c r="A194" s="472" t="s">
        <v>1043</v>
      </c>
      <c r="B194" s="473" t="s">
        <v>1044</v>
      </c>
      <c r="C194" s="473" t="s">
        <v>427</v>
      </c>
      <c r="D194" s="473" t="s">
        <v>1021</v>
      </c>
      <c r="E194" s="473" t="s">
        <v>1045</v>
      </c>
      <c r="F194" s="473" t="s">
        <v>1119</v>
      </c>
      <c r="G194" s="473" t="s">
        <v>1120</v>
      </c>
      <c r="H194" s="477">
        <v>4</v>
      </c>
      <c r="I194" s="477">
        <v>1980</v>
      </c>
      <c r="J194" s="473"/>
      <c r="K194" s="473">
        <v>495</v>
      </c>
      <c r="L194" s="477"/>
      <c r="M194" s="477"/>
      <c r="N194" s="473"/>
      <c r="O194" s="473"/>
      <c r="P194" s="477"/>
      <c r="Q194" s="477"/>
      <c r="R194" s="565"/>
      <c r="S194" s="478"/>
    </row>
    <row r="195" spans="1:19" ht="14.4" customHeight="1" x14ac:dyDescent="0.3">
      <c r="A195" s="472" t="s">
        <v>1043</v>
      </c>
      <c r="B195" s="473" t="s">
        <v>1044</v>
      </c>
      <c r="C195" s="473" t="s">
        <v>427</v>
      </c>
      <c r="D195" s="473" t="s">
        <v>1021</v>
      </c>
      <c r="E195" s="473" t="s">
        <v>1045</v>
      </c>
      <c r="F195" s="473" t="s">
        <v>1121</v>
      </c>
      <c r="G195" s="473"/>
      <c r="H195" s="477">
        <v>22</v>
      </c>
      <c r="I195" s="477">
        <v>28226</v>
      </c>
      <c r="J195" s="473"/>
      <c r="K195" s="473">
        <v>1283</v>
      </c>
      <c r="L195" s="477"/>
      <c r="M195" s="477"/>
      <c r="N195" s="473"/>
      <c r="O195" s="473"/>
      <c r="P195" s="477"/>
      <c r="Q195" s="477"/>
      <c r="R195" s="565"/>
      <c r="S195" s="478"/>
    </row>
    <row r="196" spans="1:19" ht="14.4" customHeight="1" x14ac:dyDescent="0.3">
      <c r="A196" s="472" t="s">
        <v>1043</v>
      </c>
      <c r="B196" s="473" t="s">
        <v>1044</v>
      </c>
      <c r="C196" s="473" t="s">
        <v>427</v>
      </c>
      <c r="D196" s="473" t="s">
        <v>1021</v>
      </c>
      <c r="E196" s="473" t="s">
        <v>1045</v>
      </c>
      <c r="F196" s="473" t="s">
        <v>1121</v>
      </c>
      <c r="G196" s="473" t="s">
        <v>1122</v>
      </c>
      <c r="H196" s="477">
        <v>12</v>
      </c>
      <c r="I196" s="477">
        <v>15396</v>
      </c>
      <c r="J196" s="473">
        <v>1.9968871595330739</v>
      </c>
      <c r="K196" s="473">
        <v>1283</v>
      </c>
      <c r="L196" s="477">
        <v>6</v>
      </c>
      <c r="M196" s="477">
        <v>7710</v>
      </c>
      <c r="N196" s="473">
        <v>1</v>
      </c>
      <c r="O196" s="473">
        <v>1285</v>
      </c>
      <c r="P196" s="477"/>
      <c r="Q196" s="477"/>
      <c r="R196" s="565"/>
      <c r="S196" s="478"/>
    </row>
    <row r="197" spans="1:19" ht="14.4" customHeight="1" x14ac:dyDescent="0.3">
      <c r="A197" s="472" t="s">
        <v>1043</v>
      </c>
      <c r="B197" s="473" t="s">
        <v>1044</v>
      </c>
      <c r="C197" s="473" t="s">
        <v>427</v>
      </c>
      <c r="D197" s="473" t="s">
        <v>1021</v>
      </c>
      <c r="E197" s="473" t="s">
        <v>1045</v>
      </c>
      <c r="F197" s="473" t="s">
        <v>1123</v>
      </c>
      <c r="G197" s="473" t="s">
        <v>1124</v>
      </c>
      <c r="H197" s="477">
        <v>172</v>
      </c>
      <c r="I197" s="477">
        <v>78432</v>
      </c>
      <c r="J197" s="473">
        <v>11.466666666666667</v>
      </c>
      <c r="K197" s="473">
        <v>456</v>
      </c>
      <c r="L197" s="477">
        <v>15</v>
      </c>
      <c r="M197" s="477">
        <v>6840</v>
      </c>
      <c r="N197" s="473">
        <v>1</v>
      </c>
      <c r="O197" s="473">
        <v>456</v>
      </c>
      <c r="P197" s="477"/>
      <c r="Q197" s="477"/>
      <c r="R197" s="565"/>
      <c r="S197" s="478"/>
    </row>
    <row r="198" spans="1:19" ht="14.4" customHeight="1" x14ac:dyDescent="0.3">
      <c r="A198" s="472" t="s">
        <v>1043</v>
      </c>
      <c r="B198" s="473" t="s">
        <v>1044</v>
      </c>
      <c r="C198" s="473" t="s">
        <v>427</v>
      </c>
      <c r="D198" s="473" t="s">
        <v>1021</v>
      </c>
      <c r="E198" s="473" t="s">
        <v>1045</v>
      </c>
      <c r="F198" s="473" t="s">
        <v>1125</v>
      </c>
      <c r="G198" s="473" t="s">
        <v>1126</v>
      </c>
      <c r="H198" s="477">
        <v>1194</v>
      </c>
      <c r="I198" s="477">
        <v>69252</v>
      </c>
      <c r="J198" s="473">
        <v>21.321428571428573</v>
      </c>
      <c r="K198" s="473">
        <v>58</v>
      </c>
      <c r="L198" s="477">
        <v>56</v>
      </c>
      <c r="M198" s="477">
        <v>3248</v>
      </c>
      <c r="N198" s="473">
        <v>1</v>
      </c>
      <c r="O198" s="473">
        <v>58</v>
      </c>
      <c r="P198" s="477"/>
      <c r="Q198" s="477"/>
      <c r="R198" s="565"/>
      <c r="S198" s="478"/>
    </row>
    <row r="199" spans="1:19" ht="14.4" customHeight="1" x14ac:dyDescent="0.3">
      <c r="A199" s="472" t="s">
        <v>1043</v>
      </c>
      <c r="B199" s="473" t="s">
        <v>1044</v>
      </c>
      <c r="C199" s="473" t="s">
        <v>427</v>
      </c>
      <c r="D199" s="473" t="s">
        <v>1021</v>
      </c>
      <c r="E199" s="473" t="s">
        <v>1045</v>
      </c>
      <c r="F199" s="473" t="s">
        <v>1127</v>
      </c>
      <c r="G199" s="473" t="s">
        <v>1128</v>
      </c>
      <c r="H199" s="477">
        <v>35</v>
      </c>
      <c r="I199" s="477">
        <v>76055</v>
      </c>
      <c r="J199" s="473">
        <v>5.833333333333333</v>
      </c>
      <c r="K199" s="473">
        <v>2173</v>
      </c>
      <c r="L199" s="477">
        <v>6</v>
      </c>
      <c r="M199" s="477">
        <v>13038</v>
      </c>
      <c r="N199" s="473">
        <v>1</v>
      </c>
      <c r="O199" s="473">
        <v>2173</v>
      </c>
      <c r="P199" s="477"/>
      <c r="Q199" s="477"/>
      <c r="R199" s="565"/>
      <c r="S199" s="478"/>
    </row>
    <row r="200" spans="1:19" ht="14.4" customHeight="1" x14ac:dyDescent="0.3">
      <c r="A200" s="472" t="s">
        <v>1043</v>
      </c>
      <c r="B200" s="473" t="s">
        <v>1044</v>
      </c>
      <c r="C200" s="473" t="s">
        <v>427</v>
      </c>
      <c r="D200" s="473" t="s">
        <v>1021</v>
      </c>
      <c r="E200" s="473" t="s">
        <v>1045</v>
      </c>
      <c r="F200" s="473" t="s">
        <v>1134</v>
      </c>
      <c r="G200" s="473" t="s">
        <v>1135</v>
      </c>
      <c r="H200" s="477">
        <v>1226</v>
      </c>
      <c r="I200" s="477">
        <v>214550</v>
      </c>
      <c r="J200" s="473">
        <v>7.715405638665132</v>
      </c>
      <c r="K200" s="473">
        <v>175</v>
      </c>
      <c r="L200" s="477">
        <v>158</v>
      </c>
      <c r="M200" s="477">
        <v>27808</v>
      </c>
      <c r="N200" s="473">
        <v>1</v>
      </c>
      <c r="O200" s="473">
        <v>176</v>
      </c>
      <c r="P200" s="477"/>
      <c r="Q200" s="477"/>
      <c r="R200" s="565"/>
      <c r="S200" s="478"/>
    </row>
    <row r="201" spans="1:19" ht="14.4" customHeight="1" x14ac:dyDescent="0.3">
      <c r="A201" s="472" t="s">
        <v>1043</v>
      </c>
      <c r="B201" s="473" t="s">
        <v>1044</v>
      </c>
      <c r="C201" s="473" t="s">
        <v>427</v>
      </c>
      <c r="D201" s="473" t="s">
        <v>1021</v>
      </c>
      <c r="E201" s="473" t="s">
        <v>1045</v>
      </c>
      <c r="F201" s="473" t="s">
        <v>1141</v>
      </c>
      <c r="G201" s="473" t="s">
        <v>1142</v>
      </c>
      <c r="H201" s="477">
        <v>23</v>
      </c>
      <c r="I201" s="477">
        <v>3887</v>
      </c>
      <c r="J201" s="473">
        <v>11.43235294117647</v>
      </c>
      <c r="K201" s="473">
        <v>169</v>
      </c>
      <c r="L201" s="477">
        <v>2</v>
      </c>
      <c r="M201" s="477">
        <v>340</v>
      </c>
      <c r="N201" s="473">
        <v>1</v>
      </c>
      <c r="O201" s="473">
        <v>170</v>
      </c>
      <c r="P201" s="477"/>
      <c r="Q201" s="477"/>
      <c r="R201" s="565"/>
      <c r="S201" s="478"/>
    </row>
    <row r="202" spans="1:19" ht="14.4" customHeight="1" x14ac:dyDescent="0.3">
      <c r="A202" s="472" t="s">
        <v>1043</v>
      </c>
      <c r="B202" s="473" t="s">
        <v>1044</v>
      </c>
      <c r="C202" s="473" t="s">
        <v>427</v>
      </c>
      <c r="D202" s="473" t="s">
        <v>1021</v>
      </c>
      <c r="E202" s="473" t="s">
        <v>1045</v>
      </c>
      <c r="F202" s="473" t="s">
        <v>1145</v>
      </c>
      <c r="G202" s="473"/>
      <c r="H202" s="477">
        <v>156</v>
      </c>
      <c r="I202" s="477">
        <v>157716</v>
      </c>
      <c r="J202" s="473">
        <v>2.5974308300395257</v>
      </c>
      <c r="K202" s="473">
        <v>1011</v>
      </c>
      <c r="L202" s="477">
        <v>60</v>
      </c>
      <c r="M202" s="477">
        <v>60720</v>
      </c>
      <c r="N202" s="473">
        <v>1</v>
      </c>
      <c r="O202" s="473">
        <v>1012</v>
      </c>
      <c r="P202" s="477"/>
      <c r="Q202" s="477"/>
      <c r="R202" s="565"/>
      <c r="S202" s="478"/>
    </row>
    <row r="203" spans="1:19" ht="14.4" customHeight="1" x14ac:dyDescent="0.3">
      <c r="A203" s="472" t="s">
        <v>1043</v>
      </c>
      <c r="B203" s="473" t="s">
        <v>1044</v>
      </c>
      <c r="C203" s="473" t="s">
        <v>427</v>
      </c>
      <c r="D203" s="473" t="s">
        <v>1021</v>
      </c>
      <c r="E203" s="473" t="s">
        <v>1045</v>
      </c>
      <c r="F203" s="473" t="s">
        <v>1145</v>
      </c>
      <c r="G203" s="473" t="s">
        <v>1146</v>
      </c>
      <c r="H203" s="477">
        <v>64</v>
      </c>
      <c r="I203" s="477">
        <v>64704</v>
      </c>
      <c r="J203" s="473">
        <v>1.3320158102766799</v>
      </c>
      <c r="K203" s="473">
        <v>1011</v>
      </c>
      <c r="L203" s="477">
        <v>48</v>
      </c>
      <c r="M203" s="477">
        <v>48576</v>
      </c>
      <c r="N203" s="473">
        <v>1</v>
      </c>
      <c r="O203" s="473">
        <v>1012</v>
      </c>
      <c r="P203" s="477"/>
      <c r="Q203" s="477"/>
      <c r="R203" s="565"/>
      <c r="S203" s="478"/>
    </row>
    <row r="204" spans="1:19" ht="14.4" customHeight="1" x14ac:dyDescent="0.3">
      <c r="A204" s="472" t="s">
        <v>1043</v>
      </c>
      <c r="B204" s="473" t="s">
        <v>1044</v>
      </c>
      <c r="C204" s="473" t="s">
        <v>427</v>
      </c>
      <c r="D204" s="473" t="s">
        <v>1021</v>
      </c>
      <c r="E204" s="473" t="s">
        <v>1045</v>
      </c>
      <c r="F204" s="473" t="s">
        <v>1149</v>
      </c>
      <c r="G204" s="473"/>
      <c r="H204" s="477">
        <v>221</v>
      </c>
      <c r="I204" s="477">
        <v>506974</v>
      </c>
      <c r="J204" s="473"/>
      <c r="K204" s="473">
        <v>2294</v>
      </c>
      <c r="L204" s="477"/>
      <c r="M204" s="477"/>
      <c r="N204" s="473"/>
      <c r="O204" s="473"/>
      <c r="P204" s="477"/>
      <c r="Q204" s="477"/>
      <c r="R204" s="565"/>
      <c r="S204" s="478"/>
    </row>
    <row r="205" spans="1:19" ht="14.4" customHeight="1" x14ac:dyDescent="0.3">
      <c r="A205" s="472" t="s">
        <v>1043</v>
      </c>
      <c r="B205" s="473" t="s">
        <v>1044</v>
      </c>
      <c r="C205" s="473" t="s">
        <v>427</v>
      </c>
      <c r="D205" s="473" t="s">
        <v>1021</v>
      </c>
      <c r="E205" s="473" t="s">
        <v>1045</v>
      </c>
      <c r="F205" s="473" t="s">
        <v>1149</v>
      </c>
      <c r="G205" s="473" t="s">
        <v>1150</v>
      </c>
      <c r="H205" s="477">
        <v>99</v>
      </c>
      <c r="I205" s="477">
        <v>227106</v>
      </c>
      <c r="J205" s="473">
        <v>2.1036319343454459</v>
      </c>
      <c r="K205" s="473">
        <v>2294</v>
      </c>
      <c r="L205" s="477">
        <v>47</v>
      </c>
      <c r="M205" s="477">
        <v>107959</v>
      </c>
      <c r="N205" s="473">
        <v>1</v>
      </c>
      <c r="O205" s="473">
        <v>2297</v>
      </c>
      <c r="P205" s="477"/>
      <c r="Q205" s="477"/>
      <c r="R205" s="565"/>
      <c r="S205" s="478"/>
    </row>
    <row r="206" spans="1:19" ht="14.4" customHeight="1" x14ac:dyDescent="0.3">
      <c r="A206" s="472" t="s">
        <v>1043</v>
      </c>
      <c r="B206" s="473" t="s">
        <v>1044</v>
      </c>
      <c r="C206" s="473" t="s">
        <v>427</v>
      </c>
      <c r="D206" s="473" t="s">
        <v>1021</v>
      </c>
      <c r="E206" s="473" t="s">
        <v>1045</v>
      </c>
      <c r="F206" s="473" t="s">
        <v>1154</v>
      </c>
      <c r="G206" s="473" t="s">
        <v>1155</v>
      </c>
      <c r="H206" s="477">
        <v>1</v>
      </c>
      <c r="I206" s="477">
        <v>263</v>
      </c>
      <c r="J206" s="473"/>
      <c r="K206" s="473">
        <v>263</v>
      </c>
      <c r="L206" s="477"/>
      <c r="M206" s="477"/>
      <c r="N206" s="473"/>
      <c r="O206" s="473"/>
      <c r="P206" s="477"/>
      <c r="Q206" s="477"/>
      <c r="R206" s="565"/>
      <c r="S206" s="478"/>
    </row>
    <row r="207" spans="1:19" ht="14.4" customHeight="1" x14ac:dyDescent="0.3">
      <c r="A207" s="472" t="s">
        <v>1043</v>
      </c>
      <c r="B207" s="473" t="s">
        <v>1044</v>
      </c>
      <c r="C207" s="473" t="s">
        <v>427</v>
      </c>
      <c r="D207" s="473" t="s">
        <v>1021</v>
      </c>
      <c r="E207" s="473" t="s">
        <v>1045</v>
      </c>
      <c r="F207" s="473" t="s">
        <v>1156</v>
      </c>
      <c r="G207" s="473" t="s">
        <v>1157</v>
      </c>
      <c r="H207" s="477">
        <v>62</v>
      </c>
      <c r="I207" s="477">
        <v>132060</v>
      </c>
      <c r="J207" s="473"/>
      <c r="K207" s="473">
        <v>2130</v>
      </c>
      <c r="L207" s="477"/>
      <c r="M207" s="477"/>
      <c r="N207" s="473"/>
      <c r="O207" s="473"/>
      <c r="P207" s="477"/>
      <c r="Q207" s="477"/>
      <c r="R207" s="565"/>
      <c r="S207" s="478"/>
    </row>
    <row r="208" spans="1:19" ht="14.4" customHeight="1" x14ac:dyDescent="0.3">
      <c r="A208" s="472" t="s">
        <v>1043</v>
      </c>
      <c r="B208" s="473" t="s">
        <v>1044</v>
      </c>
      <c r="C208" s="473" t="s">
        <v>427</v>
      </c>
      <c r="D208" s="473" t="s">
        <v>1021</v>
      </c>
      <c r="E208" s="473" t="s">
        <v>1045</v>
      </c>
      <c r="F208" s="473" t="s">
        <v>1156</v>
      </c>
      <c r="G208" s="473" t="s">
        <v>1158</v>
      </c>
      <c r="H208" s="477">
        <v>291</v>
      </c>
      <c r="I208" s="477">
        <v>619830</v>
      </c>
      <c r="J208" s="473">
        <v>8.8140437694637601</v>
      </c>
      <c r="K208" s="473">
        <v>2130</v>
      </c>
      <c r="L208" s="477">
        <v>33</v>
      </c>
      <c r="M208" s="477">
        <v>70323</v>
      </c>
      <c r="N208" s="473">
        <v>1</v>
      </c>
      <c r="O208" s="473">
        <v>2131</v>
      </c>
      <c r="P208" s="477"/>
      <c r="Q208" s="477"/>
      <c r="R208" s="565"/>
      <c r="S208" s="478"/>
    </row>
    <row r="209" spans="1:19" ht="14.4" customHeight="1" x14ac:dyDescent="0.3">
      <c r="A209" s="472" t="s">
        <v>1043</v>
      </c>
      <c r="B209" s="473" t="s">
        <v>1044</v>
      </c>
      <c r="C209" s="473" t="s">
        <v>427</v>
      </c>
      <c r="D209" s="473" t="s">
        <v>1021</v>
      </c>
      <c r="E209" s="473" t="s">
        <v>1045</v>
      </c>
      <c r="F209" s="473" t="s">
        <v>1159</v>
      </c>
      <c r="G209" s="473" t="s">
        <v>1160</v>
      </c>
      <c r="H209" s="477">
        <v>1</v>
      </c>
      <c r="I209" s="477">
        <v>242</v>
      </c>
      <c r="J209" s="473"/>
      <c r="K209" s="473">
        <v>242</v>
      </c>
      <c r="L209" s="477"/>
      <c r="M209" s="477"/>
      <c r="N209" s="473"/>
      <c r="O209" s="473"/>
      <c r="P209" s="477"/>
      <c r="Q209" s="477"/>
      <c r="R209" s="565"/>
      <c r="S209" s="478"/>
    </row>
    <row r="210" spans="1:19" ht="14.4" customHeight="1" x14ac:dyDescent="0.3">
      <c r="A210" s="472" t="s">
        <v>1043</v>
      </c>
      <c r="B210" s="473" t="s">
        <v>1044</v>
      </c>
      <c r="C210" s="473" t="s">
        <v>427</v>
      </c>
      <c r="D210" s="473" t="s">
        <v>1021</v>
      </c>
      <c r="E210" s="473" t="s">
        <v>1045</v>
      </c>
      <c r="F210" s="473" t="s">
        <v>1171</v>
      </c>
      <c r="G210" s="473" t="s">
        <v>1172</v>
      </c>
      <c r="H210" s="477">
        <v>58</v>
      </c>
      <c r="I210" s="477">
        <v>16704</v>
      </c>
      <c r="J210" s="473">
        <v>9.6332179930795849</v>
      </c>
      <c r="K210" s="473">
        <v>288</v>
      </c>
      <c r="L210" s="477">
        <v>6</v>
      </c>
      <c r="M210" s="477">
        <v>1734</v>
      </c>
      <c r="N210" s="473">
        <v>1</v>
      </c>
      <c r="O210" s="473">
        <v>289</v>
      </c>
      <c r="P210" s="477"/>
      <c r="Q210" s="477"/>
      <c r="R210" s="565"/>
      <c r="S210" s="478"/>
    </row>
    <row r="211" spans="1:19" ht="14.4" customHeight="1" x14ac:dyDescent="0.3">
      <c r="A211" s="472" t="s">
        <v>1043</v>
      </c>
      <c r="B211" s="473" t="s">
        <v>1044</v>
      </c>
      <c r="C211" s="473" t="s">
        <v>427</v>
      </c>
      <c r="D211" s="473" t="s">
        <v>1021</v>
      </c>
      <c r="E211" s="473" t="s">
        <v>1045</v>
      </c>
      <c r="F211" s="473" t="s">
        <v>1181</v>
      </c>
      <c r="G211" s="473" t="s">
        <v>1182</v>
      </c>
      <c r="H211" s="477"/>
      <c r="I211" s="477"/>
      <c r="J211" s="473"/>
      <c r="K211" s="473"/>
      <c r="L211" s="477">
        <v>6</v>
      </c>
      <c r="M211" s="477">
        <v>0</v>
      </c>
      <c r="N211" s="473"/>
      <c r="O211" s="473">
        <v>0</v>
      </c>
      <c r="P211" s="477"/>
      <c r="Q211" s="477"/>
      <c r="R211" s="565"/>
      <c r="S211" s="478"/>
    </row>
    <row r="212" spans="1:19" ht="14.4" customHeight="1" x14ac:dyDescent="0.3">
      <c r="A212" s="472" t="s">
        <v>1043</v>
      </c>
      <c r="B212" s="473" t="s">
        <v>1044</v>
      </c>
      <c r="C212" s="473" t="s">
        <v>427</v>
      </c>
      <c r="D212" s="473" t="s">
        <v>1021</v>
      </c>
      <c r="E212" s="473" t="s">
        <v>1045</v>
      </c>
      <c r="F212" s="473" t="s">
        <v>1181</v>
      </c>
      <c r="G212" s="473" t="s">
        <v>1183</v>
      </c>
      <c r="H212" s="477">
        <v>33</v>
      </c>
      <c r="I212" s="477">
        <v>0</v>
      </c>
      <c r="J212" s="473"/>
      <c r="K212" s="473">
        <v>0</v>
      </c>
      <c r="L212" s="477"/>
      <c r="M212" s="477"/>
      <c r="N212" s="473"/>
      <c r="O212" s="473"/>
      <c r="P212" s="477"/>
      <c r="Q212" s="477"/>
      <c r="R212" s="565"/>
      <c r="S212" s="478"/>
    </row>
    <row r="213" spans="1:19" ht="14.4" customHeight="1" x14ac:dyDescent="0.3">
      <c r="A213" s="472" t="s">
        <v>1043</v>
      </c>
      <c r="B213" s="473" t="s">
        <v>1044</v>
      </c>
      <c r="C213" s="473" t="s">
        <v>427</v>
      </c>
      <c r="D213" s="473" t="s">
        <v>1021</v>
      </c>
      <c r="E213" s="473" t="s">
        <v>1045</v>
      </c>
      <c r="F213" s="473" t="s">
        <v>1187</v>
      </c>
      <c r="G213" s="473" t="s">
        <v>1188</v>
      </c>
      <c r="H213" s="477"/>
      <c r="I213" s="477"/>
      <c r="J213" s="473"/>
      <c r="K213" s="473"/>
      <c r="L213" s="477"/>
      <c r="M213" s="477"/>
      <c r="N213" s="473"/>
      <c r="O213" s="473"/>
      <c r="P213" s="477">
        <v>33</v>
      </c>
      <c r="Q213" s="477">
        <v>157707</v>
      </c>
      <c r="R213" s="565"/>
      <c r="S213" s="478">
        <v>4779</v>
      </c>
    </row>
    <row r="214" spans="1:19" ht="14.4" customHeight="1" x14ac:dyDescent="0.3">
      <c r="A214" s="472" t="s">
        <v>1043</v>
      </c>
      <c r="B214" s="473" t="s">
        <v>1044</v>
      </c>
      <c r="C214" s="473" t="s">
        <v>427</v>
      </c>
      <c r="D214" s="473" t="s">
        <v>1022</v>
      </c>
      <c r="E214" s="473" t="s">
        <v>1045</v>
      </c>
      <c r="F214" s="473" t="s">
        <v>1050</v>
      </c>
      <c r="G214" s="473" t="s">
        <v>1051</v>
      </c>
      <c r="H214" s="477">
        <v>1570</v>
      </c>
      <c r="I214" s="477">
        <v>91060</v>
      </c>
      <c r="J214" s="473">
        <v>21.805555555555557</v>
      </c>
      <c r="K214" s="473">
        <v>58</v>
      </c>
      <c r="L214" s="477">
        <v>72</v>
      </c>
      <c r="M214" s="477">
        <v>4176</v>
      </c>
      <c r="N214" s="473">
        <v>1</v>
      </c>
      <c r="O214" s="473">
        <v>58</v>
      </c>
      <c r="P214" s="477"/>
      <c r="Q214" s="477"/>
      <c r="R214" s="565"/>
      <c r="S214" s="478"/>
    </row>
    <row r="215" spans="1:19" ht="14.4" customHeight="1" x14ac:dyDescent="0.3">
      <c r="A215" s="472" t="s">
        <v>1043</v>
      </c>
      <c r="B215" s="473" t="s">
        <v>1044</v>
      </c>
      <c r="C215" s="473" t="s">
        <v>427</v>
      </c>
      <c r="D215" s="473" t="s">
        <v>1022</v>
      </c>
      <c r="E215" s="473" t="s">
        <v>1045</v>
      </c>
      <c r="F215" s="473" t="s">
        <v>1052</v>
      </c>
      <c r="G215" s="473" t="s">
        <v>1053</v>
      </c>
      <c r="H215" s="477">
        <v>150</v>
      </c>
      <c r="I215" s="477">
        <v>19650</v>
      </c>
      <c r="J215" s="473">
        <v>37.5</v>
      </c>
      <c r="K215" s="473">
        <v>131</v>
      </c>
      <c r="L215" s="477">
        <v>4</v>
      </c>
      <c r="M215" s="477">
        <v>524</v>
      </c>
      <c r="N215" s="473">
        <v>1</v>
      </c>
      <c r="O215" s="473">
        <v>131</v>
      </c>
      <c r="P215" s="477"/>
      <c r="Q215" s="477"/>
      <c r="R215" s="565"/>
      <c r="S215" s="478"/>
    </row>
    <row r="216" spans="1:19" ht="14.4" customHeight="1" x14ac:dyDescent="0.3">
      <c r="A216" s="472" t="s">
        <v>1043</v>
      </c>
      <c r="B216" s="473" t="s">
        <v>1044</v>
      </c>
      <c r="C216" s="473" t="s">
        <v>427</v>
      </c>
      <c r="D216" s="473" t="s">
        <v>1022</v>
      </c>
      <c r="E216" s="473" t="s">
        <v>1045</v>
      </c>
      <c r="F216" s="473" t="s">
        <v>1054</v>
      </c>
      <c r="G216" s="473" t="s">
        <v>1055</v>
      </c>
      <c r="H216" s="477">
        <v>2</v>
      </c>
      <c r="I216" s="477">
        <v>378</v>
      </c>
      <c r="J216" s="473"/>
      <c r="K216" s="473">
        <v>189</v>
      </c>
      <c r="L216" s="477"/>
      <c r="M216" s="477"/>
      <c r="N216" s="473"/>
      <c r="O216" s="473"/>
      <c r="P216" s="477"/>
      <c r="Q216" s="477"/>
      <c r="R216" s="565"/>
      <c r="S216" s="478"/>
    </row>
    <row r="217" spans="1:19" ht="14.4" customHeight="1" x14ac:dyDescent="0.3">
      <c r="A217" s="472" t="s">
        <v>1043</v>
      </c>
      <c r="B217" s="473" t="s">
        <v>1044</v>
      </c>
      <c r="C217" s="473" t="s">
        <v>427</v>
      </c>
      <c r="D217" s="473" t="s">
        <v>1022</v>
      </c>
      <c r="E217" s="473" t="s">
        <v>1045</v>
      </c>
      <c r="F217" s="473" t="s">
        <v>1056</v>
      </c>
      <c r="G217" s="473" t="s">
        <v>1057</v>
      </c>
      <c r="H217" s="477">
        <v>6</v>
      </c>
      <c r="I217" s="477">
        <v>2442</v>
      </c>
      <c r="J217" s="473"/>
      <c r="K217" s="473">
        <v>407</v>
      </c>
      <c r="L217" s="477"/>
      <c r="M217" s="477"/>
      <c r="N217" s="473"/>
      <c r="O217" s="473"/>
      <c r="P217" s="477"/>
      <c r="Q217" s="477"/>
      <c r="R217" s="565"/>
      <c r="S217" s="478"/>
    </row>
    <row r="218" spans="1:19" ht="14.4" customHeight="1" x14ac:dyDescent="0.3">
      <c r="A218" s="472" t="s">
        <v>1043</v>
      </c>
      <c r="B218" s="473" t="s">
        <v>1044</v>
      </c>
      <c r="C218" s="473" t="s">
        <v>427</v>
      </c>
      <c r="D218" s="473" t="s">
        <v>1022</v>
      </c>
      <c r="E218" s="473" t="s">
        <v>1045</v>
      </c>
      <c r="F218" s="473" t="s">
        <v>1058</v>
      </c>
      <c r="G218" s="473" t="s">
        <v>1059</v>
      </c>
      <c r="H218" s="477">
        <v>458</v>
      </c>
      <c r="I218" s="477">
        <v>81982</v>
      </c>
      <c r="J218" s="473">
        <v>19.802415458937197</v>
      </c>
      <c r="K218" s="473">
        <v>179</v>
      </c>
      <c r="L218" s="477">
        <v>23</v>
      </c>
      <c r="M218" s="477">
        <v>4140</v>
      </c>
      <c r="N218" s="473">
        <v>1</v>
      </c>
      <c r="O218" s="473">
        <v>180</v>
      </c>
      <c r="P218" s="477"/>
      <c r="Q218" s="477"/>
      <c r="R218" s="565"/>
      <c r="S218" s="478"/>
    </row>
    <row r="219" spans="1:19" ht="14.4" customHeight="1" x14ac:dyDescent="0.3">
      <c r="A219" s="472" t="s">
        <v>1043</v>
      </c>
      <c r="B219" s="473" t="s">
        <v>1044</v>
      </c>
      <c r="C219" s="473" t="s">
        <v>427</v>
      </c>
      <c r="D219" s="473" t="s">
        <v>1022</v>
      </c>
      <c r="E219" s="473" t="s">
        <v>1045</v>
      </c>
      <c r="F219" s="473" t="s">
        <v>1062</v>
      </c>
      <c r="G219" s="473" t="s">
        <v>1063</v>
      </c>
      <c r="H219" s="477">
        <v>564</v>
      </c>
      <c r="I219" s="477">
        <v>188940</v>
      </c>
      <c r="J219" s="473">
        <v>23.430059523809526</v>
      </c>
      <c r="K219" s="473">
        <v>335</v>
      </c>
      <c r="L219" s="477">
        <v>24</v>
      </c>
      <c r="M219" s="477">
        <v>8064</v>
      </c>
      <c r="N219" s="473">
        <v>1</v>
      </c>
      <c r="O219" s="473">
        <v>336</v>
      </c>
      <c r="P219" s="477"/>
      <c r="Q219" s="477"/>
      <c r="R219" s="565"/>
      <c r="S219" s="478"/>
    </row>
    <row r="220" spans="1:19" ht="14.4" customHeight="1" x14ac:dyDescent="0.3">
      <c r="A220" s="472" t="s">
        <v>1043</v>
      </c>
      <c r="B220" s="473" t="s">
        <v>1044</v>
      </c>
      <c r="C220" s="473" t="s">
        <v>427</v>
      </c>
      <c r="D220" s="473" t="s">
        <v>1022</v>
      </c>
      <c r="E220" s="473" t="s">
        <v>1045</v>
      </c>
      <c r="F220" s="473" t="s">
        <v>1064</v>
      </c>
      <c r="G220" s="473" t="s">
        <v>1065</v>
      </c>
      <c r="H220" s="477">
        <v>86</v>
      </c>
      <c r="I220" s="477">
        <v>39388</v>
      </c>
      <c r="J220" s="473">
        <v>28.604212055192448</v>
      </c>
      <c r="K220" s="473">
        <v>458</v>
      </c>
      <c r="L220" s="477">
        <v>3</v>
      </c>
      <c r="M220" s="477">
        <v>1377</v>
      </c>
      <c r="N220" s="473">
        <v>1</v>
      </c>
      <c r="O220" s="473">
        <v>459</v>
      </c>
      <c r="P220" s="477"/>
      <c r="Q220" s="477"/>
      <c r="R220" s="565"/>
      <c r="S220" s="478"/>
    </row>
    <row r="221" spans="1:19" ht="14.4" customHeight="1" x14ac:dyDescent="0.3">
      <c r="A221" s="472" t="s">
        <v>1043</v>
      </c>
      <c r="B221" s="473" t="s">
        <v>1044</v>
      </c>
      <c r="C221" s="473" t="s">
        <v>427</v>
      </c>
      <c r="D221" s="473" t="s">
        <v>1022</v>
      </c>
      <c r="E221" s="473" t="s">
        <v>1045</v>
      </c>
      <c r="F221" s="473" t="s">
        <v>1066</v>
      </c>
      <c r="G221" s="473" t="s">
        <v>1067</v>
      </c>
      <c r="H221" s="477">
        <v>825</v>
      </c>
      <c r="I221" s="477">
        <v>287925</v>
      </c>
      <c r="J221" s="473"/>
      <c r="K221" s="473">
        <v>349</v>
      </c>
      <c r="L221" s="477"/>
      <c r="M221" s="477"/>
      <c r="N221" s="473"/>
      <c r="O221" s="473"/>
      <c r="P221" s="477"/>
      <c r="Q221" s="477"/>
      <c r="R221" s="565"/>
      <c r="S221" s="478"/>
    </row>
    <row r="222" spans="1:19" ht="14.4" customHeight="1" x14ac:dyDescent="0.3">
      <c r="A222" s="472" t="s">
        <v>1043</v>
      </c>
      <c r="B222" s="473" t="s">
        <v>1044</v>
      </c>
      <c r="C222" s="473" t="s">
        <v>427</v>
      </c>
      <c r="D222" s="473" t="s">
        <v>1022</v>
      </c>
      <c r="E222" s="473" t="s">
        <v>1045</v>
      </c>
      <c r="F222" s="473" t="s">
        <v>1066</v>
      </c>
      <c r="G222" s="473" t="s">
        <v>1068</v>
      </c>
      <c r="H222" s="477">
        <v>1881</v>
      </c>
      <c r="I222" s="477">
        <v>656469</v>
      </c>
      <c r="J222" s="473">
        <v>16.646017699115045</v>
      </c>
      <c r="K222" s="473">
        <v>349</v>
      </c>
      <c r="L222" s="477">
        <v>113</v>
      </c>
      <c r="M222" s="477">
        <v>39437</v>
      </c>
      <c r="N222" s="473">
        <v>1</v>
      </c>
      <c r="O222" s="473">
        <v>349</v>
      </c>
      <c r="P222" s="477"/>
      <c r="Q222" s="477"/>
      <c r="R222" s="565"/>
      <c r="S222" s="478"/>
    </row>
    <row r="223" spans="1:19" ht="14.4" customHeight="1" x14ac:dyDescent="0.3">
      <c r="A223" s="472" t="s">
        <v>1043</v>
      </c>
      <c r="B223" s="473" t="s">
        <v>1044</v>
      </c>
      <c r="C223" s="473" t="s">
        <v>427</v>
      </c>
      <c r="D223" s="473" t="s">
        <v>1022</v>
      </c>
      <c r="E223" s="473" t="s">
        <v>1045</v>
      </c>
      <c r="F223" s="473" t="s">
        <v>1076</v>
      </c>
      <c r="G223" s="473" t="s">
        <v>1077</v>
      </c>
      <c r="H223" s="477">
        <v>1</v>
      </c>
      <c r="I223" s="477">
        <v>117</v>
      </c>
      <c r="J223" s="473"/>
      <c r="K223" s="473">
        <v>117</v>
      </c>
      <c r="L223" s="477"/>
      <c r="M223" s="477"/>
      <c r="N223" s="473"/>
      <c r="O223" s="473"/>
      <c r="P223" s="477"/>
      <c r="Q223" s="477"/>
      <c r="R223" s="565"/>
      <c r="S223" s="478"/>
    </row>
    <row r="224" spans="1:19" ht="14.4" customHeight="1" x14ac:dyDescent="0.3">
      <c r="A224" s="472" t="s">
        <v>1043</v>
      </c>
      <c r="B224" s="473" t="s">
        <v>1044</v>
      </c>
      <c r="C224" s="473" t="s">
        <v>427</v>
      </c>
      <c r="D224" s="473" t="s">
        <v>1022</v>
      </c>
      <c r="E224" s="473" t="s">
        <v>1045</v>
      </c>
      <c r="F224" s="473" t="s">
        <v>1076</v>
      </c>
      <c r="G224" s="473" t="s">
        <v>1078</v>
      </c>
      <c r="H224" s="477">
        <v>1</v>
      </c>
      <c r="I224" s="477">
        <v>117</v>
      </c>
      <c r="J224" s="473"/>
      <c r="K224" s="473">
        <v>117</v>
      </c>
      <c r="L224" s="477"/>
      <c r="M224" s="477"/>
      <c r="N224" s="473"/>
      <c r="O224" s="473"/>
      <c r="P224" s="477"/>
      <c r="Q224" s="477"/>
      <c r="R224" s="565"/>
      <c r="S224" s="478"/>
    </row>
    <row r="225" spans="1:19" ht="14.4" customHeight="1" x14ac:dyDescent="0.3">
      <c r="A225" s="472" t="s">
        <v>1043</v>
      </c>
      <c r="B225" s="473" t="s">
        <v>1044</v>
      </c>
      <c r="C225" s="473" t="s">
        <v>427</v>
      </c>
      <c r="D225" s="473" t="s">
        <v>1022</v>
      </c>
      <c r="E225" s="473" t="s">
        <v>1045</v>
      </c>
      <c r="F225" s="473" t="s">
        <v>1086</v>
      </c>
      <c r="G225" s="473" t="s">
        <v>1087</v>
      </c>
      <c r="H225" s="477">
        <v>1</v>
      </c>
      <c r="I225" s="477">
        <v>38</v>
      </c>
      <c r="J225" s="473"/>
      <c r="K225" s="473">
        <v>38</v>
      </c>
      <c r="L225" s="477"/>
      <c r="M225" s="477"/>
      <c r="N225" s="473"/>
      <c r="O225" s="473"/>
      <c r="P225" s="477"/>
      <c r="Q225" s="477"/>
      <c r="R225" s="565"/>
      <c r="S225" s="478"/>
    </row>
    <row r="226" spans="1:19" ht="14.4" customHeight="1" x14ac:dyDescent="0.3">
      <c r="A226" s="472" t="s">
        <v>1043</v>
      </c>
      <c r="B226" s="473" t="s">
        <v>1044</v>
      </c>
      <c r="C226" s="473" t="s">
        <v>427</v>
      </c>
      <c r="D226" s="473" t="s">
        <v>1022</v>
      </c>
      <c r="E226" s="473" t="s">
        <v>1045</v>
      </c>
      <c r="F226" s="473" t="s">
        <v>1086</v>
      </c>
      <c r="G226" s="473" t="s">
        <v>1088</v>
      </c>
      <c r="H226" s="477">
        <v>1</v>
      </c>
      <c r="I226" s="477">
        <v>38</v>
      </c>
      <c r="J226" s="473"/>
      <c r="K226" s="473">
        <v>38</v>
      </c>
      <c r="L226" s="477"/>
      <c r="M226" s="477"/>
      <c r="N226" s="473"/>
      <c r="O226" s="473"/>
      <c r="P226" s="477"/>
      <c r="Q226" s="477"/>
      <c r="R226" s="565"/>
      <c r="S226" s="478"/>
    </row>
    <row r="227" spans="1:19" ht="14.4" customHeight="1" x14ac:dyDescent="0.3">
      <c r="A227" s="472" t="s">
        <v>1043</v>
      </c>
      <c r="B227" s="473" t="s">
        <v>1044</v>
      </c>
      <c r="C227" s="473" t="s">
        <v>427</v>
      </c>
      <c r="D227" s="473" t="s">
        <v>1022</v>
      </c>
      <c r="E227" s="473" t="s">
        <v>1045</v>
      </c>
      <c r="F227" s="473" t="s">
        <v>1096</v>
      </c>
      <c r="G227" s="473" t="s">
        <v>1097</v>
      </c>
      <c r="H227" s="477">
        <v>453</v>
      </c>
      <c r="I227" s="477">
        <v>137712</v>
      </c>
      <c r="J227" s="473">
        <v>20.523397913561848</v>
      </c>
      <c r="K227" s="473">
        <v>304</v>
      </c>
      <c r="L227" s="477">
        <v>22</v>
      </c>
      <c r="M227" s="477">
        <v>6710</v>
      </c>
      <c r="N227" s="473">
        <v>1</v>
      </c>
      <c r="O227" s="473">
        <v>305</v>
      </c>
      <c r="P227" s="477"/>
      <c r="Q227" s="477"/>
      <c r="R227" s="565"/>
      <c r="S227" s="478"/>
    </row>
    <row r="228" spans="1:19" ht="14.4" customHeight="1" x14ac:dyDescent="0.3">
      <c r="A228" s="472" t="s">
        <v>1043</v>
      </c>
      <c r="B228" s="473" t="s">
        <v>1044</v>
      </c>
      <c r="C228" s="473" t="s">
        <v>427</v>
      </c>
      <c r="D228" s="473" t="s">
        <v>1022</v>
      </c>
      <c r="E228" s="473" t="s">
        <v>1045</v>
      </c>
      <c r="F228" s="473" t="s">
        <v>1101</v>
      </c>
      <c r="G228" s="473" t="s">
        <v>1102</v>
      </c>
      <c r="H228" s="477">
        <v>1100</v>
      </c>
      <c r="I228" s="477">
        <v>543400</v>
      </c>
      <c r="J228" s="473">
        <v>12.941176470588236</v>
      </c>
      <c r="K228" s="473">
        <v>494</v>
      </c>
      <c r="L228" s="477">
        <v>85</v>
      </c>
      <c r="M228" s="477">
        <v>41990</v>
      </c>
      <c r="N228" s="473">
        <v>1</v>
      </c>
      <c r="O228" s="473">
        <v>494</v>
      </c>
      <c r="P228" s="477"/>
      <c r="Q228" s="477"/>
      <c r="R228" s="565"/>
      <c r="S228" s="478"/>
    </row>
    <row r="229" spans="1:19" ht="14.4" customHeight="1" x14ac:dyDescent="0.3">
      <c r="A229" s="472" t="s">
        <v>1043</v>
      </c>
      <c r="B229" s="473" t="s">
        <v>1044</v>
      </c>
      <c r="C229" s="473" t="s">
        <v>427</v>
      </c>
      <c r="D229" s="473" t="s">
        <v>1022</v>
      </c>
      <c r="E229" s="473" t="s">
        <v>1045</v>
      </c>
      <c r="F229" s="473" t="s">
        <v>1105</v>
      </c>
      <c r="G229" s="473" t="s">
        <v>1106</v>
      </c>
      <c r="H229" s="477">
        <v>1297</v>
      </c>
      <c r="I229" s="477">
        <v>479890</v>
      </c>
      <c r="J229" s="473">
        <v>14.573033707865168</v>
      </c>
      <c r="K229" s="473">
        <v>370</v>
      </c>
      <c r="L229" s="477">
        <v>89</v>
      </c>
      <c r="M229" s="477">
        <v>32930</v>
      </c>
      <c r="N229" s="473">
        <v>1</v>
      </c>
      <c r="O229" s="473">
        <v>370</v>
      </c>
      <c r="P229" s="477"/>
      <c r="Q229" s="477"/>
      <c r="R229" s="565"/>
      <c r="S229" s="478"/>
    </row>
    <row r="230" spans="1:19" ht="14.4" customHeight="1" x14ac:dyDescent="0.3">
      <c r="A230" s="472" t="s">
        <v>1043</v>
      </c>
      <c r="B230" s="473" t="s">
        <v>1044</v>
      </c>
      <c r="C230" s="473" t="s">
        <v>427</v>
      </c>
      <c r="D230" s="473" t="s">
        <v>1022</v>
      </c>
      <c r="E230" s="473" t="s">
        <v>1045</v>
      </c>
      <c r="F230" s="473" t="s">
        <v>1107</v>
      </c>
      <c r="G230" s="473" t="s">
        <v>1108</v>
      </c>
      <c r="H230" s="477">
        <v>116</v>
      </c>
      <c r="I230" s="477">
        <v>360180</v>
      </c>
      <c r="J230" s="473">
        <v>19.314671814671815</v>
      </c>
      <c r="K230" s="473">
        <v>3105</v>
      </c>
      <c r="L230" s="477">
        <v>6</v>
      </c>
      <c r="M230" s="477">
        <v>18648</v>
      </c>
      <c r="N230" s="473">
        <v>1</v>
      </c>
      <c r="O230" s="473">
        <v>3108</v>
      </c>
      <c r="P230" s="477"/>
      <c r="Q230" s="477"/>
      <c r="R230" s="565"/>
      <c r="S230" s="478"/>
    </row>
    <row r="231" spans="1:19" ht="14.4" customHeight="1" x14ac:dyDescent="0.3">
      <c r="A231" s="472" t="s">
        <v>1043</v>
      </c>
      <c r="B231" s="473" t="s">
        <v>1044</v>
      </c>
      <c r="C231" s="473" t="s">
        <v>427</v>
      </c>
      <c r="D231" s="473" t="s">
        <v>1022</v>
      </c>
      <c r="E231" s="473" t="s">
        <v>1045</v>
      </c>
      <c r="F231" s="473" t="s">
        <v>1114</v>
      </c>
      <c r="G231" s="473" t="s">
        <v>1115</v>
      </c>
      <c r="H231" s="477">
        <v>200</v>
      </c>
      <c r="I231" s="477">
        <v>22200</v>
      </c>
      <c r="J231" s="473">
        <v>8</v>
      </c>
      <c r="K231" s="473">
        <v>111</v>
      </c>
      <c r="L231" s="477">
        <v>25</v>
      </c>
      <c r="M231" s="477">
        <v>2775</v>
      </c>
      <c r="N231" s="473">
        <v>1</v>
      </c>
      <c r="O231" s="473">
        <v>111</v>
      </c>
      <c r="P231" s="477"/>
      <c r="Q231" s="477"/>
      <c r="R231" s="565"/>
      <c r="S231" s="478"/>
    </row>
    <row r="232" spans="1:19" ht="14.4" customHeight="1" x14ac:dyDescent="0.3">
      <c r="A232" s="472" t="s">
        <v>1043</v>
      </c>
      <c r="B232" s="473" t="s">
        <v>1044</v>
      </c>
      <c r="C232" s="473" t="s">
        <v>427</v>
      </c>
      <c r="D232" s="473" t="s">
        <v>1022</v>
      </c>
      <c r="E232" s="473" t="s">
        <v>1045</v>
      </c>
      <c r="F232" s="473" t="s">
        <v>1116</v>
      </c>
      <c r="G232" s="473" t="s">
        <v>1117</v>
      </c>
      <c r="H232" s="477"/>
      <c r="I232" s="477"/>
      <c r="J232" s="473"/>
      <c r="K232" s="473"/>
      <c r="L232" s="477">
        <v>2</v>
      </c>
      <c r="M232" s="477">
        <v>250</v>
      </c>
      <c r="N232" s="473">
        <v>1</v>
      </c>
      <c r="O232" s="473">
        <v>125</v>
      </c>
      <c r="P232" s="477"/>
      <c r="Q232" s="477"/>
      <c r="R232" s="565"/>
      <c r="S232" s="478"/>
    </row>
    <row r="233" spans="1:19" ht="14.4" customHeight="1" x14ac:dyDescent="0.3">
      <c r="A233" s="472" t="s">
        <v>1043</v>
      </c>
      <c r="B233" s="473" t="s">
        <v>1044</v>
      </c>
      <c r="C233" s="473" t="s">
        <v>427</v>
      </c>
      <c r="D233" s="473" t="s">
        <v>1022</v>
      </c>
      <c r="E233" s="473" t="s">
        <v>1045</v>
      </c>
      <c r="F233" s="473" t="s">
        <v>1116</v>
      </c>
      <c r="G233" s="473" t="s">
        <v>1118</v>
      </c>
      <c r="H233" s="477">
        <v>3</v>
      </c>
      <c r="I233" s="477">
        <v>375</v>
      </c>
      <c r="J233" s="473"/>
      <c r="K233" s="473">
        <v>125</v>
      </c>
      <c r="L233" s="477"/>
      <c r="M233" s="477"/>
      <c r="N233" s="473"/>
      <c r="O233" s="473"/>
      <c r="P233" s="477"/>
      <c r="Q233" s="477"/>
      <c r="R233" s="565"/>
      <c r="S233" s="478"/>
    </row>
    <row r="234" spans="1:19" ht="14.4" customHeight="1" x14ac:dyDescent="0.3">
      <c r="A234" s="472" t="s">
        <v>1043</v>
      </c>
      <c r="B234" s="473" t="s">
        <v>1044</v>
      </c>
      <c r="C234" s="473" t="s">
        <v>427</v>
      </c>
      <c r="D234" s="473" t="s">
        <v>1022</v>
      </c>
      <c r="E234" s="473" t="s">
        <v>1045</v>
      </c>
      <c r="F234" s="473" t="s">
        <v>1119</v>
      </c>
      <c r="G234" s="473" t="s">
        <v>1120</v>
      </c>
      <c r="H234" s="477">
        <v>3</v>
      </c>
      <c r="I234" s="477">
        <v>1485</v>
      </c>
      <c r="J234" s="473"/>
      <c r="K234" s="473">
        <v>495</v>
      </c>
      <c r="L234" s="477"/>
      <c r="M234" s="477"/>
      <c r="N234" s="473"/>
      <c r="O234" s="473"/>
      <c r="P234" s="477"/>
      <c r="Q234" s="477"/>
      <c r="R234" s="565"/>
      <c r="S234" s="478"/>
    </row>
    <row r="235" spans="1:19" ht="14.4" customHeight="1" x14ac:dyDescent="0.3">
      <c r="A235" s="472" t="s">
        <v>1043</v>
      </c>
      <c r="B235" s="473" t="s">
        <v>1044</v>
      </c>
      <c r="C235" s="473" t="s">
        <v>427</v>
      </c>
      <c r="D235" s="473" t="s">
        <v>1022</v>
      </c>
      <c r="E235" s="473" t="s">
        <v>1045</v>
      </c>
      <c r="F235" s="473" t="s">
        <v>1121</v>
      </c>
      <c r="G235" s="473"/>
      <c r="H235" s="477">
        <v>18</v>
      </c>
      <c r="I235" s="477">
        <v>23094</v>
      </c>
      <c r="J235" s="473"/>
      <c r="K235" s="473">
        <v>1283</v>
      </c>
      <c r="L235" s="477"/>
      <c r="M235" s="477"/>
      <c r="N235" s="473"/>
      <c r="O235" s="473"/>
      <c r="P235" s="477"/>
      <c r="Q235" s="477"/>
      <c r="R235" s="565"/>
      <c r="S235" s="478"/>
    </row>
    <row r="236" spans="1:19" ht="14.4" customHeight="1" x14ac:dyDescent="0.3">
      <c r="A236" s="472" t="s">
        <v>1043</v>
      </c>
      <c r="B236" s="473" t="s">
        <v>1044</v>
      </c>
      <c r="C236" s="473" t="s">
        <v>427</v>
      </c>
      <c r="D236" s="473" t="s">
        <v>1022</v>
      </c>
      <c r="E236" s="473" t="s">
        <v>1045</v>
      </c>
      <c r="F236" s="473" t="s">
        <v>1121</v>
      </c>
      <c r="G236" s="473" t="s">
        <v>1122</v>
      </c>
      <c r="H236" s="477">
        <v>11</v>
      </c>
      <c r="I236" s="477">
        <v>14113</v>
      </c>
      <c r="J236" s="473"/>
      <c r="K236" s="473">
        <v>1283</v>
      </c>
      <c r="L236" s="477"/>
      <c r="M236" s="477"/>
      <c r="N236" s="473"/>
      <c r="O236" s="473"/>
      <c r="P236" s="477"/>
      <c r="Q236" s="477"/>
      <c r="R236" s="565"/>
      <c r="S236" s="478"/>
    </row>
    <row r="237" spans="1:19" ht="14.4" customHeight="1" x14ac:dyDescent="0.3">
      <c r="A237" s="472" t="s">
        <v>1043</v>
      </c>
      <c r="B237" s="473" t="s">
        <v>1044</v>
      </c>
      <c r="C237" s="473" t="s">
        <v>427</v>
      </c>
      <c r="D237" s="473" t="s">
        <v>1022</v>
      </c>
      <c r="E237" s="473" t="s">
        <v>1045</v>
      </c>
      <c r="F237" s="473" t="s">
        <v>1123</v>
      </c>
      <c r="G237" s="473" t="s">
        <v>1124</v>
      </c>
      <c r="H237" s="477">
        <v>552</v>
      </c>
      <c r="I237" s="477">
        <v>251712</v>
      </c>
      <c r="J237" s="473">
        <v>12.545454545454545</v>
      </c>
      <c r="K237" s="473">
        <v>456</v>
      </c>
      <c r="L237" s="477">
        <v>44</v>
      </c>
      <c r="M237" s="477">
        <v>20064</v>
      </c>
      <c r="N237" s="473">
        <v>1</v>
      </c>
      <c r="O237" s="473">
        <v>456</v>
      </c>
      <c r="P237" s="477"/>
      <c r="Q237" s="477"/>
      <c r="R237" s="565"/>
      <c r="S237" s="478"/>
    </row>
    <row r="238" spans="1:19" ht="14.4" customHeight="1" x14ac:dyDescent="0.3">
      <c r="A238" s="472" t="s">
        <v>1043</v>
      </c>
      <c r="B238" s="473" t="s">
        <v>1044</v>
      </c>
      <c r="C238" s="473" t="s">
        <v>427</v>
      </c>
      <c r="D238" s="473" t="s">
        <v>1022</v>
      </c>
      <c r="E238" s="473" t="s">
        <v>1045</v>
      </c>
      <c r="F238" s="473" t="s">
        <v>1125</v>
      </c>
      <c r="G238" s="473" t="s">
        <v>1126</v>
      </c>
      <c r="H238" s="477">
        <v>2327</v>
      </c>
      <c r="I238" s="477">
        <v>134966</v>
      </c>
      <c r="J238" s="473">
        <v>9.3079999999999998</v>
      </c>
      <c r="K238" s="473">
        <v>58</v>
      </c>
      <c r="L238" s="477">
        <v>250</v>
      </c>
      <c r="M238" s="477">
        <v>14500</v>
      </c>
      <c r="N238" s="473">
        <v>1</v>
      </c>
      <c r="O238" s="473">
        <v>58</v>
      </c>
      <c r="P238" s="477"/>
      <c r="Q238" s="477"/>
      <c r="R238" s="565"/>
      <c r="S238" s="478"/>
    </row>
    <row r="239" spans="1:19" ht="14.4" customHeight="1" x14ac:dyDescent="0.3">
      <c r="A239" s="472" t="s">
        <v>1043</v>
      </c>
      <c r="B239" s="473" t="s">
        <v>1044</v>
      </c>
      <c r="C239" s="473" t="s">
        <v>427</v>
      </c>
      <c r="D239" s="473" t="s">
        <v>1022</v>
      </c>
      <c r="E239" s="473" t="s">
        <v>1045</v>
      </c>
      <c r="F239" s="473" t="s">
        <v>1127</v>
      </c>
      <c r="G239" s="473" t="s">
        <v>1128</v>
      </c>
      <c r="H239" s="477">
        <v>11</v>
      </c>
      <c r="I239" s="477">
        <v>23903</v>
      </c>
      <c r="J239" s="473">
        <v>3.6666666666666665</v>
      </c>
      <c r="K239" s="473">
        <v>2173</v>
      </c>
      <c r="L239" s="477">
        <v>3</v>
      </c>
      <c r="M239" s="477">
        <v>6519</v>
      </c>
      <c r="N239" s="473">
        <v>1</v>
      </c>
      <c r="O239" s="473">
        <v>2173</v>
      </c>
      <c r="P239" s="477"/>
      <c r="Q239" s="477"/>
      <c r="R239" s="565"/>
      <c r="S239" s="478"/>
    </row>
    <row r="240" spans="1:19" ht="14.4" customHeight="1" x14ac:dyDescent="0.3">
      <c r="A240" s="472" t="s">
        <v>1043</v>
      </c>
      <c r="B240" s="473" t="s">
        <v>1044</v>
      </c>
      <c r="C240" s="473" t="s">
        <v>427</v>
      </c>
      <c r="D240" s="473" t="s">
        <v>1022</v>
      </c>
      <c r="E240" s="473" t="s">
        <v>1045</v>
      </c>
      <c r="F240" s="473" t="s">
        <v>1134</v>
      </c>
      <c r="G240" s="473" t="s">
        <v>1135</v>
      </c>
      <c r="H240" s="477">
        <v>1456</v>
      </c>
      <c r="I240" s="477">
        <v>254800</v>
      </c>
      <c r="J240" s="473">
        <v>21.607869742198101</v>
      </c>
      <c r="K240" s="473">
        <v>175</v>
      </c>
      <c r="L240" s="477">
        <v>67</v>
      </c>
      <c r="M240" s="477">
        <v>11792</v>
      </c>
      <c r="N240" s="473">
        <v>1</v>
      </c>
      <c r="O240" s="473">
        <v>176</v>
      </c>
      <c r="P240" s="477"/>
      <c r="Q240" s="477"/>
      <c r="R240" s="565"/>
      <c r="S240" s="478"/>
    </row>
    <row r="241" spans="1:19" ht="14.4" customHeight="1" x14ac:dyDescent="0.3">
      <c r="A241" s="472" t="s">
        <v>1043</v>
      </c>
      <c r="B241" s="473" t="s">
        <v>1044</v>
      </c>
      <c r="C241" s="473" t="s">
        <v>427</v>
      </c>
      <c r="D241" s="473" t="s">
        <v>1022</v>
      </c>
      <c r="E241" s="473" t="s">
        <v>1045</v>
      </c>
      <c r="F241" s="473" t="s">
        <v>1141</v>
      </c>
      <c r="G241" s="473" t="s">
        <v>1142</v>
      </c>
      <c r="H241" s="477">
        <v>82</v>
      </c>
      <c r="I241" s="477">
        <v>13858</v>
      </c>
      <c r="J241" s="473">
        <v>40.758823529411764</v>
      </c>
      <c r="K241" s="473">
        <v>169</v>
      </c>
      <c r="L241" s="477">
        <v>2</v>
      </c>
      <c r="M241" s="477">
        <v>340</v>
      </c>
      <c r="N241" s="473">
        <v>1</v>
      </c>
      <c r="O241" s="473">
        <v>170</v>
      </c>
      <c r="P241" s="477"/>
      <c r="Q241" s="477"/>
      <c r="R241" s="565"/>
      <c r="S241" s="478"/>
    </row>
    <row r="242" spans="1:19" ht="14.4" customHeight="1" x14ac:dyDescent="0.3">
      <c r="A242" s="472" t="s">
        <v>1043</v>
      </c>
      <c r="B242" s="473" t="s">
        <v>1044</v>
      </c>
      <c r="C242" s="473" t="s">
        <v>427</v>
      </c>
      <c r="D242" s="473" t="s">
        <v>1022</v>
      </c>
      <c r="E242" s="473" t="s">
        <v>1045</v>
      </c>
      <c r="F242" s="473" t="s">
        <v>1145</v>
      </c>
      <c r="G242" s="473"/>
      <c r="H242" s="477">
        <v>79</v>
      </c>
      <c r="I242" s="477">
        <v>79869</v>
      </c>
      <c r="J242" s="473">
        <v>1.5474889560567311</v>
      </c>
      <c r="K242" s="473">
        <v>1011</v>
      </c>
      <c r="L242" s="477">
        <v>51</v>
      </c>
      <c r="M242" s="477">
        <v>51612</v>
      </c>
      <c r="N242" s="473">
        <v>1</v>
      </c>
      <c r="O242" s="473">
        <v>1012</v>
      </c>
      <c r="P242" s="477"/>
      <c r="Q242" s="477"/>
      <c r="R242" s="565"/>
      <c r="S242" s="478"/>
    </row>
    <row r="243" spans="1:19" ht="14.4" customHeight="1" x14ac:dyDescent="0.3">
      <c r="A243" s="472" t="s">
        <v>1043</v>
      </c>
      <c r="B243" s="473" t="s">
        <v>1044</v>
      </c>
      <c r="C243" s="473" t="s">
        <v>427</v>
      </c>
      <c r="D243" s="473" t="s">
        <v>1022</v>
      </c>
      <c r="E243" s="473" t="s">
        <v>1045</v>
      </c>
      <c r="F243" s="473" t="s">
        <v>1145</v>
      </c>
      <c r="G243" s="473" t="s">
        <v>1146</v>
      </c>
      <c r="H243" s="477">
        <v>59</v>
      </c>
      <c r="I243" s="477">
        <v>59649</v>
      </c>
      <c r="J243" s="473">
        <v>2.3576679841897232</v>
      </c>
      <c r="K243" s="473">
        <v>1011</v>
      </c>
      <c r="L243" s="477">
        <v>25</v>
      </c>
      <c r="M243" s="477">
        <v>25300</v>
      </c>
      <c r="N243" s="473">
        <v>1</v>
      </c>
      <c r="O243" s="473">
        <v>1012</v>
      </c>
      <c r="P243" s="477"/>
      <c r="Q243" s="477"/>
      <c r="R243" s="565"/>
      <c r="S243" s="478"/>
    </row>
    <row r="244" spans="1:19" ht="14.4" customHeight="1" x14ac:dyDescent="0.3">
      <c r="A244" s="472" t="s">
        <v>1043</v>
      </c>
      <c r="B244" s="473" t="s">
        <v>1044</v>
      </c>
      <c r="C244" s="473" t="s">
        <v>427</v>
      </c>
      <c r="D244" s="473" t="s">
        <v>1022</v>
      </c>
      <c r="E244" s="473" t="s">
        <v>1045</v>
      </c>
      <c r="F244" s="473" t="s">
        <v>1149</v>
      </c>
      <c r="G244" s="473"/>
      <c r="H244" s="477">
        <v>75</v>
      </c>
      <c r="I244" s="477">
        <v>172050</v>
      </c>
      <c r="J244" s="473"/>
      <c r="K244" s="473">
        <v>2294</v>
      </c>
      <c r="L244" s="477"/>
      <c r="M244" s="477"/>
      <c r="N244" s="473"/>
      <c r="O244" s="473"/>
      <c r="P244" s="477"/>
      <c r="Q244" s="477"/>
      <c r="R244" s="565"/>
      <c r="S244" s="478"/>
    </row>
    <row r="245" spans="1:19" ht="14.4" customHeight="1" x14ac:dyDescent="0.3">
      <c r="A245" s="472" t="s">
        <v>1043</v>
      </c>
      <c r="B245" s="473" t="s">
        <v>1044</v>
      </c>
      <c r="C245" s="473" t="s">
        <v>427</v>
      </c>
      <c r="D245" s="473" t="s">
        <v>1022</v>
      </c>
      <c r="E245" s="473" t="s">
        <v>1045</v>
      </c>
      <c r="F245" s="473" t="s">
        <v>1149</v>
      </c>
      <c r="G245" s="473" t="s">
        <v>1150</v>
      </c>
      <c r="H245" s="477">
        <v>62</v>
      </c>
      <c r="I245" s="477">
        <v>142228</v>
      </c>
      <c r="J245" s="473"/>
      <c r="K245" s="473">
        <v>2294</v>
      </c>
      <c r="L245" s="477"/>
      <c r="M245" s="477"/>
      <c r="N245" s="473"/>
      <c r="O245" s="473"/>
      <c r="P245" s="477"/>
      <c r="Q245" s="477"/>
      <c r="R245" s="565"/>
      <c r="S245" s="478"/>
    </row>
    <row r="246" spans="1:19" ht="14.4" customHeight="1" x14ac:dyDescent="0.3">
      <c r="A246" s="472" t="s">
        <v>1043</v>
      </c>
      <c r="B246" s="473" t="s">
        <v>1044</v>
      </c>
      <c r="C246" s="473" t="s">
        <v>427</v>
      </c>
      <c r="D246" s="473" t="s">
        <v>1022</v>
      </c>
      <c r="E246" s="473" t="s">
        <v>1045</v>
      </c>
      <c r="F246" s="473" t="s">
        <v>1154</v>
      </c>
      <c r="G246" s="473" t="s">
        <v>1155</v>
      </c>
      <c r="H246" s="477">
        <v>1</v>
      </c>
      <c r="I246" s="477">
        <v>263</v>
      </c>
      <c r="J246" s="473"/>
      <c r="K246" s="473">
        <v>263</v>
      </c>
      <c r="L246" s="477"/>
      <c r="M246" s="477"/>
      <c r="N246" s="473"/>
      <c r="O246" s="473"/>
      <c r="P246" s="477"/>
      <c r="Q246" s="477"/>
      <c r="R246" s="565"/>
      <c r="S246" s="478"/>
    </row>
    <row r="247" spans="1:19" ht="14.4" customHeight="1" x14ac:dyDescent="0.3">
      <c r="A247" s="472" t="s">
        <v>1043</v>
      </c>
      <c r="B247" s="473" t="s">
        <v>1044</v>
      </c>
      <c r="C247" s="473" t="s">
        <v>427</v>
      </c>
      <c r="D247" s="473" t="s">
        <v>1022</v>
      </c>
      <c r="E247" s="473" t="s">
        <v>1045</v>
      </c>
      <c r="F247" s="473" t="s">
        <v>1156</v>
      </c>
      <c r="G247" s="473" t="s">
        <v>1157</v>
      </c>
      <c r="H247" s="477">
        <v>22</v>
      </c>
      <c r="I247" s="477">
        <v>46860</v>
      </c>
      <c r="J247" s="473"/>
      <c r="K247" s="473">
        <v>2130</v>
      </c>
      <c r="L247" s="477"/>
      <c r="M247" s="477"/>
      <c r="N247" s="473"/>
      <c r="O247" s="473"/>
      <c r="P247" s="477"/>
      <c r="Q247" s="477"/>
      <c r="R247" s="565"/>
      <c r="S247" s="478"/>
    </row>
    <row r="248" spans="1:19" ht="14.4" customHeight="1" x14ac:dyDescent="0.3">
      <c r="A248" s="472" t="s">
        <v>1043</v>
      </c>
      <c r="B248" s="473" t="s">
        <v>1044</v>
      </c>
      <c r="C248" s="473" t="s">
        <v>427</v>
      </c>
      <c r="D248" s="473" t="s">
        <v>1022</v>
      </c>
      <c r="E248" s="473" t="s">
        <v>1045</v>
      </c>
      <c r="F248" s="473" t="s">
        <v>1156</v>
      </c>
      <c r="G248" s="473" t="s">
        <v>1158</v>
      </c>
      <c r="H248" s="477">
        <v>107</v>
      </c>
      <c r="I248" s="477">
        <v>227910</v>
      </c>
      <c r="J248" s="473">
        <v>11.8833098701705</v>
      </c>
      <c r="K248" s="473">
        <v>2130</v>
      </c>
      <c r="L248" s="477">
        <v>9</v>
      </c>
      <c r="M248" s="477">
        <v>19179</v>
      </c>
      <c r="N248" s="473">
        <v>1</v>
      </c>
      <c r="O248" s="473">
        <v>2131</v>
      </c>
      <c r="P248" s="477"/>
      <c r="Q248" s="477"/>
      <c r="R248" s="565"/>
      <c r="S248" s="478"/>
    </row>
    <row r="249" spans="1:19" ht="14.4" customHeight="1" x14ac:dyDescent="0.3">
      <c r="A249" s="472" t="s">
        <v>1043</v>
      </c>
      <c r="B249" s="473" t="s">
        <v>1044</v>
      </c>
      <c r="C249" s="473" t="s">
        <v>427</v>
      </c>
      <c r="D249" s="473" t="s">
        <v>1022</v>
      </c>
      <c r="E249" s="473" t="s">
        <v>1045</v>
      </c>
      <c r="F249" s="473" t="s">
        <v>1159</v>
      </c>
      <c r="G249" s="473" t="s">
        <v>1160</v>
      </c>
      <c r="H249" s="477">
        <v>3</v>
      </c>
      <c r="I249" s="477">
        <v>726</v>
      </c>
      <c r="J249" s="473"/>
      <c r="K249" s="473">
        <v>242</v>
      </c>
      <c r="L249" s="477"/>
      <c r="M249" s="477"/>
      <c r="N249" s="473"/>
      <c r="O249" s="473"/>
      <c r="P249" s="477"/>
      <c r="Q249" s="477"/>
      <c r="R249" s="565"/>
      <c r="S249" s="478"/>
    </row>
    <row r="250" spans="1:19" ht="14.4" customHeight="1" x14ac:dyDescent="0.3">
      <c r="A250" s="472" t="s">
        <v>1043</v>
      </c>
      <c r="B250" s="473" t="s">
        <v>1044</v>
      </c>
      <c r="C250" s="473" t="s">
        <v>427</v>
      </c>
      <c r="D250" s="473" t="s">
        <v>1022</v>
      </c>
      <c r="E250" s="473" t="s">
        <v>1045</v>
      </c>
      <c r="F250" s="473" t="s">
        <v>1165</v>
      </c>
      <c r="G250" s="473" t="s">
        <v>1051</v>
      </c>
      <c r="H250" s="477">
        <v>2</v>
      </c>
      <c r="I250" s="477">
        <v>74</v>
      </c>
      <c r="J250" s="473"/>
      <c r="K250" s="473">
        <v>37</v>
      </c>
      <c r="L250" s="477"/>
      <c r="M250" s="477"/>
      <c r="N250" s="473"/>
      <c r="O250" s="473"/>
      <c r="P250" s="477"/>
      <c r="Q250" s="477"/>
      <c r="R250" s="565"/>
      <c r="S250" s="478"/>
    </row>
    <row r="251" spans="1:19" ht="14.4" customHeight="1" x14ac:dyDescent="0.3">
      <c r="A251" s="472" t="s">
        <v>1043</v>
      </c>
      <c r="B251" s="473" t="s">
        <v>1044</v>
      </c>
      <c r="C251" s="473" t="s">
        <v>427</v>
      </c>
      <c r="D251" s="473" t="s">
        <v>1022</v>
      </c>
      <c r="E251" s="473" t="s">
        <v>1045</v>
      </c>
      <c r="F251" s="473" t="s">
        <v>1171</v>
      </c>
      <c r="G251" s="473" t="s">
        <v>1172</v>
      </c>
      <c r="H251" s="477">
        <v>22</v>
      </c>
      <c r="I251" s="477">
        <v>6336</v>
      </c>
      <c r="J251" s="473">
        <v>21.92387543252595</v>
      </c>
      <c r="K251" s="473">
        <v>288</v>
      </c>
      <c r="L251" s="477">
        <v>1</v>
      </c>
      <c r="M251" s="477">
        <v>289</v>
      </c>
      <c r="N251" s="473">
        <v>1</v>
      </c>
      <c r="O251" s="473">
        <v>289</v>
      </c>
      <c r="P251" s="477"/>
      <c r="Q251" s="477"/>
      <c r="R251" s="565"/>
      <c r="S251" s="478"/>
    </row>
    <row r="252" spans="1:19" ht="14.4" customHeight="1" x14ac:dyDescent="0.3">
      <c r="A252" s="472" t="s">
        <v>1043</v>
      </c>
      <c r="B252" s="473" t="s">
        <v>1044</v>
      </c>
      <c r="C252" s="473" t="s">
        <v>427</v>
      </c>
      <c r="D252" s="473" t="s">
        <v>1022</v>
      </c>
      <c r="E252" s="473" t="s">
        <v>1045</v>
      </c>
      <c r="F252" s="473" t="s">
        <v>1181</v>
      </c>
      <c r="G252" s="473" t="s">
        <v>1182</v>
      </c>
      <c r="H252" s="477"/>
      <c r="I252" s="477"/>
      <c r="J252" s="473"/>
      <c r="K252" s="473"/>
      <c r="L252" s="477">
        <v>1</v>
      </c>
      <c r="M252" s="477">
        <v>0</v>
      </c>
      <c r="N252" s="473"/>
      <c r="O252" s="473">
        <v>0</v>
      </c>
      <c r="P252" s="477"/>
      <c r="Q252" s="477"/>
      <c r="R252" s="565"/>
      <c r="S252" s="478"/>
    </row>
    <row r="253" spans="1:19" ht="14.4" customHeight="1" x14ac:dyDescent="0.3">
      <c r="A253" s="472" t="s">
        <v>1043</v>
      </c>
      <c r="B253" s="473" t="s">
        <v>1044</v>
      </c>
      <c r="C253" s="473" t="s">
        <v>427</v>
      </c>
      <c r="D253" s="473" t="s">
        <v>1022</v>
      </c>
      <c r="E253" s="473" t="s">
        <v>1045</v>
      </c>
      <c r="F253" s="473" t="s">
        <v>1181</v>
      </c>
      <c r="G253" s="473" t="s">
        <v>1183</v>
      </c>
      <c r="H253" s="477">
        <v>9</v>
      </c>
      <c r="I253" s="477">
        <v>0</v>
      </c>
      <c r="J253" s="473"/>
      <c r="K253" s="473">
        <v>0</v>
      </c>
      <c r="L253" s="477"/>
      <c r="M253" s="477"/>
      <c r="N253" s="473"/>
      <c r="O253" s="473"/>
      <c r="P253" s="477"/>
      <c r="Q253" s="477"/>
      <c r="R253" s="565"/>
      <c r="S253" s="478"/>
    </row>
    <row r="254" spans="1:19" ht="14.4" customHeight="1" x14ac:dyDescent="0.3">
      <c r="A254" s="472" t="s">
        <v>1043</v>
      </c>
      <c r="B254" s="473" t="s">
        <v>1044</v>
      </c>
      <c r="C254" s="473" t="s">
        <v>427</v>
      </c>
      <c r="D254" s="473" t="s">
        <v>1022</v>
      </c>
      <c r="E254" s="473" t="s">
        <v>1045</v>
      </c>
      <c r="F254" s="473" t="s">
        <v>1187</v>
      </c>
      <c r="G254" s="473" t="s">
        <v>1188</v>
      </c>
      <c r="H254" s="477"/>
      <c r="I254" s="477"/>
      <c r="J254" s="473"/>
      <c r="K254" s="473"/>
      <c r="L254" s="477"/>
      <c r="M254" s="477"/>
      <c r="N254" s="473"/>
      <c r="O254" s="473"/>
      <c r="P254" s="477">
        <v>6</v>
      </c>
      <c r="Q254" s="477">
        <v>28674</v>
      </c>
      <c r="R254" s="565"/>
      <c r="S254" s="478">
        <v>4779</v>
      </c>
    </row>
    <row r="255" spans="1:19" ht="14.4" customHeight="1" x14ac:dyDescent="0.3">
      <c r="A255" s="472" t="s">
        <v>1043</v>
      </c>
      <c r="B255" s="473" t="s">
        <v>1044</v>
      </c>
      <c r="C255" s="473" t="s">
        <v>427</v>
      </c>
      <c r="D255" s="473" t="s">
        <v>1023</v>
      </c>
      <c r="E255" s="473" t="s">
        <v>1045</v>
      </c>
      <c r="F255" s="473" t="s">
        <v>1050</v>
      </c>
      <c r="G255" s="473" t="s">
        <v>1051</v>
      </c>
      <c r="H255" s="477">
        <v>368</v>
      </c>
      <c r="I255" s="477">
        <v>21344</v>
      </c>
      <c r="J255" s="473">
        <v>36.799999999999997</v>
      </c>
      <c r="K255" s="473">
        <v>58</v>
      </c>
      <c r="L255" s="477">
        <v>10</v>
      </c>
      <c r="M255" s="477">
        <v>580</v>
      </c>
      <c r="N255" s="473">
        <v>1</v>
      </c>
      <c r="O255" s="473">
        <v>58</v>
      </c>
      <c r="P255" s="477"/>
      <c r="Q255" s="477"/>
      <c r="R255" s="565"/>
      <c r="S255" s="478"/>
    </row>
    <row r="256" spans="1:19" ht="14.4" customHeight="1" x14ac:dyDescent="0.3">
      <c r="A256" s="472" t="s">
        <v>1043</v>
      </c>
      <c r="B256" s="473" t="s">
        <v>1044</v>
      </c>
      <c r="C256" s="473" t="s">
        <v>427</v>
      </c>
      <c r="D256" s="473" t="s">
        <v>1023</v>
      </c>
      <c r="E256" s="473" t="s">
        <v>1045</v>
      </c>
      <c r="F256" s="473" t="s">
        <v>1052</v>
      </c>
      <c r="G256" s="473" t="s">
        <v>1053</v>
      </c>
      <c r="H256" s="477">
        <v>2</v>
      </c>
      <c r="I256" s="477">
        <v>262</v>
      </c>
      <c r="J256" s="473"/>
      <c r="K256" s="473">
        <v>131</v>
      </c>
      <c r="L256" s="477"/>
      <c r="M256" s="477"/>
      <c r="N256" s="473"/>
      <c r="O256" s="473"/>
      <c r="P256" s="477"/>
      <c r="Q256" s="477"/>
      <c r="R256" s="565"/>
      <c r="S256" s="478"/>
    </row>
    <row r="257" spans="1:19" ht="14.4" customHeight="1" x14ac:dyDescent="0.3">
      <c r="A257" s="472" t="s">
        <v>1043</v>
      </c>
      <c r="B257" s="473" t="s">
        <v>1044</v>
      </c>
      <c r="C257" s="473" t="s">
        <v>427</v>
      </c>
      <c r="D257" s="473" t="s">
        <v>1023</v>
      </c>
      <c r="E257" s="473" t="s">
        <v>1045</v>
      </c>
      <c r="F257" s="473" t="s">
        <v>1054</v>
      </c>
      <c r="G257" s="473" t="s">
        <v>1055</v>
      </c>
      <c r="H257" s="477">
        <v>1</v>
      </c>
      <c r="I257" s="477">
        <v>189</v>
      </c>
      <c r="J257" s="473"/>
      <c r="K257" s="473">
        <v>189</v>
      </c>
      <c r="L257" s="477"/>
      <c r="M257" s="477"/>
      <c r="N257" s="473"/>
      <c r="O257" s="473"/>
      <c r="P257" s="477"/>
      <c r="Q257" s="477"/>
      <c r="R257" s="565"/>
      <c r="S257" s="478"/>
    </row>
    <row r="258" spans="1:19" ht="14.4" customHeight="1" x14ac:dyDescent="0.3">
      <c r="A258" s="472" t="s">
        <v>1043</v>
      </c>
      <c r="B258" s="473" t="s">
        <v>1044</v>
      </c>
      <c r="C258" s="473" t="s">
        <v>427</v>
      </c>
      <c r="D258" s="473" t="s">
        <v>1023</v>
      </c>
      <c r="E258" s="473" t="s">
        <v>1045</v>
      </c>
      <c r="F258" s="473" t="s">
        <v>1058</v>
      </c>
      <c r="G258" s="473" t="s">
        <v>1059</v>
      </c>
      <c r="H258" s="477">
        <v>37</v>
      </c>
      <c r="I258" s="477">
        <v>6623</v>
      </c>
      <c r="J258" s="473"/>
      <c r="K258" s="473">
        <v>179</v>
      </c>
      <c r="L258" s="477"/>
      <c r="M258" s="477"/>
      <c r="N258" s="473"/>
      <c r="O258" s="473"/>
      <c r="P258" s="477"/>
      <c r="Q258" s="477"/>
      <c r="R258" s="565"/>
      <c r="S258" s="478"/>
    </row>
    <row r="259" spans="1:19" ht="14.4" customHeight="1" x14ac:dyDescent="0.3">
      <c r="A259" s="472" t="s">
        <v>1043</v>
      </c>
      <c r="B259" s="473" t="s">
        <v>1044</v>
      </c>
      <c r="C259" s="473" t="s">
        <v>427</v>
      </c>
      <c r="D259" s="473" t="s">
        <v>1023</v>
      </c>
      <c r="E259" s="473" t="s">
        <v>1045</v>
      </c>
      <c r="F259" s="473" t="s">
        <v>1060</v>
      </c>
      <c r="G259" s="473" t="s">
        <v>1061</v>
      </c>
      <c r="H259" s="477">
        <v>3</v>
      </c>
      <c r="I259" s="477">
        <v>1707</v>
      </c>
      <c r="J259" s="473"/>
      <c r="K259" s="473">
        <v>569</v>
      </c>
      <c r="L259" s="477"/>
      <c r="M259" s="477"/>
      <c r="N259" s="473"/>
      <c r="O259" s="473"/>
      <c r="P259" s="477"/>
      <c r="Q259" s="477"/>
      <c r="R259" s="565"/>
      <c r="S259" s="478"/>
    </row>
    <row r="260" spans="1:19" ht="14.4" customHeight="1" x14ac:dyDescent="0.3">
      <c r="A260" s="472" t="s">
        <v>1043</v>
      </c>
      <c r="B260" s="473" t="s">
        <v>1044</v>
      </c>
      <c r="C260" s="473" t="s">
        <v>427</v>
      </c>
      <c r="D260" s="473" t="s">
        <v>1023</v>
      </c>
      <c r="E260" s="473" t="s">
        <v>1045</v>
      </c>
      <c r="F260" s="473" t="s">
        <v>1062</v>
      </c>
      <c r="G260" s="473" t="s">
        <v>1063</v>
      </c>
      <c r="H260" s="477">
        <v>276</v>
      </c>
      <c r="I260" s="477">
        <v>92460</v>
      </c>
      <c r="J260" s="473">
        <v>55.035714285714285</v>
      </c>
      <c r="K260" s="473">
        <v>335</v>
      </c>
      <c r="L260" s="477">
        <v>5</v>
      </c>
      <c r="M260" s="477">
        <v>1680</v>
      </c>
      <c r="N260" s="473">
        <v>1</v>
      </c>
      <c r="O260" s="473">
        <v>336</v>
      </c>
      <c r="P260" s="477"/>
      <c r="Q260" s="477"/>
      <c r="R260" s="565"/>
      <c r="S260" s="478"/>
    </row>
    <row r="261" spans="1:19" ht="14.4" customHeight="1" x14ac:dyDescent="0.3">
      <c r="A261" s="472" t="s">
        <v>1043</v>
      </c>
      <c r="B261" s="473" t="s">
        <v>1044</v>
      </c>
      <c r="C261" s="473" t="s">
        <v>427</v>
      </c>
      <c r="D261" s="473" t="s">
        <v>1023</v>
      </c>
      <c r="E261" s="473" t="s">
        <v>1045</v>
      </c>
      <c r="F261" s="473" t="s">
        <v>1066</v>
      </c>
      <c r="G261" s="473" t="s">
        <v>1067</v>
      </c>
      <c r="H261" s="477">
        <v>235</v>
      </c>
      <c r="I261" s="477">
        <v>82015</v>
      </c>
      <c r="J261" s="473"/>
      <c r="K261" s="473">
        <v>349</v>
      </c>
      <c r="L261" s="477"/>
      <c r="M261" s="477"/>
      <c r="N261" s="473"/>
      <c r="O261" s="473"/>
      <c r="P261" s="477"/>
      <c r="Q261" s="477"/>
      <c r="R261" s="565"/>
      <c r="S261" s="478"/>
    </row>
    <row r="262" spans="1:19" ht="14.4" customHeight="1" x14ac:dyDescent="0.3">
      <c r="A262" s="472" t="s">
        <v>1043</v>
      </c>
      <c r="B262" s="473" t="s">
        <v>1044</v>
      </c>
      <c r="C262" s="473" t="s">
        <v>427</v>
      </c>
      <c r="D262" s="473" t="s">
        <v>1023</v>
      </c>
      <c r="E262" s="473" t="s">
        <v>1045</v>
      </c>
      <c r="F262" s="473" t="s">
        <v>1066</v>
      </c>
      <c r="G262" s="473" t="s">
        <v>1068</v>
      </c>
      <c r="H262" s="477">
        <v>42</v>
      </c>
      <c r="I262" s="477">
        <v>14658</v>
      </c>
      <c r="J262" s="473">
        <v>10.5</v>
      </c>
      <c r="K262" s="473">
        <v>349</v>
      </c>
      <c r="L262" s="477">
        <v>4</v>
      </c>
      <c r="M262" s="477">
        <v>1396</v>
      </c>
      <c r="N262" s="473">
        <v>1</v>
      </c>
      <c r="O262" s="473">
        <v>349</v>
      </c>
      <c r="P262" s="477"/>
      <c r="Q262" s="477"/>
      <c r="R262" s="565"/>
      <c r="S262" s="478"/>
    </row>
    <row r="263" spans="1:19" ht="14.4" customHeight="1" x14ac:dyDescent="0.3">
      <c r="A263" s="472" t="s">
        <v>1043</v>
      </c>
      <c r="B263" s="473" t="s">
        <v>1044</v>
      </c>
      <c r="C263" s="473" t="s">
        <v>427</v>
      </c>
      <c r="D263" s="473" t="s">
        <v>1023</v>
      </c>
      <c r="E263" s="473" t="s">
        <v>1045</v>
      </c>
      <c r="F263" s="473" t="s">
        <v>1081</v>
      </c>
      <c r="G263" s="473" t="s">
        <v>1082</v>
      </c>
      <c r="H263" s="477">
        <v>77</v>
      </c>
      <c r="I263" s="477">
        <v>3773</v>
      </c>
      <c r="J263" s="473">
        <v>77</v>
      </c>
      <c r="K263" s="473">
        <v>49</v>
      </c>
      <c r="L263" s="477">
        <v>1</v>
      </c>
      <c r="M263" s="477">
        <v>49</v>
      </c>
      <c r="N263" s="473">
        <v>1</v>
      </c>
      <c r="O263" s="473">
        <v>49</v>
      </c>
      <c r="P263" s="477"/>
      <c r="Q263" s="477"/>
      <c r="R263" s="565"/>
      <c r="S263" s="478"/>
    </row>
    <row r="264" spans="1:19" ht="14.4" customHeight="1" x14ac:dyDescent="0.3">
      <c r="A264" s="472" t="s">
        <v>1043</v>
      </c>
      <c r="B264" s="473" t="s">
        <v>1044</v>
      </c>
      <c r="C264" s="473" t="s">
        <v>427</v>
      </c>
      <c r="D264" s="473" t="s">
        <v>1023</v>
      </c>
      <c r="E264" s="473" t="s">
        <v>1045</v>
      </c>
      <c r="F264" s="473" t="s">
        <v>1083</v>
      </c>
      <c r="G264" s="473" t="s">
        <v>1084</v>
      </c>
      <c r="H264" s="477">
        <v>16</v>
      </c>
      <c r="I264" s="477">
        <v>6192</v>
      </c>
      <c r="J264" s="473">
        <v>15.836317135549873</v>
      </c>
      <c r="K264" s="473">
        <v>387</v>
      </c>
      <c r="L264" s="477">
        <v>1</v>
      </c>
      <c r="M264" s="477">
        <v>391</v>
      </c>
      <c r="N264" s="473">
        <v>1</v>
      </c>
      <c r="O264" s="473">
        <v>391</v>
      </c>
      <c r="P264" s="477"/>
      <c r="Q264" s="477"/>
      <c r="R264" s="565"/>
      <c r="S264" s="478"/>
    </row>
    <row r="265" spans="1:19" ht="14.4" customHeight="1" x14ac:dyDescent="0.3">
      <c r="A265" s="472" t="s">
        <v>1043</v>
      </c>
      <c r="B265" s="473" t="s">
        <v>1044</v>
      </c>
      <c r="C265" s="473" t="s">
        <v>427</v>
      </c>
      <c r="D265" s="473" t="s">
        <v>1023</v>
      </c>
      <c r="E265" s="473" t="s">
        <v>1045</v>
      </c>
      <c r="F265" s="473" t="s">
        <v>1083</v>
      </c>
      <c r="G265" s="473" t="s">
        <v>1085</v>
      </c>
      <c r="H265" s="477">
        <v>18</v>
      </c>
      <c r="I265" s="477">
        <v>6966</v>
      </c>
      <c r="J265" s="473"/>
      <c r="K265" s="473">
        <v>387</v>
      </c>
      <c r="L265" s="477"/>
      <c r="M265" s="477"/>
      <c r="N265" s="473"/>
      <c r="O265" s="473"/>
      <c r="P265" s="477"/>
      <c r="Q265" s="477"/>
      <c r="R265" s="565"/>
      <c r="S265" s="478"/>
    </row>
    <row r="266" spans="1:19" ht="14.4" customHeight="1" x14ac:dyDescent="0.3">
      <c r="A266" s="472" t="s">
        <v>1043</v>
      </c>
      <c r="B266" s="473" t="s">
        <v>1044</v>
      </c>
      <c r="C266" s="473" t="s">
        <v>427</v>
      </c>
      <c r="D266" s="473" t="s">
        <v>1023</v>
      </c>
      <c r="E266" s="473" t="s">
        <v>1045</v>
      </c>
      <c r="F266" s="473" t="s">
        <v>1086</v>
      </c>
      <c r="G266" s="473" t="s">
        <v>1087</v>
      </c>
      <c r="H266" s="477">
        <v>20</v>
      </c>
      <c r="I266" s="477">
        <v>760</v>
      </c>
      <c r="J266" s="473">
        <v>10</v>
      </c>
      <c r="K266" s="473">
        <v>38</v>
      </c>
      <c r="L266" s="477">
        <v>2</v>
      </c>
      <c r="M266" s="477">
        <v>76</v>
      </c>
      <c r="N266" s="473">
        <v>1</v>
      </c>
      <c r="O266" s="473">
        <v>38</v>
      </c>
      <c r="P266" s="477"/>
      <c r="Q266" s="477"/>
      <c r="R266" s="565"/>
      <c r="S266" s="478"/>
    </row>
    <row r="267" spans="1:19" ht="14.4" customHeight="1" x14ac:dyDescent="0.3">
      <c r="A267" s="472" t="s">
        <v>1043</v>
      </c>
      <c r="B267" s="473" t="s">
        <v>1044</v>
      </c>
      <c r="C267" s="473" t="s">
        <v>427</v>
      </c>
      <c r="D267" s="473" t="s">
        <v>1023</v>
      </c>
      <c r="E267" s="473" t="s">
        <v>1045</v>
      </c>
      <c r="F267" s="473" t="s">
        <v>1086</v>
      </c>
      <c r="G267" s="473" t="s">
        <v>1088</v>
      </c>
      <c r="H267" s="477">
        <v>21</v>
      </c>
      <c r="I267" s="477">
        <v>798</v>
      </c>
      <c r="J267" s="473"/>
      <c r="K267" s="473">
        <v>38</v>
      </c>
      <c r="L267" s="477"/>
      <c r="M267" s="477"/>
      <c r="N267" s="473"/>
      <c r="O267" s="473"/>
      <c r="P267" s="477"/>
      <c r="Q267" s="477"/>
      <c r="R267" s="565"/>
      <c r="S267" s="478"/>
    </row>
    <row r="268" spans="1:19" ht="14.4" customHeight="1" x14ac:dyDescent="0.3">
      <c r="A268" s="472" t="s">
        <v>1043</v>
      </c>
      <c r="B268" s="473" t="s">
        <v>1044</v>
      </c>
      <c r="C268" s="473" t="s">
        <v>427</v>
      </c>
      <c r="D268" s="473" t="s">
        <v>1023</v>
      </c>
      <c r="E268" s="473" t="s">
        <v>1045</v>
      </c>
      <c r="F268" s="473" t="s">
        <v>1089</v>
      </c>
      <c r="G268" s="473" t="s">
        <v>1090</v>
      </c>
      <c r="H268" s="477">
        <v>9</v>
      </c>
      <c r="I268" s="477">
        <v>2376</v>
      </c>
      <c r="J268" s="473">
        <v>8.9660377358490564</v>
      </c>
      <c r="K268" s="473">
        <v>264</v>
      </c>
      <c r="L268" s="477">
        <v>1</v>
      </c>
      <c r="M268" s="477">
        <v>265</v>
      </c>
      <c r="N268" s="473">
        <v>1</v>
      </c>
      <c r="O268" s="473">
        <v>265</v>
      </c>
      <c r="P268" s="477"/>
      <c r="Q268" s="477"/>
      <c r="R268" s="565"/>
      <c r="S268" s="478"/>
    </row>
    <row r="269" spans="1:19" ht="14.4" customHeight="1" x14ac:dyDescent="0.3">
      <c r="A269" s="472" t="s">
        <v>1043</v>
      </c>
      <c r="B269" s="473" t="s">
        <v>1044</v>
      </c>
      <c r="C269" s="473" t="s">
        <v>427</v>
      </c>
      <c r="D269" s="473" t="s">
        <v>1023</v>
      </c>
      <c r="E269" s="473" t="s">
        <v>1045</v>
      </c>
      <c r="F269" s="473" t="s">
        <v>1091</v>
      </c>
      <c r="G269" s="473" t="s">
        <v>1092</v>
      </c>
      <c r="H269" s="477">
        <v>158</v>
      </c>
      <c r="I269" s="477">
        <v>111232</v>
      </c>
      <c r="J269" s="473">
        <v>22.539412360688956</v>
      </c>
      <c r="K269" s="473">
        <v>704</v>
      </c>
      <c r="L269" s="477">
        <v>7</v>
      </c>
      <c r="M269" s="477">
        <v>4935</v>
      </c>
      <c r="N269" s="473">
        <v>1</v>
      </c>
      <c r="O269" s="473">
        <v>705</v>
      </c>
      <c r="P269" s="477"/>
      <c r="Q269" s="477"/>
      <c r="R269" s="565"/>
      <c r="S269" s="478"/>
    </row>
    <row r="270" spans="1:19" ht="14.4" customHeight="1" x14ac:dyDescent="0.3">
      <c r="A270" s="472" t="s">
        <v>1043</v>
      </c>
      <c r="B270" s="473" t="s">
        <v>1044</v>
      </c>
      <c r="C270" s="473" t="s">
        <v>427</v>
      </c>
      <c r="D270" s="473" t="s">
        <v>1023</v>
      </c>
      <c r="E270" s="473" t="s">
        <v>1045</v>
      </c>
      <c r="F270" s="473" t="s">
        <v>1091</v>
      </c>
      <c r="G270" s="473" t="s">
        <v>1093</v>
      </c>
      <c r="H270" s="477">
        <v>22</v>
      </c>
      <c r="I270" s="477">
        <v>15488</v>
      </c>
      <c r="J270" s="473"/>
      <c r="K270" s="473">
        <v>704</v>
      </c>
      <c r="L270" s="477"/>
      <c r="M270" s="477"/>
      <c r="N270" s="473"/>
      <c r="O270" s="473"/>
      <c r="P270" s="477"/>
      <c r="Q270" s="477"/>
      <c r="R270" s="565"/>
      <c r="S270" s="478"/>
    </row>
    <row r="271" spans="1:19" ht="14.4" customHeight="1" x14ac:dyDescent="0.3">
      <c r="A271" s="472" t="s">
        <v>1043</v>
      </c>
      <c r="B271" s="473" t="s">
        <v>1044</v>
      </c>
      <c r="C271" s="473" t="s">
        <v>427</v>
      </c>
      <c r="D271" s="473" t="s">
        <v>1023</v>
      </c>
      <c r="E271" s="473" t="s">
        <v>1045</v>
      </c>
      <c r="F271" s="473" t="s">
        <v>1094</v>
      </c>
      <c r="G271" s="473" t="s">
        <v>1095</v>
      </c>
      <c r="H271" s="477">
        <v>18</v>
      </c>
      <c r="I271" s="477">
        <v>2646</v>
      </c>
      <c r="J271" s="473">
        <v>9</v>
      </c>
      <c r="K271" s="473">
        <v>147</v>
      </c>
      <c r="L271" s="477">
        <v>2</v>
      </c>
      <c r="M271" s="477">
        <v>294</v>
      </c>
      <c r="N271" s="473">
        <v>1</v>
      </c>
      <c r="O271" s="473">
        <v>147</v>
      </c>
      <c r="P271" s="477"/>
      <c r="Q271" s="477"/>
      <c r="R271" s="565"/>
      <c r="S271" s="478"/>
    </row>
    <row r="272" spans="1:19" ht="14.4" customHeight="1" x14ac:dyDescent="0.3">
      <c r="A272" s="472" t="s">
        <v>1043</v>
      </c>
      <c r="B272" s="473" t="s">
        <v>1044</v>
      </c>
      <c r="C272" s="473" t="s">
        <v>427</v>
      </c>
      <c r="D272" s="473" t="s">
        <v>1023</v>
      </c>
      <c r="E272" s="473" t="s">
        <v>1045</v>
      </c>
      <c r="F272" s="473" t="s">
        <v>1096</v>
      </c>
      <c r="G272" s="473" t="s">
        <v>1097</v>
      </c>
      <c r="H272" s="477">
        <v>160</v>
      </c>
      <c r="I272" s="477">
        <v>48640</v>
      </c>
      <c r="J272" s="473">
        <v>11.391100702576113</v>
      </c>
      <c r="K272" s="473">
        <v>304</v>
      </c>
      <c r="L272" s="477">
        <v>14</v>
      </c>
      <c r="M272" s="477">
        <v>4270</v>
      </c>
      <c r="N272" s="473">
        <v>1</v>
      </c>
      <c r="O272" s="473">
        <v>305</v>
      </c>
      <c r="P272" s="477"/>
      <c r="Q272" s="477"/>
      <c r="R272" s="565"/>
      <c r="S272" s="478"/>
    </row>
    <row r="273" spans="1:19" ht="14.4" customHeight="1" x14ac:dyDescent="0.3">
      <c r="A273" s="472" t="s">
        <v>1043</v>
      </c>
      <c r="B273" s="473" t="s">
        <v>1044</v>
      </c>
      <c r="C273" s="473" t="s">
        <v>427</v>
      </c>
      <c r="D273" s="473" t="s">
        <v>1023</v>
      </c>
      <c r="E273" s="473" t="s">
        <v>1045</v>
      </c>
      <c r="F273" s="473" t="s">
        <v>1101</v>
      </c>
      <c r="G273" s="473" t="s">
        <v>1102</v>
      </c>
      <c r="H273" s="477">
        <v>43</v>
      </c>
      <c r="I273" s="477">
        <v>21242</v>
      </c>
      <c r="J273" s="473">
        <v>43</v>
      </c>
      <c r="K273" s="473">
        <v>494</v>
      </c>
      <c r="L273" s="477">
        <v>1</v>
      </c>
      <c r="M273" s="477">
        <v>494</v>
      </c>
      <c r="N273" s="473">
        <v>1</v>
      </c>
      <c r="O273" s="473">
        <v>494</v>
      </c>
      <c r="P273" s="477"/>
      <c r="Q273" s="477"/>
      <c r="R273" s="565"/>
      <c r="S273" s="478"/>
    </row>
    <row r="274" spans="1:19" ht="14.4" customHeight="1" x14ac:dyDescent="0.3">
      <c r="A274" s="472" t="s">
        <v>1043</v>
      </c>
      <c r="B274" s="473" t="s">
        <v>1044</v>
      </c>
      <c r="C274" s="473" t="s">
        <v>427</v>
      </c>
      <c r="D274" s="473" t="s">
        <v>1023</v>
      </c>
      <c r="E274" s="473" t="s">
        <v>1045</v>
      </c>
      <c r="F274" s="473" t="s">
        <v>1103</v>
      </c>
      <c r="G274" s="473" t="s">
        <v>1104</v>
      </c>
      <c r="H274" s="477"/>
      <c r="I274" s="477"/>
      <c r="J274" s="473"/>
      <c r="K274" s="473"/>
      <c r="L274" s="477">
        <v>1</v>
      </c>
      <c r="M274" s="477">
        <v>6580</v>
      </c>
      <c r="N274" s="473">
        <v>1</v>
      </c>
      <c r="O274" s="473">
        <v>6580</v>
      </c>
      <c r="P274" s="477"/>
      <c r="Q274" s="477"/>
      <c r="R274" s="565"/>
      <c r="S274" s="478"/>
    </row>
    <row r="275" spans="1:19" ht="14.4" customHeight="1" x14ac:dyDescent="0.3">
      <c r="A275" s="472" t="s">
        <v>1043</v>
      </c>
      <c r="B275" s="473" t="s">
        <v>1044</v>
      </c>
      <c r="C275" s="473" t="s">
        <v>427</v>
      </c>
      <c r="D275" s="473" t="s">
        <v>1023</v>
      </c>
      <c r="E275" s="473" t="s">
        <v>1045</v>
      </c>
      <c r="F275" s="473" t="s">
        <v>1105</v>
      </c>
      <c r="G275" s="473" t="s">
        <v>1106</v>
      </c>
      <c r="H275" s="477">
        <v>202</v>
      </c>
      <c r="I275" s="477">
        <v>74740</v>
      </c>
      <c r="J275" s="473">
        <v>13.466666666666667</v>
      </c>
      <c r="K275" s="473">
        <v>370</v>
      </c>
      <c r="L275" s="477">
        <v>15</v>
      </c>
      <c r="M275" s="477">
        <v>5550</v>
      </c>
      <c r="N275" s="473">
        <v>1</v>
      </c>
      <c r="O275" s="473">
        <v>370</v>
      </c>
      <c r="P275" s="477"/>
      <c r="Q275" s="477"/>
      <c r="R275" s="565"/>
      <c r="S275" s="478"/>
    </row>
    <row r="276" spans="1:19" ht="14.4" customHeight="1" x14ac:dyDescent="0.3">
      <c r="A276" s="472" t="s">
        <v>1043</v>
      </c>
      <c r="B276" s="473" t="s">
        <v>1044</v>
      </c>
      <c r="C276" s="473" t="s">
        <v>427</v>
      </c>
      <c r="D276" s="473" t="s">
        <v>1023</v>
      </c>
      <c r="E276" s="473" t="s">
        <v>1045</v>
      </c>
      <c r="F276" s="473" t="s">
        <v>1107</v>
      </c>
      <c r="G276" s="473" t="s">
        <v>1108</v>
      </c>
      <c r="H276" s="477">
        <v>20</v>
      </c>
      <c r="I276" s="477">
        <v>62100</v>
      </c>
      <c r="J276" s="473"/>
      <c r="K276" s="473">
        <v>3105</v>
      </c>
      <c r="L276" s="477"/>
      <c r="M276" s="477"/>
      <c r="N276" s="473"/>
      <c r="O276" s="473"/>
      <c r="P276" s="477"/>
      <c r="Q276" s="477"/>
      <c r="R276" s="565"/>
      <c r="S276" s="478"/>
    </row>
    <row r="277" spans="1:19" ht="14.4" customHeight="1" x14ac:dyDescent="0.3">
      <c r="A277" s="472" t="s">
        <v>1043</v>
      </c>
      <c r="B277" s="473" t="s">
        <v>1044</v>
      </c>
      <c r="C277" s="473" t="s">
        <v>427</v>
      </c>
      <c r="D277" s="473" t="s">
        <v>1023</v>
      </c>
      <c r="E277" s="473" t="s">
        <v>1045</v>
      </c>
      <c r="F277" s="473" t="s">
        <v>1116</v>
      </c>
      <c r="G277" s="473" t="s">
        <v>1117</v>
      </c>
      <c r="H277" s="477">
        <v>2</v>
      </c>
      <c r="I277" s="477">
        <v>250</v>
      </c>
      <c r="J277" s="473"/>
      <c r="K277" s="473">
        <v>125</v>
      </c>
      <c r="L277" s="477"/>
      <c r="M277" s="477"/>
      <c r="N277" s="473"/>
      <c r="O277" s="473"/>
      <c r="P277" s="477"/>
      <c r="Q277" s="477"/>
      <c r="R277" s="565"/>
      <c r="S277" s="478"/>
    </row>
    <row r="278" spans="1:19" ht="14.4" customHeight="1" x14ac:dyDescent="0.3">
      <c r="A278" s="472" t="s">
        <v>1043</v>
      </c>
      <c r="B278" s="473" t="s">
        <v>1044</v>
      </c>
      <c r="C278" s="473" t="s">
        <v>427</v>
      </c>
      <c r="D278" s="473" t="s">
        <v>1023</v>
      </c>
      <c r="E278" s="473" t="s">
        <v>1045</v>
      </c>
      <c r="F278" s="473" t="s">
        <v>1116</v>
      </c>
      <c r="G278" s="473" t="s">
        <v>1118</v>
      </c>
      <c r="H278" s="477">
        <v>1</v>
      </c>
      <c r="I278" s="477">
        <v>125</v>
      </c>
      <c r="J278" s="473"/>
      <c r="K278" s="473">
        <v>125</v>
      </c>
      <c r="L278" s="477"/>
      <c r="M278" s="477"/>
      <c r="N278" s="473"/>
      <c r="O278" s="473"/>
      <c r="P278" s="477"/>
      <c r="Q278" s="477"/>
      <c r="R278" s="565"/>
      <c r="S278" s="478"/>
    </row>
    <row r="279" spans="1:19" ht="14.4" customHeight="1" x14ac:dyDescent="0.3">
      <c r="A279" s="472" t="s">
        <v>1043</v>
      </c>
      <c r="B279" s="473" t="s">
        <v>1044</v>
      </c>
      <c r="C279" s="473" t="s">
        <v>427</v>
      </c>
      <c r="D279" s="473" t="s">
        <v>1023</v>
      </c>
      <c r="E279" s="473" t="s">
        <v>1045</v>
      </c>
      <c r="F279" s="473" t="s">
        <v>1119</v>
      </c>
      <c r="G279" s="473" t="s">
        <v>1120</v>
      </c>
      <c r="H279" s="477">
        <v>53</v>
      </c>
      <c r="I279" s="477">
        <v>26235</v>
      </c>
      <c r="J279" s="473"/>
      <c r="K279" s="473">
        <v>495</v>
      </c>
      <c r="L279" s="477"/>
      <c r="M279" s="477"/>
      <c r="N279" s="473"/>
      <c r="O279" s="473"/>
      <c r="P279" s="477"/>
      <c r="Q279" s="477"/>
      <c r="R279" s="565"/>
      <c r="S279" s="478"/>
    </row>
    <row r="280" spans="1:19" ht="14.4" customHeight="1" x14ac:dyDescent="0.3">
      <c r="A280" s="472" t="s">
        <v>1043</v>
      </c>
      <c r="B280" s="473" t="s">
        <v>1044</v>
      </c>
      <c r="C280" s="473" t="s">
        <v>427</v>
      </c>
      <c r="D280" s="473" t="s">
        <v>1023</v>
      </c>
      <c r="E280" s="473" t="s">
        <v>1045</v>
      </c>
      <c r="F280" s="473" t="s">
        <v>1123</v>
      </c>
      <c r="G280" s="473" t="s">
        <v>1124</v>
      </c>
      <c r="H280" s="477">
        <v>212</v>
      </c>
      <c r="I280" s="477">
        <v>96672</v>
      </c>
      <c r="J280" s="473">
        <v>6.625</v>
      </c>
      <c r="K280" s="473">
        <v>456</v>
      </c>
      <c r="L280" s="477">
        <v>32</v>
      </c>
      <c r="M280" s="477">
        <v>14592</v>
      </c>
      <c r="N280" s="473">
        <v>1</v>
      </c>
      <c r="O280" s="473">
        <v>456</v>
      </c>
      <c r="P280" s="477"/>
      <c r="Q280" s="477"/>
      <c r="R280" s="565"/>
      <c r="S280" s="478"/>
    </row>
    <row r="281" spans="1:19" ht="14.4" customHeight="1" x14ac:dyDescent="0.3">
      <c r="A281" s="472" t="s">
        <v>1043</v>
      </c>
      <c r="B281" s="473" t="s">
        <v>1044</v>
      </c>
      <c r="C281" s="473" t="s">
        <v>427</v>
      </c>
      <c r="D281" s="473" t="s">
        <v>1023</v>
      </c>
      <c r="E281" s="473" t="s">
        <v>1045</v>
      </c>
      <c r="F281" s="473" t="s">
        <v>1125</v>
      </c>
      <c r="G281" s="473" t="s">
        <v>1126</v>
      </c>
      <c r="H281" s="477">
        <v>12</v>
      </c>
      <c r="I281" s="477">
        <v>696</v>
      </c>
      <c r="J281" s="473"/>
      <c r="K281" s="473">
        <v>58</v>
      </c>
      <c r="L281" s="477"/>
      <c r="M281" s="477"/>
      <c r="N281" s="473"/>
      <c r="O281" s="473"/>
      <c r="P281" s="477"/>
      <c r="Q281" s="477"/>
      <c r="R281" s="565"/>
      <c r="S281" s="478"/>
    </row>
    <row r="282" spans="1:19" ht="14.4" customHeight="1" x14ac:dyDescent="0.3">
      <c r="A282" s="472" t="s">
        <v>1043</v>
      </c>
      <c r="B282" s="473" t="s">
        <v>1044</v>
      </c>
      <c r="C282" s="473" t="s">
        <v>427</v>
      </c>
      <c r="D282" s="473" t="s">
        <v>1023</v>
      </c>
      <c r="E282" s="473" t="s">
        <v>1045</v>
      </c>
      <c r="F282" s="473" t="s">
        <v>1134</v>
      </c>
      <c r="G282" s="473" t="s">
        <v>1135</v>
      </c>
      <c r="H282" s="477">
        <v>9</v>
      </c>
      <c r="I282" s="477">
        <v>1575</v>
      </c>
      <c r="J282" s="473">
        <v>0.52640374331550799</v>
      </c>
      <c r="K282" s="473">
        <v>175</v>
      </c>
      <c r="L282" s="477">
        <v>17</v>
      </c>
      <c r="M282" s="477">
        <v>2992</v>
      </c>
      <c r="N282" s="473">
        <v>1</v>
      </c>
      <c r="O282" s="473">
        <v>176</v>
      </c>
      <c r="P282" s="477"/>
      <c r="Q282" s="477"/>
      <c r="R282" s="565"/>
      <c r="S282" s="478"/>
    </row>
    <row r="283" spans="1:19" ht="14.4" customHeight="1" x14ac:dyDescent="0.3">
      <c r="A283" s="472" t="s">
        <v>1043</v>
      </c>
      <c r="B283" s="473" t="s">
        <v>1044</v>
      </c>
      <c r="C283" s="473" t="s">
        <v>427</v>
      </c>
      <c r="D283" s="473" t="s">
        <v>1023</v>
      </c>
      <c r="E283" s="473" t="s">
        <v>1045</v>
      </c>
      <c r="F283" s="473" t="s">
        <v>1136</v>
      </c>
      <c r="G283" s="473" t="s">
        <v>1137</v>
      </c>
      <c r="H283" s="477">
        <v>818</v>
      </c>
      <c r="I283" s="477">
        <v>69530</v>
      </c>
      <c r="J283" s="473">
        <v>31.46153846153846</v>
      </c>
      <c r="K283" s="473">
        <v>85</v>
      </c>
      <c r="L283" s="477">
        <v>26</v>
      </c>
      <c r="M283" s="477">
        <v>2210</v>
      </c>
      <c r="N283" s="473">
        <v>1</v>
      </c>
      <c r="O283" s="473">
        <v>85</v>
      </c>
      <c r="P283" s="477"/>
      <c r="Q283" s="477"/>
      <c r="R283" s="565"/>
      <c r="S283" s="478"/>
    </row>
    <row r="284" spans="1:19" ht="14.4" customHeight="1" x14ac:dyDescent="0.3">
      <c r="A284" s="472" t="s">
        <v>1043</v>
      </c>
      <c r="B284" s="473" t="s">
        <v>1044</v>
      </c>
      <c r="C284" s="473" t="s">
        <v>427</v>
      </c>
      <c r="D284" s="473" t="s">
        <v>1023</v>
      </c>
      <c r="E284" s="473" t="s">
        <v>1045</v>
      </c>
      <c r="F284" s="473" t="s">
        <v>1141</v>
      </c>
      <c r="G284" s="473" t="s">
        <v>1142</v>
      </c>
      <c r="H284" s="477">
        <v>2</v>
      </c>
      <c r="I284" s="477">
        <v>338</v>
      </c>
      <c r="J284" s="473">
        <v>1.9882352941176471</v>
      </c>
      <c r="K284" s="473">
        <v>169</v>
      </c>
      <c r="L284" s="477">
        <v>1</v>
      </c>
      <c r="M284" s="477">
        <v>170</v>
      </c>
      <c r="N284" s="473">
        <v>1</v>
      </c>
      <c r="O284" s="473">
        <v>170</v>
      </c>
      <c r="P284" s="477"/>
      <c r="Q284" s="477"/>
      <c r="R284" s="565"/>
      <c r="S284" s="478"/>
    </row>
    <row r="285" spans="1:19" ht="14.4" customHeight="1" x14ac:dyDescent="0.3">
      <c r="A285" s="472" t="s">
        <v>1043</v>
      </c>
      <c r="B285" s="473" t="s">
        <v>1044</v>
      </c>
      <c r="C285" s="473" t="s">
        <v>427</v>
      </c>
      <c r="D285" s="473" t="s">
        <v>1023</v>
      </c>
      <c r="E285" s="473" t="s">
        <v>1045</v>
      </c>
      <c r="F285" s="473" t="s">
        <v>1143</v>
      </c>
      <c r="G285" s="473" t="s">
        <v>1144</v>
      </c>
      <c r="H285" s="477">
        <v>42</v>
      </c>
      <c r="I285" s="477">
        <v>1218</v>
      </c>
      <c r="J285" s="473">
        <v>21</v>
      </c>
      <c r="K285" s="473">
        <v>29</v>
      </c>
      <c r="L285" s="477">
        <v>2</v>
      </c>
      <c r="M285" s="477">
        <v>58</v>
      </c>
      <c r="N285" s="473">
        <v>1</v>
      </c>
      <c r="O285" s="473">
        <v>29</v>
      </c>
      <c r="P285" s="477"/>
      <c r="Q285" s="477"/>
      <c r="R285" s="565"/>
      <c r="S285" s="478"/>
    </row>
    <row r="286" spans="1:19" ht="14.4" customHeight="1" x14ac:dyDescent="0.3">
      <c r="A286" s="472" t="s">
        <v>1043</v>
      </c>
      <c r="B286" s="473" t="s">
        <v>1044</v>
      </c>
      <c r="C286" s="473" t="s">
        <v>427</v>
      </c>
      <c r="D286" s="473" t="s">
        <v>1023</v>
      </c>
      <c r="E286" s="473" t="s">
        <v>1045</v>
      </c>
      <c r="F286" s="473" t="s">
        <v>1145</v>
      </c>
      <c r="G286" s="473" t="s">
        <v>1146</v>
      </c>
      <c r="H286" s="477">
        <v>2</v>
      </c>
      <c r="I286" s="477">
        <v>2022</v>
      </c>
      <c r="J286" s="473"/>
      <c r="K286" s="473">
        <v>1011</v>
      </c>
      <c r="L286" s="477"/>
      <c r="M286" s="477"/>
      <c r="N286" s="473"/>
      <c r="O286" s="473"/>
      <c r="P286" s="477"/>
      <c r="Q286" s="477"/>
      <c r="R286" s="565"/>
      <c r="S286" s="478"/>
    </row>
    <row r="287" spans="1:19" ht="14.4" customHeight="1" x14ac:dyDescent="0.3">
      <c r="A287" s="472" t="s">
        <v>1043</v>
      </c>
      <c r="B287" s="473" t="s">
        <v>1044</v>
      </c>
      <c r="C287" s="473" t="s">
        <v>427</v>
      </c>
      <c r="D287" s="473" t="s">
        <v>1023</v>
      </c>
      <c r="E287" s="473" t="s">
        <v>1045</v>
      </c>
      <c r="F287" s="473" t="s">
        <v>1147</v>
      </c>
      <c r="G287" s="473" t="s">
        <v>1148</v>
      </c>
      <c r="H287" s="477">
        <v>78</v>
      </c>
      <c r="I287" s="477">
        <v>13728</v>
      </c>
      <c r="J287" s="473">
        <v>78</v>
      </c>
      <c r="K287" s="473">
        <v>176</v>
      </c>
      <c r="L287" s="477">
        <v>1</v>
      </c>
      <c r="M287" s="477">
        <v>176</v>
      </c>
      <c r="N287" s="473">
        <v>1</v>
      </c>
      <c r="O287" s="473">
        <v>176</v>
      </c>
      <c r="P287" s="477"/>
      <c r="Q287" s="477"/>
      <c r="R287" s="565"/>
      <c r="S287" s="478"/>
    </row>
    <row r="288" spans="1:19" ht="14.4" customHeight="1" x14ac:dyDescent="0.3">
      <c r="A288" s="472" t="s">
        <v>1043</v>
      </c>
      <c r="B288" s="473" t="s">
        <v>1044</v>
      </c>
      <c r="C288" s="473" t="s">
        <v>427</v>
      </c>
      <c r="D288" s="473" t="s">
        <v>1023</v>
      </c>
      <c r="E288" s="473" t="s">
        <v>1045</v>
      </c>
      <c r="F288" s="473" t="s">
        <v>1154</v>
      </c>
      <c r="G288" s="473" t="s">
        <v>1155</v>
      </c>
      <c r="H288" s="477">
        <v>258</v>
      </c>
      <c r="I288" s="477">
        <v>67854</v>
      </c>
      <c r="J288" s="473">
        <v>28.55808080808081</v>
      </c>
      <c r="K288" s="473">
        <v>263</v>
      </c>
      <c r="L288" s="477">
        <v>9</v>
      </c>
      <c r="M288" s="477">
        <v>2376</v>
      </c>
      <c r="N288" s="473">
        <v>1</v>
      </c>
      <c r="O288" s="473">
        <v>264</v>
      </c>
      <c r="P288" s="477"/>
      <c r="Q288" s="477"/>
      <c r="R288" s="565"/>
      <c r="S288" s="478"/>
    </row>
    <row r="289" spans="1:19" ht="14.4" customHeight="1" x14ac:dyDescent="0.3">
      <c r="A289" s="472" t="s">
        <v>1043</v>
      </c>
      <c r="B289" s="473" t="s">
        <v>1044</v>
      </c>
      <c r="C289" s="473" t="s">
        <v>427</v>
      </c>
      <c r="D289" s="473" t="s">
        <v>1023</v>
      </c>
      <c r="E289" s="473" t="s">
        <v>1045</v>
      </c>
      <c r="F289" s="473" t="s">
        <v>1161</v>
      </c>
      <c r="G289" s="473" t="s">
        <v>1162</v>
      </c>
      <c r="H289" s="477"/>
      <c r="I289" s="477"/>
      <c r="J289" s="473"/>
      <c r="K289" s="473"/>
      <c r="L289" s="477">
        <v>1</v>
      </c>
      <c r="M289" s="477">
        <v>424</v>
      </c>
      <c r="N289" s="473">
        <v>1</v>
      </c>
      <c r="O289" s="473">
        <v>424</v>
      </c>
      <c r="P289" s="477"/>
      <c r="Q289" s="477"/>
      <c r="R289" s="565"/>
      <c r="S289" s="478"/>
    </row>
    <row r="290" spans="1:19" ht="14.4" customHeight="1" x14ac:dyDescent="0.3">
      <c r="A290" s="472" t="s">
        <v>1043</v>
      </c>
      <c r="B290" s="473" t="s">
        <v>1044</v>
      </c>
      <c r="C290" s="473" t="s">
        <v>427</v>
      </c>
      <c r="D290" s="473" t="s">
        <v>1023</v>
      </c>
      <c r="E290" s="473" t="s">
        <v>1045</v>
      </c>
      <c r="F290" s="473" t="s">
        <v>1165</v>
      </c>
      <c r="G290" s="473" t="s">
        <v>1051</v>
      </c>
      <c r="H290" s="477"/>
      <c r="I290" s="477"/>
      <c r="J290" s="473"/>
      <c r="K290" s="473"/>
      <c r="L290" s="477">
        <v>20</v>
      </c>
      <c r="M290" s="477">
        <v>740</v>
      </c>
      <c r="N290" s="473">
        <v>1</v>
      </c>
      <c r="O290" s="473">
        <v>37</v>
      </c>
      <c r="P290" s="477"/>
      <c r="Q290" s="477"/>
      <c r="R290" s="565"/>
      <c r="S290" s="478"/>
    </row>
    <row r="291" spans="1:19" ht="14.4" customHeight="1" x14ac:dyDescent="0.3">
      <c r="A291" s="472" t="s">
        <v>1043</v>
      </c>
      <c r="B291" s="473" t="s">
        <v>1044</v>
      </c>
      <c r="C291" s="473" t="s">
        <v>427</v>
      </c>
      <c r="D291" s="473" t="s">
        <v>1023</v>
      </c>
      <c r="E291" s="473" t="s">
        <v>1045</v>
      </c>
      <c r="F291" s="473" t="s">
        <v>1171</v>
      </c>
      <c r="G291" s="473" t="s">
        <v>1172</v>
      </c>
      <c r="H291" s="477">
        <v>1</v>
      </c>
      <c r="I291" s="477">
        <v>288</v>
      </c>
      <c r="J291" s="473"/>
      <c r="K291" s="473">
        <v>288</v>
      </c>
      <c r="L291" s="477"/>
      <c r="M291" s="477"/>
      <c r="N291" s="473"/>
      <c r="O291" s="473"/>
      <c r="P291" s="477"/>
      <c r="Q291" s="477"/>
      <c r="R291" s="565"/>
      <c r="S291" s="478"/>
    </row>
    <row r="292" spans="1:19" ht="14.4" customHeight="1" x14ac:dyDescent="0.3">
      <c r="A292" s="472" t="s">
        <v>1043</v>
      </c>
      <c r="B292" s="473" t="s">
        <v>1044</v>
      </c>
      <c r="C292" s="473" t="s">
        <v>427</v>
      </c>
      <c r="D292" s="473" t="s">
        <v>1023</v>
      </c>
      <c r="E292" s="473" t="s">
        <v>1045</v>
      </c>
      <c r="F292" s="473" t="s">
        <v>1173</v>
      </c>
      <c r="G292" s="473" t="s">
        <v>1175</v>
      </c>
      <c r="H292" s="477"/>
      <c r="I292" s="477"/>
      <c r="J292" s="473"/>
      <c r="K292" s="473"/>
      <c r="L292" s="477">
        <v>1</v>
      </c>
      <c r="M292" s="477">
        <v>1098</v>
      </c>
      <c r="N292" s="473">
        <v>1</v>
      </c>
      <c r="O292" s="473">
        <v>1098</v>
      </c>
      <c r="P292" s="477"/>
      <c r="Q292" s="477"/>
      <c r="R292" s="565"/>
      <c r="S292" s="478"/>
    </row>
    <row r="293" spans="1:19" ht="14.4" customHeight="1" x14ac:dyDescent="0.3">
      <c r="A293" s="472" t="s">
        <v>1043</v>
      </c>
      <c r="B293" s="473" t="s">
        <v>1044</v>
      </c>
      <c r="C293" s="473" t="s">
        <v>427</v>
      </c>
      <c r="D293" s="473" t="s">
        <v>1023</v>
      </c>
      <c r="E293" s="473" t="s">
        <v>1045</v>
      </c>
      <c r="F293" s="473" t="s">
        <v>1176</v>
      </c>
      <c r="G293" s="473" t="s">
        <v>1177</v>
      </c>
      <c r="H293" s="477">
        <v>10</v>
      </c>
      <c r="I293" s="477">
        <v>1070</v>
      </c>
      <c r="J293" s="473">
        <v>10</v>
      </c>
      <c r="K293" s="473">
        <v>107</v>
      </c>
      <c r="L293" s="477">
        <v>1</v>
      </c>
      <c r="M293" s="477">
        <v>107</v>
      </c>
      <c r="N293" s="473">
        <v>1</v>
      </c>
      <c r="O293" s="473">
        <v>107</v>
      </c>
      <c r="P293" s="477"/>
      <c r="Q293" s="477"/>
      <c r="R293" s="565"/>
      <c r="S293" s="478"/>
    </row>
    <row r="294" spans="1:19" ht="14.4" customHeight="1" x14ac:dyDescent="0.3">
      <c r="A294" s="472" t="s">
        <v>1043</v>
      </c>
      <c r="B294" s="473" t="s">
        <v>1044</v>
      </c>
      <c r="C294" s="473" t="s">
        <v>427</v>
      </c>
      <c r="D294" s="473" t="s">
        <v>1023</v>
      </c>
      <c r="E294" s="473" t="s">
        <v>1045</v>
      </c>
      <c r="F294" s="473" t="s">
        <v>1178</v>
      </c>
      <c r="G294" s="473" t="s">
        <v>1180</v>
      </c>
      <c r="H294" s="477">
        <v>6</v>
      </c>
      <c r="I294" s="477">
        <v>1884</v>
      </c>
      <c r="J294" s="473"/>
      <c r="K294" s="473">
        <v>314</v>
      </c>
      <c r="L294" s="477"/>
      <c r="M294" s="477"/>
      <c r="N294" s="473"/>
      <c r="O294" s="473"/>
      <c r="P294" s="477"/>
      <c r="Q294" s="477"/>
      <c r="R294" s="565"/>
      <c r="S294" s="478"/>
    </row>
    <row r="295" spans="1:19" ht="14.4" customHeight="1" x14ac:dyDescent="0.3">
      <c r="A295" s="472" t="s">
        <v>1043</v>
      </c>
      <c r="B295" s="473" t="s">
        <v>1044</v>
      </c>
      <c r="C295" s="473" t="s">
        <v>427</v>
      </c>
      <c r="D295" s="473" t="s">
        <v>1024</v>
      </c>
      <c r="E295" s="473" t="s">
        <v>1045</v>
      </c>
      <c r="F295" s="473" t="s">
        <v>1050</v>
      </c>
      <c r="G295" s="473" t="s">
        <v>1051</v>
      </c>
      <c r="H295" s="477">
        <v>875</v>
      </c>
      <c r="I295" s="477">
        <v>50750</v>
      </c>
      <c r="J295" s="473"/>
      <c r="K295" s="473">
        <v>58</v>
      </c>
      <c r="L295" s="477"/>
      <c r="M295" s="477"/>
      <c r="N295" s="473"/>
      <c r="O295" s="473"/>
      <c r="P295" s="477"/>
      <c r="Q295" s="477"/>
      <c r="R295" s="565"/>
      <c r="S295" s="478"/>
    </row>
    <row r="296" spans="1:19" ht="14.4" customHeight="1" x14ac:dyDescent="0.3">
      <c r="A296" s="472" t="s">
        <v>1043</v>
      </c>
      <c r="B296" s="473" t="s">
        <v>1044</v>
      </c>
      <c r="C296" s="473" t="s">
        <v>427</v>
      </c>
      <c r="D296" s="473" t="s">
        <v>1024</v>
      </c>
      <c r="E296" s="473" t="s">
        <v>1045</v>
      </c>
      <c r="F296" s="473" t="s">
        <v>1052</v>
      </c>
      <c r="G296" s="473" t="s">
        <v>1053</v>
      </c>
      <c r="H296" s="477">
        <v>48</v>
      </c>
      <c r="I296" s="477">
        <v>6288</v>
      </c>
      <c r="J296" s="473"/>
      <c r="K296" s="473">
        <v>131</v>
      </c>
      <c r="L296" s="477"/>
      <c r="M296" s="477"/>
      <c r="N296" s="473"/>
      <c r="O296" s="473"/>
      <c r="P296" s="477"/>
      <c r="Q296" s="477"/>
      <c r="R296" s="565"/>
      <c r="S296" s="478"/>
    </row>
    <row r="297" spans="1:19" ht="14.4" customHeight="1" x14ac:dyDescent="0.3">
      <c r="A297" s="472" t="s">
        <v>1043</v>
      </c>
      <c r="B297" s="473" t="s">
        <v>1044</v>
      </c>
      <c r="C297" s="473" t="s">
        <v>427</v>
      </c>
      <c r="D297" s="473" t="s">
        <v>1024</v>
      </c>
      <c r="E297" s="473" t="s">
        <v>1045</v>
      </c>
      <c r="F297" s="473" t="s">
        <v>1056</v>
      </c>
      <c r="G297" s="473" t="s">
        <v>1057</v>
      </c>
      <c r="H297" s="477">
        <v>1</v>
      </c>
      <c r="I297" s="477">
        <v>407</v>
      </c>
      <c r="J297" s="473"/>
      <c r="K297" s="473">
        <v>407</v>
      </c>
      <c r="L297" s="477"/>
      <c r="M297" s="477"/>
      <c r="N297" s="473"/>
      <c r="O297" s="473"/>
      <c r="P297" s="477"/>
      <c r="Q297" s="477"/>
      <c r="R297" s="565"/>
      <c r="S297" s="478"/>
    </row>
    <row r="298" spans="1:19" ht="14.4" customHeight="1" x14ac:dyDescent="0.3">
      <c r="A298" s="472" t="s">
        <v>1043</v>
      </c>
      <c r="B298" s="473" t="s">
        <v>1044</v>
      </c>
      <c r="C298" s="473" t="s">
        <v>427</v>
      </c>
      <c r="D298" s="473" t="s">
        <v>1024</v>
      </c>
      <c r="E298" s="473" t="s">
        <v>1045</v>
      </c>
      <c r="F298" s="473" t="s">
        <v>1058</v>
      </c>
      <c r="G298" s="473" t="s">
        <v>1059</v>
      </c>
      <c r="H298" s="477">
        <v>136</v>
      </c>
      <c r="I298" s="477">
        <v>24344</v>
      </c>
      <c r="J298" s="473"/>
      <c r="K298" s="473">
        <v>179</v>
      </c>
      <c r="L298" s="477"/>
      <c r="M298" s="477"/>
      <c r="N298" s="473"/>
      <c r="O298" s="473"/>
      <c r="P298" s="477"/>
      <c r="Q298" s="477"/>
      <c r="R298" s="565"/>
      <c r="S298" s="478"/>
    </row>
    <row r="299" spans="1:19" ht="14.4" customHeight="1" x14ac:dyDescent="0.3">
      <c r="A299" s="472" t="s">
        <v>1043</v>
      </c>
      <c r="B299" s="473" t="s">
        <v>1044</v>
      </c>
      <c r="C299" s="473" t="s">
        <v>427</v>
      </c>
      <c r="D299" s="473" t="s">
        <v>1024</v>
      </c>
      <c r="E299" s="473" t="s">
        <v>1045</v>
      </c>
      <c r="F299" s="473" t="s">
        <v>1062</v>
      </c>
      <c r="G299" s="473" t="s">
        <v>1063</v>
      </c>
      <c r="H299" s="477">
        <v>141</v>
      </c>
      <c r="I299" s="477">
        <v>47235</v>
      </c>
      <c r="J299" s="473"/>
      <c r="K299" s="473">
        <v>335</v>
      </c>
      <c r="L299" s="477"/>
      <c r="M299" s="477"/>
      <c r="N299" s="473"/>
      <c r="O299" s="473"/>
      <c r="P299" s="477"/>
      <c r="Q299" s="477"/>
      <c r="R299" s="565"/>
      <c r="S299" s="478"/>
    </row>
    <row r="300" spans="1:19" ht="14.4" customHeight="1" x14ac:dyDescent="0.3">
      <c r="A300" s="472" t="s">
        <v>1043</v>
      </c>
      <c r="B300" s="473" t="s">
        <v>1044</v>
      </c>
      <c r="C300" s="473" t="s">
        <v>427</v>
      </c>
      <c r="D300" s="473" t="s">
        <v>1024</v>
      </c>
      <c r="E300" s="473" t="s">
        <v>1045</v>
      </c>
      <c r="F300" s="473" t="s">
        <v>1064</v>
      </c>
      <c r="G300" s="473" t="s">
        <v>1065</v>
      </c>
      <c r="H300" s="477">
        <v>33</v>
      </c>
      <c r="I300" s="477">
        <v>15114</v>
      </c>
      <c r="J300" s="473"/>
      <c r="K300" s="473">
        <v>458</v>
      </c>
      <c r="L300" s="477"/>
      <c r="M300" s="477"/>
      <c r="N300" s="473"/>
      <c r="O300" s="473"/>
      <c r="P300" s="477"/>
      <c r="Q300" s="477"/>
      <c r="R300" s="565"/>
      <c r="S300" s="478"/>
    </row>
    <row r="301" spans="1:19" ht="14.4" customHeight="1" x14ac:dyDescent="0.3">
      <c r="A301" s="472" t="s">
        <v>1043</v>
      </c>
      <c r="B301" s="473" t="s">
        <v>1044</v>
      </c>
      <c r="C301" s="473" t="s">
        <v>427</v>
      </c>
      <c r="D301" s="473" t="s">
        <v>1024</v>
      </c>
      <c r="E301" s="473" t="s">
        <v>1045</v>
      </c>
      <c r="F301" s="473" t="s">
        <v>1066</v>
      </c>
      <c r="G301" s="473" t="s">
        <v>1067</v>
      </c>
      <c r="H301" s="477">
        <v>7</v>
      </c>
      <c r="I301" s="477">
        <v>2443</v>
      </c>
      <c r="J301" s="473"/>
      <c r="K301" s="473">
        <v>349</v>
      </c>
      <c r="L301" s="477"/>
      <c r="M301" s="477"/>
      <c r="N301" s="473"/>
      <c r="O301" s="473"/>
      <c r="P301" s="477"/>
      <c r="Q301" s="477"/>
      <c r="R301" s="565"/>
      <c r="S301" s="478"/>
    </row>
    <row r="302" spans="1:19" ht="14.4" customHeight="1" x14ac:dyDescent="0.3">
      <c r="A302" s="472" t="s">
        <v>1043</v>
      </c>
      <c r="B302" s="473" t="s">
        <v>1044</v>
      </c>
      <c r="C302" s="473" t="s">
        <v>427</v>
      </c>
      <c r="D302" s="473" t="s">
        <v>1024</v>
      </c>
      <c r="E302" s="473" t="s">
        <v>1045</v>
      </c>
      <c r="F302" s="473" t="s">
        <v>1066</v>
      </c>
      <c r="G302" s="473" t="s">
        <v>1068</v>
      </c>
      <c r="H302" s="477">
        <v>384</v>
      </c>
      <c r="I302" s="477">
        <v>134016</v>
      </c>
      <c r="J302" s="473"/>
      <c r="K302" s="473">
        <v>349</v>
      </c>
      <c r="L302" s="477"/>
      <c r="M302" s="477"/>
      <c r="N302" s="473"/>
      <c r="O302" s="473"/>
      <c r="P302" s="477"/>
      <c r="Q302" s="477"/>
      <c r="R302" s="565"/>
      <c r="S302" s="478"/>
    </row>
    <row r="303" spans="1:19" ht="14.4" customHeight="1" x14ac:dyDescent="0.3">
      <c r="A303" s="472" t="s">
        <v>1043</v>
      </c>
      <c r="B303" s="473" t="s">
        <v>1044</v>
      </c>
      <c r="C303" s="473" t="s">
        <v>427</v>
      </c>
      <c r="D303" s="473" t="s">
        <v>1024</v>
      </c>
      <c r="E303" s="473" t="s">
        <v>1045</v>
      </c>
      <c r="F303" s="473" t="s">
        <v>1096</v>
      </c>
      <c r="G303" s="473" t="s">
        <v>1097</v>
      </c>
      <c r="H303" s="477">
        <v>261</v>
      </c>
      <c r="I303" s="477">
        <v>79344</v>
      </c>
      <c r="J303" s="473"/>
      <c r="K303" s="473">
        <v>304</v>
      </c>
      <c r="L303" s="477"/>
      <c r="M303" s="477"/>
      <c r="N303" s="473"/>
      <c r="O303" s="473"/>
      <c r="P303" s="477"/>
      <c r="Q303" s="477"/>
      <c r="R303" s="565"/>
      <c r="S303" s="478"/>
    </row>
    <row r="304" spans="1:19" ht="14.4" customHeight="1" x14ac:dyDescent="0.3">
      <c r="A304" s="472" t="s">
        <v>1043</v>
      </c>
      <c r="B304" s="473" t="s">
        <v>1044</v>
      </c>
      <c r="C304" s="473" t="s">
        <v>427</v>
      </c>
      <c r="D304" s="473" t="s">
        <v>1024</v>
      </c>
      <c r="E304" s="473" t="s">
        <v>1045</v>
      </c>
      <c r="F304" s="473" t="s">
        <v>1101</v>
      </c>
      <c r="G304" s="473" t="s">
        <v>1102</v>
      </c>
      <c r="H304" s="477">
        <v>430</v>
      </c>
      <c r="I304" s="477">
        <v>212420</v>
      </c>
      <c r="J304" s="473"/>
      <c r="K304" s="473">
        <v>494</v>
      </c>
      <c r="L304" s="477"/>
      <c r="M304" s="477"/>
      <c r="N304" s="473"/>
      <c r="O304" s="473"/>
      <c r="P304" s="477"/>
      <c r="Q304" s="477"/>
      <c r="R304" s="565"/>
      <c r="S304" s="478"/>
    </row>
    <row r="305" spans="1:19" ht="14.4" customHeight="1" x14ac:dyDescent="0.3">
      <c r="A305" s="472" t="s">
        <v>1043</v>
      </c>
      <c r="B305" s="473" t="s">
        <v>1044</v>
      </c>
      <c r="C305" s="473" t="s">
        <v>427</v>
      </c>
      <c r="D305" s="473" t="s">
        <v>1024</v>
      </c>
      <c r="E305" s="473" t="s">
        <v>1045</v>
      </c>
      <c r="F305" s="473" t="s">
        <v>1105</v>
      </c>
      <c r="G305" s="473" t="s">
        <v>1106</v>
      </c>
      <c r="H305" s="477">
        <v>527</v>
      </c>
      <c r="I305" s="477">
        <v>194990</v>
      </c>
      <c r="J305" s="473"/>
      <c r="K305" s="473">
        <v>370</v>
      </c>
      <c r="L305" s="477"/>
      <c r="M305" s="477"/>
      <c r="N305" s="473"/>
      <c r="O305" s="473"/>
      <c r="P305" s="477"/>
      <c r="Q305" s="477"/>
      <c r="R305" s="565"/>
      <c r="S305" s="478"/>
    </row>
    <row r="306" spans="1:19" ht="14.4" customHeight="1" x14ac:dyDescent="0.3">
      <c r="A306" s="472" t="s">
        <v>1043</v>
      </c>
      <c r="B306" s="473" t="s">
        <v>1044</v>
      </c>
      <c r="C306" s="473" t="s">
        <v>427</v>
      </c>
      <c r="D306" s="473" t="s">
        <v>1024</v>
      </c>
      <c r="E306" s="473" t="s">
        <v>1045</v>
      </c>
      <c r="F306" s="473" t="s">
        <v>1107</v>
      </c>
      <c r="G306" s="473" t="s">
        <v>1108</v>
      </c>
      <c r="H306" s="477">
        <v>26</v>
      </c>
      <c r="I306" s="477">
        <v>80730</v>
      </c>
      <c r="J306" s="473"/>
      <c r="K306" s="473">
        <v>3105</v>
      </c>
      <c r="L306" s="477"/>
      <c r="M306" s="477"/>
      <c r="N306" s="473"/>
      <c r="O306" s="473"/>
      <c r="P306" s="477"/>
      <c r="Q306" s="477"/>
      <c r="R306" s="565"/>
      <c r="S306" s="478"/>
    </row>
    <row r="307" spans="1:19" ht="14.4" customHeight="1" x14ac:dyDescent="0.3">
      <c r="A307" s="472" t="s">
        <v>1043</v>
      </c>
      <c r="B307" s="473" t="s">
        <v>1044</v>
      </c>
      <c r="C307" s="473" t="s">
        <v>427</v>
      </c>
      <c r="D307" s="473" t="s">
        <v>1024</v>
      </c>
      <c r="E307" s="473" t="s">
        <v>1045</v>
      </c>
      <c r="F307" s="473" t="s">
        <v>1114</v>
      </c>
      <c r="G307" s="473" t="s">
        <v>1115</v>
      </c>
      <c r="H307" s="477">
        <v>119</v>
      </c>
      <c r="I307" s="477">
        <v>13209</v>
      </c>
      <c r="J307" s="473"/>
      <c r="K307" s="473">
        <v>111</v>
      </c>
      <c r="L307" s="477"/>
      <c r="M307" s="477"/>
      <c r="N307" s="473"/>
      <c r="O307" s="473"/>
      <c r="P307" s="477"/>
      <c r="Q307" s="477"/>
      <c r="R307" s="565"/>
      <c r="S307" s="478"/>
    </row>
    <row r="308" spans="1:19" ht="14.4" customHeight="1" x14ac:dyDescent="0.3">
      <c r="A308" s="472" t="s">
        <v>1043</v>
      </c>
      <c r="B308" s="473" t="s">
        <v>1044</v>
      </c>
      <c r="C308" s="473" t="s">
        <v>427</v>
      </c>
      <c r="D308" s="473" t="s">
        <v>1024</v>
      </c>
      <c r="E308" s="473" t="s">
        <v>1045</v>
      </c>
      <c r="F308" s="473" t="s">
        <v>1116</v>
      </c>
      <c r="G308" s="473" t="s">
        <v>1117</v>
      </c>
      <c r="H308" s="477">
        <v>1</v>
      </c>
      <c r="I308" s="477">
        <v>125</v>
      </c>
      <c r="J308" s="473"/>
      <c r="K308" s="473">
        <v>125</v>
      </c>
      <c r="L308" s="477"/>
      <c r="M308" s="477"/>
      <c r="N308" s="473"/>
      <c r="O308" s="473"/>
      <c r="P308" s="477"/>
      <c r="Q308" s="477"/>
      <c r="R308" s="565"/>
      <c r="S308" s="478"/>
    </row>
    <row r="309" spans="1:19" ht="14.4" customHeight="1" x14ac:dyDescent="0.3">
      <c r="A309" s="472" t="s">
        <v>1043</v>
      </c>
      <c r="B309" s="473" t="s">
        <v>1044</v>
      </c>
      <c r="C309" s="473" t="s">
        <v>427</v>
      </c>
      <c r="D309" s="473" t="s">
        <v>1024</v>
      </c>
      <c r="E309" s="473" t="s">
        <v>1045</v>
      </c>
      <c r="F309" s="473" t="s">
        <v>1116</v>
      </c>
      <c r="G309" s="473" t="s">
        <v>1118</v>
      </c>
      <c r="H309" s="477">
        <v>2</v>
      </c>
      <c r="I309" s="477">
        <v>250</v>
      </c>
      <c r="J309" s="473"/>
      <c r="K309" s="473">
        <v>125</v>
      </c>
      <c r="L309" s="477"/>
      <c r="M309" s="477"/>
      <c r="N309" s="473"/>
      <c r="O309" s="473"/>
      <c r="P309" s="477"/>
      <c r="Q309" s="477"/>
      <c r="R309" s="565"/>
      <c r="S309" s="478"/>
    </row>
    <row r="310" spans="1:19" ht="14.4" customHeight="1" x14ac:dyDescent="0.3">
      <c r="A310" s="472" t="s">
        <v>1043</v>
      </c>
      <c r="B310" s="473" t="s">
        <v>1044</v>
      </c>
      <c r="C310" s="473" t="s">
        <v>427</v>
      </c>
      <c r="D310" s="473" t="s">
        <v>1024</v>
      </c>
      <c r="E310" s="473" t="s">
        <v>1045</v>
      </c>
      <c r="F310" s="473" t="s">
        <v>1121</v>
      </c>
      <c r="G310" s="473" t="s">
        <v>1122</v>
      </c>
      <c r="H310" s="477">
        <v>2</v>
      </c>
      <c r="I310" s="477">
        <v>2566</v>
      </c>
      <c r="J310" s="473"/>
      <c r="K310" s="473">
        <v>1283</v>
      </c>
      <c r="L310" s="477"/>
      <c r="M310" s="477"/>
      <c r="N310" s="473"/>
      <c r="O310" s="473"/>
      <c r="P310" s="477"/>
      <c r="Q310" s="477"/>
      <c r="R310" s="565"/>
      <c r="S310" s="478"/>
    </row>
    <row r="311" spans="1:19" ht="14.4" customHeight="1" x14ac:dyDescent="0.3">
      <c r="A311" s="472" t="s">
        <v>1043</v>
      </c>
      <c r="B311" s="473" t="s">
        <v>1044</v>
      </c>
      <c r="C311" s="473" t="s">
        <v>427</v>
      </c>
      <c r="D311" s="473" t="s">
        <v>1024</v>
      </c>
      <c r="E311" s="473" t="s">
        <v>1045</v>
      </c>
      <c r="F311" s="473" t="s">
        <v>1123</v>
      </c>
      <c r="G311" s="473" t="s">
        <v>1124</v>
      </c>
      <c r="H311" s="477">
        <v>195</v>
      </c>
      <c r="I311" s="477">
        <v>88920</v>
      </c>
      <c r="J311" s="473"/>
      <c r="K311" s="473">
        <v>456</v>
      </c>
      <c r="L311" s="477"/>
      <c r="M311" s="477"/>
      <c r="N311" s="473"/>
      <c r="O311" s="473"/>
      <c r="P311" s="477"/>
      <c r="Q311" s="477"/>
      <c r="R311" s="565"/>
      <c r="S311" s="478"/>
    </row>
    <row r="312" spans="1:19" ht="14.4" customHeight="1" x14ac:dyDescent="0.3">
      <c r="A312" s="472" t="s">
        <v>1043</v>
      </c>
      <c r="B312" s="473" t="s">
        <v>1044</v>
      </c>
      <c r="C312" s="473" t="s">
        <v>427</v>
      </c>
      <c r="D312" s="473" t="s">
        <v>1024</v>
      </c>
      <c r="E312" s="473" t="s">
        <v>1045</v>
      </c>
      <c r="F312" s="473" t="s">
        <v>1125</v>
      </c>
      <c r="G312" s="473" t="s">
        <v>1126</v>
      </c>
      <c r="H312" s="477">
        <v>838</v>
      </c>
      <c r="I312" s="477">
        <v>48604</v>
      </c>
      <c r="J312" s="473"/>
      <c r="K312" s="473">
        <v>58</v>
      </c>
      <c r="L312" s="477"/>
      <c r="M312" s="477"/>
      <c r="N312" s="473"/>
      <c r="O312" s="473"/>
      <c r="P312" s="477"/>
      <c r="Q312" s="477"/>
      <c r="R312" s="565"/>
      <c r="S312" s="478"/>
    </row>
    <row r="313" spans="1:19" ht="14.4" customHeight="1" x14ac:dyDescent="0.3">
      <c r="A313" s="472" t="s">
        <v>1043</v>
      </c>
      <c r="B313" s="473" t="s">
        <v>1044</v>
      </c>
      <c r="C313" s="473" t="s">
        <v>427</v>
      </c>
      <c r="D313" s="473" t="s">
        <v>1024</v>
      </c>
      <c r="E313" s="473" t="s">
        <v>1045</v>
      </c>
      <c r="F313" s="473" t="s">
        <v>1134</v>
      </c>
      <c r="G313" s="473" t="s">
        <v>1135</v>
      </c>
      <c r="H313" s="477">
        <v>472</v>
      </c>
      <c r="I313" s="477">
        <v>82600</v>
      </c>
      <c r="J313" s="473"/>
      <c r="K313" s="473">
        <v>175</v>
      </c>
      <c r="L313" s="477"/>
      <c r="M313" s="477"/>
      <c r="N313" s="473"/>
      <c r="O313" s="473"/>
      <c r="P313" s="477"/>
      <c r="Q313" s="477"/>
      <c r="R313" s="565"/>
      <c r="S313" s="478"/>
    </row>
    <row r="314" spans="1:19" ht="14.4" customHeight="1" x14ac:dyDescent="0.3">
      <c r="A314" s="472" t="s">
        <v>1043</v>
      </c>
      <c r="B314" s="473" t="s">
        <v>1044</v>
      </c>
      <c r="C314" s="473" t="s">
        <v>427</v>
      </c>
      <c r="D314" s="473" t="s">
        <v>1024</v>
      </c>
      <c r="E314" s="473" t="s">
        <v>1045</v>
      </c>
      <c r="F314" s="473" t="s">
        <v>1141</v>
      </c>
      <c r="G314" s="473" t="s">
        <v>1142</v>
      </c>
      <c r="H314" s="477">
        <v>31</v>
      </c>
      <c r="I314" s="477">
        <v>5239</v>
      </c>
      <c r="J314" s="473"/>
      <c r="K314" s="473">
        <v>169</v>
      </c>
      <c r="L314" s="477"/>
      <c r="M314" s="477"/>
      <c r="N314" s="473"/>
      <c r="O314" s="473"/>
      <c r="P314" s="477"/>
      <c r="Q314" s="477"/>
      <c r="R314" s="565"/>
      <c r="S314" s="478"/>
    </row>
    <row r="315" spans="1:19" ht="14.4" customHeight="1" x14ac:dyDescent="0.3">
      <c r="A315" s="472" t="s">
        <v>1043</v>
      </c>
      <c r="B315" s="473" t="s">
        <v>1044</v>
      </c>
      <c r="C315" s="473" t="s">
        <v>427</v>
      </c>
      <c r="D315" s="473" t="s">
        <v>1024</v>
      </c>
      <c r="E315" s="473" t="s">
        <v>1045</v>
      </c>
      <c r="F315" s="473" t="s">
        <v>1145</v>
      </c>
      <c r="G315" s="473" t="s">
        <v>1146</v>
      </c>
      <c r="H315" s="477">
        <v>8</v>
      </c>
      <c r="I315" s="477">
        <v>8088</v>
      </c>
      <c r="J315" s="473"/>
      <c r="K315" s="473">
        <v>1011</v>
      </c>
      <c r="L315" s="477"/>
      <c r="M315" s="477"/>
      <c r="N315" s="473"/>
      <c r="O315" s="473"/>
      <c r="P315" s="477"/>
      <c r="Q315" s="477"/>
      <c r="R315" s="565"/>
      <c r="S315" s="478"/>
    </row>
    <row r="316" spans="1:19" ht="14.4" customHeight="1" x14ac:dyDescent="0.3">
      <c r="A316" s="472" t="s">
        <v>1043</v>
      </c>
      <c r="B316" s="473" t="s">
        <v>1044</v>
      </c>
      <c r="C316" s="473" t="s">
        <v>427</v>
      </c>
      <c r="D316" s="473" t="s">
        <v>1024</v>
      </c>
      <c r="E316" s="473" t="s">
        <v>1045</v>
      </c>
      <c r="F316" s="473" t="s">
        <v>1149</v>
      </c>
      <c r="G316" s="473" t="s">
        <v>1150</v>
      </c>
      <c r="H316" s="477">
        <v>8</v>
      </c>
      <c r="I316" s="477">
        <v>18352</v>
      </c>
      <c r="J316" s="473"/>
      <c r="K316" s="473">
        <v>2294</v>
      </c>
      <c r="L316" s="477"/>
      <c r="M316" s="477"/>
      <c r="N316" s="473"/>
      <c r="O316" s="473"/>
      <c r="P316" s="477"/>
      <c r="Q316" s="477"/>
      <c r="R316" s="565"/>
      <c r="S316" s="478"/>
    </row>
    <row r="317" spans="1:19" ht="14.4" customHeight="1" x14ac:dyDescent="0.3">
      <c r="A317" s="472" t="s">
        <v>1043</v>
      </c>
      <c r="B317" s="473" t="s">
        <v>1044</v>
      </c>
      <c r="C317" s="473" t="s">
        <v>427</v>
      </c>
      <c r="D317" s="473" t="s">
        <v>1024</v>
      </c>
      <c r="E317" s="473" t="s">
        <v>1045</v>
      </c>
      <c r="F317" s="473" t="s">
        <v>1156</v>
      </c>
      <c r="G317" s="473" t="s">
        <v>1158</v>
      </c>
      <c r="H317" s="477">
        <v>54</v>
      </c>
      <c r="I317" s="477">
        <v>115020</v>
      </c>
      <c r="J317" s="473"/>
      <c r="K317" s="473">
        <v>2130</v>
      </c>
      <c r="L317" s="477"/>
      <c r="M317" s="477"/>
      <c r="N317" s="473"/>
      <c r="O317" s="473"/>
      <c r="P317" s="477"/>
      <c r="Q317" s="477"/>
      <c r="R317" s="565"/>
      <c r="S317" s="478"/>
    </row>
    <row r="318" spans="1:19" ht="14.4" customHeight="1" x14ac:dyDescent="0.3">
      <c r="A318" s="472" t="s">
        <v>1043</v>
      </c>
      <c r="B318" s="473" t="s">
        <v>1044</v>
      </c>
      <c r="C318" s="473" t="s">
        <v>427</v>
      </c>
      <c r="D318" s="473" t="s">
        <v>1024</v>
      </c>
      <c r="E318" s="473" t="s">
        <v>1045</v>
      </c>
      <c r="F318" s="473" t="s">
        <v>1171</v>
      </c>
      <c r="G318" s="473" t="s">
        <v>1172</v>
      </c>
      <c r="H318" s="477">
        <v>7</v>
      </c>
      <c r="I318" s="477">
        <v>2016</v>
      </c>
      <c r="J318" s="473"/>
      <c r="K318" s="473">
        <v>288</v>
      </c>
      <c r="L318" s="477"/>
      <c r="M318" s="477"/>
      <c r="N318" s="473"/>
      <c r="O318" s="473"/>
      <c r="P318" s="477"/>
      <c r="Q318" s="477"/>
      <c r="R318" s="565"/>
      <c r="S318" s="478"/>
    </row>
    <row r="319" spans="1:19" ht="14.4" customHeight="1" x14ac:dyDescent="0.3">
      <c r="A319" s="472" t="s">
        <v>1043</v>
      </c>
      <c r="B319" s="473" t="s">
        <v>1044</v>
      </c>
      <c r="C319" s="473" t="s">
        <v>427</v>
      </c>
      <c r="D319" s="473" t="s">
        <v>1025</v>
      </c>
      <c r="E319" s="473" t="s">
        <v>1045</v>
      </c>
      <c r="F319" s="473" t="s">
        <v>1058</v>
      </c>
      <c r="G319" s="473" t="s">
        <v>1059</v>
      </c>
      <c r="H319" s="477">
        <v>9</v>
      </c>
      <c r="I319" s="477">
        <v>1611</v>
      </c>
      <c r="J319" s="473"/>
      <c r="K319" s="473">
        <v>179</v>
      </c>
      <c r="L319" s="477"/>
      <c r="M319" s="477"/>
      <c r="N319" s="473"/>
      <c r="O319" s="473"/>
      <c r="P319" s="477"/>
      <c r="Q319" s="477"/>
      <c r="R319" s="565"/>
      <c r="S319" s="478"/>
    </row>
    <row r="320" spans="1:19" ht="14.4" customHeight="1" x14ac:dyDescent="0.3">
      <c r="A320" s="472" t="s">
        <v>1043</v>
      </c>
      <c r="B320" s="473" t="s">
        <v>1044</v>
      </c>
      <c r="C320" s="473" t="s">
        <v>427</v>
      </c>
      <c r="D320" s="473" t="s">
        <v>1025</v>
      </c>
      <c r="E320" s="473" t="s">
        <v>1045</v>
      </c>
      <c r="F320" s="473" t="s">
        <v>1066</v>
      </c>
      <c r="G320" s="473" t="s">
        <v>1067</v>
      </c>
      <c r="H320" s="477">
        <v>6</v>
      </c>
      <c r="I320" s="477">
        <v>2094</v>
      </c>
      <c r="J320" s="473"/>
      <c r="K320" s="473">
        <v>349</v>
      </c>
      <c r="L320" s="477"/>
      <c r="M320" s="477"/>
      <c r="N320" s="473"/>
      <c r="O320" s="473"/>
      <c r="P320" s="477"/>
      <c r="Q320" s="477"/>
      <c r="R320" s="565"/>
      <c r="S320" s="478"/>
    </row>
    <row r="321" spans="1:19" ht="14.4" customHeight="1" x14ac:dyDescent="0.3">
      <c r="A321" s="472" t="s">
        <v>1043</v>
      </c>
      <c r="B321" s="473" t="s">
        <v>1044</v>
      </c>
      <c r="C321" s="473" t="s">
        <v>427</v>
      </c>
      <c r="D321" s="473" t="s">
        <v>1025</v>
      </c>
      <c r="E321" s="473" t="s">
        <v>1045</v>
      </c>
      <c r="F321" s="473" t="s">
        <v>1066</v>
      </c>
      <c r="G321" s="473" t="s">
        <v>1068</v>
      </c>
      <c r="H321" s="477">
        <v>10</v>
      </c>
      <c r="I321" s="477">
        <v>3490</v>
      </c>
      <c r="J321" s="473"/>
      <c r="K321" s="473">
        <v>349</v>
      </c>
      <c r="L321" s="477"/>
      <c r="M321" s="477"/>
      <c r="N321" s="473"/>
      <c r="O321" s="473"/>
      <c r="P321" s="477"/>
      <c r="Q321" s="477"/>
      <c r="R321" s="565"/>
      <c r="S321" s="478"/>
    </row>
    <row r="322" spans="1:19" ht="14.4" customHeight="1" x14ac:dyDescent="0.3">
      <c r="A322" s="472" t="s">
        <v>1043</v>
      </c>
      <c r="B322" s="473" t="s">
        <v>1044</v>
      </c>
      <c r="C322" s="473" t="s">
        <v>427</v>
      </c>
      <c r="D322" s="473" t="s">
        <v>1025</v>
      </c>
      <c r="E322" s="473" t="s">
        <v>1045</v>
      </c>
      <c r="F322" s="473" t="s">
        <v>1107</v>
      </c>
      <c r="G322" s="473" t="s">
        <v>1108</v>
      </c>
      <c r="H322" s="477">
        <v>7</v>
      </c>
      <c r="I322" s="477">
        <v>21735</v>
      </c>
      <c r="J322" s="473"/>
      <c r="K322" s="473">
        <v>3105</v>
      </c>
      <c r="L322" s="477"/>
      <c r="M322" s="477"/>
      <c r="N322" s="473"/>
      <c r="O322" s="473"/>
      <c r="P322" s="477"/>
      <c r="Q322" s="477"/>
      <c r="R322" s="565"/>
      <c r="S322" s="478"/>
    </row>
    <row r="323" spans="1:19" ht="14.4" customHeight="1" x14ac:dyDescent="0.3">
      <c r="A323" s="472" t="s">
        <v>1043</v>
      </c>
      <c r="B323" s="473" t="s">
        <v>1044</v>
      </c>
      <c r="C323" s="473" t="s">
        <v>427</v>
      </c>
      <c r="D323" s="473" t="s">
        <v>1025</v>
      </c>
      <c r="E323" s="473" t="s">
        <v>1045</v>
      </c>
      <c r="F323" s="473" t="s">
        <v>1127</v>
      </c>
      <c r="G323" s="473" t="s">
        <v>1128</v>
      </c>
      <c r="H323" s="477">
        <v>7</v>
      </c>
      <c r="I323" s="477">
        <v>15211</v>
      </c>
      <c r="J323" s="473"/>
      <c r="K323" s="473">
        <v>2173</v>
      </c>
      <c r="L323" s="477"/>
      <c r="M323" s="477"/>
      <c r="N323" s="473"/>
      <c r="O323" s="473"/>
      <c r="P323" s="477"/>
      <c r="Q323" s="477"/>
      <c r="R323" s="565"/>
      <c r="S323" s="478"/>
    </row>
    <row r="324" spans="1:19" ht="14.4" customHeight="1" x14ac:dyDescent="0.3">
      <c r="A324" s="472" t="s">
        <v>1043</v>
      </c>
      <c r="B324" s="473" t="s">
        <v>1044</v>
      </c>
      <c r="C324" s="473" t="s">
        <v>427</v>
      </c>
      <c r="D324" s="473" t="s">
        <v>1025</v>
      </c>
      <c r="E324" s="473" t="s">
        <v>1045</v>
      </c>
      <c r="F324" s="473" t="s">
        <v>1156</v>
      </c>
      <c r="G324" s="473" t="s">
        <v>1157</v>
      </c>
      <c r="H324" s="477">
        <v>6</v>
      </c>
      <c r="I324" s="477">
        <v>12780</v>
      </c>
      <c r="J324" s="473"/>
      <c r="K324" s="473">
        <v>2130</v>
      </c>
      <c r="L324" s="477"/>
      <c r="M324" s="477"/>
      <c r="N324" s="473"/>
      <c r="O324" s="473"/>
      <c r="P324" s="477"/>
      <c r="Q324" s="477"/>
      <c r="R324" s="565"/>
      <c r="S324" s="478"/>
    </row>
    <row r="325" spans="1:19" ht="14.4" customHeight="1" x14ac:dyDescent="0.3">
      <c r="A325" s="472" t="s">
        <v>1043</v>
      </c>
      <c r="B325" s="473" t="s">
        <v>1044</v>
      </c>
      <c r="C325" s="473" t="s">
        <v>427</v>
      </c>
      <c r="D325" s="473" t="s">
        <v>1025</v>
      </c>
      <c r="E325" s="473" t="s">
        <v>1045</v>
      </c>
      <c r="F325" s="473" t="s">
        <v>1156</v>
      </c>
      <c r="G325" s="473" t="s">
        <v>1158</v>
      </c>
      <c r="H325" s="477">
        <v>8</v>
      </c>
      <c r="I325" s="477">
        <v>17040</v>
      </c>
      <c r="J325" s="473"/>
      <c r="K325" s="473">
        <v>2130</v>
      </c>
      <c r="L325" s="477"/>
      <c r="M325" s="477"/>
      <c r="N325" s="473"/>
      <c r="O325" s="473"/>
      <c r="P325" s="477"/>
      <c r="Q325" s="477"/>
      <c r="R325" s="565"/>
      <c r="S325" s="478"/>
    </row>
    <row r="326" spans="1:19" ht="14.4" customHeight="1" x14ac:dyDescent="0.3">
      <c r="A326" s="472" t="s">
        <v>1043</v>
      </c>
      <c r="B326" s="473" t="s">
        <v>1044</v>
      </c>
      <c r="C326" s="473" t="s">
        <v>427</v>
      </c>
      <c r="D326" s="473" t="s">
        <v>1025</v>
      </c>
      <c r="E326" s="473" t="s">
        <v>1045</v>
      </c>
      <c r="F326" s="473" t="s">
        <v>1181</v>
      </c>
      <c r="G326" s="473" t="s">
        <v>1182</v>
      </c>
      <c r="H326" s="477">
        <v>5</v>
      </c>
      <c r="I326" s="477">
        <v>0</v>
      </c>
      <c r="J326" s="473"/>
      <c r="K326" s="473">
        <v>0</v>
      </c>
      <c r="L326" s="477"/>
      <c r="M326" s="477"/>
      <c r="N326" s="473"/>
      <c r="O326" s="473"/>
      <c r="P326" s="477"/>
      <c r="Q326" s="477"/>
      <c r="R326" s="565"/>
      <c r="S326" s="478"/>
    </row>
    <row r="327" spans="1:19" ht="14.4" customHeight="1" x14ac:dyDescent="0.3">
      <c r="A327" s="472" t="s">
        <v>1043</v>
      </c>
      <c r="B327" s="473" t="s">
        <v>1044</v>
      </c>
      <c r="C327" s="473" t="s">
        <v>427</v>
      </c>
      <c r="D327" s="473" t="s">
        <v>1025</v>
      </c>
      <c r="E327" s="473" t="s">
        <v>1045</v>
      </c>
      <c r="F327" s="473" t="s">
        <v>1181</v>
      </c>
      <c r="G327" s="473" t="s">
        <v>1183</v>
      </c>
      <c r="H327" s="477">
        <v>2</v>
      </c>
      <c r="I327" s="477">
        <v>0</v>
      </c>
      <c r="J327" s="473"/>
      <c r="K327" s="473">
        <v>0</v>
      </c>
      <c r="L327" s="477"/>
      <c r="M327" s="477"/>
      <c r="N327" s="473"/>
      <c r="O327" s="473"/>
      <c r="P327" s="477"/>
      <c r="Q327" s="477"/>
      <c r="R327" s="565"/>
      <c r="S327" s="478"/>
    </row>
    <row r="328" spans="1:19" ht="14.4" customHeight="1" x14ac:dyDescent="0.3">
      <c r="A328" s="472" t="s">
        <v>1043</v>
      </c>
      <c r="B328" s="473" t="s">
        <v>1044</v>
      </c>
      <c r="C328" s="473" t="s">
        <v>427</v>
      </c>
      <c r="D328" s="473" t="s">
        <v>1026</v>
      </c>
      <c r="E328" s="473" t="s">
        <v>1045</v>
      </c>
      <c r="F328" s="473" t="s">
        <v>1050</v>
      </c>
      <c r="G328" s="473" t="s">
        <v>1051</v>
      </c>
      <c r="H328" s="477">
        <v>766</v>
      </c>
      <c r="I328" s="477">
        <v>44428</v>
      </c>
      <c r="J328" s="473">
        <v>10.942857142857143</v>
      </c>
      <c r="K328" s="473">
        <v>58</v>
      </c>
      <c r="L328" s="477">
        <v>70</v>
      </c>
      <c r="M328" s="477">
        <v>4060</v>
      </c>
      <c r="N328" s="473">
        <v>1</v>
      </c>
      <c r="O328" s="473">
        <v>58</v>
      </c>
      <c r="P328" s="477"/>
      <c r="Q328" s="477"/>
      <c r="R328" s="565"/>
      <c r="S328" s="478"/>
    </row>
    <row r="329" spans="1:19" ht="14.4" customHeight="1" x14ac:dyDescent="0.3">
      <c r="A329" s="472" t="s">
        <v>1043</v>
      </c>
      <c r="B329" s="473" t="s">
        <v>1044</v>
      </c>
      <c r="C329" s="473" t="s">
        <v>427</v>
      </c>
      <c r="D329" s="473" t="s">
        <v>1026</v>
      </c>
      <c r="E329" s="473" t="s">
        <v>1045</v>
      </c>
      <c r="F329" s="473" t="s">
        <v>1052</v>
      </c>
      <c r="G329" s="473" t="s">
        <v>1053</v>
      </c>
      <c r="H329" s="477">
        <v>28</v>
      </c>
      <c r="I329" s="477">
        <v>3668</v>
      </c>
      <c r="J329" s="473"/>
      <c r="K329" s="473">
        <v>131</v>
      </c>
      <c r="L329" s="477"/>
      <c r="M329" s="477"/>
      <c r="N329" s="473"/>
      <c r="O329" s="473"/>
      <c r="P329" s="477"/>
      <c r="Q329" s="477"/>
      <c r="R329" s="565"/>
      <c r="S329" s="478"/>
    </row>
    <row r="330" spans="1:19" ht="14.4" customHeight="1" x14ac:dyDescent="0.3">
      <c r="A330" s="472" t="s">
        <v>1043</v>
      </c>
      <c r="B330" s="473" t="s">
        <v>1044</v>
      </c>
      <c r="C330" s="473" t="s">
        <v>427</v>
      </c>
      <c r="D330" s="473" t="s">
        <v>1026</v>
      </c>
      <c r="E330" s="473" t="s">
        <v>1045</v>
      </c>
      <c r="F330" s="473" t="s">
        <v>1058</v>
      </c>
      <c r="G330" s="473" t="s">
        <v>1059</v>
      </c>
      <c r="H330" s="477">
        <v>20</v>
      </c>
      <c r="I330" s="477">
        <v>3580</v>
      </c>
      <c r="J330" s="473">
        <v>2.8412698412698414</v>
      </c>
      <c r="K330" s="473">
        <v>179</v>
      </c>
      <c r="L330" s="477">
        <v>7</v>
      </c>
      <c r="M330" s="477">
        <v>1260</v>
      </c>
      <c r="N330" s="473">
        <v>1</v>
      </c>
      <c r="O330" s="473">
        <v>180</v>
      </c>
      <c r="P330" s="477"/>
      <c r="Q330" s="477"/>
      <c r="R330" s="565"/>
      <c r="S330" s="478"/>
    </row>
    <row r="331" spans="1:19" ht="14.4" customHeight="1" x14ac:dyDescent="0.3">
      <c r="A331" s="472" t="s">
        <v>1043</v>
      </c>
      <c r="B331" s="473" t="s">
        <v>1044</v>
      </c>
      <c r="C331" s="473" t="s">
        <v>427</v>
      </c>
      <c r="D331" s="473" t="s">
        <v>1026</v>
      </c>
      <c r="E331" s="473" t="s">
        <v>1045</v>
      </c>
      <c r="F331" s="473" t="s">
        <v>1062</v>
      </c>
      <c r="G331" s="473" t="s">
        <v>1063</v>
      </c>
      <c r="H331" s="477">
        <v>11</v>
      </c>
      <c r="I331" s="477">
        <v>3685</v>
      </c>
      <c r="J331" s="473">
        <v>5.4836309523809526</v>
      </c>
      <c r="K331" s="473">
        <v>335</v>
      </c>
      <c r="L331" s="477">
        <v>2</v>
      </c>
      <c r="M331" s="477">
        <v>672</v>
      </c>
      <c r="N331" s="473">
        <v>1</v>
      </c>
      <c r="O331" s="473">
        <v>336</v>
      </c>
      <c r="P331" s="477"/>
      <c r="Q331" s="477"/>
      <c r="R331" s="565"/>
      <c r="S331" s="478"/>
    </row>
    <row r="332" spans="1:19" ht="14.4" customHeight="1" x14ac:dyDescent="0.3">
      <c r="A332" s="472" t="s">
        <v>1043</v>
      </c>
      <c r="B332" s="473" t="s">
        <v>1044</v>
      </c>
      <c r="C332" s="473" t="s">
        <v>427</v>
      </c>
      <c r="D332" s="473" t="s">
        <v>1026</v>
      </c>
      <c r="E332" s="473" t="s">
        <v>1045</v>
      </c>
      <c r="F332" s="473" t="s">
        <v>1066</v>
      </c>
      <c r="G332" s="473" t="s">
        <v>1067</v>
      </c>
      <c r="H332" s="477">
        <v>93</v>
      </c>
      <c r="I332" s="477">
        <v>32457</v>
      </c>
      <c r="J332" s="473"/>
      <c r="K332" s="473">
        <v>349</v>
      </c>
      <c r="L332" s="477"/>
      <c r="M332" s="477"/>
      <c r="N332" s="473"/>
      <c r="O332" s="473"/>
      <c r="P332" s="477"/>
      <c r="Q332" s="477"/>
      <c r="R332" s="565"/>
      <c r="S332" s="478"/>
    </row>
    <row r="333" spans="1:19" ht="14.4" customHeight="1" x14ac:dyDescent="0.3">
      <c r="A333" s="472" t="s">
        <v>1043</v>
      </c>
      <c r="B333" s="473" t="s">
        <v>1044</v>
      </c>
      <c r="C333" s="473" t="s">
        <v>427</v>
      </c>
      <c r="D333" s="473" t="s">
        <v>1026</v>
      </c>
      <c r="E333" s="473" t="s">
        <v>1045</v>
      </c>
      <c r="F333" s="473" t="s">
        <v>1066</v>
      </c>
      <c r="G333" s="473" t="s">
        <v>1068</v>
      </c>
      <c r="H333" s="477">
        <v>121</v>
      </c>
      <c r="I333" s="477">
        <v>42229</v>
      </c>
      <c r="J333" s="473">
        <v>4.4814814814814818</v>
      </c>
      <c r="K333" s="473">
        <v>349</v>
      </c>
      <c r="L333" s="477">
        <v>27</v>
      </c>
      <c r="M333" s="477">
        <v>9423</v>
      </c>
      <c r="N333" s="473">
        <v>1</v>
      </c>
      <c r="O333" s="473">
        <v>349</v>
      </c>
      <c r="P333" s="477"/>
      <c r="Q333" s="477"/>
      <c r="R333" s="565"/>
      <c r="S333" s="478"/>
    </row>
    <row r="334" spans="1:19" ht="14.4" customHeight="1" x14ac:dyDescent="0.3">
      <c r="A334" s="472" t="s">
        <v>1043</v>
      </c>
      <c r="B334" s="473" t="s">
        <v>1044</v>
      </c>
      <c r="C334" s="473" t="s">
        <v>427</v>
      </c>
      <c r="D334" s="473" t="s">
        <v>1026</v>
      </c>
      <c r="E334" s="473" t="s">
        <v>1045</v>
      </c>
      <c r="F334" s="473" t="s">
        <v>1081</v>
      </c>
      <c r="G334" s="473" t="s">
        <v>1082</v>
      </c>
      <c r="H334" s="477">
        <v>1</v>
      </c>
      <c r="I334" s="477">
        <v>49</v>
      </c>
      <c r="J334" s="473"/>
      <c r="K334" s="473">
        <v>49</v>
      </c>
      <c r="L334" s="477"/>
      <c r="M334" s="477"/>
      <c r="N334" s="473"/>
      <c r="O334" s="473"/>
      <c r="P334" s="477"/>
      <c r="Q334" s="477"/>
      <c r="R334" s="565"/>
      <c r="S334" s="478"/>
    </row>
    <row r="335" spans="1:19" ht="14.4" customHeight="1" x14ac:dyDescent="0.3">
      <c r="A335" s="472" t="s">
        <v>1043</v>
      </c>
      <c r="B335" s="473" t="s">
        <v>1044</v>
      </c>
      <c r="C335" s="473" t="s">
        <v>427</v>
      </c>
      <c r="D335" s="473" t="s">
        <v>1026</v>
      </c>
      <c r="E335" s="473" t="s">
        <v>1045</v>
      </c>
      <c r="F335" s="473" t="s">
        <v>1083</v>
      </c>
      <c r="G335" s="473" t="s">
        <v>1085</v>
      </c>
      <c r="H335" s="477">
        <v>1</v>
      </c>
      <c r="I335" s="477">
        <v>387</v>
      </c>
      <c r="J335" s="473"/>
      <c r="K335" s="473">
        <v>387</v>
      </c>
      <c r="L335" s="477"/>
      <c r="M335" s="477"/>
      <c r="N335" s="473"/>
      <c r="O335" s="473"/>
      <c r="P335" s="477"/>
      <c r="Q335" s="477"/>
      <c r="R335" s="565"/>
      <c r="S335" s="478"/>
    </row>
    <row r="336" spans="1:19" ht="14.4" customHeight="1" x14ac:dyDescent="0.3">
      <c r="A336" s="472" t="s">
        <v>1043</v>
      </c>
      <c r="B336" s="473" t="s">
        <v>1044</v>
      </c>
      <c r="C336" s="473" t="s">
        <v>427</v>
      </c>
      <c r="D336" s="473" t="s">
        <v>1026</v>
      </c>
      <c r="E336" s="473" t="s">
        <v>1045</v>
      </c>
      <c r="F336" s="473" t="s">
        <v>1091</v>
      </c>
      <c r="G336" s="473" t="s">
        <v>1093</v>
      </c>
      <c r="H336" s="477">
        <v>10</v>
      </c>
      <c r="I336" s="477">
        <v>7040</v>
      </c>
      <c r="J336" s="473"/>
      <c r="K336" s="473">
        <v>704</v>
      </c>
      <c r="L336" s="477"/>
      <c r="M336" s="477"/>
      <c r="N336" s="473"/>
      <c r="O336" s="473"/>
      <c r="P336" s="477"/>
      <c r="Q336" s="477"/>
      <c r="R336" s="565"/>
      <c r="S336" s="478"/>
    </row>
    <row r="337" spans="1:19" ht="14.4" customHeight="1" x14ac:dyDescent="0.3">
      <c r="A337" s="472" t="s">
        <v>1043</v>
      </c>
      <c r="B337" s="473" t="s">
        <v>1044</v>
      </c>
      <c r="C337" s="473" t="s">
        <v>427</v>
      </c>
      <c r="D337" s="473" t="s">
        <v>1026</v>
      </c>
      <c r="E337" s="473" t="s">
        <v>1045</v>
      </c>
      <c r="F337" s="473" t="s">
        <v>1096</v>
      </c>
      <c r="G337" s="473" t="s">
        <v>1097</v>
      </c>
      <c r="H337" s="477">
        <v>250</v>
      </c>
      <c r="I337" s="477">
        <v>76000</v>
      </c>
      <c r="J337" s="473">
        <v>17.798594847775174</v>
      </c>
      <c r="K337" s="473">
        <v>304</v>
      </c>
      <c r="L337" s="477">
        <v>14</v>
      </c>
      <c r="M337" s="477">
        <v>4270</v>
      </c>
      <c r="N337" s="473">
        <v>1</v>
      </c>
      <c r="O337" s="473">
        <v>305</v>
      </c>
      <c r="P337" s="477"/>
      <c r="Q337" s="477"/>
      <c r="R337" s="565"/>
      <c r="S337" s="478"/>
    </row>
    <row r="338" spans="1:19" ht="14.4" customHeight="1" x14ac:dyDescent="0.3">
      <c r="A338" s="472" t="s">
        <v>1043</v>
      </c>
      <c r="B338" s="473" t="s">
        <v>1044</v>
      </c>
      <c r="C338" s="473" t="s">
        <v>427</v>
      </c>
      <c r="D338" s="473" t="s">
        <v>1026</v>
      </c>
      <c r="E338" s="473" t="s">
        <v>1045</v>
      </c>
      <c r="F338" s="473" t="s">
        <v>1101</v>
      </c>
      <c r="G338" s="473" t="s">
        <v>1102</v>
      </c>
      <c r="H338" s="477">
        <v>275</v>
      </c>
      <c r="I338" s="477">
        <v>135850</v>
      </c>
      <c r="J338" s="473">
        <v>10.576923076923077</v>
      </c>
      <c r="K338" s="473">
        <v>494</v>
      </c>
      <c r="L338" s="477">
        <v>26</v>
      </c>
      <c r="M338" s="477">
        <v>12844</v>
      </c>
      <c r="N338" s="473">
        <v>1</v>
      </c>
      <c r="O338" s="473">
        <v>494</v>
      </c>
      <c r="P338" s="477"/>
      <c r="Q338" s="477"/>
      <c r="R338" s="565"/>
      <c r="S338" s="478"/>
    </row>
    <row r="339" spans="1:19" ht="14.4" customHeight="1" x14ac:dyDescent="0.3">
      <c r="A339" s="472" t="s">
        <v>1043</v>
      </c>
      <c r="B339" s="473" t="s">
        <v>1044</v>
      </c>
      <c r="C339" s="473" t="s">
        <v>427</v>
      </c>
      <c r="D339" s="473" t="s">
        <v>1026</v>
      </c>
      <c r="E339" s="473" t="s">
        <v>1045</v>
      </c>
      <c r="F339" s="473" t="s">
        <v>1105</v>
      </c>
      <c r="G339" s="473" t="s">
        <v>1106</v>
      </c>
      <c r="H339" s="477">
        <v>417</v>
      </c>
      <c r="I339" s="477">
        <v>154290</v>
      </c>
      <c r="J339" s="473">
        <v>15.444444444444445</v>
      </c>
      <c r="K339" s="473">
        <v>370</v>
      </c>
      <c r="L339" s="477">
        <v>27</v>
      </c>
      <c r="M339" s="477">
        <v>9990</v>
      </c>
      <c r="N339" s="473">
        <v>1</v>
      </c>
      <c r="O339" s="473">
        <v>370</v>
      </c>
      <c r="P339" s="477"/>
      <c r="Q339" s="477"/>
      <c r="R339" s="565"/>
      <c r="S339" s="478"/>
    </row>
    <row r="340" spans="1:19" ht="14.4" customHeight="1" x14ac:dyDescent="0.3">
      <c r="A340" s="472" t="s">
        <v>1043</v>
      </c>
      <c r="B340" s="473" t="s">
        <v>1044</v>
      </c>
      <c r="C340" s="473" t="s">
        <v>427</v>
      </c>
      <c r="D340" s="473" t="s">
        <v>1026</v>
      </c>
      <c r="E340" s="473" t="s">
        <v>1045</v>
      </c>
      <c r="F340" s="473" t="s">
        <v>1114</v>
      </c>
      <c r="G340" s="473" t="s">
        <v>1115</v>
      </c>
      <c r="H340" s="477">
        <v>46</v>
      </c>
      <c r="I340" s="477">
        <v>5106</v>
      </c>
      <c r="J340" s="473">
        <v>23</v>
      </c>
      <c r="K340" s="473">
        <v>111</v>
      </c>
      <c r="L340" s="477">
        <v>2</v>
      </c>
      <c r="M340" s="477">
        <v>222</v>
      </c>
      <c r="N340" s="473">
        <v>1</v>
      </c>
      <c r="O340" s="473">
        <v>111</v>
      </c>
      <c r="P340" s="477"/>
      <c r="Q340" s="477"/>
      <c r="R340" s="565"/>
      <c r="S340" s="478"/>
    </row>
    <row r="341" spans="1:19" ht="14.4" customHeight="1" x14ac:dyDescent="0.3">
      <c r="A341" s="472" t="s">
        <v>1043</v>
      </c>
      <c r="B341" s="473" t="s">
        <v>1044</v>
      </c>
      <c r="C341" s="473" t="s">
        <v>427</v>
      </c>
      <c r="D341" s="473" t="s">
        <v>1026</v>
      </c>
      <c r="E341" s="473" t="s">
        <v>1045</v>
      </c>
      <c r="F341" s="473" t="s">
        <v>1116</v>
      </c>
      <c r="G341" s="473" t="s">
        <v>1117</v>
      </c>
      <c r="H341" s="477">
        <v>1</v>
      </c>
      <c r="I341" s="477">
        <v>125</v>
      </c>
      <c r="J341" s="473"/>
      <c r="K341" s="473">
        <v>125</v>
      </c>
      <c r="L341" s="477"/>
      <c r="M341" s="477"/>
      <c r="N341" s="473"/>
      <c r="O341" s="473"/>
      <c r="P341" s="477"/>
      <c r="Q341" s="477"/>
      <c r="R341" s="565"/>
      <c r="S341" s="478"/>
    </row>
    <row r="342" spans="1:19" ht="14.4" customHeight="1" x14ac:dyDescent="0.3">
      <c r="A342" s="472" t="s">
        <v>1043</v>
      </c>
      <c r="B342" s="473" t="s">
        <v>1044</v>
      </c>
      <c r="C342" s="473" t="s">
        <v>427</v>
      </c>
      <c r="D342" s="473" t="s">
        <v>1026</v>
      </c>
      <c r="E342" s="473" t="s">
        <v>1045</v>
      </c>
      <c r="F342" s="473" t="s">
        <v>1119</v>
      </c>
      <c r="G342" s="473" t="s">
        <v>1120</v>
      </c>
      <c r="H342" s="477">
        <v>1</v>
      </c>
      <c r="I342" s="477">
        <v>495</v>
      </c>
      <c r="J342" s="473"/>
      <c r="K342" s="473">
        <v>495</v>
      </c>
      <c r="L342" s="477"/>
      <c r="M342" s="477"/>
      <c r="N342" s="473"/>
      <c r="O342" s="473"/>
      <c r="P342" s="477"/>
      <c r="Q342" s="477"/>
      <c r="R342" s="565"/>
      <c r="S342" s="478"/>
    </row>
    <row r="343" spans="1:19" ht="14.4" customHeight="1" x14ac:dyDescent="0.3">
      <c r="A343" s="472" t="s">
        <v>1043</v>
      </c>
      <c r="B343" s="473" t="s">
        <v>1044</v>
      </c>
      <c r="C343" s="473" t="s">
        <v>427</v>
      </c>
      <c r="D343" s="473" t="s">
        <v>1026</v>
      </c>
      <c r="E343" s="473" t="s">
        <v>1045</v>
      </c>
      <c r="F343" s="473" t="s">
        <v>1121</v>
      </c>
      <c r="G343" s="473"/>
      <c r="H343" s="477">
        <v>2</v>
      </c>
      <c r="I343" s="477">
        <v>2566</v>
      </c>
      <c r="J343" s="473"/>
      <c r="K343" s="473">
        <v>1283</v>
      </c>
      <c r="L343" s="477"/>
      <c r="M343" s="477"/>
      <c r="N343" s="473"/>
      <c r="O343" s="473"/>
      <c r="P343" s="477"/>
      <c r="Q343" s="477"/>
      <c r="R343" s="565"/>
      <c r="S343" s="478"/>
    </row>
    <row r="344" spans="1:19" ht="14.4" customHeight="1" x14ac:dyDescent="0.3">
      <c r="A344" s="472" t="s">
        <v>1043</v>
      </c>
      <c r="B344" s="473" t="s">
        <v>1044</v>
      </c>
      <c r="C344" s="473" t="s">
        <v>427</v>
      </c>
      <c r="D344" s="473" t="s">
        <v>1026</v>
      </c>
      <c r="E344" s="473" t="s">
        <v>1045</v>
      </c>
      <c r="F344" s="473" t="s">
        <v>1121</v>
      </c>
      <c r="G344" s="473" t="s">
        <v>1122</v>
      </c>
      <c r="H344" s="477">
        <v>1</v>
      </c>
      <c r="I344" s="477">
        <v>1283</v>
      </c>
      <c r="J344" s="473"/>
      <c r="K344" s="473">
        <v>1283</v>
      </c>
      <c r="L344" s="477"/>
      <c r="M344" s="477"/>
      <c r="N344" s="473"/>
      <c r="O344" s="473"/>
      <c r="P344" s="477"/>
      <c r="Q344" s="477"/>
      <c r="R344" s="565"/>
      <c r="S344" s="478"/>
    </row>
    <row r="345" spans="1:19" ht="14.4" customHeight="1" x14ac:dyDescent="0.3">
      <c r="A345" s="472" t="s">
        <v>1043</v>
      </c>
      <c r="B345" s="473" t="s">
        <v>1044</v>
      </c>
      <c r="C345" s="473" t="s">
        <v>427</v>
      </c>
      <c r="D345" s="473" t="s">
        <v>1026</v>
      </c>
      <c r="E345" s="473" t="s">
        <v>1045</v>
      </c>
      <c r="F345" s="473" t="s">
        <v>1123</v>
      </c>
      <c r="G345" s="473" t="s">
        <v>1124</v>
      </c>
      <c r="H345" s="477">
        <v>55</v>
      </c>
      <c r="I345" s="477">
        <v>25080</v>
      </c>
      <c r="J345" s="473">
        <v>27.5</v>
      </c>
      <c r="K345" s="473">
        <v>456</v>
      </c>
      <c r="L345" s="477">
        <v>2</v>
      </c>
      <c r="M345" s="477">
        <v>912</v>
      </c>
      <c r="N345" s="473">
        <v>1</v>
      </c>
      <c r="O345" s="473">
        <v>456</v>
      </c>
      <c r="P345" s="477"/>
      <c r="Q345" s="477"/>
      <c r="R345" s="565"/>
      <c r="S345" s="478"/>
    </row>
    <row r="346" spans="1:19" ht="14.4" customHeight="1" x14ac:dyDescent="0.3">
      <c r="A346" s="472" t="s">
        <v>1043</v>
      </c>
      <c r="B346" s="473" t="s">
        <v>1044</v>
      </c>
      <c r="C346" s="473" t="s">
        <v>427</v>
      </c>
      <c r="D346" s="473" t="s">
        <v>1026</v>
      </c>
      <c r="E346" s="473" t="s">
        <v>1045</v>
      </c>
      <c r="F346" s="473" t="s">
        <v>1125</v>
      </c>
      <c r="G346" s="473" t="s">
        <v>1126</v>
      </c>
      <c r="H346" s="477">
        <v>650</v>
      </c>
      <c r="I346" s="477">
        <v>37700</v>
      </c>
      <c r="J346" s="473">
        <v>14.130434782608695</v>
      </c>
      <c r="K346" s="473">
        <v>58</v>
      </c>
      <c r="L346" s="477">
        <v>46</v>
      </c>
      <c r="M346" s="477">
        <v>2668</v>
      </c>
      <c r="N346" s="473">
        <v>1</v>
      </c>
      <c r="O346" s="473">
        <v>58</v>
      </c>
      <c r="P346" s="477"/>
      <c r="Q346" s="477"/>
      <c r="R346" s="565"/>
      <c r="S346" s="478"/>
    </row>
    <row r="347" spans="1:19" ht="14.4" customHeight="1" x14ac:dyDescent="0.3">
      <c r="A347" s="472" t="s">
        <v>1043</v>
      </c>
      <c r="B347" s="473" t="s">
        <v>1044</v>
      </c>
      <c r="C347" s="473" t="s">
        <v>427</v>
      </c>
      <c r="D347" s="473" t="s">
        <v>1026</v>
      </c>
      <c r="E347" s="473" t="s">
        <v>1045</v>
      </c>
      <c r="F347" s="473" t="s">
        <v>1127</v>
      </c>
      <c r="G347" s="473" t="s">
        <v>1128</v>
      </c>
      <c r="H347" s="477">
        <v>2</v>
      </c>
      <c r="I347" s="477">
        <v>4346</v>
      </c>
      <c r="J347" s="473">
        <v>0.4</v>
      </c>
      <c r="K347" s="473">
        <v>2173</v>
      </c>
      <c r="L347" s="477">
        <v>5</v>
      </c>
      <c r="M347" s="477">
        <v>10865</v>
      </c>
      <c r="N347" s="473">
        <v>1</v>
      </c>
      <c r="O347" s="473">
        <v>2173</v>
      </c>
      <c r="P347" s="477"/>
      <c r="Q347" s="477"/>
      <c r="R347" s="565"/>
      <c r="S347" s="478"/>
    </row>
    <row r="348" spans="1:19" ht="14.4" customHeight="1" x14ac:dyDescent="0.3">
      <c r="A348" s="472" t="s">
        <v>1043</v>
      </c>
      <c r="B348" s="473" t="s">
        <v>1044</v>
      </c>
      <c r="C348" s="473" t="s">
        <v>427</v>
      </c>
      <c r="D348" s="473" t="s">
        <v>1026</v>
      </c>
      <c r="E348" s="473" t="s">
        <v>1045</v>
      </c>
      <c r="F348" s="473" t="s">
        <v>1134</v>
      </c>
      <c r="G348" s="473" t="s">
        <v>1135</v>
      </c>
      <c r="H348" s="477">
        <v>294</v>
      </c>
      <c r="I348" s="477">
        <v>51450</v>
      </c>
      <c r="J348" s="473">
        <v>12.180397727272727</v>
      </c>
      <c r="K348" s="473">
        <v>175</v>
      </c>
      <c r="L348" s="477">
        <v>24</v>
      </c>
      <c r="M348" s="477">
        <v>4224</v>
      </c>
      <c r="N348" s="473">
        <v>1</v>
      </c>
      <c r="O348" s="473">
        <v>176</v>
      </c>
      <c r="P348" s="477"/>
      <c r="Q348" s="477"/>
      <c r="R348" s="565"/>
      <c r="S348" s="478"/>
    </row>
    <row r="349" spans="1:19" ht="14.4" customHeight="1" x14ac:dyDescent="0.3">
      <c r="A349" s="472" t="s">
        <v>1043</v>
      </c>
      <c r="B349" s="473" t="s">
        <v>1044</v>
      </c>
      <c r="C349" s="473" t="s">
        <v>427</v>
      </c>
      <c r="D349" s="473" t="s">
        <v>1026</v>
      </c>
      <c r="E349" s="473" t="s">
        <v>1045</v>
      </c>
      <c r="F349" s="473" t="s">
        <v>1136</v>
      </c>
      <c r="G349" s="473" t="s">
        <v>1137</v>
      </c>
      <c r="H349" s="477">
        <v>24</v>
      </c>
      <c r="I349" s="477">
        <v>2040</v>
      </c>
      <c r="J349" s="473"/>
      <c r="K349" s="473">
        <v>85</v>
      </c>
      <c r="L349" s="477"/>
      <c r="M349" s="477"/>
      <c r="N349" s="473"/>
      <c r="O349" s="473"/>
      <c r="P349" s="477"/>
      <c r="Q349" s="477"/>
      <c r="R349" s="565"/>
      <c r="S349" s="478"/>
    </row>
    <row r="350" spans="1:19" ht="14.4" customHeight="1" x14ac:dyDescent="0.3">
      <c r="A350" s="472" t="s">
        <v>1043</v>
      </c>
      <c r="B350" s="473" t="s">
        <v>1044</v>
      </c>
      <c r="C350" s="473" t="s">
        <v>427</v>
      </c>
      <c r="D350" s="473" t="s">
        <v>1026</v>
      </c>
      <c r="E350" s="473" t="s">
        <v>1045</v>
      </c>
      <c r="F350" s="473" t="s">
        <v>1145</v>
      </c>
      <c r="G350" s="473"/>
      <c r="H350" s="477">
        <v>2</v>
      </c>
      <c r="I350" s="477">
        <v>2022</v>
      </c>
      <c r="J350" s="473">
        <v>0.66600790513833996</v>
      </c>
      <c r="K350" s="473">
        <v>1011</v>
      </c>
      <c r="L350" s="477">
        <v>3</v>
      </c>
      <c r="M350" s="477">
        <v>3036</v>
      </c>
      <c r="N350" s="473">
        <v>1</v>
      </c>
      <c r="O350" s="473">
        <v>1012</v>
      </c>
      <c r="P350" s="477"/>
      <c r="Q350" s="477"/>
      <c r="R350" s="565"/>
      <c r="S350" s="478"/>
    </row>
    <row r="351" spans="1:19" ht="14.4" customHeight="1" x14ac:dyDescent="0.3">
      <c r="A351" s="472" t="s">
        <v>1043</v>
      </c>
      <c r="B351" s="473" t="s">
        <v>1044</v>
      </c>
      <c r="C351" s="473" t="s">
        <v>427</v>
      </c>
      <c r="D351" s="473" t="s">
        <v>1026</v>
      </c>
      <c r="E351" s="473" t="s">
        <v>1045</v>
      </c>
      <c r="F351" s="473" t="s">
        <v>1145</v>
      </c>
      <c r="G351" s="473" t="s">
        <v>1146</v>
      </c>
      <c r="H351" s="477">
        <v>8</v>
      </c>
      <c r="I351" s="477">
        <v>8088</v>
      </c>
      <c r="J351" s="473">
        <v>7.9920948616600791</v>
      </c>
      <c r="K351" s="473">
        <v>1011</v>
      </c>
      <c r="L351" s="477">
        <v>1</v>
      </c>
      <c r="M351" s="477">
        <v>1012</v>
      </c>
      <c r="N351" s="473">
        <v>1</v>
      </c>
      <c r="O351" s="473">
        <v>1012</v>
      </c>
      <c r="P351" s="477"/>
      <c r="Q351" s="477"/>
      <c r="R351" s="565"/>
      <c r="S351" s="478"/>
    </row>
    <row r="352" spans="1:19" ht="14.4" customHeight="1" x14ac:dyDescent="0.3">
      <c r="A352" s="472" t="s">
        <v>1043</v>
      </c>
      <c r="B352" s="473" t="s">
        <v>1044</v>
      </c>
      <c r="C352" s="473" t="s">
        <v>427</v>
      </c>
      <c r="D352" s="473" t="s">
        <v>1026</v>
      </c>
      <c r="E352" s="473" t="s">
        <v>1045</v>
      </c>
      <c r="F352" s="473" t="s">
        <v>1147</v>
      </c>
      <c r="G352" s="473" t="s">
        <v>1148</v>
      </c>
      <c r="H352" s="477">
        <v>1</v>
      </c>
      <c r="I352" s="477">
        <v>176</v>
      </c>
      <c r="J352" s="473"/>
      <c r="K352" s="473">
        <v>176</v>
      </c>
      <c r="L352" s="477"/>
      <c r="M352" s="477"/>
      <c r="N352" s="473"/>
      <c r="O352" s="473"/>
      <c r="P352" s="477"/>
      <c r="Q352" s="477"/>
      <c r="R352" s="565"/>
      <c r="S352" s="478"/>
    </row>
    <row r="353" spans="1:19" ht="14.4" customHeight="1" x14ac:dyDescent="0.3">
      <c r="A353" s="472" t="s">
        <v>1043</v>
      </c>
      <c r="B353" s="473" t="s">
        <v>1044</v>
      </c>
      <c r="C353" s="473" t="s">
        <v>427</v>
      </c>
      <c r="D353" s="473" t="s">
        <v>1026</v>
      </c>
      <c r="E353" s="473" t="s">
        <v>1045</v>
      </c>
      <c r="F353" s="473" t="s">
        <v>1149</v>
      </c>
      <c r="G353" s="473"/>
      <c r="H353" s="477">
        <v>8</v>
      </c>
      <c r="I353" s="477">
        <v>18352</v>
      </c>
      <c r="J353" s="473"/>
      <c r="K353" s="473">
        <v>2294</v>
      </c>
      <c r="L353" s="477"/>
      <c r="M353" s="477"/>
      <c r="N353" s="473"/>
      <c r="O353" s="473"/>
      <c r="P353" s="477"/>
      <c r="Q353" s="477"/>
      <c r="R353" s="565"/>
      <c r="S353" s="478"/>
    </row>
    <row r="354" spans="1:19" ht="14.4" customHeight="1" x14ac:dyDescent="0.3">
      <c r="A354" s="472" t="s">
        <v>1043</v>
      </c>
      <c r="B354" s="473" t="s">
        <v>1044</v>
      </c>
      <c r="C354" s="473" t="s">
        <v>427</v>
      </c>
      <c r="D354" s="473" t="s">
        <v>1026</v>
      </c>
      <c r="E354" s="473" t="s">
        <v>1045</v>
      </c>
      <c r="F354" s="473" t="s">
        <v>1149</v>
      </c>
      <c r="G354" s="473" t="s">
        <v>1150</v>
      </c>
      <c r="H354" s="477">
        <v>8</v>
      </c>
      <c r="I354" s="477">
        <v>18352</v>
      </c>
      <c r="J354" s="473"/>
      <c r="K354" s="473">
        <v>2294</v>
      </c>
      <c r="L354" s="477"/>
      <c r="M354" s="477"/>
      <c r="N354" s="473"/>
      <c r="O354" s="473"/>
      <c r="P354" s="477"/>
      <c r="Q354" s="477"/>
      <c r="R354" s="565"/>
      <c r="S354" s="478"/>
    </row>
    <row r="355" spans="1:19" ht="14.4" customHeight="1" x14ac:dyDescent="0.3">
      <c r="A355" s="472" t="s">
        <v>1043</v>
      </c>
      <c r="B355" s="473" t="s">
        <v>1044</v>
      </c>
      <c r="C355" s="473" t="s">
        <v>427</v>
      </c>
      <c r="D355" s="473" t="s">
        <v>1026</v>
      </c>
      <c r="E355" s="473" t="s">
        <v>1045</v>
      </c>
      <c r="F355" s="473" t="s">
        <v>1154</v>
      </c>
      <c r="G355" s="473" t="s">
        <v>1155</v>
      </c>
      <c r="H355" s="477">
        <v>9</v>
      </c>
      <c r="I355" s="477">
        <v>2367</v>
      </c>
      <c r="J355" s="473"/>
      <c r="K355" s="473">
        <v>263</v>
      </c>
      <c r="L355" s="477"/>
      <c r="M355" s="477"/>
      <c r="N355" s="473"/>
      <c r="O355" s="473"/>
      <c r="P355" s="477"/>
      <c r="Q355" s="477"/>
      <c r="R355" s="565"/>
      <c r="S355" s="478"/>
    </row>
    <row r="356" spans="1:19" ht="14.4" customHeight="1" x14ac:dyDescent="0.3">
      <c r="A356" s="472" t="s">
        <v>1043</v>
      </c>
      <c r="B356" s="473" t="s">
        <v>1044</v>
      </c>
      <c r="C356" s="473" t="s">
        <v>427</v>
      </c>
      <c r="D356" s="473" t="s">
        <v>1026</v>
      </c>
      <c r="E356" s="473" t="s">
        <v>1045</v>
      </c>
      <c r="F356" s="473" t="s">
        <v>1156</v>
      </c>
      <c r="G356" s="473" t="s">
        <v>1157</v>
      </c>
      <c r="H356" s="477">
        <v>10</v>
      </c>
      <c r="I356" s="477">
        <v>21300</v>
      </c>
      <c r="J356" s="473"/>
      <c r="K356" s="473">
        <v>2130</v>
      </c>
      <c r="L356" s="477"/>
      <c r="M356" s="477"/>
      <c r="N356" s="473"/>
      <c r="O356" s="473"/>
      <c r="P356" s="477"/>
      <c r="Q356" s="477"/>
      <c r="R356" s="565"/>
      <c r="S356" s="478"/>
    </row>
    <row r="357" spans="1:19" ht="14.4" customHeight="1" x14ac:dyDescent="0.3">
      <c r="A357" s="472" t="s">
        <v>1043</v>
      </c>
      <c r="B357" s="473" t="s">
        <v>1044</v>
      </c>
      <c r="C357" s="473" t="s">
        <v>427</v>
      </c>
      <c r="D357" s="473" t="s">
        <v>1026</v>
      </c>
      <c r="E357" s="473" t="s">
        <v>1045</v>
      </c>
      <c r="F357" s="473" t="s">
        <v>1156</v>
      </c>
      <c r="G357" s="473" t="s">
        <v>1158</v>
      </c>
      <c r="H357" s="477"/>
      <c r="I357" s="477"/>
      <c r="J357" s="473"/>
      <c r="K357" s="473"/>
      <c r="L357" s="477">
        <v>9</v>
      </c>
      <c r="M357" s="477">
        <v>19179</v>
      </c>
      <c r="N357" s="473">
        <v>1</v>
      </c>
      <c r="O357" s="473">
        <v>2131</v>
      </c>
      <c r="P357" s="477"/>
      <c r="Q357" s="477"/>
      <c r="R357" s="565"/>
      <c r="S357" s="478"/>
    </row>
    <row r="358" spans="1:19" ht="14.4" customHeight="1" x14ac:dyDescent="0.3">
      <c r="A358" s="472" t="s">
        <v>1043</v>
      </c>
      <c r="B358" s="473" t="s">
        <v>1044</v>
      </c>
      <c r="C358" s="473" t="s">
        <v>427</v>
      </c>
      <c r="D358" s="473" t="s">
        <v>1026</v>
      </c>
      <c r="E358" s="473" t="s">
        <v>1045</v>
      </c>
      <c r="F358" s="473" t="s">
        <v>1171</v>
      </c>
      <c r="G358" s="473" t="s">
        <v>1172</v>
      </c>
      <c r="H358" s="477">
        <v>2</v>
      </c>
      <c r="I358" s="477">
        <v>576</v>
      </c>
      <c r="J358" s="473">
        <v>0.9965397923875432</v>
      </c>
      <c r="K358" s="473">
        <v>288</v>
      </c>
      <c r="L358" s="477">
        <v>2</v>
      </c>
      <c r="M358" s="477">
        <v>578</v>
      </c>
      <c r="N358" s="473">
        <v>1</v>
      </c>
      <c r="O358" s="473">
        <v>289</v>
      </c>
      <c r="P358" s="477"/>
      <c r="Q358" s="477"/>
      <c r="R358" s="565"/>
      <c r="S358" s="478"/>
    </row>
    <row r="359" spans="1:19" ht="14.4" customHeight="1" x14ac:dyDescent="0.3">
      <c r="A359" s="472" t="s">
        <v>1043</v>
      </c>
      <c r="B359" s="473" t="s">
        <v>1044</v>
      </c>
      <c r="C359" s="473" t="s">
        <v>427</v>
      </c>
      <c r="D359" s="473" t="s">
        <v>1026</v>
      </c>
      <c r="E359" s="473" t="s">
        <v>1045</v>
      </c>
      <c r="F359" s="473" t="s">
        <v>1181</v>
      </c>
      <c r="G359" s="473" t="s">
        <v>1182</v>
      </c>
      <c r="H359" s="477"/>
      <c r="I359" s="477"/>
      <c r="J359" s="473"/>
      <c r="K359" s="473"/>
      <c r="L359" s="477">
        <v>1</v>
      </c>
      <c r="M359" s="477">
        <v>0</v>
      </c>
      <c r="N359" s="473"/>
      <c r="O359" s="473">
        <v>0</v>
      </c>
      <c r="P359" s="477"/>
      <c r="Q359" s="477"/>
      <c r="R359" s="565"/>
      <c r="S359" s="478"/>
    </row>
    <row r="360" spans="1:19" ht="14.4" customHeight="1" x14ac:dyDescent="0.3">
      <c r="A360" s="472" t="s">
        <v>1043</v>
      </c>
      <c r="B360" s="473" t="s">
        <v>1044</v>
      </c>
      <c r="C360" s="473" t="s">
        <v>427</v>
      </c>
      <c r="D360" s="473" t="s">
        <v>1026</v>
      </c>
      <c r="E360" s="473" t="s">
        <v>1045</v>
      </c>
      <c r="F360" s="473" t="s">
        <v>1181</v>
      </c>
      <c r="G360" s="473" t="s">
        <v>1183</v>
      </c>
      <c r="H360" s="477">
        <v>2</v>
      </c>
      <c r="I360" s="477">
        <v>0</v>
      </c>
      <c r="J360" s="473"/>
      <c r="K360" s="473">
        <v>0</v>
      </c>
      <c r="L360" s="477"/>
      <c r="M360" s="477"/>
      <c r="N360" s="473"/>
      <c r="O360" s="473"/>
      <c r="P360" s="477"/>
      <c r="Q360" s="477"/>
      <c r="R360" s="565"/>
      <c r="S360" s="478"/>
    </row>
    <row r="361" spans="1:19" ht="14.4" customHeight="1" x14ac:dyDescent="0.3">
      <c r="A361" s="472" t="s">
        <v>1043</v>
      </c>
      <c r="B361" s="473" t="s">
        <v>1044</v>
      </c>
      <c r="C361" s="473" t="s">
        <v>427</v>
      </c>
      <c r="D361" s="473" t="s">
        <v>1027</v>
      </c>
      <c r="E361" s="473" t="s">
        <v>1045</v>
      </c>
      <c r="F361" s="473" t="s">
        <v>1050</v>
      </c>
      <c r="G361" s="473" t="s">
        <v>1051</v>
      </c>
      <c r="H361" s="477">
        <v>2050</v>
      </c>
      <c r="I361" s="477">
        <v>118900</v>
      </c>
      <c r="J361" s="473">
        <v>11.325966850828729</v>
      </c>
      <c r="K361" s="473">
        <v>58</v>
      </c>
      <c r="L361" s="477">
        <v>181</v>
      </c>
      <c r="M361" s="477">
        <v>10498</v>
      </c>
      <c r="N361" s="473">
        <v>1</v>
      </c>
      <c r="O361" s="473">
        <v>58</v>
      </c>
      <c r="P361" s="477">
        <v>1</v>
      </c>
      <c r="Q361" s="477">
        <v>58</v>
      </c>
      <c r="R361" s="565">
        <v>5.5248618784530384E-3</v>
      </c>
      <c r="S361" s="478">
        <v>58</v>
      </c>
    </row>
    <row r="362" spans="1:19" ht="14.4" customHeight="1" x14ac:dyDescent="0.3">
      <c r="A362" s="472" t="s">
        <v>1043</v>
      </c>
      <c r="B362" s="473" t="s">
        <v>1044</v>
      </c>
      <c r="C362" s="473" t="s">
        <v>427</v>
      </c>
      <c r="D362" s="473" t="s">
        <v>1027</v>
      </c>
      <c r="E362" s="473" t="s">
        <v>1045</v>
      </c>
      <c r="F362" s="473" t="s">
        <v>1052</v>
      </c>
      <c r="G362" s="473" t="s">
        <v>1053</v>
      </c>
      <c r="H362" s="477">
        <v>128</v>
      </c>
      <c r="I362" s="477">
        <v>16768</v>
      </c>
      <c r="J362" s="473">
        <v>21.333333333333332</v>
      </c>
      <c r="K362" s="473">
        <v>131</v>
      </c>
      <c r="L362" s="477">
        <v>6</v>
      </c>
      <c r="M362" s="477">
        <v>786</v>
      </c>
      <c r="N362" s="473">
        <v>1</v>
      </c>
      <c r="O362" s="473">
        <v>131</v>
      </c>
      <c r="P362" s="477"/>
      <c r="Q362" s="477"/>
      <c r="R362" s="565"/>
      <c r="S362" s="478"/>
    </row>
    <row r="363" spans="1:19" ht="14.4" customHeight="1" x14ac:dyDescent="0.3">
      <c r="A363" s="472" t="s">
        <v>1043</v>
      </c>
      <c r="B363" s="473" t="s">
        <v>1044</v>
      </c>
      <c r="C363" s="473" t="s">
        <v>427</v>
      </c>
      <c r="D363" s="473" t="s">
        <v>1027</v>
      </c>
      <c r="E363" s="473" t="s">
        <v>1045</v>
      </c>
      <c r="F363" s="473" t="s">
        <v>1054</v>
      </c>
      <c r="G363" s="473" t="s">
        <v>1055</v>
      </c>
      <c r="H363" s="477">
        <v>7</v>
      </c>
      <c r="I363" s="477">
        <v>1323</v>
      </c>
      <c r="J363" s="473">
        <v>7</v>
      </c>
      <c r="K363" s="473">
        <v>189</v>
      </c>
      <c r="L363" s="477">
        <v>1</v>
      </c>
      <c r="M363" s="477">
        <v>189</v>
      </c>
      <c r="N363" s="473">
        <v>1</v>
      </c>
      <c r="O363" s="473">
        <v>189</v>
      </c>
      <c r="P363" s="477"/>
      <c r="Q363" s="477"/>
      <c r="R363" s="565"/>
      <c r="S363" s="478"/>
    </row>
    <row r="364" spans="1:19" ht="14.4" customHeight="1" x14ac:dyDescent="0.3">
      <c r="A364" s="472" t="s">
        <v>1043</v>
      </c>
      <c r="B364" s="473" t="s">
        <v>1044</v>
      </c>
      <c r="C364" s="473" t="s">
        <v>427</v>
      </c>
      <c r="D364" s="473" t="s">
        <v>1027</v>
      </c>
      <c r="E364" s="473" t="s">
        <v>1045</v>
      </c>
      <c r="F364" s="473" t="s">
        <v>1056</v>
      </c>
      <c r="G364" s="473" t="s">
        <v>1057</v>
      </c>
      <c r="H364" s="477"/>
      <c r="I364" s="477"/>
      <c r="J364" s="473"/>
      <c r="K364" s="473"/>
      <c r="L364" s="477">
        <v>1</v>
      </c>
      <c r="M364" s="477">
        <v>408</v>
      </c>
      <c r="N364" s="473">
        <v>1</v>
      </c>
      <c r="O364" s="473">
        <v>408</v>
      </c>
      <c r="P364" s="477"/>
      <c r="Q364" s="477"/>
      <c r="R364" s="565"/>
      <c r="S364" s="478"/>
    </row>
    <row r="365" spans="1:19" ht="14.4" customHeight="1" x14ac:dyDescent="0.3">
      <c r="A365" s="472" t="s">
        <v>1043</v>
      </c>
      <c r="B365" s="473" t="s">
        <v>1044</v>
      </c>
      <c r="C365" s="473" t="s">
        <v>427</v>
      </c>
      <c r="D365" s="473" t="s">
        <v>1027</v>
      </c>
      <c r="E365" s="473" t="s">
        <v>1045</v>
      </c>
      <c r="F365" s="473" t="s">
        <v>1058</v>
      </c>
      <c r="G365" s="473" t="s">
        <v>1059</v>
      </c>
      <c r="H365" s="477">
        <v>712</v>
      </c>
      <c r="I365" s="477">
        <v>127448</v>
      </c>
      <c r="J365" s="473">
        <v>16.858201058201058</v>
      </c>
      <c r="K365" s="473">
        <v>179</v>
      </c>
      <c r="L365" s="477">
        <v>42</v>
      </c>
      <c r="M365" s="477">
        <v>7560</v>
      </c>
      <c r="N365" s="473">
        <v>1</v>
      </c>
      <c r="O365" s="473">
        <v>180</v>
      </c>
      <c r="P365" s="477"/>
      <c r="Q365" s="477"/>
      <c r="R365" s="565"/>
      <c r="S365" s="478"/>
    </row>
    <row r="366" spans="1:19" ht="14.4" customHeight="1" x14ac:dyDescent="0.3">
      <c r="A366" s="472" t="s">
        <v>1043</v>
      </c>
      <c r="B366" s="473" t="s">
        <v>1044</v>
      </c>
      <c r="C366" s="473" t="s">
        <v>427</v>
      </c>
      <c r="D366" s="473" t="s">
        <v>1027</v>
      </c>
      <c r="E366" s="473" t="s">
        <v>1045</v>
      </c>
      <c r="F366" s="473" t="s">
        <v>1060</v>
      </c>
      <c r="G366" s="473" t="s">
        <v>1061</v>
      </c>
      <c r="H366" s="477">
        <v>1</v>
      </c>
      <c r="I366" s="477">
        <v>569</v>
      </c>
      <c r="J366" s="473"/>
      <c r="K366" s="473">
        <v>569</v>
      </c>
      <c r="L366" s="477"/>
      <c r="M366" s="477"/>
      <c r="N366" s="473"/>
      <c r="O366" s="473"/>
      <c r="P366" s="477"/>
      <c r="Q366" s="477"/>
      <c r="R366" s="565"/>
      <c r="S366" s="478"/>
    </row>
    <row r="367" spans="1:19" ht="14.4" customHeight="1" x14ac:dyDescent="0.3">
      <c r="A367" s="472" t="s">
        <v>1043</v>
      </c>
      <c r="B367" s="473" t="s">
        <v>1044</v>
      </c>
      <c r="C367" s="473" t="s">
        <v>427</v>
      </c>
      <c r="D367" s="473" t="s">
        <v>1027</v>
      </c>
      <c r="E367" s="473" t="s">
        <v>1045</v>
      </c>
      <c r="F367" s="473" t="s">
        <v>1062</v>
      </c>
      <c r="G367" s="473" t="s">
        <v>1063</v>
      </c>
      <c r="H367" s="477">
        <v>350</v>
      </c>
      <c r="I367" s="477">
        <v>117250</v>
      </c>
      <c r="J367" s="473">
        <v>19.386574074074073</v>
      </c>
      <c r="K367" s="473">
        <v>335</v>
      </c>
      <c r="L367" s="477">
        <v>18</v>
      </c>
      <c r="M367" s="477">
        <v>6048</v>
      </c>
      <c r="N367" s="473">
        <v>1</v>
      </c>
      <c r="O367" s="473">
        <v>336</v>
      </c>
      <c r="P367" s="477"/>
      <c r="Q367" s="477"/>
      <c r="R367" s="565"/>
      <c r="S367" s="478"/>
    </row>
    <row r="368" spans="1:19" ht="14.4" customHeight="1" x14ac:dyDescent="0.3">
      <c r="A368" s="472" t="s">
        <v>1043</v>
      </c>
      <c r="B368" s="473" t="s">
        <v>1044</v>
      </c>
      <c r="C368" s="473" t="s">
        <v>427</v>
      </c>
      <c r="D368" s="473" t="s">
        <v>1027</v>
      </c>
      <c r="E368" s="473" t="s">
        <v>1045</v>
      </c>
      <c r="F368" s="473" t="s">
        <v>1064</v>
      </c>
      <c r="G368" s="473" t="s">
        <v>1065</v>
      </c>
      <c r="H368" s="477">
        <v>85</v>
      </c>
      <c r="I368" s="477">
        <v>38930</v>
      </c>
      <c r="J368" s="473">
        <v>21.203703703703702</v>
      </c>
      <c r="K368" s="473">
        <v>458</v>
      </c>
      <c r="L368" s="477">
        <v>4</v>
      </c>
      <c r="M368" s="477">
        <v>1836</v>
      </c>
      <c r="N368" s="473">
        <v>1</v>
      </c>
      <c r="O368" s="473">
        <v>459</v>
      </c>
      <c r="P368" s="477"/>
      <c r="Q368" s="477"/>
      <c r="R368" s="565"/>
      <c r="S368" s="478"/>
    </row>
    <row r="369" spans="1:19" ht="14.4" customHeight="1" x14ac:dyDescent="0.3">
      <c r="A369" s="472" t="s">
        <v>1043</v>
      </c>
      <c r="B369" s="473" t="s">
        <v>1044</v>
      </c>
      <c r="C369" s="473" t="s">
        <v>427</v>
      </c>
      <c r="D369" s="473" t="s">
        <v>1027</v>
      </c>
      <c r="E369" s="473" t="s">
        <v>1045</v>
      </c>
      <c r="F369" s="473" t="s">
        <v>1066</v>
      </c>
      <c r="G369" s="473" t="s">
        <v>1067</v>
      </c>
      <c r="H369" s="477">
        <v>708</v>
      </c>
      <c r="I369" s="477">
        <v>247092</v>
      </c>
      <c r="J369" s="473"/>
      <c r="K369" s="473">
        <v>349</v>
      </c>
      <c r="L369" s="477"/>
      <c r="M369" s="477"/>
      <c r="N369" s="473"/>
      <c r="O369" s="473"/>
      <c r="P369" s="477"/>
      <c r="Q369" s="477"/>
      <c r="R369" s="565"/>
      <c r="S369" s="478"/>
    </row>
    <row r="370" spans="1:19" ht="14.4" customHeight="1" x14ac:dyDescent="0.3">
      <c r="A370" s="472" t="s">
        <v>1043</v>
      </c>
      <c r="B370" s="473" t="s">
        <v>1044</v>
      </c>
      <c r="C370" s="473" t="s">
        <v>427</v>
      </c>
      <c r="D370" s="473" t="s">
        <v>1027</v>
      </c>
      <c r="E370" s="473" t="s">
        <v>1045</v>
      </c>
      <c r="F370" s="473" t="s">
        <v>1066</v>
      </c>
      <c r="G370" s="473" t="s">
        <v>1068</v>
      </c>
      <c r="H370" s="477">
        <v>1396</v>
      </c>
      <c r="I370" s="477">
        <v>487204</v>
      </c>
      <c r="J370" s="473">
        <v>22.158730158730158</v>
      </c>
      <c r="K370" s="473">
        <v>349</v>
      </c>
      <c r="L370" s="477">
        <v>63</v>
      </c>
      <c r="M370" s="477">
        <v>21987</v>
      </c>
      <c r="N370" s="473">
        <v>1</v>
      </c>
      <c r="O370" s="473">
        <v>349</v>
      </c>
      <c r="P370" s="477"/>
      <c r="Q370" s="477"/>
      <c r="R370" s="565"/>
      <c r="S370" s="478"/>
    </row>
    <row r="371" spans="1:19" ht="14.4" customHeight="1" x14ac:dyDescent="0.3">
      <c r="A371" s="472" t="s">
        <v>1043</v>
      </c>
      <c r="B371" s="473" t="s">
        <v>1044</v>
      </c>
      <c r="C371" s="473" t="s">
        <v>427</v>
      </c>
      <c r="D371" s="473" t="s">
        <v>1027</v>
      </c>
      <c r="E371" s="473" t="s">
        <v>1045</v>
      </c>
      <c r="F371" s="473" t="s">
        <v>1069</v>
      </c>
      <c r="G371" s="473" t="s">
        <v>1071</v>
      </c>
      <c r="H371" s="477">
        <v>3</v>
      </c>
      <c r="I371" s="477">
        <v>4959</v>
      </c>
      <c r="J371" s="473"/>
      <c r="K371" s="473">
        <v>1653</v>
      </c>
      <c r="L371" s="477"/>
      <c r="M371" s="477"/>
      <c r="N371" s="473"/>
      <c r="O371" s="473"/>
      <c r="P371" s="477"/>
      <c r="Q371" s="477"/>
      <c r="R371" s="565"/>
      <c r="S371" s="478"/>
    </row>
    <row r="372" spans="1:19" ht="14.4" customHeight="1" x14ac:dyDescent="0.3">
      <c r="A372" s="472" t="s">
        <v>1043</v>
      </c>
      <c r="B372" s="473" t="s">
        <v>1044</v>
      </c>
      <c r="C372" s="473" t="s">
        <v>427</v>
      </c>
      <c r="D372" s="473" t="s">
        <v>1027</v>
      </c>
      <c r="E372" s="473" t="s">
        <v>1045</v>
      </c>
      <c r="F372" s="473" t="s">
        <v>1074</v>
      </c>
      <c r="G372" s="473" t="s">
        <v>1075</v>
      </c>
      <c r="H372" s="477">
        <v>1</v>
      </c>
      <c r="I372" s="477">
        <v>6226</v>
      </c>
      <c r="J372" s="473"/>
      <c r="K372" s="473">
        <v>6226</v>
      </c>
      <c r="L372" s="477"/>
      <c r="M372" s="477"/>
      <c r="N372" s="473"/>
      <c r="O372" s="473"/>
      <c r="P372" s="477"/>
      <c r="Q372" s="477"/>
      <c r="R372" s="565"/>
      <c r="S372" s="478"/>
    </row>
    <row r="373" spans="1:19" ht="14.4" customHeight="1" x14ac:dyDescent="0.3">
      <c r="A373" s="472" t="s">
        <v>1043</v>
      </c>
      <c r="B373" s="473" t="s">
        <v>1044</v>
      </c>
      <c r="C373" s="473" t="s">
        <v>427</v>
      </c>
      <c r="D373" s="473" t="s">
        <v>1027</v>
      </c>
      <c r="E373" s="473" t="s">
        <v>1045</v>
      </c>
      <c r="F373" s="473" t="s">
        <v>1096</v>
      </c>
      <c r="G373" s="473" t="s">
        <v>1097</v>
      </c>
      <c r="H373" s="477">
        <v>612</v>
      </c>
      <c r="I373" s="477">
        <v>186048</v>
      </c>
      <c r="J373" s="473">
        <v>12.978583885594698</v>
      </c>
      <c r="K373" s="473">
        <v>304</v>
      </c>
      <c r="L373" s="477">
        <v>47</v>
      </c>
      <c r="M373" s="477">
        <v>14335</v>
      </c>
      <c r="N373" s="473">
        <v>1</v>
      </c>
      <c r="O373" s="473">
        <v>305</v>
      </c>
      <c r="P373" s="477"/>
      <c r="Q373" s="477"/>
      <c r="R373" s="565"/>
      <c r="S373" s="478"/>
    </row>
    <row r="374" spans="1:19" ht="14.4" customHeight="1" x14ac:dyDescent="0.3">
      <c r="A374" s="472" t="s">
        <v>1043</v>
      </c>
      <c r="B374" s="473" t="s">
        <v>1044</v>
      </c>
      <c r="C374" s="473" t="s">
        <v>427</v>
      </c>
      <c r="D374" s="473" t="s">
        <v>1027</v>
      </c>
      <c r="E374" s="473" t="s">
        <v>1045</v>
      </c>
      <c r="F374" s="473" t="s">
        <v>1098</v>
      </c>
      <c r="G374" s="473" t="s">
        <v>1099</v>
      </c>
      <c r="H374" s="477">
        <v>1</v>
      </c>
      <c r="I374" s="477">
        <v>3707</v>
      </c>
      <c r="J374" s="473"/>
      <c r="K374" s="473">
        <v>3707</v>
      </c>
      <c r="L374" s="477"/>
      <c r="M374" s="477"/>
      <c r="N374" s="473"/>
      <c r="O374" s="473"/>
      <c r="P374" s="477"/>
      <c r="Q374" s="477"/>
      <c r="R374" s="565"/>
      <c r="S374" s="478"/>
    </row>
    <row r="375" spans="1:19" ht="14.4" customHeight="1" x14ac:dyDescent="0.3">
      <c r="A375" s="472" t="s">
        <v>1043</v>
      </c>
      <c r="B375" s="473" t="s">
        <v>1044</v>
      </c>
      <c r="C375" s="473" t="s">
        <v>427</v>
      </c>
      <c r="D375" s="473" t="s">
        <v>1027</v>
      </c>
      <c r="E375" s="473" t="s">
        <v>1045</v>
      </c>
      <c r="F375" s="473" t="s">
        <v>1101</v>
      </c>
      <c r="G375" s="473" t="s">
        <v>1102</v>
      </c>
      <c r="H375" s="477">
        <v>1565</v>
      </c>
      <c r="I375" s="477">
        <v>773110</v>
      </c>
      <c r="J375" s="473">
        <v>23.014705882352942</v>
      </c>
      <c r="K375" s="473">
        <v>494</v>
      </c>
      <c r="L375" s="477">
        <v>68</v>
      </c>
      <c r="M375" s="477">
        <v>33592</v>
      </c>
      <c r="N375" s="473">
        <v>1</v>
      </c>
      <c r="O375" s="473">
        <v>494</v>
      </c>
      <c r="P375" s="477">
        <v>1</v>
      </c>
      <c r="Q375" s="477">
        <v>495</v>
      </c>
      <c r="R375" s="565">
        <v>1.4735651345558466E-2</v>
      </c>
      <c r="S375" s="478">
        <v>495</v>
      </c>
    </row>
    <row r="376" spans="1:19" ht="14.4" customHeight="1" x14ac:dyDescent="0.3">
      <c r="A376" s="472" t="s">
        <v>1043</v>
      </c>
      <c r="B376" s="473" t="s">
        <v>1044</v>
      </c>
      <c r="C376" s="473" t="s">
        <v>427</v>
      </c>
      <c r="D376" s="473" t="s">
        <v>1027</v>
      </c>
      <c r="E376" s="473" t="s">
        <v>1045</v>
      </c>
      <c r="F376" s="473" t="s">
        <v>1105</v>
      </c>
      <c r="G376" s="473" t="s">
        <v>1106</v>
      </c>
      <c r="H376" s="477">
        <v>1635</v>
      </c>
      <c r="I376" s="477">
        <v>604950</v>
      </c>
      <c r="J376" s="473">
        <v>19.464285714285715</v>
      </c>
      <c r="K376" s="473">
        <v>370</v>
      </c>
      <c r="L376" s="477">
        <v>84</v>
      </c>
      <c r="M376" s="477">
        <v>31080</v>
      </c>
      <c r="N376" s="473">
        <v>1</v>
      </c>
      <c r="O376" s="473">
        <v>370</v>
      </c>
      <c r="P376" s="477">
        <v>1</v>
      </c>
      <c r="Q376" s="477">
        <v>371</v>
      </c>
      <c r="R376" s="565">
        <v>1.1936936936936936E-2</v>
      </c>
      <c r="S376" s="478">
        <v>371</v>
      </c>
    </row>
    <row r="377" spans="1:19" ht="14.4" customHeight="1" x14ac:dyDescent="0.3">
      <c r="A377" s="472" t="s">
        <v>1043</v>
      </c>
      <c r="B377" s="473" t="s">
        <v>1044</v>
      </c>
      <c r="C377" s="473" t="s">
        <v>427</v>
      </c>
      <c r="D377" s="473" t="s">
        <v>1027</v>
      </c>
      <c r="E377" s="473" t="s">
        <v>1045</v>
      </c>
      <c r="F377" s="473" t="s">
        <v>1107</v>
      </c>
      <c r="G377" s="473" t="s">
        <v>1108</v>
      </c>
      <c r="H377" s="477">
        <v>108</v>
      </c>
      <c r="I377" s="477">
        <v>335340</v>
      </c>
      <c r="J377" s="473">
        <v>15.413678985107557</v>
      </c>
      <c r="K377" s="473">
        <v>3105</v>
      </c>
      <c r="L377" s="477">
        <v>7</v>
      </c>
      <c r="M377" s="477">
        <v>21756</v>
      </c>
      <c r="N377" s="473">
        <v>1</v>
      </c>
      <c r="O377" s="473">
        <v>3108</v>
      </c>
      <c r="P377" s="477"/>
      <c r="Q377" s="477"/>
      <c r="R377" s="565"/>
      <c r="S377" s="478"/>
    </row>
    <row r="378" spans="1:19" ht="14.4" customHeight="1" x14ac:dyDescent="0.3">
      <c r="A378" s="472" t="s">
        <v>1043</v>
      </c>
      <c r="B378" s="473" t="s">
        <v>1044</v>
      </c>
      <c r="C378" s="473" t="s">
        <v>427</v>
      </c>
      <c r="D378" s="473" t="s">
        <v>1027</v>
      </c>
      <c r="E378" s="473" t="s">
        <v>1045</v>
      </c>
      <c r="F378" s="473" t="s">
        <v>1114</v>
      </c>
      <c r="G378" s="473" t="s">
        <v>1115</v>
      </c>
      <c r="H378" s="477">
        <v>325</v>
      </c>
      <c r="I378" s="477">
        <v>36075</v>
      </c>
      <c r="J378" s="473">
        <v>25</v>
      </c>
      <c r="K378" s="473">
        <v>111</v>
      </c>
      <c r="L378" s="477">
        <v>13</v>
      </c>
      <c r="M378" s="477">
        <v>1443</v>
      </c>
      <c r="N378" s="473">
        <v>1</v>
      </c>
      <c r="O378" s="473">
        <v>111</v>
      </c>
      <c r="P378" s="477"/>
      <c r="Q378" s="477"/>
      <c r="R378" s="565"/>
      <c r="S378" s="478"/>
    </row>
    <row r="379" spans="1:19" ht="14.4" customHeight="1" x14ac:dyDescent="0.3">
      <c r="A379" s="472" t="s">
        <v>1043</v>
      </c>
      <c r="B379" s="473" t="s">
        <v>1044</v>
      </c>
      <c r="C379" s="473" t="s">
        <v>427</v>
      </c>
      <c r="D379" s="473" t="s">
        <v>1027</v>
      </c>
      <c r="E379" s="473" t="s">
        <v>1045</v>
      </c>
      <c r="F379" s="473" t="s">
        <v>1116</v>
      </c>
      <c r="G379" s="473" t="s">
        <v>1117</v>
      </c>
      <c r="H379" s="477">
        <v>2</v>
      </c>
      <c r="I379" s="477">
        <v>250</v>
      </c>
      <c r="J379" s="473"/>
      <c r="K379" s="473">
        <v>125</v>
      </c>
      <c r="L379" s="477"/>
      <c r="M379" s="477"/>
      <c r="N379" s="473"/>
      <c r="O379" s="473"/>
      <c r="P379" s="477"/>
      <c r="Q379" s="477"/>
      <c r="R379" s="565"/>
      <c r="S379" s="478"/>
    </row>
    <row r="380" spans="1:19" ht="14.4" customHeight="1" x14ac:dyDescent="0.3">
      <c r="A380" s="472" t="s">
        <v>1043</v>
      </c>
      <c r="B380" s="473" t="s">
        <v>1044</v>
      </c>
      <c r="C380" s="473" t="s">
        <v>427</v>
      </c>
      <c r="D380" s="473" t="s">
        <v>1027</v>
      </c>
      <c r="E380" s="473" t="s">
        <v>1045</v>
      </c>
      <c r="F380" s="473" t="s">
        <v>1116</v>
      </c>
      <c r="G380" s="473" t="s">
        <v>1118</v>
      </c>
      <c r="H380" s="477">
        <v>3</v>
      </c>
      <c r="I380" s="477">
        <v>375</v>
      </c>
      <c r="J380" s="473"/>
      <c r="K380" s="473">
        <v>125</v>
      </c>
      <c r="L380" s="477"/>
      <c r="M380" s="477"/>
      <c r="N380" s="473"/>
      <c r="O380" s="473"/>
      <c r="P380" s="477"/>
      <c r="Q380" s="477"/>
      <c r="R380" s="565"/>
      <c r="S380" s="478"/>
    </row>
    <row r="381" spans="1:19" ht="14.4" customHeight="1" x14ac:dyDescent="0.3">
      <c r="A381" s="472" t="s">
        <v>1043</v>
      </c>
      <c r="B381" s="473" t="s">
        <v>1044</v>
      </c>
      <c r="C381" s="473" t="s">
        <v>427</v>
      </c>
      <c r="D381" s="473" t="s">
        <v>1027</v>
      </c>
      <c r="E381" s="473" t="s">
        <v>1045</v>
      </c>
      <c r="F381" s="473" t="s">
        <v>1121</v>
      </c>
      <c r="G381" s="473"/>
      <c r="H381" s="477">
        <v>9</v>
      </c>
      <c r="I381" s="477">
        <v>11547</v>
      </c>
      <c r="J381" s="473"/>
      <c r="K381" s="473">
        <v>1283</v>
      </c>
      <c r="L381" s="477"/>
      <c r="M381" s="477"/>
      <c r="N381" s="473"/>
      <c r="O381" s="473"/>
      <c r="P381" s="477"/>
      <c r="Q381" s="477"/>
      <c r="R381" s="565"/>
      <c r="S381" s="478"/>
    </row>
    <row r="382" spans="1:19" ht="14.4" customHeight="1" x14ac:dyDescent="0.3">
      <c r="A382" s="472" t="s">
        <v>1043</v>
      </c>
      <c r="B382" s="473" t="s">
        <v>1044</v>
      </c>
      <c r="C382" s="473" t="s">
        <v>427</v>
      </c>
      <c r="D382" s="473" t="s">
        <v>1027</v>
      </c>
      <c r="E382" s="473" t="s">
        <v>1045</v>
      </c>
      <c r="F382" s="473" t="s">
        <v>1121</v>
      </c>
      <c r="G382" s="473" t="s">
        <v>1122</v>
      </c>
      <c r="H382" s="477">
        <v>7</v>
      </c>
      <c r="I382" s="477">
        <v>8981</v>
      </c>
      <c r="J382" s="473">
        <v>6.9891050583657588</v>
      </c>
      <c r="K382" s="473">
        <v>1283</v>
      </c>
      <c r="L382" s="477">
        <v>1</v>
      </c>
      <c r="M382" s="477">
        <v>1285</v>
      </c>
      <c r="N382" s="473">
        <v>1</v>
      </c>
      <c r="O382" s="473">
        <v>1285</v>
      </c>
      <c r="P382" s="477"/>
      <c r="Q382" s="477"/>
      <c r="R382" s="565"/>
      <c r="S382" s="478"/>
    </row>
    <row r="383" spans="1:19" ht="14.4" customHeight="1" x14ac:dyDescent="0.3">
      <c r="A383" s="472" t="s">
        <v>1043</v>
      </c>
      <c r="B383" s="473" t="s">
        <v>1044</v>
      </c>
      <c r="C383" s="473" t="s">
        <v>427</v>
      </c>
      <c r="D383" s="473" t="s">
        <v>1027</v>
      </c>
      <c r="E383" s="473" t="s">
        <v>1045</v>
      </c>
      <c r="F383" s="473" t="s">
        <v>1123</v>
      </c>
      <c r="G383" s="473" t="s">
        <v>1124</v>
      </c>
      <c r="H383" s="477">
        <v>552</v>
      </c>
      <c r="I383" s="477">
        <v>251712</v>
      </c>
      <c r="J383" s="473">
        <v>27.6</v>
      </c>
      <c r="K383" s="473">
        <v>456</v>
      </c>
      <c r="L383" s="477">
        <v>20</v>
      </c>
      <c r="M383" s="477">
        <v>9120</v>
      </c>
      <c r="N383" s="473">
        <v>1</v>
      </c>
      <c r="O383" s="473">
        <v>456</v>
      </c>
      <c r="P383" s="477"/>
      <c r="Q383" s="477"/>
      <c r="R383" s="565"/>
      <c r="S383" s="478"/>
    </row>
    <row r="384" spans="1:19" ht="14.4" customHeight="1" x14ac:dyDescent="0.3">
      <c r="A384" s="472" t="s">
        <v>1043</v>
      </c>
      <c r="B384" s="473" t="s">
        <v>1044</v>
      </c>
      <c r="C384" s="473" t="s">
        <v>427</v>
      </c>
      <c r="D384" s="473" t="s">
        <v>1027</v>
      </c>
      <c r="E384" s="473" t="s">
        <v>1045</v>
      </c>
      <c r="F384" s="473" t="s">
        <v>1125</v>
      </c>
      <c r="G384" s="473" t="s">
        <v>1126</v>
      </c>
      <c r="H384" s="477">
        <v>3010</v>
      </c>
      <c r="I384" s="477">
        <v>174580</v>
      </c>
      <c r="J384" s="473">
        <v>25.083333333333332</v>
      </c>
      <c r="K384" s="473">
        <v>58</v>
      </c>
      <c r="L384" s="477">
        <v>120</v>
      </c>
      <c r="M384" s="477">
        <v>6960</v>
      </c>
      <c r="N384" s="473">
        <v>1</v>
      </c>
      <c r="O384" s="473">
        <v>58</v>
      </c>
      <c r="P384" s="477"/>
      <c r="Q384" s="477"/>
      <c r="R384" s="565"/>
      <c r="S384" s="478"/>
    </row>
    <row r="385" spans="1:19" ht="14.4" customHeight="1" x14ac:dyDescent="0.3">
      <c r="A385" s="472" t="s">
        <v>1043</v>
      </c>
      <c r="B385" s="473" t="s">
        <v>1044</v>
      </c>
      <c r="C385" s="473" t="s">
        <v>427</v>
      </c>
      <c r="D385" s="473" t="s">
        <v>1027</v>
      </c>
      <c r="E385" s="473" t="s">
        <v>1045</v>
      </c>
      <c r="F385" s="473" t="s">
        <v>1127</v>
      </c>
      <c r="G385" s="473" t="s">
        <v>1128</v>
      </c>
      <c r="H385" s="477">
        <v>40</v>
      </c>
      <c r="I385" s="477">
        <v>86920</v>
      </c>
      <c r="J385" s="473"/>
      <c r="K385" s="473">
        <v>2173</v>
      </c>
      <c r="L385" s="477"/>
      <c r="M385" s="477"/>
      <c r="N385" s="473"/>
      <c r="O385" s="473"/>
      <c r="P385" s="477"/>
      <c r="Q385" s="477"/>
      <c r="R385" s="565"/>
      <c r="S385" s="478"/>
    </row>
    <row r="386" spans="1:19" ht="14.4" customHeight="1" x14ac:dyDescent="0.3">
      <c r="A386" s="472" t="s">
        <v>1043</v>
      </c>
      <c r="B386" s="473" t="s">
        <v>1044</v>
      </c>
      <c r="C386" s="473" t="s">
        <v>427</v>
      </c>
      <c r="D386" s="473" t="s">
        <v>1027</v>
      </c>
      <c r="E386" s="473" t="s">
        <v>1045</v>
      </c>
      <c r="F386" s="473" t="s">
        <v>1134</v>
      </c>
      <c r="G386" s="473" t="s">
        <v>1135</v>
      </c>
      <c r="H386" s="477">
        <v>1617</v>
      </c>
      <c r="I386" s="477">
        <v>282975</v>
      </c>
      <c r="J386" s="473">
        <v>12.367788461538462</v>
      </c>
      <c r="K386" s="473">
        <v>175</v>
      </c>
      <c r="L386" s="477">
        <v>130</v>
      </c>
      <c r="M386" s="477">
        <v>22880</v>
      </c>
      <c r="N386" s="473">
        <v>1</v>
      </c>
      <c r="O386" s="473">
        <v>176</v>
      </c>
      <c r="P386" s="477"/>
      <c r="Q386" s="477"/>
      <c r="R386" s="565"/>
      <c r="S386" s="478"/>
    </row>
    <row r="387" spans="1:19" ht="14.4" customHeight="1" x14ac:dyDescent="0.3">
      <c r="A387" s="472" t="s">
        <v>1043</v>
      </c>
      <c r="B387" s="473" t="s">
        <v>1044</v>
      </c>
      <c r="C387" s="473" t="s">
        <v>427</v>
      </c>
      <c r="D387" s="473" t="s">
        <v>1027</v>
      </c>
      <c r="E387" s="473" t="s">
        <v>1045</v>
      </c>
      <c r="F387" s="473" t="s">
        <v>1141</v>
      </c>
      <c r="G387" s="473" t="s">
        <v>1142</v>
      </c>
      <c r="H387" s="477">
        <v>82</v>
      </c>
      <c r="I387" s="477">
        <v>13858</v>
      </c>
      <c r="J387" s="473">
        <v>20.379411764705882</v>
      </c>
      <c r="K387" s="473">
        <v>169</v>
      </c>
      <c r="L387" s="477">
        <v>4</v>
      </c>
      <c r="M387" s="477">
        <v>680</v>
      </c>
      <c r="N387" s="473">
        <v>1</v>
      </c>
      <c r="O387" s="473">
        <v>170</v>
      </c>
      <c r="P387" s="477"/>
      <c r="Q387" s="477"/>
      <c r="R387" s="565"/>
      <c r="S387" s="478"/>
    </row>
    <row r="388" spans="1:19" ht="14.4" customHeight="1" x14ac:dyDescent="0.3">
      <c r="A388" s="472" t="s">
        <v>1043</v>
      </c>
      <c r="B388" s="473" t="s">
        <v>1044</v>
      </c>
      <c r="C388" s="473" t="s">
        <v>427</v>
      </c>
      <c r="D388" s="473" t="s">
        <v>1027</v>
      </c>
      <c r="E388" s="473" t="s">
        <v>1045</v>
      </c>
      <c r="F388" s="473" t="s">
        <v>1145</v>
      </c>
      <c r="G388" s="473"/>
      <c r="H388" s="477">
        <v>49</v>
      </c>
      <c r="I388" s="477">
        <v>49539</v>
      </c>
      <c r="J388" s="473">
        <v>2.039649209486166</v>
      </c>
      <c r="K388" s="473">
        <v>1011</v>
      </c>
      <c r="L388" s="477">
        <v>24</v>
      </c>
      <c r="M388" s="477">
        <v>24288</v>
      </c>
      <c r="N388" s="473">
        <v>1</v>
      </c>
      <c r="O388" s="473">
        <v>1012</v>
      </c>
      <c r="P388" s="477"/>
      <c r="Q388" s="477"/>
      <c r="R388" s="565"/>
      <c r="S388" s="478"/>
    </row>
    <row r="389" spans="1:19" ht="14.4" customHeight="1" x14ac:dyDescent="0.3">
      <c r="A389" s="472" t="s">
        <v>1043</v>
      </c>
      <c r="B389" s="473" t="s">
        <v>1044</v>
      </c>
      <c r="C389" s="473" t="s">
        <v>427</v>
      </c>
      <c r="D389" s="473" t="s">
        <v>1027</v>
      </c>
      <c r="E389" s="473" t="s">
        <v>1045</v>
      </c>
      <c r="F389" s="473" t="s">
        <v>1145</v>
      </c>
      <c r="G389" s="473" t="s">
        <v>1146</v>
      </c>
      <c r="H389" s="477">
        <v>44</v>
      </c>
      <c r="I389" s="477">
        <v>44484</v>
      </c>
      <c r="J389" s="473">
        <v>2.1978260869565216</v>
      </c>
      <c r="K389" s="473">
        <v>1011</v>
      </c>
      <c r="L389" s="477">
        <v>20</v>
      </c>
      <c r="M389" s="477">
        <v>20240</v>
      </c>
      <c r="N389" s="473">
        <v>1</v>
      </c>
      <c r="O389" s="473">
        <v>1012</v>
      </c>
      <c r="P389" s="477"/>
      <c r="Q389" s="477"/>
      <c r="R389" s="565"/>
      <c r="S389" s="478"/>
    </row>
    <row r="390" spans="1:19" ht="14.4" customHeight="1" x14ac:dyDescent="0.3">
      <c r="A390" s="472" t="s">
        <v>1043</v>
      </c>
      <c r="B390" s="473" t="s">
        <v>1044</v>
      </c>
      <c r="C390" s="473" t="s">
        <v>427</v>
      </c>
      <c r="D390" s="473" t="s">
        <v>1027</v>
      </c>
      <c r="E390" s="473" t="s">
        <v>1045</v>
      </c>
      <c r="F390" s="473" t="s">
        <v>1149</v>
      </c>
      <c r="G390" s="473"/>
      <c r="H390" s="477">
        <v>46</v>
      </c>
      <c r="I390" s="477">
        <v>105524</v>
      </c>
      <c r="J390" s="473"/>
      <c r="K390" s="473">
        <v>2294</v>
      </c>
      <c r="L390" s="477"/>
      <c r="M390" s="477"/>
      <c r="N390" s="473"/>
      <c r="O390" s="473"/>
      <c r="P390" s="477"/>
      <c r="Q390" s="477"/>
      <c r="R390" s="565"/>
      <c r="S390" s="478"/>
    </row>
    <row r="391" spans="1:19" ht="14.4" customHeight="1" x14ac:dyDescent="0.3">
      <c r="A391" s="472" t="s">
        <v>1043</v>
      </c>
      <c r="B391" s="473" t="s">
        <v>1044</v>
      </c>
      <c r="C391" s="473" t="s">
        <v>427</v>
      </c>
      <c r="D391" s="473" t="s">
        <v>1027</v>
      </c>
      <c r="E391" s="473" t="s">
        <v>1045</v>
      </c>
      <c r="F391" s="473" t="s">
        <v>1149</v>
      </c>
      <c r="G391" s="473" t="s">
        <v>1150</v>
      </c>
      <c r="H391" s="477">
        <v>34</v>
      </c>
      <c r="I391" s="477">
        <v>77996</v>
      </c>
      <c r="J391" s="473">
        <v>4.8507991790534239</v>
      </c>
      <c r="K391" s="473">
        <v>2294</v>
      </c>
      <c r="L391" s="477">
        <v>7</v>
      </c>
      <c r="M391" s="477">
        <v>16079</v>
      </c>
      <c r="N391" s="473">
        <v>1</v>
      </c>
      <c r="O391" s="473">
        <v>2297</v>
      </c>
      <c r="P391" s="477"/>
      <c r="Q391" s="477"/>
      <c r="R391" s="565"/>
      <c r="S391" s="478"/>
    </row>
    <row r="392" spans="1:19" ht="14.4" customHeight="1" x14ac:dyDescent="0.3">
      <c r="A392" s="472" t="s">
        <v>1043</v>
      </c>
      <c r="B392" s="473" t="s">
        <v>1044</v>
      </c>
      <c r="C392" s="473" t="s">
        <v>427</v>
      </c>
      <c r="D392" s="473" t="s">
        <v>1027</v>
      </c>
      <c r="E392" s="473" t="s">
        <v>1045</v>
      </c>
      <c r="F392" s="473" t="s">
        <v>1156</v>
      </c>
      <c r="G392" s="473" t="s">
        <v>1157</v>
      </c>
      <c r="H392" s="477">
        <v>120</v>
      </c>
      <c r="I392" s="477">
        <v>255600</v>
      </c>
      <c r="J392" s="473"/>
      <c r="K392" s="473">
        <v>2130</v>
      </c>
      <c r="L392" s="477"/>
      <c r="M392" s="477"/>
      <c r="N392" s="473"/>
      <c r="O392" s="473"/>
      <c r="P392" s="477"/>
      <c r="Q392" s="477"/>
      <c r="R392" s="565"/>
      <c r="S392" s="478"/>
    </row>
    <row r="393" spans="1:19" ht="14.4" customHeight="1" x14ac:dyDescent="0.3">
      <c r="A393" s="472" t="s">
        <v>1043</v>
      </c>
      <c r="B393" s="473" t="s">
        <v>1044</v>
      </c>
      <c r="C393" s="473" t="s">
        <v>427</v>
      </c>
      <c r="D393" s="473" t="s">
        <v>1027</v>
      </c>
      <c r="E393" s="473" t="s">
        <v>1045</v>
      </c>
      <c r="F393" s="473" t="s">
        <v>1156</v>
      </c>
      <c r="G393" s="473" t="s">
        <v>1158</v>
      </c>
      <c r="H393" s="477">
        <v>66</v>
      </c>
      <c r="I393" s="477">
        <v>140580</v>
      </c>
      <c r="J393" s="473">
        <v>65.969028625058655</v>
      </c>
      <c r="K393" s="473">
        <v>2130</v>
      </c>
      <c r="L393" s="477">
        <v>1</v>
      </c>
      <c r="M393" s="477">
        <v>2131</v>
      </c>
      <c r="N393" s="473">
        <v>1</v>
      </c>
      <c r="O393" s="473">
        <v>2131</v>
      </c>
      <c r="P393" s="477"/>
      <c r="Q393" s="477"/>
      <c r="R393" s="565"/>
      <c r="S393" s="478"/>
    </row>
    <row r="394" spans="1:19" ht="14.4" customHeight="1" x14ac:dyDescent="0.3">
      <c r="A394" s="472" t="s">
        <v>1043</v>
      </c>
      <c r="B394" s="473" t="s">
        <v>1044</v>
      </c>
      <c r="C394" s="473" t="s">
        <v>427</v>
      </c>
      <c r="D394" s="473" t="s">
        <v>1027</v>
      </c>
      <c r="E394" s="473" t="s">
        <v>1045</v>
      </c>
      <c r="F394" s="473" t="s">
        <v>1165</v>
      </c>
      <c r="G394" s="473" t="s">
        <v>1051</v>
      </c>
      <c r="H394" s="477">
        <v>2</v>
      </c>
      <c r="I394" s="477">
        <v>74</v>
      </c>
      <c r="J394" s="473"/>
      <c r="K394" s="473">
        <v>37</v>
      </c>
      <c r="L394" s="477"/>
      <c r="M394" s="477"/>
      <c r="N394" s="473"/>
      <c r="O394" s="473"/>
      <c r="P394" s="477"/>
      <c r="Q394" s="477"/>
      <c r="R394" s="565"/>
      <c r="S394" s="478"/>
    </row>
    <row r="395" spans="1:19" ht="14.4" customHeight="1" x14ac:dyDescent="0.3">
      <c r="A395" s="472" t="s">
        <v>1043</v>
      </c>
      <c r="B395" s="473" t="s">
        <v>1044</v>
      </c>
      <c r="C395" s="473" t="s">
        <v>427</v>
      </c>
      <c r="D395" s="473" t="s">
        <v>1027</v>
      </c>
      <c r="E395" s="473" t="s">
        <v>1045</v>
      </c>
      <c r="F395" s="473" t="s">
        <v>1166</v>
      </c>
      <c r="G395" s="473" t="s">
        <v>1167</v>
      </c>
      <c r="H395" s="477">
        <v>1</v>
      </c>
      <c r="I395" s="477">
        <v>5216</v>
      </c>
      <c r="J395" s="473"/>
      <c r="K395" s="473">
        <v>5216</v>
      </c>
      <c r="L395" s="477"/>
      <c r="M395" s="477"/>
      <c r="N395" s="473"/>
      <c r="O395" s="473"/>
      <c r="P395" s="477"/>
      <c r="Q395" s="477"/>
      <c r="R395" s="565"/>
      <c r="S395" s="478"/>
    </row>
    <row r="396" spans="1:19" ht="14.4" customHeight="1" x14ac:dyDescent="0.3">
      <c r="A396" s="472" t="s">
        <v>1043</v>
      </c>
      <c r="B396" s="473" t="s">
        <v>1044</v>
      </c>
      <c r="C396" s="473" t="s">
        <v>427</v>
      </c>
      <c r="D396" s="473" t="s">
        <v>1027</v>
      </c>
      <c r="E396" s="473" t="s">
        <v>1045</v>
      </c>
      <c r="F396" s="473" t="s">
        <v>1168</v>
      </c>
      <c r="G396" s="473" t="s">
        <v>1170</v>
      </c>
      <c r="H396" s="477">
        <v>1</v>
      </c>
      <c r="I396" s="477">
        <v>1055</v>
      </c>
      <c r="J396" s="473"/>
      <c r="K396" s="473">
        <v>1055</v>
      </c>
      <c r="L396" s="477"/>
      <c r="M396" s="477"/>
      <c r="N396" s="473"/>
      <c r="O396" s="473"/>
      <c r="P396" s="477"/>
      <c r="Q396" s="477"/>
      <c r="R396" s="565"/>
      <c r="S396" s="478"/>
    </row>
    <row r="397" spans="1:19" ht="14.4" customHeight="1" x14ac:dyDescent="0.3">
      <c r="A397" s="472" t="s">
        <v>1043</v>
      </c>
      <c r="B397" s="473" t="s">
        <v>1044</v>
      </c>
      <c r="C397" s="473" t="s">
        <v>427</v>
      </c>
      <c r="D397" s="473" t="s">
        <v>1027</v>
      </c>
      <c r="E397" s="473" t="s">
        <v>1045</v>
      </c>
      <c r="F397" s="473" t="s">
        <v>1171</v>
      </c>
      <c r="G397" s="473" t="s">
        <v>1172</v>
      </c>
      <c r="H397" s="477">
        <v>34</v>
      </c>
      <c r="I397" s="477">
        <v>9792</v>
      </c>
      <c r="J397" s="473"/>
      <c r="K397" s="473">
        <v>288</v>
      </c>
      <c r="L397" s="477"/>
      <c r="M397" s="477"/>
      <c r="N397" s="473"/>
      <c r="O397" s="473"/>
      <c r="P397" s="477"/>
      <c r="Q397" s="477"/>
      <c r="R397" s="565"/>
      <c r="S397" s="478"/>
    </row>
    <row r="398" spans="1:19" ht="14.4" customHeight="1" x14ac:dyDescent="0.3">
      <c r="A398" s="472" t="s">
        <v>1043</v>
      </c>
      <c r="B398" s="473" t="s">
        <v>1044</v>
      </c>
      <c r="C398" s="473" t="s">
        <v>427</v>
      </c>
      <c r="D398" s="473" t="s">
        <v>1027</v>
      </c>
      <c r="E398" s="473" t="s">
        <v>1045</v>
      </c>
      <c r="F398" s="473" t="s">
        <v>1181</v>
      </c>
      <c r="G398" s="473" t="s">
        <v>1183</v>
      </c>
      <c r="H398" s="477">
        <v>23</v>
      </c>
      <c r="I398" s="477">
        <v>0</v>
      </c>
      <c r="J398" s="473"/>
      <c r="K398" s="473">
        <v>0</v>
      </c>
      <c r="L398" s="477"/>
      <c r="M398" s="477"/>
      <c r="N398" s="473"/>
      <c r="O398" s="473"/>
      <c r="P398" s="477"/>
      <c r="Q398" s="477"/>
      <c r="R398" s="565"/>
      <c r="S398" s="478"/>
    </row>
    <row r="399" spans="1:19" ht="14.4" customHeight="1" x14ac:dyDescent="0.3">
      <c r="A399" s="472" t="s">
        <v>1043</v>
      </c>
      <c r="B399" s="473" t="s">
        <v>1044</v>
      </c>
      <c r="C399" s="473" t="s">
        <v>427</v>
      </c>
      <c r="D399" s="473" t="s">
        <v>1027</v>
      </c>
      <c r="E399" s="473" t="s">
        <v>1045</v>
      </c>
      <c r="F399" s="473" t="s">
        <v>1187</v>
      </c>
      <c r="G399" s="473" t="s">
        <v>1188</v>
      </c>
      <c r="H399" s="477"/>
      <c r="I399" s="477"/>
      <c r="J399" s="473"/>
      <c r="K399" s="473"/>
      <c r="L399" s="477"/>
      <c r="M399" s="477"/>
      <c r="N399" s="473"/>
      <c r="O399" s="473"/>
      <c r="P399" s="477">
        <v>21</v>
      </c>
      <c r="Q399" s="477">
        <v>100359</v>
      </c>
      <c r="R399" s="565"/>
      <c r="S399" s="478">
        <v>4779</v>
      </c>
    </row>
    <row r="400" spans="1:19" ht="14.4" customHeight="1" x14ac:dyDescent="0.3">
      <c r="A400" s="472" t="s">
        <v>1043</v>
      </c>
      <c r="B400" s="473" t="s">
        <v>1044</v>
      </c>
      <c r="C400" s="473" t="s">
        <v>427</v>
      </c>
      <c r="D400" s="473" t="s">
        <v>1028</v>
      </c>
      <c r="E400" s="473" t="s">
        <v>1045</v>
      </c>
      <c r="F400" s="473" t="s">
        <v>1054</v>
      </c>
      <c r="G400" s="473" t="s">
        <v>1055</v>
      </c>
      <c r="H400" s="477">
        <v>1</v>
      </c>
      <c r="I400" s="477">
        <v>189</v>
      </c>
      <c r="J400" s="473"/>
      <c r="K400" s="473">
        <v>189</v>
      </c>
      <c r="L400" s="477"/>
      <c r="M400" s="477"/>
      <c r="N400" s="473"/>
      <c r="O400" s="473"/>
      <c r="P400" s="477"/>
      <c r="Q400" s="477"/>
      <c r="R400" s="565"/>
      <c r="S400" s="478"/>
    </row>
    <row r="401" spans="1:19" ht="14.4" customHeight="1" x14ac:dyDescent="0.3">
      <c r="A401" s="472" t="s">
        <v>1043</v>
      </c>
      <c r="B401" s="473" t="s">
        <v>1044</v>
      </c>
      <c r="C401" s="473" t="s">
        <v>427</v>
      </c>
      <c r="D401" s="473" t="s">
        <v>1028</v>
      </c>
      <c r="E401" s="473" t="s">
        <v>1045</v>
      </c>
      <c r="F401" s="473" t="s">
        <v>1096</v>
      </c>
      <c r="G401" s="473" t="s">
        <v>1097</v>
      </c>
      <c r="H401" s="477">
        <v>1</v>
      </c>
      <c r="I401" s="477">
        <v>304</v>
      </c>
      <c r="J401" s="473"/>
      <c r="K401" s="473">
        <v>304</v>
      </c>
      <c r="L401" s="477"/>
      <c r="M401" s="477"/>
      <c r="N401" s="473"/>
      <c r="O401" s="473"/>
      <c r="P401" s="477"/>
      <c r="Q401" s="477"/>
      <c r="R401" s="565"/>
      <c r="S401" s="478"/>
    </row>
    <row r="402" spans="1:19" ht="14.4" customHeight="1" x14ac:dyDescent="0.3">
      <c r="A402" s="472" t="s">
        <v>1043</v>
      </c>
      <c r="B402" s="473" t="s">
        <v>1044</v>
      </c>
      <c r="C402" s="473" t="s">
        <v>427</v>
      </c>
      <c r="D402" s="473" t="s">
        <v>1028</v>
      </c>
      <c r="E402" s="473" t="s">
        <v>1045</v>
      </c>
      <c r="F402" s="473" t="s">
        <v>1105</v>
      </c>
      <c r="G402" s="473" t="s">
        <v>1106</v>
      </c>
      <c r="H402" s="477">
        <v>1</v>
      </c>
      <c r="I402" s="477">
        <v>370</v>
      </c>
      <c r="J402" s="473"/>
      <c r="K402" s="473">
        <v>370</v>
      </c>
      <c r="L402" s="477"/>
      <c r="M402" s="477"/>
      <c r="N402" s="473"/>
      <c r="O402" s="473"/>
      <c r="P402" s="477"/>
      <c r="Q402" s="477"/>
      <c r="R402" s="565"/>
      <c r="S402" s="478"/>
    </row>
    <row r="403" spans="1:19" ht="14.4" customHeight="1" x14ac:dyDescent="0.3">
      <c r="A403" s="472" t="s">
        <v>1043</v>
      </c>
      <c r="B403" s="473" t="s">
        <v>1044</v>
      </c>
      <c r="C403" s="473" t="s">
        <v>427</v>
      </c>
      <c r="D403" s="473" t="s">
        <v>1028</v>
      </c>
      <c r="E403" s="473" t="s">
        <v>1045</v>
      </c>
      <c r="F403" s="473" t="s">
        <v>1134</v>
      </c>
      <c r="G403" s="473" t="s">
        <v>1135</v>
      </c>
      <c r="H403" s="477">
        <v>24</v>
      </c>
      <c r="I403" s="477">
        <v>4200</v>
      </c>
      <c r="J403" s="473"/>
      <c r="K403" s="473">
        <v>175</v>
      </c>
      <c r="L403" s="477"/>
      <c r="M403" s="477"/>
      <c r="N403" s="473"/>
      <c r="O403" s="473"/>
      <c r="P403" s="477"/>
      <c r="Q403" s="477"/>
      <c r="R403" s="565"/>
      <c r="S403" s="478"/>
    </row>
    <row r="404" spans="1:19" ht="14.4" customHeight="1" x14ac:dyDescent="0.3">
      <c r="A404" s="472" t="s">
        <v>1043</v>
      </c>
      <c r="B404" s="473" t="s">
        <v>1044</v>
      </c>
      <c r="C404" s="473" t="s">
        <v>427</v>
      </c>
      <c r="D404" s="473" t="s">
        <v>1028</v>
      </c>
      <c r="E404" s="473" t="s">
        <v>1045</v>
      </c>
      <c r="F404" s="473" t="s">
        <v>1141</v>
      </c>
      <c r="G404" s="473" t="s">
        <v>1142</v>
      </c>
      <c r="H404" s="477">
        <v>1</v>
      </c>
      <c r="I404" s="477">
        <v>169</v>
      </c>
      <c r="J404" s="473"/>
      <c r="K404" s="473">
        <v>169</v>
      </c>
      <c r="L404" s="477"/>
      <c r="M404" s="477"/>
      <c r="N404" s="473"/>
      <c r="O404" s="473"/>
      <c r="P404" s="477"/>
      <c r="Q404" s="477"/>
      <c r="R404" s="565"/>
      <c r="S404" s="478"/>
    </row>
    <row r="405" spans="1:19" ht="14.4" customHeight="1" x14ac:dyDescent="0.3">
      <c r="A405" s="472" t="s">
        <v>1043</v>
      </c>
      <c r="B405" s="473" t="s">
        <v>1044</v>
      </c>
      <c r="C405" s="473" t="s">
        <v>427</v>
      </c>
      <c r="D405" s="473" t="s">
        <v>1028</v>
      </c>
      <c r="E405" s="473" t="s">
        <v>1045</v>
      </c>
      <c r="F405" s="473" t="s">
        <v>1161</v>
      </c>
      <c r="G405" s="473" t="s">
        <v>1162</v>
      </c>
      <c r="H405" s="477">
        <v>1</v>
      </c>
      <c r="I405" s="477">
        <v>423</v>
      </c>
      <c r="J405" s="473"/>
      <c r="K405" s="473">
        <v>423</v>
      </c>
      <c r="L405" s="477"/>
      <c r="M405" s="477"/>
      <c r="N405" s="473"/>
      <c r="O405" s="473"/>
      <c r="P405" s="477"/>
      <c r="Q405" s="477"/>
      <c r="R405" s="565"/>
      <c r="S405" s="478"/>
    </row>
    <row r="406" spans="1:19" ht="14.4" customHeight="1" x14ac:dyDescent="0.3">
      <c r="A406" s="472" t="s">
        <v>1043</v>
      </c>
      <c r="B406" s="473" t="s">
        <v>1044</v>
      </c>
      <c r="C406" s="473" t="s">
        <v>427</v>
      </c>
      <c r="D406" s="473" t="s">
        <v>1028</v>
      </c>
      <c r="E406" s="473" t="s">
        <v>1045</v>
      </c>
      <c r="F406" s="473" t="s">
        <v>1173</v>
      </c>
      <c r="G406" s="473" t="s">
        <v>1175</v>
      </c>
      <c r="H406" s="477">
        <v>1</v>
      </c>
      <c r="I406" s="477">
        <v>1096</v>
      </c>
      <c r="J406" s="473"/>
      <c r="K406" s="473">
        <v>1096</v>
      </c>
      <c r="L406" s="477"/>
      <c r="M406" s="477"/>
      <c r="N406" s="473"/>
      <c r="O406" s="473"/>
      <c r="P406" s="477"/>
      <c r="Q406" s="477"/>
      <c r="R406" s="565"/>
      <c r="S406" s="478"/>
    </row>
    <row r="407" spans="1:19" ht="14.4" customHeight="1" x14ac:dyDescent="0.3">
      <c r="A407" s="472" t="s">
        <v>1043</v>
      </c>
      <c r="B407" s="473" t="s">
        <v>1044</v>
      </c>
      <c r="C407" s="473" t="s">
        <v>427</v>
      </c>
      <c r="D407" s="473" t="s">
        <v>1029</v>
      </c>
      <c r="E407" s="473" t="s">
        <v>1045</v>
      </c>
      <c r="F407" s="473" t="s">
        <v>1050</v>
      </c>
      <c r="G407" s="473" t="s">
        <v>1051</v>
      </c>
      <c r="H407" s="477">
        <v>18</v>
      </c>
      <c r="I407" s="477">
        <v>1044</v>
      </c>
      <c r="J407" s="473"/>
      <c r="K407" s="473">
        <v>58</v>
      </c>
      <c r="L407" s="477"/>
      <c r="M407" s="477"/>
      <c r="N407" s="473"/>
      <c r="O407" s="473"/>
      <c r="P407" s="477"/>
      <c r="Q407" s="477"/>
      <c r="R407" s="565"/>
      <c r="S407" s="478"/>
    </row>
    <row r="408" spans="1:19" ht="14.4" customHeight="1" x14ac:dyDescent="0.3">
      <c r="A408" s="472" t="s">
        <v>1043</v>
      </c>
      <c r="B408" s="473" t="s">
        <v>1044</v>
      </c>
      <c r="C408" s="473" t="s">
        <v>427</v>
      </c>
      <c r="D408" s="473" t="s">
        <v>1029</v>
      </c>
      <c r="E408" s="473" t="s">
        <v>1045</v>
      </c>
      <c r="F408" s="473" t="s">
        <v>1052</v>
      </c>
      <c r="G408" s="473" t="s">
        <v>1053</v>
      </c>
      <c r="H408" s="477">
        <v>2</v>
      </c>
      <c r="I408" s="477">
        <v>262</v>
      </c>
      <c r="J408" s="473"/>
      <c r="K408" s="473">
        <v>131</v>
      </c>
      <c r="L408" s="477"/>
      <c r="M408" s="477"/>
      <c r="N408" s="473"/>
      <c r="O408" s="473"/>
      <c r="P408" s="477"/>
      <c r="Q408" s="477"/>
      <c r="R408" s="565"/>
      <c r="S408" s="478"/>
    </row>
    <row r="409" spans="1:19" ht="14.4" customHeight="1" x14ac:dyDescent="0.3">
      <c r="A409" s="472" t="s">
        <v>1043</v>
      </c>
      <c r="B409" s="473" t="s">
        <v>1044</v>
      </c>
      <c r="C409" s="473" t="s">
        <v>427</v>
      </c>
      <c r="D409" s="473" t="s">
        <v>1029</v>
      </c>
      <c r="E409" s="473" t="s">
        <v>1045</v>
      </c>
      <c r="F409" s="473" t="s">
        <v>1066</v>
      </c>
      <c r="G409" s="473" t="s">
        <v>1067</v>
      </c>
      <c r="H409" s="477">
        <v>5</v>
      </c>
      <c r="I409" s="477">
        <v>1745</v>
      </c>
      <c r="J409" s="473"/>
      <c r="K409" s="473">
        <v>349</v>
      </c>
      <c r="L409" s="477"/>
      <c r="M409" s="477"/>
      <c r="N409" s="473"/>
      <c r="O409" s="473"/>
      <c r="P409" s="477"/>
      <c r="Q409" s="477"/>
      <c r="R409" s="565"/>
      <c r="S409" s="478"/>
    </row>
    <row r="410" spans="1:19" ht="14.4" customHeight="1" x14ac:dyDescent="0.3">
      <c r="A410" s="472" t="s">
        <v>1043</v>
      </c>
      <c r="B410" s="473" t="s">
        <v>1044</v>
      </c>
      <c r="C410" s="473" t="s">
        <v>427</v>
      </c>
      <c r="D410" s="473" t="s">
        <v>1029</v>
      </c>
      <c r="E410" s="473" t="s">
        <v>1045</v>
      </c>
      <c r="F410" s="473" t="s">
        <v>1096</v>
      </c>
      <c r="G410" s="473" t="s">
        <v>1097</v>
      </c>
      <c r="H410" s="477">
        <v>6</v>
      </c>
      <c r="I410" s="477">
        <v>1824</v>
      </c>
      <c r="J410" s="473"/>
      <c r="K410" s="473">
        <v>304</v>
      </c>
      <c r="L410" s="477"/>
      <c r="M410" s="477"/>
      <c r="N410" s="473"/>
      <c r="O410" s="473"/>
      <c r="P410" s="477"/>
      <c r="Q410" s="477"/>
      <c r="R410" s="565"/>
      <c r="S410" s="478"/>
    </row>
    <row r="411" spans="1:19" ht="14.4" customHeight="1" x14ac:dyDescent="0.3">
      <c r="A411" s="472" t="s">
        <v>1043</v>
      </c>
      <c r="B411" s="473" t="s">
        <v>1044</v>
      </c>
      <c r="C411" s="473" t="s">
        <v>427</v>
      </c>
      <c r="D411" s="473" t="s">
        <v>1029</v>
      </c>
      <c r="E411" s="473" t="s">
        <v>1045</v>
      </c>
      <c r="F411" s="473" t="s">
        <v>1101</v>
      </c>
      <c r="G411" s="473" t="s">
        <v>1102</v>
      </c>
      <c r="H411" s="477">
        <v>30</v>
      </c>
      <c r="I411" s="477">
        <v>14820</v>
      </c>
      <c r="J411" s="473"/>
      <c r="K411" s="473">
        <v>494</v>
      </c>
      <c r="L411" s="477"/>
      <c r="M411" s="477"/>
      <c r="N411" s="473"/>
      <c r="O411" s="473"/>
      <c r="P411" s="477"/>
      <c r="Q411" s="477"/>
      <c r="R411" s="565"/>
      <c r="S411" s="478"/>
    </row>
    <row r="412" spans="1:19" ht="14.4" customHeight="1" x14ac:dyDescent="0.3">
      <c r="A412" s="472" t="s">
        <v>1043</v>
      </c>
      <c r="B412" s="473" t="s">
        <v>1044</v>
      </c>
      <c r="C412" s="473" t="s">
        <v>427</v>
      </c>
      <c r="D412" s="473" t="s">
        <v>1029</v>
      </c>
      <c r="E412" s="473" t="s">
        <v>1045</v>
      </c>
      <c r="F412" s="473" t="s">
        <v>1105</v>
      </c>
      <c r="G412" s="473" t="s">
        <v>1106</v>
      </c>
      <c r="H412" s="477">
        <v>27</v>
      </c>
      <c r="I412" s="477">
        <v>9990</v>
      </c>
      <c r="J412" s="473"/>
      <c r="K412" s="473">
        <v>370</v>
      </c>
      <c r="L412" s="477"/>
      <c r="M412" s="477"/>
      <c r="N412" s="473"/>
      <c r="O412" s="473"/>
      <c r="P412" s="477"/>
      <c r="Q412" s="477"/>
      <c r="R412" s="565"/>
      <c r="S412" s="478"/>
    </row>
    <row r="413" spans="1:19" ht="14.4" customHeight="1" x14ac:dyDescent="0.3">
      <c r="A413" s="472" t="s">
        <v>1043</v>
      </c>
      <c r="B413" s="473" t="s">
        <v>1044</v>
      </c>
      <c r="C413" s="473" t="s">
        <v>427</v>
      </c>
      <c r="D413" s="473" t="s">
        <v>1029</v>
      </c>
      <c r="E413" s="473" t="s">
        <v>1045</v>
      </c>
      <c r="F413" s="473" t="s">
        <v>1107</v>
      </c>
      <c r="G413" s="473" t="s">
        <v>1108</v>
      </c>
      <c r="H413" s="477">
        <v>2</v>
      </c>
      <c r="I413" s="477">
        <v>6210</v>
      </c>
      <c r="J413" s="473"/>
      <c r="K413" s="473">
        <v>3105</v>
      </c>
      <c r="L413" s="477"/>
      <c r="M413" s="477"/>
      <c r="N413" s="473"/>
      <c r="O413" s="473"/>
      <c r="P413" s="477"/>
      <c r="Q413" s="477"/>
      <c r="R413" s="565"/>
      <c r="S413" s="478"/>
    </row>
    <row r="414" spans="1:19" ht="14.4" customHeight="1" x14ac:dyDescent="0.3">
      <c r="A414" s="472" t="s">
        <v>1043</v>
      </c>
      <c r="B414" s="473" t="s">
        <v>1044</v>
      </c>
      <c r="C414" s="473" t="s">
        <v>427</v>
      </c>
      <c r="D414" s="473" t="s">
        <v>1029</v>
      </c>
      <c r="E414" s="473" t="s">
        <v>1045</v>
      </c>
      <c r="F414" s="473" t="s">
        <v>1114</v>
      </c>
      <c r="G414" s="473" t="s">
        <v>1115</v>
      </c>
      <c r="H414" s="477">
        <v>9</v>
      </c>
      <c r="I414" s="477">
        <v>999</v>
      </c>
      <c r="J414" s="473"/>
      <c r="K414" s="473">
        <v>111</v>
      </c>
      <c r="L414" s="477"/>
      <c r="M414" s="477"/>
      <c r="N414" s="473"/>
      <c r="O414" s="473"/>
      <c r="P414" s="477"/>
      <c r="Q414" s="477"/>
      <c r="R414" s="565"/>
      <c r="S414" s="478"/>
    </row>
    <row r="415" spans="1:19" ht="14.4" customHeight="1" x14ac:dyDescent="0.3">
      <c r="A415" s="472" t="s">
        <v>1043</v>
      </c>
      <c r="B415" s="473" t="s">
        <v>1044</v>
      </c>
      <c r="C415" s="473" t="s">
        <v>427</v>
      </c>
      <c r="D415" s="473" t="s">
        <v>1029</v>
      </c>
      <c r="E415" s="473" t="s">
        <v>1045</v>
      </c>
      <c r="F415" s="473" t="s">
        <v>1119</v>
      </c>
      <c r="G415" s="473" t="s">
        <v>1120</v>
      </c>
      <c r="H415" s="477">
        <v>1</v>
      </c>
      <c r="I415" s="477">
        <v>495</v>
      </c>
      <c r="J415" s="473"/>
      <c r="K415" s="473">
        <v>495</v>
      </c>
      <c r="L415" s="477"/>
      <c r="M415" s="477"/>
      <c r="N415" s="473"/>
      <c r="O415" s="473"/>
      <c r="P415" s="477"/>
      <c r="Q415" s="477"/>
      <c r="R415" s="565"/>
      <c r="S415" s="478"/>
    </row>
    <row r="416" spans="1:19" ht="14.4" customHeight="1" x14ac:dyDescent="0.3">
      <c r="A416" s="472" t="s">
        <v>1043</v>
      </c>
      <c r="B416" s="473" t="s">
        <v>1044</v>
      </c>
      <c r="C416" s="473" t="s">
        <v>427</v>
      </c>
      <c r="D416" s="473" t="s">
        <v>1029</v>
      </c>
      <c r="E416" s="473" t="s">
        <v>1045</v>
      </c>
      <c r="F416" s="473" t="s">
        <v>1123</v>
      </c>
      <c r="G416" s="473" t="s">
        <v>1124</v>
      </c>
      <c r="H416" s="477">
        <v>11</v>
      </c>
      <c r="I416" s="477">
        <v>5016</v>
      </c>
      <c r="J416" s="473"/>
      <c r="K416" s="473">
        <v>456</v>
      </c>
      <c r="L416" s="477"/>
      <c r="M416" s="477"/>
      <c r="N416" s="473"/>
      <c r="O416" s="473"/>
      <c r="P416" s="477"/>
      <c r="Q416" s="477"/>
      <c r="R416" s="565"/>
      <c r="S416" s="478"/>
    </row>
    <row r="417" spans="1:19" ht="14.4" customHeight="1" x14ac:dyDescent="0.3">
      <c r="A417" s="472" t="s">
        <v>1043</v>
      </c>
      <c r="B417" s="473" t="s">
        <v>1044</v>
      </c>
      <c r="C417" s="473" t="s">
        <v>427</v>
      </c>
      <c r="D417" s="473" t="s">
        <v>1029</v>
      </c>
      <c r="E417" s="473" t="s">
        <v>1045</v>
      </c>
      <c r="F417" s="473" t="s">
        <v>1125</v>
      </c>
      <c r="G417" s="473" t="s">
        <v>1126</v>
      </c>
      <c r="H417" s="477">
        <v>78</v>
      </c>
      <c r="I417" s="477">
        <v>4524</v>
      </c>
      <c r="J417" s="473"/>
      <c r="K417" s="473">
        <v>58</v>
      </c>
      <c r="L417" s="477"/>
      <c r="M417" s="477"/>
      <c r="N417" s="473"/>
      <c r="O417" s="473"/>
      <c r="P417" s="477"/>
      <c r="Q417" s="477"/>
      <c r="R417" s="565"/>
      <c r="S417" s="478"/>
    </row>
    <row r="418" spans="1:19" ht="14.4" customHeight="1" x14ac:dyDescent="0.3">
      <c r="A418" s="472" t="s">
        <v>1043</v>
      </c>
      <c r="B418" s="473" t="s">
        <v>1044</v>
      </c>
      <c r="C418" s="473" t="s">
        <v>427</v>
      </c>
      <c r="D418" s="473" t="s">
        <v>1029</v>
      </c>
      <c r="E418" s="473" t="s">
        <v>1045</v>
      </c>
      <c r="F418" s="473" t="s">
        <v>1134</v>
      </c>
      <c r="G418" s="473" t="s">
        <v>1135</v>
      </c>
      <c r="H418" s="477">
        <v>25</v>
      </c>
      <c r="I418" s="477">
        <v>4375</v>
      </c>
      <c r="J418" s="473"/>
      <c r="K418" s="473">
        <v>175</v>
      </c>
      <c r="L418" s="477"/>
      <c r="M418" s="477"/>
      <c r="N418" s="473"/>
      <c r="O418" s="473"/>
      <c r="P418" s="477"/>
      <c r="Q418" s="477"/>
      <c r="R418" s="565"/>
      <c r="S418" s="478"/>
    </row>
    <row r="419" spans="1:19" ht="14.4" customHeight="1" x14ac:dyDescent="0.3">
      <c r="A419" s="472" t="s">
        <v>1043</v>
      </c>
      <c r="B419" s="473" t="s">
        <v>1044</v>
      </c>
      <c r="C419" s="473" t="s">
        <v>427</v>
      </c>
      <c r="D419" s="473" t="s">
        <v>1030</v>
      </c>
      <c r="E419" s="473" t="s">
        <v>1045</v>
      </c>
      <c r="F419" s="473" t="s">
        <v>1046</v>
      </c>
      <c r="G419" s="473" t="s">
        <v>1047</v>
      </c>
      <c r="H419" s="477">
        <v>1</v>
      </c>
      <c r="I419" s="477">
        <v>2226</v>
      </c>
      <c r="J419" s="473"/>
      <c r="K419" s="473">
        <v>2226</v>
      </c>
      <c r="L419" s="477"/>
      <c r="M419" s="477"/>
      <c r="N419" s="473"/>
      <c r="O419" s="473"/>
      <c r="P419" s="477"/>
      <c r="Q419" s="477"/>
      <c r="R419" s="565"/>
      <c r="S419" s="478"/>
    </row>
    <row r="420" spans="1:19" ht="14.4" customHeight="1" x14ac:dyDescent="0.3">
      <c r="A420" s="472" t="s">
        <v>1043</v>
      </c>
      <c r="B420" s="473" t="s">
        <v>1044</v>
      </c>
      <c r="C420" s="473" t="s">
        <v>427</v>
      </c>
      <c r="D420" s="473" t="s">
        <v>1030</v>
      </c>
      <c r="E420" s="473" t="s">
        <v>1045</v>
      </c>
      <c r="F420" s="473" t="s">
        <v>1050</v>
      </c>
      <c r="G420" s="473" t="s">
        <v>1051</v>
      </c>
      <c r="H420" s="477">
        <v>12</v>
      </c>
      <c r="I420" s="477">
        <v>696</v>
      </c>
      <c r="J420" s="473">
        <v>1.5</v>
      </c>
      <c r="K420" s="473">
        <v>58</v>
      </c>
      <c r="L420" s="477">
        <v>8</v>
      </c>
      <c r="M420" s="477">
        <v>464</v>
      </c>
      <c r="N420" s="473">
        <v>1</v>
      </c>
      <c r="O420" s="473">
        <v>58</v>
      </c>
      <c r="P420" s="477"/>
      <c r="Q420" s="477"/>
      <c r="R420" s="565"/>
      <c r="S420" s="478"/>
    </row>
    <row r="421" spans="1:19" ht="14.4" customHeight="1" x14ac:dyDescent="0.3">
      <c r="A421" s="472" t="s">
        <v>1043</v>
      </c>
      <c r="B421" s="473" t="s">
        <v>1044</v>
      </c>
      <c r="C421" s="473" t="s">
        <v>427</v>
      </c>
      <c r="D421" s="473" t="s">
        <v>1030</v>
      </c>
      <c r="E421" s="473" t="s">
        <v>1045</v>
      </c>
      <c r="F421" s="473" t="s">
        <v>1052</v>
      </c>
      <c r="G421" s="473" t="s">
        <v>1053</v>
      </c>
      <c r="H421" s="477">
        <v>2</v>
      </c>
      <c r="I421" s="477">
        <v>262</v>
      </c>
      <c r="J421" s="473">
        <v>1</v>
      </c>
      <c r="K421" s="473">
        <v>131</v>
      </c>
      <c r="L421" s="477">
        <v>2</v>
      </c>
      <c r="M421" s="477">
        <v>262</v>
      </c>
      <c r="N421" s="473">
        <v>1</v>
      </c>
      <c r="O421" s="473">
        <v>131</v>
      </c>
      <c r="P421" s="477"/>
      <c r="Q421" s="477"/>
      <c r="R421" s="565"/>
      <c r="S421" s="478"/>
    </row>
    <row r="422" spans="1:19" ht="14.4" customHeight="1" x14ac:dyDescent="0.3">
      <c r="A422" s="472" t="s">
        <v>1043</v>
      </c>
      <c r="B422" s="473" t="s">
        <v>1044</v>
      </c>
      <c r="C422" s="473" t="s">
        <v>427</v>
      </c>
      <c r="D422" s="473" t="s">
        <v>1030</v>
      </c>
      <c r="E422" s="473" t="s">
        <v>1045</v>
      </c>
      <c r="F422" s="473" t="s">
        <v>1054</v>
      </c>
      <c r="G422" s="473" t="s">
        <v>1055</v>
      </c>
      <c r="H422" s="477">
        <v>1</v>
      </c>
      <c r="I422" s="477">
        <v>189</v>
      </c>
      <c r="J422" s="473"/>
      <c r="K422" s="473">
        <v>189</v>
      </c>
      <c r="L422" s="477"/>
      <c r="M422" s="477"/>
      <c r="N422" s="473"/>
      <c r="O422" s="473"/>
      <c r="P422" s="477"/>
      <c r="Q422" s="477"/>
      <c r="R422" s="565"/>
      <c r="S422" s="478"/>
    </row>
    <row r="423" spans="1:19" ht="14.4" customHeight="1" x14ac:dyDescent="0.3">
      <c r="A423" s="472" t="s">
        <v>1043</v>
      </c>
      <c r="B423" s="473" t="s">
        <v>1044</v>
      </c>
      <c r="C423" s="473" t="s">
        <v>427</v>
      </c>
      <c r="D423" s="473" t="s">
        <v>1030</v>
      </c>
      <c r="E423" s="473" t="s">
        <v>1045</v>
      </c>
      <c r="F423" s="473" t="s">
        <v>1058</v>
      </c>
      <c r="G423" s="473" t="s">
        <v>1059</v>
      </c>
      <c r="H423" s="477">
        <v>2</v>
      </c>
      <c r="I423" s="477">
        <v>358</v>
      </c>
      <c r="J423" s="473"/>
      <c r="K423" s="473">
        <v>179</v>
      </c>
      <c r="L423" s="477"/>
      <c r="M423" s="477"/>
      <c r="N423" s="473"/>
      <c r="O423" s="473"/>
      <c r="P423" s="477"/>
      <c r="Q423" s="477"/>
      <c r="R423" s="565"/>
      <c r="S423" s="478"/>
    </row>
    <row r="424" spans="1:19" ht="14.4" customHeight="1" x14ac:dyDescent="0.3">
      <c r="A424" s="472" t="s">
        <v>1043</v>
      </c>
      <c r="B424" s="473" t="s">
        <v>1044</v>
      </c>
      <c r="C424" s="473" t="s">
        <v>427</v>
      </c>
      <c r="D424" s="473" t="s">
        <v>1030</v>
      </c>
      <c r="E424" s="473" t="s">
        <v>1045</v>
      </c>
      <c r="F424" s="473" t="s">
        <v>1062</v>
      </c>
      <c r="G424" s="473" t="s">
        <v>1063</v>
      </c>
      <c r="H424" s="477"/>
      <c r="I424" s="477"/>
      <c r="J424" s="473"/>
      <c r="K424" s="473"/>
      <c r="L424" s="477">
        <v>3</v>
      </c>
      <c r="M424" s="477">
        <v>1008</v>
      </c>
      <c r="N424" s="473">
        <v>1</v>
      </c>
      <c r="O424" s="473">
        <v>336</v>
      </c>
      <c r="P424" s="477"/>
      <c r="Q424" s="477"/>
      <c r="R424" s="565"/>
      <c r="S424" s="478"/>
    </row>
    <row r="425" spans="1:19" ht="14.4" customHeight="1" x14ac:dyDescent="0.3">
      <c r="A425" s="472" t="s">
        <v>1043</v>
      </c>
      <c r="B425" s="473" t="s">
        <v>1044</v>
      </c>
      <c r="C425" s="473" t="s">
        <v>427</v>
      </c>
      <c r="D425" s="473" t="s">
        <v>1030</v>
      </c>
      <c r="E425" s="473" t="s">
        <v>1045</v>
      </c>
      <c r="F425" s="473" t="s">
        <v>1064</v>
      </c>
      <c r="G425" s="473" t="s">
        <v>1065</v>
      </c>
      <c r="H425" s="477">
        <v>1</v>
      </c>
      <c r="I425" s="477">
        <v>458</v>
      </c>
      <c r="J425" s="473"/>
      <c r="K425" s="473">
        <v>458</v>
      </c>
      <c r="L425" s="477"/>
      <c r="M425" s="477"/>
      <c r="N425" s="473"/>
      <c r="O425" s="473"/>
      <c r="P425" s="477"/>
      <c r="Q425" s="477"/>
      <c r="R425" s="565"/>
      <c r="S425" s="478"/>
    </row>
    <row r="426" spans="1:19" ht="14.4" customHeight="1" x14ac:dyDescent="0.3">
      <c r="A426" s="472" t="s">
        <v>1043</v>
      </c>
      <c r="B426" s="473" t="s">
        <v>1044</v>
      </c>
      <c r="C426" s="473" t="s">
        <v>427</v>
      </c>
      <c r="D426" s="473" t="s">
        <v>1030</v>
      </c>
      <c r="E426" s="473" t="s">
        <v>1045</v>
      </c>
      <c r="F426" s="473" t="s">
        <v>1066</v>
      </c>
      <c r="G426" s="473" t="s">
        <v>1067</v>
      </c>
      <c r="H426" s="477">
        <v>12</v>
      </c>
      <c r="I426" s="477">
        <v>4188</v>
      </c>
      <c r="J426" s="473"/>
      <c r="K426" s="473">
        <v>349</v>
      </c>
      <c r="L426" s="477"/>
      <c r="M426" s="477"/>
      <c r="N426" s="473"/>
      <c r="O426" s="473"/>
      <c r="P426" s="477"/>
      <c r="Q426" s="477"/>
      <c r="R426" s="565"/>
      <c r="S426" s="478"/>
    </row>
    <row r="427" spans="1:19" ht="14.4" customHeight="1" x14ac:dyDescent="0.3">
      <c r="A427" s="472" t="s">
        <v>1043</v>
      </c>
      <c r="B427" s="473" t="s">
        <v>1044</v>
      </c>
      <c r="C427" s="473" t="s">
        <v>427</v>
      </c>
      <c r="D427" s="473" t="s">
        <v>1030</v>
      </c>
      <c r="E427" s="473" t="s">
        <v>1045</v>
      </c>
      <c r="F427" s="473" t="s">
        <v>1081</v>
      </c>
      <c r="G427" s="473" t="s">
        <v>1082</v>
      </c>
      <c r="H427" s="477">
        <v>4</v>
      </c>
      <c r="I427" s="477">
        <v>196</v>
      </c>
      <c r="J427" s="473">
        <v>4</v>
      </c>
      <c r="K427" s="473">
        <v>49</v>
      </c>
      <c r="L427" s="477">
        <v>1</v>
      </c>
      <c r="M427" s="477">
        <v>49</v>
      </c>
      <c r="N427" s="473">
        <v>1</v>
      </c>
      <c r="O427" s="473">
        <v>49</v>
      </c>
      <c r="P427" s="477"/>
      <c r="Q427" s="477"/>
      <c r="R427" s="565"/>
      <c r="S427" s="478"/>
    </row>
    <row r="428" spans="1:19" ht="14.4" customHeight="1" x14ac:dyDescent="0.3">
      <c r="A428" s="472" t="s">
        <v>1043</v>
      </c>
      <c r="B428" s="473" t="s">
        <v>1044</v>
      </c>
      <c r="C428" s="473" t="s">
        <v>427</v>
      </c>
      <c r="D428" s="473" t="s">
        <v>1030</v>
      </c>
      <c r="E428" s="473" t="s">
        <v>1045</v>
      </c>
      <c r="F428" s="473" t="s">
        <v>1083</v>
      </c>
      <c r="G428" s="473" t="s">
        <v>1085</v>
      </c>
      <c r="H428" s="477">
        <v>3</v>
      </c>
      <c r="I428" s="477">
        <v>1161</v>
      </c>
      <c r="J428" s="473"/>
      <c r="K428" s="473">
        <v>387</v>
      </c>
      <c r="L428" s="477"/>
      <c r="M428" s="477"/>
      <c r="N428" s="473"/>
      <c r="O428" s="473"/>
      <c r="P428" s="477"/>
      <c r="Q428" s="477"/>
      <c r="R428" s="565"/>
      <c r="S428" s="478"/>
    </row>
    <row r="429" spans="1:19" ht="14.4" customHeight="1" x14ac:dyDescent="0.3">
      <c r="A429" s="472" t="s">
        <v>1043</v>
      </c>
      <c r="B429" s="473" t="s">
        <v>1044</v>
      </c>
      <c r="C429" s="473" t="s">
        <v>427</v>
      </c>
      <c r="D429" s="473" t="s">
        <v>1030</v>
      </c>
      <c r="E429" s="473" t="s">
        <v>1045</v>
      </c>
      <c r="F429" s="473" t="s">
        <v>1086</v>
      </c>
      <c r="G429" s="473" t="s">
        <v>1088</v>
      </c>
      <c r="H429" s="477">
        <v>6</v>
      </c>
      <c r="I429" s="477">
        <v>228</v>
      </c>
      <c r="J429" s="473"/>
      <c r="K429" s="473">
        <v>38</v>
      </c>
      <c r="L429" s="477"/>
      <c r="M429" s="477"/>
      <c r="N429" s="473"/>
      <c r="O429" s="473"/>
      <c r="P429" s="477"/>
      <c r="Q429" s="477"/>
      <c r="R429" s="565"/>
      <c r="S429" s="478"/>
    </row>
    <row r="430" spans="1:19" ht="14.4" customHeight="1" x14ac:dyDescent="0.3">
      <c r="A430" s="472" t="s">
        <v>1043</v>
      </c>
      <c r="B430" s="473" t="s">
        <v>1044</v>
      </c>
      <c r="C430" s="473" t="s">
        <v>427</v>
      </c>
      <c r="D430" s="473" t="s">
        <v>1030</v>
      </c>
      <c r="E430" s="473" t="s">
        <v>1045</v>
      </c>
      <c r="F430" s="473" t="s">
        <v>1091</v>
      </c>
      <c r="G430" s="473" t="s">
        <v>1092</v>
      </c>
      <c r="H430" s="477"/>
      <c r="I430" s="477"/>
      <c r="J430" s="473"/>
      <c r="K430" s="473"/>
      <c r="L430" s="477">
        <v>8</v>
      </c>
      <c r="M430" s="477">
        <v>5640</v>
      </c>
      <c r="N430" s="473">
        <v>1</v>
      </c>
      <c r="O430" s="473">
        <v>705</v>
      </c>
      <c r="P430" s="477"/>
      <c r="Q430" s="477"/>
      <c r="R430" s="565"/>
      <c r="S430" s="478"/>
    </row>
    <row r="431" spans="1:19" ht="14.4" customHeight="1" x14ac:dyDescent="0.3">
      <c r="A431" s="472" t="s">
        <v>1043</v>
      </c>
      <c r="B431" s="473" t="s">
        <v>1044</v>
      </c>
      <c r="C431" s="473" t="s">
        <v>427</v>
      </c>
      <c r="D431" s="473" t="s">
        <v>1030</v>
      </c>
      <c r="E431" s="473" t="s">
        <v>1045</v>
      </c>
      <c r="F431" s="473" t="s">
        <v>1091</v>
      </c>
      <c r="G431" s="473" t="s">
        <v>1093</v>
      </c>
      <c r="H431" s="477">
        <v>31</v>
      </c>
      <c r="I431" s="477">
        <v>21824</v>
      </c>
      <c r="J431" s="473"/>
      <c r="K431" s="473">
        <v>704</v>
      </c>
      <c r="L431" s="477"/>
      <c r="M431" s="477"/>
      <c r="N431" s="473"/>
      <c r="O431" s="473"/>
      <c r="P431" s="477"/>
      <c r="Q431" s="477"/>
      <c r="R431" s="565"/>
      <c r="S431" s="478"/>
    </row>
    <row r="432" spans="1:19" ht="14.4" customHeight="1" x14ac:dyDescent="0.3">
      <c r="A432" s="472" t="s">
        <v>1043</v>
      </c>
      <c r="B432" s="473" t="s">
        <v>1044</v>
      </c>
      <c r="C432" s="473" t="s">
        <v>427</v>
      </c>
      <c r="D432" s="473" t="s">
        <v>1030</v>
      </c>
      <c r="E432" s="473" t="s">
        <v>1045</v>
      </c>
      <c r="F432" s="473" t="s">
        <v>1096</v>
      </c>
      <c r="G432" s="473" t="s">
        <v>1097</v>
      </c>
      <c r="H432" s="477">
        <v>2</v>
      </c>
      <c r="I432" s="477">
        <v>608</v>
      </c>
      <c r="J432" s="473">
        <v>0.49836065573770494</v>
      </c>
      <c r="K432" s="473">
        <v>304</v>
      </c>
      <c r="L432" s="477">
        <v>4</v>
      </c>
      <c r="M432" s="477">
        <v>1220</v>
      </c>
      <c r="N432" s="473">
        <v>1</v>
      </c>
      <c r="O432" s="473">
        <v>305</v>
      </c>
      <c r="P432" s="477"/>
      <c r="Q432" s="477"/>
      <c r="R432" s="565"/>
      <c r="S432" s="478"/>
    </row>
    <row r="433" spans="1:19" ht="14.4" customHeight="1" x14ac:dyDescent="0.3">
      <c r="A433" s="472" t="s">
        <v>1043</v>
      </c>
      <c r="B433" s="473" t="s">
        <v>1044</v>
      </c>
      <c r="C433" s="473" t="s">
        <v>427</v>
      </c>
      <c r="D433" s="473" t="s">
        <v>1030</v>
      </c>
      <c r="E433" s="473" t="s">
        <v>1045</v>
      </c>
      <c r="F433" s="473" t="s">
        <v>1098</v>
      </c>
      <c r="G433" s="473" t="s">
        <v>1099</v>
      </c>
      <c r="H433" s="477"/>
      <c r="I433" s="477"/>
      <c r="J433" s="473"/>
      <c r="K433" s="473"/>
      <c r="L433" s="477">
        <v>4</v>
      </c>
      <c r="M433" s="477">
        <v>14848</v>
      </c>
      <c r="N433" s="473">
        <v>1</v>
      </c>
      <c r="O433" s="473">
        <v>3712</v>
      </c>
      <c r="P433" s="477"/>
      <c r="Q433" s="477"/>
      <c r="R433" s="565"/>
      <c r="S433" s="478"/>
    </row>
    <row r="434" spans="1:19" ht="14.4" customHeight="1" x14ac:dyDescent="0.3">
      <c r="A434" s="472" t="s">
        <v>1043</v>
      </c>
      <c r="B434" s="473" t="s">
        <v>1044</v>
      </c>
      <c r="C434" s="473" t="s">
        <v>427</v>
      </c>
      <c r="D434" s="473" t="s">
        <v>1030</v>
      </c>
      <c r="E434" s="473" t="s">
        <v>1045</v>
      </c>
      <c r="F434" s="473" t="s">
        <v>1098</v>
      </c>
      <c r="G434" s="473" t="s">
        <v>1100</v>
      </c>
      <c r="H434" s="477">
        <v>1</v>
      </c>
      <c r="I434" s="477">
        <v>3707</v>
      </c>
      <c r="J434" s="473"/>
      <c r="K434" s="473">
        <v>3707</v>
      </c>
      <c r="L434" s="477"/>
      <c r="M434" s="477"/>
      <c r="N434" s="473"/>
      <c r="O434" s="473"/>
      <c r="P434" s="477"/>
      <c r="Q434" s="477"/>
      <c r="R434" s="565"/>
      <c r="S434" s="478"/>
    </row>
    <row r="435" spans="1:19" ht="14.4" customHeight="1" x14ac:dyDescent="0.3">
      <c r="A435" s="472" t="s">
        <v>1043</v>
      </c>
      <c r="B435" s="473" t="s">
        <v>1044</v>
      </c>
      <c r="C435" s="473" t="s">
        <v>427</v>
      </c>
      <c r="D435" s="473" t="s">
        <v>1030</v>
      </c>
      <c r="E435" s="473" t="s">
        <v>1045</v>
      </c>
      <c r="F435" s="473" t="s">
        <v>1101</v>
      </c>
      <c r="G435" s="473" t="s">
        <v>1102</v>
      </c>
      <c r="H435" s="477">
        <v>6</v>
      </c>
      <c r="I435" s="477">
        <v>2964</v>
      </c>
      <c r="J435" s="473">
        <v>6</v>
      </c>
      <c r="K435" s="473">
        <v>494</v>
      </c>
      <c r="L435" s="477">
        <v>1</v>
      </c>
      <c r="M435" s="477">
        <v>494</v>
      </c>
      <c r="N435" s="473">
        <v>1</v>
      </c>
      <c r="O435" s="473">
        <v>494</v>
      </c>
      <c r="P435" s="477"/>
      <c r="Q435" s="477"/>
      <c r="R435" s="565"/>
      <c r="S435" s="478"/>
    </row>
    <row r="436" spans="1:19" ht="14.4" customHeight="1" x14ac:dyDescent="0.3">
      <c r="A436" s="472" t="s">
        <v>1043</v>
      </c>
      <c r="B436" s="473" t="s">
        <v>1044</v>
      </c>
      <c r="C436" s="473" t="s">
        <v>427</v>
      </c>
      <c r="D436" s="473" t="s">
        <v>1030</v>
      </c>
      <c r="E436" s="473" t="s">
        <v>1045</v>
      </c>
      <c r="F436" s="473" t="s">
        <v>1103</v>
      </c>
      <c r="G436" s="473" t="s">
        <v>1104</v>
      </c>
      <c r="H436" s="477">
        <v>1</v>
      </c>
      <c r="I436" s="477">
        <v>6571</v>
      </c>
      <c r="J436" s="473"/>
      <c r="K436" s="473">
        <v>6571</v>
      </c>
      <c r="L436" s="477"/>
      <c r="M436" s="477"/>
      <c r="N436" s="473"/>
      <c r="O436" s="473"/>
      <c r="P436" s="477"/>
      <c r="Q436" s="477"/>
      <c r="R436" s="565"/>
      <c r="S436" s="478"/>
    </row>
    <row r="437" spans="1:19" ht="14.4" customHeight="1" x14ac:dyDescent="0.3">
      <c r="A437" s="472" t="s">
        <v>1043</v>
      </c>
      <c r="B437" s="473" t="s">
        <v>1044</v>
      </c>
      <c r="C437" s="473" t="s">
        <v>427</v>
      </c>
      <c r="D437" s="473" t="s">
        <v>1030</v>
      </c>
      <c r="E437" s="473" t="s">
        <v>1045</v>
      </c>
      <c r="F437" s="473" t="s">
        <v>1105</v>
      </c>
      <c r="G437" s="473" t="s">
        <v>1106</v>
      </c>
      <c r="H437" s="477">
        <v>7</v>
      </c>
      <c r="I437" s="477">
        <v>2590</v>
      </c>
      <c r="J437" s="473">
        <v>1.4</v>
      </c>
      <c r="K437" s="473">
        <v>370</v>
      </c>
      <c r="L437" s="477">
        <v>5</v>
      </c>
      <c r="M437" s="477">
        <v>1850</v>
      </c>
      <c r="N437" s="473">
        <v>1</v>
      </c>
      <c r="O437" s="473">
        <v>370</v>
      </c>
      <c r="P437" s="477"/>
      <c r="Q437" s="477"/>
      <c r="R437" s="565"/>
      <c r="S437" s="478"/>
    </row>
    <row r="438" spans="1:19" ht="14.4" customHeight="1" x14ac:dyDescent="0.3">
      <c r="A438" s="472" t="s">
        <v>1043</v>
      </c>
      <c r="B438" s="473" t="s">
        <v>1044</v>
      </c>
      <c r="C438" s="473" t="s">
        <v>427</v>
      </c>
      <c r="D438" s="473" t="s">
        <v>1030</v>
      </c>
      <c r="E438" s="473" t="s">
        <v>1045</v>
      </c>
      <c r="F438" s="473" t="s">
        <v>1114</v>
      </c>
      <c r="G438" s="473" t="s">
        <v>1115</v>
      </c>
      <c r="H438" s="477"/>
      <c r="I438" s="477"/>
      <c r="J438" s="473"/>
      <c r="K438" s="473"/>
      <c r="L438" s="477">
        <v>5</v>
      </c>
      <c r="M438" s="477">
        <v>555</v>
      </c>
      <c r="N438" s="473">
        <v>1</v>
      </c>
      <c r="O438" s="473">
        <v>111</v>
      </c>
      <c r="P438" s="477"/>
      <c r="Q438" s="477"/>
      <c r="R438" s="565"/>
      <c r="S438" s="478"/>
    </row>
    <row r="439" spans="1:19" ht="14.4" customHeight="1" x14ac:dyDescent="0.3">
      <c r="A439" s="472" t="s">
        <v>1043</v>
      </c>
      <c r="B439" s="473" t="s">
        <v>1044</v>
      </c>
      <c r="C439" s="473" t="s">
        <v>427</v>
      </c>
      <c r="D439" s="473" t="s">
        <v>1030</v>
      </c>
      <c r="E439" s="473" t="s">
        <v>1045</v>
      </c>
      <c r="F439" s="473" t="s">
        <v>1119</v>
      </c>
      <c r="G439" s="473" t="s">
        <v>1120</v>
      </c>
      <c r="H439" s="477">
        <v>6</v>
      </c>
      <c r="I439" s="477">
        <v>2970</v>
      </c>
      <c r="J439" s="473"/>
      <c r="K439" s="473">
        <v>495</v>
      </c>
      <c r="L439" s="477"/>
      <c r="M439" s="477"/>
      <c r="N439" s="473"/>
      <c r="O439" s="473"/>
      <c r="P439" s="477"/>
      <c r="Q439" s="477"/>
      <c r="R439" s="565"/>
      <c r="S439" s="478"/>
    </row>
    <row r="440" spans="1:19" ht="14.4" customHeight="1" x14ac:dyDescent="0.3">
      <c r="A440" s="472" t="s">
        <v>1043</v>
      </c>
      <c r="B440" s="473" t="s">
        <v>1044</v>
      </c>
      <c r="C440" s="473" t="s">
        <v>427</v>
      </c>
      <c r="D440" s="473" t="s">
        <v>1030</v>
      </c>
      <c r="E440" s="473" t="s">
        <v>1045</v>
      </c>
      <c r="F440" s="473" t="s">
        <v>1123</v>
      </c>
      <c r="G440" s="473" t="s">
        <v>1124</v>
      </c>
      <c r="H440" s="477">
        <v>3</v>
      </c>
      <c r="I440" s="477">
        <v>1368</v>
      </c>
      <c r="J440" s="473">
        <v>1.5</v>
      </c>
      <c r="K440" s="473">
        <v>456</v>
      </c>
      <c r="L440" s="477">
        <v>2</v>
      </c>
      <c r="M440" s="477">
        <v>912</v>
      </c>
      <c r="N440" s="473">
        <v>1</v>
      </c>
      <c r="O440" s="473">
        <v>456</v>
      </c>
      <c r="P440" s="477"/>
      <c r="Q440" s="477"/>
      <c r="R440" s="565"/>
      <c r="S440" s="478"/>
    </row>
    <row r="441" spans="1:19" ht="14.4" customHeight="1" x14ac:dyDescent="0.3">
      <c r="A441" s="472" t="s">
        <v>1043</v>
      </c>
      <c r="B441" s="473" t="s">
        <v>1044</v>
      </c>
      <c r="C441" s="473" t="s">
        <v>427</v>
      </c>
      <c r="D441" s="473" t="s">
        <v>1030</v>
      </c>
      <c r="E441" s="473" t="s">
        <v>1045</v>
      </c>
      <c r="F441" s="473" t="s">
        <v>1134</v>
      </c>
      <c r="G441" s="473" t="s">
        <v>1135</v>
      </c>
      <c r="H441" s="477">
        <v>90</v>
      </c>
      <c r="I441" s="477">
        <v>15750</v>
      </c>
      <c r="J441" s="473">
        <v>1.0405655391120507</v>
      </c>
      <c r="K441" s="473">
        <v>175</v>
      </c>
      <c r="L441" s="477">
        <v>86</v>
      </c>
      <c r="M441" s="477">
        <v>15136</v>
      </c>
      <c r="N441" s="473">
        <v>1</v>
      </c>
      <c r="O441" s="473">
        <v>176</v>
      </c>
      <c r="P441" s="477"/>
      <c r="Q441" s="477"/>
      <c r="R441" s="565"/>
      <c r="S441" s="478"/>
    </row>
    <row r="442" spans="1:19" ht="14.4" customHeight="1" x14ac:dyDescent="0.3">
      <c r="A442" s="472" t="s">
        <v>1043</v>
      </c>
      <c r="B442" s="473" t="s">
        <v>1044</v>
      </c>
      <c r="C442" s="473" t="s">
        <v>427</v>
      </c>
      <c r="D442" s="473" t="s">
        <v>1030</v>
      </c>
      <c r="E442" s="473" t="s">
        <v>1045</v>
      </c>
      <c r="F442" s="473" t="s">
        <v>1136</v>
      </c>
      <c r="G442" s="473" t="s">
        <v>1137</v>
      </c>
      <c r="H442" s="477">
        <v>90</v>
      </c>
      <c r="I442" s="477">
        <v>7650</v>
      </c>
      <c r="J442" s="473">
        <v>4.5</v>
      </c>
      <c r="K442" s="473">
        <v>85</v>
      </c>
      <c r="L442" s="477">
        <v>20</v>
      </c>
      <c r="M442" s="477">
        <v>1700</v>
      </c>
      <c r="N442" s="473">
        <v>1</v>
      </c>
      <c r="O442" s="473">
        <v>85</v>
      </c>
      <c r="P442" s="477"/>
      <c r="Q442" s="477"/>
      <c r="R442" s="565"/>
      <c r="S442" s="478"/>
    </row>
    <row r="443" spans="1:19" ht="14.4" customHeight="1" x14ac:dyDescent="0.3">
      <c r="A443" s="472" t="s">
        <v>1043</v>
      </c>
      <c r="B443" s="473" t="s">
        <v>1044</v>
      </c>
      <c r="C443" s="473" t="s">
        <v>427</v>
      </c>
      <c r="D443" s="473" t="s">
        <v>1030</v>
      </c>
      <c r="E443" s="473" t="s">
        <v>1045</v>
      </c>
      <c r="F443" s="473" t="s">
        <v>1141</v>
      </c>
      <c r="G443" s="473" t="s">
        <v>1142</v>
      </c>
      <c r="H443" s="477">
        <v>2</v>
      </c>
      <c r="I443" s="477">
        <v>338</v>
      </c>
      <c r="J443" s="473">
        <v>0.99411764705882355</v>
      </c>
      <c r="K443" s="473">
        <v>169</v>
      </c>
      <c r="L443" s="477">
        <v>2</v>
      </c>
      <c r="M443" s="477">
        <v>340</v>
      </c>
      <c r="N443" s="473">
        <v>1</v>
      </c>
      <c r="O443" s="473">
        <v>170</v>
      </c>
      <c r="P443" s="477"/>
      <c r="Q443" s="477"/>
      <c r="R443" s="565"/>
      <c r="S443" s="478"/>
    </row>
    <row r="444" spans="1:19" ht="14.4" customHeight="1" x14ac:dyDescent="0.3">
      <c r="A444" s="472" t="s">
        <v>1043</v>
      </c>
      <c r="B444" s="473" t="s">
        <v>1044</v>
      </c>
      <c r="C444" s="473" t="s">
        <v>427</v>
      </c>
      <c r="D444" s="473" t="s">
        <v>1030</v>
      </c>
      <c r="E444" s="473" t="s">
        <v>1045</v>
      </c>
      <c r="F444" s="473" t="s">
        <v>1143</v>
      </c>
      <c r="G444" s="473" t="s">
        <v>1144</v>
      </c>
      <c r="H444" s="477">
        <v>6</v>
      </c>
      <c r="I444" s="477">
        <v>174</v>
      </c>
      <c r="J444" s="473"/>
      <c r="K444" s="473">
        <v>29</v>
      </c>
      <c r="L444" s="477"/>
      <c r="M444" s="477"/>
      <c r="N444" s="473"/>
      <c r="O444" s="473"/>
      <c r="P444" s="477"/>
      <c r="Q444" s="477"/>
      <c r="R444" s="565"/>
      <c r="S444" s="478"/>
    </row>
    <row r="445" spans="1:19" ht="14.4" customHeight="1" x14ac:dyDescent="0.3">
      <c r="A445" s="472" t="s">
        <v>1043</v>
      </c>
      <c r="B445" s="473" t="s">
        <v>1044</v>
      </c>
      <c r="C445" s="473" t="s">
        <v>427</v>
      </c>
      <c r="D445" s="473" t="s">
        <v>1030</v>
      </c>
      <c r="E445" s="473" t="s">
        <v>1045</v>
      </c>
      <c r="F445" s="473" t="s">
        <v>1147</v>
      </c>
      <c r="G445" s="473" t="s">
        <v>1148</v>
      </c>
      <c r="H445" s="477">
        <v>3</v>
      </c>
      <c r="I445" s="477">
        <v>528</v>
      </c>
      <c r="J445" s="473">
        <v>3</v>
      </c>
      <c r="K445" s="473">
        <v>176</v>
      </c>
      <c r="L445" s="477">
        <v>1</v>
      </c>
      <c r="M445" s="477">
        <v>176</v>
      </c>
      <c r="N445" s="473">
        <v>1</v>
      </c>
      <c r="O445" s="473">
        <v>176</v>
      </c>
      <c r="P445" s="477"/>
      <c r="Q445" s="477"/>
      <c r="R445" s="565"/>
      <c r="S445" s="478"/>
    </row>
    <row r="446" spans="1:19" ht="14.4" customHeight="1" x14ac:dyDescent="0.3">
      <c r="A446" s="472" t="s">
        <v>1043</v>
      </c>
      <c r="B446" s="473" t="s">
        <v>1044</v>
      </c>
      <c r="C446" s="473" t="s">
        <v>427</v>
      </c>
      <c r="D446" s="473" t="s">
        <v>1030</v>
      </c>
      <c r="E446" s="473" t="s">
        <v>1045</v>
      </c>
      <c r="F446" s="473" t="s">
        <v>1154</v>
      </c>
      <c r="G446" s="473" t="s">
        <v>1155</v>
      </c>
      <c r="H446" s="477">
        <v>36</v>
      </c>
      <c r="I446" s="477">
        <v>9468</v>
      </c>
      <c r="J446" s="473">
        <v>3.9848484848484849</v>
      </c>
      <c r="K446" s="473">
        <v>263</v>
      </c>
      <c r="L446" s="477">
        <v>9</v>
      </c>
      <c r="M446" s="477">
        <v>2376</v>
      </c>
      <c r="N446" s="473">
        <v>1</v>
      </c>
      <c r="O446" s="473">
        <v>264</v>
      </c>
      <c r="P446" s="477"/>
      <c r="Q446" s="477"/>
      <c r="R446" s="565"/>
      <c r="S446" s="478"/>
    </row>
    <row r="447" spans="1:19" ht="14.4" customHeight="1" x14ac:dyDescent="0.3">
      <c r="A447" s="472" t="s">
        <v>1043</v>
      </c>
      <c r="B447" s="473" t="s">
        <v>1044</v>
      </c>
      <c r="C447" s="473" t="s">
        <v>427</v>
      </c>
      <c r="D447" s="473" t="s">
        <v>1030</v>
      </c>
      <c r="E447" s="473" t="s">
        <v>1045</v>
      </c>
      <c r="F447" s="473" t="s">
        <v>1161</v>
      </c>
      <c r="G447" s="473" t="s">
        <v>1162</v>
      </c>
      <c r="H447" s="477">
        <v>2</v>
      </c>
      <c r="I447" s="477">
        <v>846</v>
      </c>
      <c r="J447" s="473">
        <v>0.49882075471698112</v>
      </c>
      <c r="K447" s="473">
        <v>423</v>
      </c>
      <c r="L447" s="477">
        <v>4</v>
      </c>
      <c r="M447" s="477">
        <v>1696</v>
      </c>
      <c r="N447" s="473">
        <v>1</v>
      </c>
      <c r="O447" s="473">
        <v>424</v>
      </c>
      <c r="P447" s="477"/>
      <c r="Q447" s="477"/>
      <c r="R447" s="565"/>
      <c r="S447" s="478"/>
    </row>
    <row r="448" spans="1:19" ht="14.4" customHeight="1" x14ac:dyDescent="0.3">
      <c r="A448" s="472" t="s">
        <v>1043</v>
      </c>
      <c r="B448" s="473" t="s">
        <v>1044</v>
      </c>
      <c r="C448" s="473" t="s">
        <v>427</v>
      </c>
      <c r="D448" s="473" t="s">
        <v>1030</v>
      </c>
      <c r="E448" s="473" t="s">
        <v>1045</v>
      </c>
      <c r="F448" s="473" t="s">
        <v>1173</v>
      </c>
      <c r="G448" s="473" t="s">
        <v>1174</v>
      </c>
      <c r="H448" s="477"/>
      <c r="I448" s="477"/>
      <c r="J448" s="473"/>
      <c r="K448" s="473"/>
      <c r="L448" s="477">
        <v>4</v>
      </c>
      <c r="M448" s="477">
        <v>4392</v>
      </c>
      <c r="N448" s="473">
        <v>1</v>
      </c>
      <c r="O448" s="473">
        <v>1098</v>
      </c>
      <c r="P448" s="477"/>
      <c r="Q448" s="477"/>
      <c r="R448" s="565"/>
      <c r="S448" s="478"/>
    </row>
    <row r="449" spans="1:19" ht="14.4" customHeight="1" x14ac:dyDescent="0.3">
      <c r="A449" s="472" t="s">
        <v>1043</v>
      </c>
      <c r="B449" s="473" t="s">
        <v>1044</v>
      </c>
      <c r="C449" s="473" t="s">
        <v>427</v>
      </c>
      <c r="D449" s="473" t="s">
        <v>1030</v>
      </c>
      <c r="E449" s="473" t="s">
        <v>1045</v>
      </c>
      <c r="F449" s="473" t="s">
        <v>1173</v>
      </c>
      <c r="G449" s="473" t="s">
        <v>1175</v>
      </c>
      <c r="H449" s="477">
        <v>1</v>
      </c>
      <c r="I449" s="477">
        <v>1096</v>
      </c>
      <c r="J449" s="473"/>
      <c r="K449" s="473">
        <v>1096</v>
      </c>
      <c r="L449" s="477"/>
      <c r="M449" s="477"/>
      <c r="N449" s="473"/>
      <c r="O449" s="473"/>
      <c r="P449" s="477"/>
      <c r="Q449" s="477"/>
      <c r="R449" s="565"/>
      <c r="S449" s="478"/>
    </row>
    <row r="450" spans="1:19" ht="14.4" customHeight="1" x14ac:dyDescent="0.3">
      <c r="A450" s="472" t="s">
        <v>1043</v>
      </c>
      <c r="B450" s="473" t="s">
        <v>1044</v>
      </c>
      <c r="C450" s="473" t="s">
        <v>427</v>
      </c>
      <c r="D450" s="473" t="s">
        <v>1031</v>
      </c>
      <c r="E450" s="473" t="s">
        <v>1045</v>
      </c>
      <c r="F450" s="473" t="s">
        <v>1050</v>
      </c>
      <c r="G450" s="473" t="s">
        <v>1051</v>
      </c>
      <c r="H450" s="477">
        <v>486</v>
      </c>
      <c r="I450" s="477">
        <v>28188</v>
      </c>
      <c r="J450" s="473">
        <v>60.75</v>
      </c>
      <c r="K450" s="473">
        <v>58</v>
      </c>
      <c r="L450" s="477">
        <v>8</v>
      </c>
      <c r="M450" s="477">
        <v>464</v>
      </c>
      <c r="N450" s="473">
        <v>1</v>
      </c>
      <c r="O450" s="473">
        <v>58</v>
      </c>
      <c r="P450" s="477"/>
      <c r="Q450" s="477"/>
      <c r="R450" s="565"/>
      <c r="S450" s="478"/>
    </row>
    <row r="451" spans="1:19" ht="14.4" customHeight="1" x14ac:dyDescent="0.3">
      <c r="A451" s="472" t="s">
        <v>1043</v>
      </c>
      <c r="B451" s="473" t="s">
        <v>1044</v>
      </c>
      <c r="C451" s="473" t="s">
        <v>427</v>
      </c>
      <c r="D451" s="473" t="s">
        <v>1031</v>
      </c>
      <c r="E451" s="473" t="s">
        <v>1045</v>
      </c>
      <c r="F451" s="473" t="s">
        <v>1052</v>
      </c>
      <c r="G451" s="473" t="s">
        <v>1053</v>
      </c>
      <c r="H451" s="477">
        <v>18</v>
      </c>
      <c r="I451" s="477">
        <v>2358</v>
      </c>
      <c r="J451" s="473">
        <v>9</v>
      </c>
      <c r="K451" s="473">
        <v>131</v>
      </c>
      <c r="L451" s="477">
        <v>2</v>
      </c>
      <c r="M451" s="477">
        <v>262</v>
      </c>
      <c r="N451" s="473">
        <v>1</v>
      </c>
      <c r="O451" s="473">
        <v>131</v>
      </c>
      <c r="P451" s="477"/>
      <c r="Q451" s="477"/>
      <c r="R451" s="565"/>
      <c r="S451" s="478"/>
    </row>
    <row r="452" spans="1:19" ht="14.4" customHeight="1" x14ac:dyDescent="0.3">
      <c r="A452" s="472" t="s">
        <v>1043</v>
      </c>
      <c r="B452" s="473" t="s">
        <v>1044</v>
      </c>
      <c r="C452" s="473" t="s">
        <v>427</v>
      </c>
      <c r="D452" s="473" t="s">
        <v>1031</v>
      </c>
      <c r="E452" s="473" t="s">
        <v>1045</v>
      </c>
      <c r="F452" s="473" t="s">
        <v>1056</v>
      </c>
      <c r="G452" s="473" t="s">
        <v>1057</v>
      </c>
      <c r="H452" s="477">
        <v>2</v>
      </c>
      <c r="I452" s="477">
        <v>814</v>
      </c>
      <c r="J452" s="473"/>
      <c r="K452" s="473">
        <v>407</v>
      </c>
      <c r="L452" s="477"/>
      <c r="M452" s="477"/>
      <c r="N452" s="473"/>
      <c r="O452" s="473"/>
      <c r="P452" s="477"/>
      <c r="Q452" s="477"/>
      <c r="R452" s="565"/>
      <c r="S452" s="478"/>
    </row>
    <row r="453" spans="1:19" ht="14.4" customHeight="1" x14ac:dyDescent="0.3">
      <c r="A453" s="472" t="s">
        <v>1043</v>
      </c>
      <c r="B453" s="473" t="s">
        <v>1044</v>
      </c>
      <c r="C453" s="473" t="s">
        <v>427</v>
      </c>
      <c r="D453" s="473" t="s">
        <v>1031</v>
      </c>
      <c r="E453" s="473" t="s">
        <v>1045</v>
      </c>
      <c r="F453" s="473" t="s">
        <v>1058</v>
      </c>
      <c r="G453" s="473" t="s">
        <v>1059</v>
      </c>
      <c r="H453" s="477">
        <v>86</v>
      </c>
      <c r="I453" s="477">
        <v>15394</v>
      </c>
      <c r="J453" s="473"/>
      <c r="K453" s="473">
        <v>179</v>
      </c>
      <c r="L453" s="477"/>
      <c r="M453" s="477"/>
      <c r="N453" s="473"/>
      <c r="O453" s="473"/>
      <c r="P453" s="477"/>
      <c r="Q453" s="477"/>
      <c r="R453" s="565"/>
      <c r="S453" s="478"/>
    </row>
    <row r="454" spans="1:19" ht="14.4" customHeight="1" x14ac:dyDescent="0.3">
      <c r="A454" s="472" t="s">
        <v>1043</v>
      </c>
      <c r="B454" s="473" t="s">
        <v>1044</v>
      </c>
      <c r="C454" s="473" t="s">
        <v>427</v>
      </c>
      <c r="D454" s="473" t="s">
        <v>1031</v>
      </c>
      <c r="E454" s="473" t="s">
        <v>1045</v>
      </c>
      <c r="F454" s="473" t="s">
        <v>1062</v>
      </c>
      <c r="G454" s="473" t="s">
        <v>1063</v>
      </c>
      <c r="H454" s="477">
        <v>35</v>
      </c>
      <c r="I454" s="477">
        <v>11725</v>
      </c>
      <c r="J454" s="473"/>
      <c r="K454" s="473">
        <v>335</v>
      </c>
      <c r="L454" s="477"/>
      <c r="M454" s="477"/>
      <c r="N454" s="473"/>
      <c r="O454" s="473"/>
      <c r="P454" s="477"/>
      <c r="Q454" s="477"/>
      <c r="R454" s="565"/>
      <c r="S454" s="478"/>
    </row>
    <row r="455" spans="1:19" ht="14.4" customHeight="1" x14ac:dyDescent="0.3">
      <c r="A455" s="472" t="s">
        <v>1043</v>
      </c>
      <c r="B455" s="473" t="s">
        <v>1044</v>
      </c>
      <c r="C455" s="473" t="s">
        <v>427</v>
      </c>
      <c r="D455" s="473" t="s">
        <v>1031</v>
      </c>
      <c r="E455" s="473" t="s">
        <v>1045</v>
      </c>
      <c r="F455" s="473" t="s">
        <v>1064</v>
      </c>
      <c r="G455" s="473" t="s">
        <v>1065</v>
      </c>
      <c r="H455" s="477">
        <v>2</v>
      </c>
      <c r="I455" s="477">
        <v>916</v>
      </c>
      <c r="J455" s="473"/>
      <c r="K455" s="473">
        <v>458</v>
      </c>
      <c r="L455" s="477"/>
      <c r="M455" s="477"/>
      <c r="N455" s="473"/>
      <c r="O455" s="473"/>
      <c r="P455" s="477"/>
      <c r="Q455" s="477"/>
      <c r="R455" s="565"/>
      <c r="S455" s="478"/>
    </row>
    <row r="456" spans="1:19" ht="14.4" customHeight="1" x14ac:dyDescent="0.3">
      <c r="A456" s="472" t="s">
        <v>1043</v>
      </c>
      <c r="B456" s="473" t="s">
        <v>1044</v>
      </c>
      <c r="C456" s="473" t="s">
        <v>427</v>
      </c>
      <c r="D456" s="473" t="s">
        <v>1031</v>
      </c>
      <c r="E456" s="473" t="s">
        <v>1045</v>
      </c>
      <c r="F456" s="473" t="s">
        <v>1066</v>
      </c>
      <c r="G456" s="473" t="s">
        <v>1067</v>
      </c>
      <c r="H456" s="477">
        <v>90</v>
      </c>
      <c r="I456" s="477">
        <v>31410</v>
      </c>
      <c r="J456" s="473"/>
      <c r="K456" s="473">
        <v>349</v>
      </c>
      <c r="L456" s="477"/>
      <c r="M456" s="477"/>
      <c r="N456" s="473"/>
      <c r="O456" s="473"/>
      <c r="P456" s="477"/>
      <c r="Q456" s="477"/>
      <c r="R456" s="565"/>
      <c r="S456" s="478"/>
    </row>
    <row r="457" spans="1:19" ht="14.4" customHeight="1" x14ac:dyDescent="0.3">
      <c r="A457" s="472" t="s">
        <v>1043</v>
      </c>
      <c r="B457" s="473" t="s">
        <v>1044</v>
      </c>
      <c r="C457" s="473" t="s">
        <v>427</v>
      </c>
      <c r="D457" s="473" t="s">
        <v>1031</v>
      </c>
      <c r="E457" s="473" t="s">
        <v>1045</v>
      </c>
      <c r="F457" s="473" t="s">
        <v>1066</v>
      </c>
      <c r="G457" s="473" t="s">
        <v>1068</v>
      </c>
      <c r="H457" s="477">
        <v>63</v>
      </c>
      <c r="I457" s="477">
        <v>21987</v>
      </c>
      <c r="J457" s="473">
        <v>63</v>
      </c>
      <c r="K457" s="473">
        <v>349</v>
      </c>
      <c r="L457" s="477">
        <v>1</v>
      </c>
      <c r="M457" s="477">
        <v>349</v>
      </c>
      <c r="N457" s="473">
        <v>1</v>
      </c>
      <c r="O457" s="473">
        <v>349</v>
      </c>
      <c r="P457" s="477"/>
      <c r="Q457" s="477"/>
      <c r="R457" s="565"/>
      <c r="S457" s="478"/>
    </row>
    <row r="458" spans="1:19" ht="14.4" customHeight="1" x14ac:dyDescent="0.3">
      <c r="A458" s="472" t="s">
        <v>1043</v>
      </c>
      <c r="B458" s="473" t="s">
        <v>1044</v>
      </c>
      <c r="C458" s="473" t="s">
        <v>427</v>
      </c>
      <c r="D458" s="473" t="s">
        <v>1031</v>
      </c>
      <c r="E458" s="473" t="s">
        <v>1045</v>
      </c>
      <c r="F458" s="473" t="s">
        <v>1069</v>
      </c>
      <c r="G458" s="473" t="s">
        <v>1070</v>
      </c>
      <c r="H458" s="477">
        <v>1</v>
      </c>
      <c r="I458" s="477">
        <v>1653</v>
      </c>
      <c r="J458" s="473"/>
      <c r="K458" s="473">
        <v>1653</v>
      </c>
      <c r="L458" s="477"/>
      <c r="M458" s="477"/>
      <c r="N458" s="473"/>
      <c r="O458" s="473"/>
      <c r="P458" s="477"/>
      <c r="Q458" s="477"/>
      <c r="R458" s="565"/>
      <c r="S458" s="478"/>
    </row>
    <row r="459" spans="1:19" ht="14.4" customHeight="1" x14ac:dyDescent="0.3">
      <c r="A459" s="472" t="s">
        <v>1043</v>
      </c>
      <c r="B459" s="473" t="s">
        <v>1044</v>
      </c>
      <c r="C459" s="473" t="s">
        <v>427</v>
      </c>
      <c r="D459" s="473" t="s">
        <v>1031</v>
      </c>
      <c r="E459" s="473" t="s">
        <v>1045</v>
      </c>
      <c r="F459" s="473" t="s">
        <v>1081</v>
      </c>
      <c r="G459" s="473" t="s">
        <v>1082</v>
      </c>
      <c r="H459" s="477">
        <v>3</v>
      </c>
      <c r="I459" s="477">
        <v>147</v>
      </c>
      <c r="J459" s="473"/>
      <c r="K459" s="473">
        <v>49</v>
      </c>
      <c r="L459" s="477"/>
      <c r="M459" s="477"/>
      <c r="N459" s="473"/>
      <c r="O459" s="473"/>
      <c r="P459" s="477"/>
      <c r="Q459" s="477"/>
      <c r="R459" s="565"/>
      <c r="S459" s="478"/>
    </row>
    <row r="460" spans="1:19" ht="14.4" customHeight="1" x14ac:dyDescent="0.3">
      <c r="A460" s="472" t="s">
        <v>1043</v>
      </c>
      <c r="B460" s="473" t="s">
        <v>1044</v>
      </c>
      <c r="C460" s="473" t="s">
        <v>427</v>
      </c>
      <c r="D460" s="473" t="s">
        <v>1031</v>
      </c>
      <c r="E460" s="473" t="s">
        <v>1045</v>
      </c>
      <c r="F460" s="473" t="s">
        <v>1083</v>
      </c>
      <c r="G460" s="473" t="s">
        <v>1084</v>
      </c>
      <c r="H460" s="477">
        <v>2</v>
      </c>
      <c r="I460" s="477">
        <v>774</v>
      </c>
      <c r="J460" s="473"/>
      <c r="K460" s="473">
        <v>387</v>
      </c>
      <c r="L460" s="477"/>
      <c r="M460" s="477"/>
      <c r="N460" s="473"/>
      <c r="O460" s="473"/>
      <c r="P460" s="477"/>
      <c r="Q460" s="477"/>
      <c r="R460" s="565"/>
      <c r="S460" s="478"/>
    </row>
    <row r="461" spans="1:19" ht="14.4" customHeight="1" x14ac:dyDescent="0.3">
      <c r="A461" s="472" t="s">
        <v>1043</v>
      </c>
      <c r="B461" s="473" t="s">
        <v>1044</v>
      </c>
      <c r="C461" s="473" t="s">
        <v>427</v>
      </c>
      <c r="D461" s="473" t="s">
        <v>1031</v>
      </c>
      <c r="E461" s="473" t="s">
        <v>1045</v>
      </c>
      <c r="F461" s="473" t="s">
        <v>1083</v>
      </c>
      <c r="G461" s="473" t="s">
        <v>1085</v>
      </c>
      <c r="H461" s="477">
        <v>1</v>
      </c>
      <c r="I461" s="477">
        <v>387</v>
      </c>
      <c r="J461" s="473"/>
      <c r="K461" s="473">
        <v>387</v>
      </c>
      <c r="L461" s="477"/>
      <c r="M461" s="477"/>
      <c r="N461" s="473"/>
      <c r="O461" s="473"/>
      <c r="P461" s="477"/>
      <c r="Q461" s="477"/>
      <c r="R461" s="565"/>
      <c r="S461" s="478"/>
    </row>
    <row r="462" spans="1:19" ht="14.4" customHeight="1" x14ac:dyDescent="0.3">
      <c r="A462" s="472" t="s">
        <v>1043</v>
      </c>
      <c r="B462" s="473" t="s">
        <v>1044</v>
      </c>
      <c r="C462" s="473" t="s">
        <v>427</v>
      </c>
      <c r="D462" s="473" t="s">
        <v>1031</v>
      </c>
      <c r="E462" s="473" t="s">
        <v>1045</v>
      </c>
      <c r="F462" s="473" t="s">
        <v>1086</v>
      </c>
      <c r="G462" s="473" t="s">
        <v>1088</v>
      </c>
      <c r="H462" s="477">
        <v>1</v>
      </c>
      <c r="I462" s="477">
        <v>38</v>
      </c>
      <c r="J462" s="473"/>
      <c r="K462" s="473">
        <v>38</v>
      </c>
      <c r="L462" s="477"/>
      <c r="M462" s="477"/>
      <c r="N462" s="473"/>
      <c r="O462" s="473"/>
      <c r="P462" s="477"/>
      <c r="Q462" s="477"/>
      <c r="R462" s="565"/>
      <c r="S462" s="478"/>
    </row>
    <row r="463" spans="1:19" ht="14.4" customHeight="1" x14ac:dyDescent="0.3">
      <c r="A463" s="472" t="s">
        <v>1043</v>
      </c>
      <c r="B463" s="473" t="s">
        <v>1044</v>
      </c>
      <c r="C463" s="473" t="s">
        <v>427</v>
      </c>
      <c r="D463" s="473" t="s">
        <v>1031</v>
      </c>
      <c r="E463" s="473" t="s">
        <v>1045</v>
      </c>
      <c r="F463" s="473" t="s">
        <v>1091</v>
      </c>
      <c r="G463" s="473" t="s">
        <v>1092</v>
      </c>
      <c r="H463" s="477">
        <v>3</v>
      </c>
      <c r="I463" s="477">
        <v>2112</v>
      </c>
      <c r="J463" s="473"/>
      <c r="K463" s="473">
        <v>704</v>
      </c>
      <c r="L463" s="477"/>
      <c r="M463" s="477"/>
      <c r="N463" s="473"/>
      <c r="O463" s="473"/>
      <c r="P463" s="477"/>
      <c r="Q463" s="477"/>
      <c r="R463" s="565"/>
      <c r="S463" s="478"/>
    </row>
    <row r="464" spans="1:19" ht="14.4" customHeight="1" x14ac:dyDescent="0.3">
      <c r="A464" s="472" t="s">
        <v>1043</v>
      </c>
      <c r="B464" s="473" t="s">
        <v>1044</v>
      </c>
      <c r="C464" s="473" t="s">
        <v>427</v>
      </c>
      <c r="D464" s="473" t="s">
        <v>1031</v>
      </c>
      <c r="E464" s="473" t="s">
        <v>1045</v>
      </c>
      <c r="F464" s="473" t="s">
        <v>1091</v>
      </c>
      <c r="G464" s="473" t="s">
        <v>1093</v>
      </c>
      <c r="H464" s="477">
        <v>5</v>
      </c>
      <c r="I464" s="477">
        <v>3520</v>
      </c>
      <c r="J464" s="473"/>
      <c r="K464" s="473">
        <v>704</v>
      </c>
      <c r="L464" s="477"/>
      <c r="M464" s="477"/>
      <c r="N464" s="473"/>
      <c r="O464" s="473"/>
      <c r="P464" s="477"/>
      <c r="Q464" s="477"/>
      <c r="R464" s="565"/>
      <c r="S464" s="478"/>
    </row>
    <row r="465" spans="1:19" ht="14.4" customHeight="1" x14ac:dyDescent="0.3">
      <c r="A465" s="472" t="s">
        <v>1043</v>
      </c>
      <c r="B465" s="473" t="s">
        <v>1044</v>
      </c>
      <c r="C465" s="473" t="s">
        <v>427</v>
      </c>
      <c r="D465" s="473" t="s">
        <v>1031</v>
      </c>
      <c r="E465" s="473" t="s">
        <v>1045</v>
      </c>
      <c r="F465" s="473" t="s">
        <v>1096</v>
      </c>
      <c r="G465" s="473" t="s">
        <v>1097</v>
      </c>
      <c r="H465" s="477">
        <v>123</v>
      </c>
      <c r="I465" s="477">
        <v>37392</v>
      </c>
      <c r="J465" s="473">
        <v>24.519344262295082</v>
      </c>
      <c r="K465" s="473">
        <v>304</v>
      </c>
      <c r="L465" s="477">
        <v>5</v>
      </c>
      <c r="M465" s="477">
        <v>1525</v>
      </c>
      <c r="N465" s="473">
        <v>1</v>
      </c>
      <c r="O465" s="473">
        <v>305</v>
      </c>
      <c r="P465" s="477"/>
      <c r="Q465" s="477"/>
      <c r="R465" s="565"/>
      <c r="S465" s="478"/>
    </row>
    <row r="466" spans="1:19" ht="14.4" customHeight="1" x14ac:dyDescent="0.3">
      <c r="A466" s="472" t="s">
        <v>1043</v>
      </c>
      <c r="B466" s="473" t="s">
        <v>1044</v>
      </c>
      <c r="C466" s="473" t="s">
        <v>427</v>
      </c>
      <c r="D466" s="473" t="s">
        <v>1031</v>
      </c>
      <c r="E466" s="473" t="s">
        <v>1045</v>
      </c>
      <c r="F466" s="473" t="s">
        <v>1098</v>
      </c>
      <c r="G466" s="473" t="s">
        <v>1100</v>
      </c>
      <c r="H466" s="477">
        <v>1</v>
      </c>
      <c r="I466" s="477">
        <v>3707</v>
      </c>
      <c r="J466" s="473"/>
      <c r="K466" s="473">
        <v>3707</v>
      </c>
      <c r="L466" s="477"/>
      <c r="M466" s="477"/>
      <c r="N466" s="473"/>
      <c r="O466" s="473"/>
      <c r="P466" s="477"/>
      <c r="Q466" s="477"/>
      <c r="R466" s="565"/>
      <c r="S466" s="478"/>
    </row>
    <row r="467" spans="1:19" ht="14.4" customHeight="1" x14ac:dyDescent="0.3">
      <c r="A467" s="472" t="s">
        <v>1043</v>
      </c>
      <c r="B467" s="473" t="s">
        <v>1044</v>
      </c>
      <c r="C467" s="473" t="s">
        <v>427</v>
      </c>
      <c r="D467" s="473" t="s">
        <v>1031</v>
      </c>
      <c r="E467" s="473" t="s">
        <v>1045</v>
      </c>
      <c r="F467" s="473" t="s">
        <v>1101</v>
      </c>
      <c r="G467" s="473" t="s">
        <v>1102</v>
      </c>
      <c r="H467" s="477">
        <v>427</v>
      </c>
      <c r="I467" s="477">
        <v>210938</v>
      </c>
      <c r="J467" s="473">
        <v>30.5</v>
      </c>
      <c r="K467" s="473">
        <v>494</v>
      </c>
      <c r="L467" s="477">
        <v>14</v>
      </c>
      <c r="M467" s="477">
        <v>6916</v>
      </c>
      <c r="N467" s="473">
        <v>1</v>
      </c>
      <c r="O467" s="473">
        <v>494</v>
      </c>
      <c r="P467" s="477"/>
      <c r="Q467" s="477"/>
      <c r="R467" s="565"/>
      <c r="S467" s="478"/>
    </row>
    <row r="468" spans="1:19" ht="14.4" customHeight="1" x14ac:dyDescent="0.3">
      <c r="A468" s="472" t="s">
        <v>1043</v>
      </c>
      <c r="B468" s="473" t="s">
        <v>1044</v>
      </c>
      <c r="C468" s="473" t="s">
        <v>427</v>
      </c>
      <c r="D468" s="473" t="s">
        <v>1031</v>
      </c>
      <c r="E468" s="473" t="s">
        <v>1045</v>
      </c>
      <c r="F468" s="473" t="s">
        <v>1105</v>
      </c>
      <c r="G468" s="473" t="s">
        <v>1106</v>
      </c>
      <c r="H468" s="477">
        <v>421</v>
      </c>
      <c r="I468" s="477">
        <v>155770</v>
      </c>
      <c r="J468" s="473">
        <v>26.3125</v>
      </c>
      <c r="K468" s="473">
        <v>370</v>
      </c>
      <c r="L468" s="477">
        <v>16</v>
      </c>
      <c r="M468" s="477">
        <v>5920</v>
      </c>
      <c r="N468" s="473">
        <v>1</v>
      </c>
      <c r="O468" s="473">
        <v>370</v>
      </c>
      <c r="P468" s="477"/>
      <c r="Q468" s="477"/>
      <c r="R468" s="565"/>
      <c r="S468" s="478"/>
    </row>
    <row r="469" spans="1:19" ht="14.4" customHeight="1" x14ac:dyDescent="0.3">
      <c r="A469" s="472" t="s">
        <v>1043</v>
      </c>
      <c r="B469" s="473" t="s">
        <v>1044</v>
      </c>
      <c r="C469" s="473" t="s">
        <v>427</v>
      </c>
      <c r="D469" s="473" t="s">
        <v>1031</v>
      </c>
      <c r="E469" s="473" t="s">
        <v>1045</v>
      </c>
      <c r="F469" s="473" t="s">
        <v>1114</v>
      </c>
      <c r="G469" s="473" t="s">
        <v>1115</v>
      </c>
      <c r="H469" s="477">
        <v>82</v>
      </c>
      <c r="I469" s="477">
        <v>9102</v>
      </c>
      <c r="J469" s="473">
        <v>20.5</v>
      </c>
      <c r="K469" s="473">
        <v>111</v>
      </c>
      <c r="L469" s="477">
        <v>4</v>
      </c>
      <c r="M469" s="477">
        <v>444</v>
      </c>
      <c r="N469" s="473">
        <v>1</v>
      </c>
      <c r="O469" s="473">
        <v>111</v>
      </c>
      <c r="P469" s="477"/>
      <c r="Q469" s="477"/>
      <c r="R469" s="565"/>
      <c r="S469" s="478"/>
    </row>
    <row r="470" spans="1:19" ht="14.4" customHeight="1" x14ac:dyDescent="0.3">
      <c r="A470" s="472" t="s">
        <v>1043</v>
      </c>
      <c r="B470" s="473" t="s">
        <v>1044</v>
      </c>
      <c r="C470" s="473" t="s">
        <v>427</v>
      </c>
      <c r="D470" s="473" t="s">
        <v>1031</v>
      </c>
      <c r="E470" s="473" t="s">
        <v>1045</v>
      </c>
      <c r="F470" s="473" t="s">
        <v>1116</v>
      </c>
      <c r="G470" s="473" t="s">
        <v>1117</v>
      </c>
      <c r="H470" s="477">
        <v>1</v>
      </c>
      <c r="I470" s="477">
        <v>125</v>
      </c>
      <c r="J470" s="473"/>
      <c r="K470" s="473">
        <v>125</v>
      </c>
      <c r="L470" s="477"/>
      <c r="M470" s="477"/>
      <c r="N470" s="473"/>
      <c r="O470" s="473"/>
      <c r="P470" s="477"/>
      <c r="Q470" s="477"/>
      <c r="R470" s="565"/>
      <c r="S470" s="478"/>
    </row>
    <row r="471" spans="1:19" ht="14.4" customHeight="1" x14ac:dyDescent="0.3">
      <c r="A471" s="472" t="s">
        <v>1043</v>
      </c>
      <c r="B471" s="473" t="s">
        <v>1044</v>
      </c>
      <c r="C471" s="473" t="s">
        <v>427</v>
      </c>
      <c r="D471" s="473" t="s">
        <v>1031</v>
      </c>
      <c r="E471" s="473" t="s">
        <v>1045</v>
      </c>
      <c r="F471" s="473" t="s">
        <v>1119</v>
      </c>
      <c r="G471" s="473" t="s">
        <v>1120</v>
      </c>
      <c r="H471" s="477">
        <v>5</v>
      </c>
      <c r="I471" s="477">
        <v>2475</v>
      </c>
      <c r="J471" s="473"/>
      <c r="K471" s="473">
        <v>495</v>
      </c>
      <c r="L471" s="477"/>
      <c r="M471" s="477"/>
      <c r="N471" s="473"/>
      <c r="O471" s="473"/>
      <c r="P471" s="477"/>
      <c r="Q471" s="477"/>
      <c r="R471" s="565"/>
      <c r="S471" s="478"/>
    </row>
    <row r="472" spans="1:19" ht="14.4" customHeight="1" x14ac:dyDescent="0.3">
      <c r="A472" s="472" t="s">
        <v>1043</v>
      </c>
      <c r="B472" s="473" t="s">
        <v>1044</v>
      </c>
      <c r="C472" s="473" t="s">
        <v>427</v>
      </c>
      <c r="D472" s="473" t="s">
        <v>1031</v>
      </c>
      <c r="E472" s="473" t="s">
        <v>1045</v>
      </c>
      <c r="F472" s="473" t="s">
        <v>1121</v>
      </c>
      <c r="G472" s="473"/>
      <c r="H472" s="477">
        <v>1</v>
      </c>
      <c r="I472" s="477">
        <v>1283</v>
      </c>
      <c r="J472" s="473"/>
      <c r="K472" s="473">
        <v>1283</v>
      </c>
      <c r="L472" s="477"/>
      <c r="M472" s="477"/>
      <c r="N472" s="473"/>
      <c r="O472" s="473"/>
      <c r="P472" s="477"/>
      <c r="Q472" s="477"/>
      <c r="R472" s="565"/>
      <c r="S472" s="478"/>
    </row>
    <row r="473" spans="1:19" ht="14.4" customHeight="1" x14ac:dyDescent="0.3">
      <c r="A473" s="472" t="s">
        <v>1043</v>
      </c>
      <c r="B473" s="473" t="s">
        <v>1044</v>
      </c>
      <c r="C473" s="473" t="s">
        <v>427</v>
      </c>
      <c r="D473" s="473" t="s">
        <v>1031</v>
      </c>
      <c r="E473" s="473" t="s">
        <v>1045</v>
      </c>
      <c r="F473" s="473" t="s">
        <v>1121</v>
      </c>
      <c r="G473" s="473" t="s">
        <v>1122</v>
      </c>
      <c r="H473" s="477">
        <v>1</v>
      </c>
      <c r="I473" s="477">
        <v>1283</v>
      </c>
      <c r="J473" s="473">
        <v>0.99844357976653697</v>
      </c>
      <c r="K473" s="473">
        <v>1283</v>
      </c>
      <c r="L473" s="477">
        <v>1</v>
      </c>
      <c r="M473" s="477">
        <v>1285</v>
      </c>
      <c r="N473" s="473">
        <v>1</v>
      </c>
      <c r="O473" s="473">
        <v>1285</v>
      </c>
      <c r="P473" s="477"/>
      <c r="Q473" s="477"/>
      <c r="R473" s="565"/>
      <c r="S473" s="478"/>
    </row>
    <row r="474" spans="1:19" ht="14.4" customHeight="1" x14ac:dyDescent="0.3">
      <c r="A474" s="472" t="s">
        <v>1043</v>
      </c>
      <c r="B474" s="473" t="s">
        <v>1044</v>
      </c>
      <c r="C474" s="473" t="s">
        <v>427</v>
      </c>
      <c r="D474" s="473" t="s">
        <v>1031</v>
      </c>
      <c r="E474" s="473" t="s">
        <v>1045</v>
      </c>
      <c r="F474" s="473" t="s">
        <v>1123</v>
      </c>
      <c r="G474" s="473" t="s">
        <v>1124</v>
      </c>
      <c r="H474" s="477">
        <v>90</v>
      </c>
      <c r="I474" s="477">
        <v>41040</v>
      </c>
      <c r="J474" s="473">
        <v>22.5</v>
      </c>
      <c r="K474" s="473">
        <v>456</v>
      </c>
      <c r="L474" s="477">
        <v>4</v>
      </c>
      <c r="M474" s="477">
        <v>1824</v>
      </c>
      <c r="N474" s="473">
        <v>1</v>
      </c>
      <c r="O474" s="473">
        <v>456</v>
      </c>
      <c r="P474" s="477"/>
      <c r="Q474" s="477"/>
      <c r="R474" s="565"/>
      <c r="S474" s="478"/>
    </row>
    <row r="475" spans="1:19" ht="14.4" customHeight="1" x14ac:dyDescent="0.3">
      <c r="A475" s="472" t="s">
        <v>1043</v>
      </c>
      <c r="B475" s="473" t="s">
        <v>1044</v>
      </c>
      <c r="C475" s="473" t="s">
        <v>427</v>
      </c>
      <c r="D475" s="473" t="s">
        <v>1031</v>
      </c>
      <c r="E475" s="473" t="s">
        <v>1045</v>
      </c>
      <c r="F475" s="473" t="s">
        <v>1125</v>
      </c>
      <c r="G475" s="473" t="s">
        <v>1126</v>
      </c>
      <c r="H475" s="477">
        <v>984</v>
      </c>
      <c r="I475" s="477">
        <v>57072</v>
      </c>
      <c r="J475" s="473">
        <v>25.894736842105264</v>
      </c>
      <c r="K475" s="473">
        <v>58</v>
      </c>
      <c r="L475" s="477">
        <v>38</v>
      </c>
      <c r="M475" s="477">
        <v>2204</v>
      </c>
      <c r="N475" s="473">
        <v>1</v>
      </c>
      <c r="O475" s="473">
        <v>58</v>
      </c>
      <c r="P475" s="477"/>
      <c r="Q475" s="477"/>
      <c r="R475" s="565"/>
      <c r="S475" s="478"/>
    </row>
    <row r="476" spans="1:19" ht="14.4" customHeight="1" x14ac:dyDescent="0.3">
      <c r="A476" s="472" t="s">
        <v>1043</v>
      </c>
      <c r="B476" s="473" t="s">
        <v>1044</v>
      </c>
      <c r="C476" s="473" t="s">
        <v>427</v>
      </c>
      <c r="D476" s="473" t="s">
        <v>1031</v>
      </c>
      <c r="E476" s="473" t="s">
        <v>1045</v>
      </c>
      <c r="F476" s="473" t="s">
        <v>1127</v>
      </c>
      <c r="G476" s="473" t="s">
        <v>1128</v>
      </c>
      <c r="H476" s="477">
        <v>9</v>
      </c>
      <c r="I476" s="477">
        <v>19557</v>
      </c>
      <c r="J476" s="473"/>
      <c r="K476" s="473">
        <v>2173</v>
      </c>
      <c r="L476" s="477"/>
      <c r="M476" s="477"/>
      <c r="N476" s="473"/>
      <c r="O476" s="473"/>
      <c r="P476" s="477"/>
      <c r="Q476" s="477"/>
      <c r="R476" s="565"/>
      <c r="S476" s="478"/>
    </row>
    <row r="477" spans="1:19" ht="14.4" customHeight="1" x14ac:dyDescent="0.3">
      <c r="A477" s="472" t="s">
        <v>1043</v>
      </c>
      <c r="B477" s="473" t="s">
        <v>1044</v>
      </c>
      <c r="C477" s="473" t="s">
        <v>427</v>
      </c>
      <c r="D477" s="473" t="s">
        <v>1031</v>
      </c>
      <c r="E477" s="473" t="s">
        <v>1045</v>
      </c>
      <c r="F477" s="473" t="s">
        <v>1134</v>
      </c>
      <c r="G477" s="473" t="s">
        <v>1135</v>
      </c>
      <c r="H477" s="477">
        <v>328</v>
      </c>
      <c r="I477" s="477">
        <v>57400</v>
      </c>
      <c r="J477" s="473">
        <v>29.648760330578511</v>
      </c>
      <c r="K477" s="473">
        <v>175</v>
      </c>
      <c r="L477" s="477">
        <v>11</v>
      </c>
      <c r="M477" s="477">
        <v>1936</v>
      </c>
      <c r="N477" s="473">
        <v>1</v>
      </c>
      <c r="O477" s="473">
        <v>176</v>
      </c>
      <c r="P477" s="477"/>
      <c r="Q477" s="477"/>
      <c r="R477" s="565"/>
      <c r="S477" s="478"/>
    </row>
    <row r="478" spans="1:19" ht="14.4" customHeight="1" x14ac:dyDescent="0.3">
      <c r="A478" s="472" t="s">
        <v>1043</v>
      </c>
      <c r="B478" s="473" t="s">
        <v>1044</v>
      </c>
      <c r="C478" s="473" t="s">
        <v>427</v>
      </c>
      <c r="D478" s="473" t="s">
        <v>1031</v>
      </c>
      <c r="E478" s="473" t="s">
        <v>1045</v>
      </c>
      <c r="F478" s="473" t="s">
        <v>1136</v>
      </c>
      <c r="G478" s="473" t="s">
        <v>1137</v>
      </c>
      <c r="H478" s="477">
        <v>30</v>
      </c>
      <c r="I478" s="477">
        <v>2550</v>
      </c>
      <c r="J478" s="473"/>
      <c r="K478" s="473">
        <v>85</v>
      </c>
      <c r="L478" s="477"/>
      <c r="M478" s="477"/>
      <c r="N478" s="473"/>
      <c r="O478" s="473"/>
      <c r="P478" s="477"/>
      <c r="Q478" s="477"/>
      <c r="R478" s="565"/>
      <c r="S478" s="478"/>
    </row>
    <row r="479" spans="1:19" ht="14.4" customHeight="1" x14ac:dyDescent="0.3">
      <c r="A479" s="472" t="s">
        <v>1043</v>
      </c>
      <c r="B479" s="473" t="s">
        <v>1044</v>
      </c>
      <c r="C479" s="473" t="s">
        <v>427</v>
      </c>
      <c r="D479" s="473" t="s">
        <v>1031</v>
      </c>
      <c r="E479" s="473" t="s">
        <v>1045</v>
      </c>
      <c r="F479" s="473" t="s">
        <v>1141</v>
      </c>
      <c r="G479" s="473" t="s">
        <v>1142</v>
      </c>
      <c r="H479" s="477">
        <v>1</v>
      </c>
      <c r="I479" s="477">
        <v>169</v>
      </c>
      <c r="J479" s="473"/>
      <c r="K479" s="473">
        <v>169</v>
      </c>
      <c r="L479" s="477"/>
      <c r="M479" s="477"/>
      <c r="N479" s="473"/>
      <c r="O479" s="473"/>
      <c r="P479" s="477"/>
      <c r="Q479" s="477"/>
      <c r="R479" s="565"/>
      <c r="S479" s="478"/>
    </row>
    <row r="480" spans="1:19" ht="14.4" customHeight="1" x14ac:dyDescent="0.3">
      <c r="A480" s="472" t="s">
        <v>1043</v>
      </c>
      <c r="B480" s="473" t="s">
        <v>1044</v>
      </c>
      <c r="C480" s="473" t="s">
        <v>427</v>
      </c>
      <c r="D480" s="473" t="s">
        <v>1031</v>
      </c>
      <c r="E480" s="473" t="s">
        <v>1045</v>
      </c>
      <c r="F480" s="473" t="s">
        <v>1143</v>
      </c>
      <c r="G480" s="473" t="s">
        <v>1144</v>
      </c>
      <c r="H480" s="477">
        <v>1</v>
      </c>
      <c r="I480" s="477">
        <v>29</v>
      </c>
      <c r="J480" s="473"/>
      <c r="K480" s="473">
        <v>29</v>
      </c>
      <c r="L480" s="477"/>
      <c r="M480" s="477"/>
      <c r="N480" s="473"/>
      <c r="O480" s="473"/>
      <c r="P480" s="477"/>
      <c r="Q480" s="477"/>
      <c r="R480" s="565"/>
      <c r="S480" s="478"/>
    </row>
    <row r="481" spans="1:19" ht="14.4" customHeight="1" x14ac:dyDescent="0.3">
      <c r="A481" s="472" t="s">
        <v>1043</v>
      </c>
      <c r="B481" s="473" t="s">
        <v>1044</v>
      </c>
      <c r="C481" s="473" t="s">
        <v>427</v>
      </c>
      <c r="D481" s="473" t="s">
        <v>1031</v>
      </c>
      <c r="E481" s="473" t="s">
        <v>1045</v>
      </c>
      <c r="F481" s="473" t="s">
        <v>1145</v>
      </c>
      <c r="G481" s="473"/>
      <c r="H481" s="477">
        <v>4</v>
      </c>
      <c r="I481" s="477">
        <v>4044</v>
      </c>
      <c r="J481" s="473"/>
      <c r="K481" s="473">
        <v>1011</v>
      </c>
      <c r="L481" s="477">
        <v>0</v>
      </c>
      <c r="M481" s="477">
        <v>0</v>
      </c>
      <c r="N481" s="473"/>
      <c r="O481" s="473"/>
      <c r="P481" s="477"/>
      <c r="Q481" s="477"/>
      <c r="R481" s="565"/>
      <c r="S481" s="478"/>
    </row>
    <row r="482" spans="1:19" ht="14.4" customHeight="1" x14ac:dyDescent="0.3">
      <c r="A482" s="472" t="s">
        <v>1043</v>
      </c>
      <c r="B482" s="473" t="s">
        <v>1044</v>
      </c>
      <c r="C482" s="473" t="s">
        <v>427</v>
      </c>
      <c r="D482" s="473" t="s">
        <v>1031</v>
      </c>
      <c r="E482" s="473" t="s">
        <v>1045</v>
      </c>
      <c r="F482" s="473" t="s">
        <v>1145</v>
      </c>
      <c r="G482" s="473" t="s">
        <v>1146</v>
      </c>
      <c r="H482" s="477">
        <v>4</v>
      </c>
      <c r="I482" s="477">
        <v>4044</v>
      </c>
      <c r="J482" s="473">
        <v>0.57086391869000563</v>
      </c>
      <c r="K482" s="473">
        <v>1011</v>
      </c>
      <c r="L482" s="477">
        <v>7</v>
      </c>
      <c r="M482" s="477">
        <v>7084</v>
      </c>
      <c r="N482" s="473">
        <v>1</v>
      </c>
      <c r="O482" s="473">
        <v>1012</v>
      </c>
      <c r="P482" s="477"/>
      <c r="Q482" s="477"/>
      <c r="R482" s="565"/>
      <c r="S482" s="478"/>
    </row>
    <row r="483" spans="1:19" ht="14.4" customHeight="1" x14ac:dyDescent="0.3">
      <c r="A483" s="472" t="s">
        <v>1043</v>
      </c>
      <c r="B483" s="473" t="s">
        <v>1044</v>
      </c>
      <c r="C483" s="473" t="s">
        <v>427</v>
      </c>
      <c r="D483" s="473" t="s">
        <v>1031</v>
      </c>
      <c r="E483" s="473" t="s">
        <v>1045</v>
      </c>
      <c r="F483" s="473" t="s">
        <v>1147</v>
      </c>
      <c r="G483" s="473" t="s">
        <v>1148</v>
      </c>
      <c r="H483" s="477">
        <v>2</v>
      </c>
      <c r="I483" s="477">
        <v>352</v>
      </c>
      <c r="J483" s="473"/>
      <c r="K483" s="473">
        <v>176</v>
      </c>
      <c r="L483" s="477"/>
      <c r="M483" s="477"/>
      <c r="N483" s="473"/>
      <c r="O483" s="473"/>
      <c r="P483" s="477"/>
      <c r="Q483" s="477"/>
      <c r="R483" s="565"/>
      <c r="S483" s="478"/>
    </row>
    <row r="484" spans="1:19" ht="14.4" customHeight="1" x14ac:dyDescent="0.3">
      <c r="A484" s="472" t="s">
        <v>1043</v>
      </c>
      <c r="B484" s="473" t="s">
        <v>1044</v>
      </c>
      <c r="C484" s="473" t="s">
        <v>427</v>
      </c>
      <c r="D484" s="473" t="s">
        <v>1031</v>
      </c>
      <c r="E484" s="473" t="s">
        <v>1045</v>
      </c>
      <c r="F484" s="473" t="s">
        <v>1149</v>
      </c>
      <c r="G484" s="473"/>
      <c r="H484" s="477">
        <v>4</v>
      </c>
      <c r="I484" s="477">
        <v>9176</v>
      </c>
      <c r="J484" s="473"/>
      <c r="K484" s="473">
        <v>2294</v>
      </c>
      <c r="L484" s="477"/>
      <c r="M484" s="477"/>
      <c r="N484" s="473"/>
      <c r="O484" s="473"/>
      <c r="P484" s="477"/>
      <c r="Q484" s="477"/>
      <c r="R484" s="565"/>
      <c r="S484" s="478"/>
    </row>
    <row r="485" spans="1:19" ht="14.4" customHeight="1" x14ac:dyDescent="0.3">
      <c r="A485" s="472" t="s">
        <v>1043</v>
      </c>
      <c r="B485" s="473" t="s">
        <v>1044</v>
      </c>
      <c r="C485" s="473" t="s">
        <v>427</v>
      </c>
      <c r="D485" s="473" t="s">
        <v>1031</v>
      </c>
      <c r="E485" s="473" t="s">
        <v>1045</v>
      </c>
      <c r="F485" s="473" t="s">
        <v>1149</v>
      </c>
      <c r="G485" s="473" t="s">
        <v>1150</v>
      </c>
      <c r="H485" s="477">
        <v>4</v>
      </c>
      <c r="I485" s="477">
        <v>9176</v>
      </c>
      <c r="J485" s="473">
        <v>0.99869394862864602</v>
      </c>
      <c r="K485" s="473">
        <v>2294</v>
      </c>
      <c r="L485" s="477">
        <v>4</v>
      </c>
      <c r="M485" s="477">
        <v>9188</v>
      </c>
      <c r="N485" s="473">
        <v>1</v>
      </c>
      <c r="O485" s="473">
        <v>2297</v>
      </c>
      <c r="P485" s="477"/>
      <c r="Q485" s="477"/>
      <c r="R485" s="565"/>
      <c r="S485" s="478"/>
    </row>
    <row r="486" spans="1:19" ht="14.4" customHeight="1" x14ac:dyDescent="0.3">
      <c r="A486" s="472" t="s">
        <v>1043</v>
      </c>
      <c r="B486" s="473" t="s">
        <v>1044</v>
      </c>
      <c r="C486" s="473" t="s">
        <v>427</v>
      </c>
      <c r="D486" s="473" t="s">
        <v>1031</v>
      </c>
      <c r="E486" s="473" t="s">
        <v>1045</v>
      </c>
      <c r="F486" s="473" t="s">
        <v>1154</v>
      </c>
      <c r="G486" s="473" t="s">
        <v>1155</v>
      </c>
      <c r="H486" s="477">
        <v>9</v>
      </c>
      <c r="I486" s="477">
        <v>2367</v>
      </c>
      <c r="J486" s="473"/>
      <c r="K486" s="473">
        <v>263</v>
      </c>
      <c r="L486" s="477"/>
      <c r="M486" s="477"/>
      <c r="N486" s="473"/>
      <c r="O486" s="473"/>
      <c r="P486" s="477"/>
      <c r="Q486" s="477"/>
      <c r="R486" s="565"/>
      <c r="S486" s="478"/>
    </row>
    <row r="487" spans="1:19" ht="14.4" customHeight="1" x14ac:dyDescent="0.3">
      <c r="A487" s="472" t="s">
        <v>1043</v>
      </c>
      <c r="B487" s="473" t="s">
        <v>1044</v>
      </c>
      <c r="C487" s="473" t="s">
        <v>427</v>
      </c>
      <c r="D487" s="473" t="s">
        <v>1031</v>
      </c>
      <c r="E487" s="473" t="s">
        <v>1045</v>
      </c>
      <c r="F487" s="473" t="s">
        <v>1156</v>
      </c>
      <c r="G487" s="473" t="s">
        <v>1157</v>
      </c>
      <c r="H487" s="477">
        <v>36</v>
      </c>
      <c r="I487" s="477">
        <v>76680</v>
      </c>
      <c r="J487" s="473"/>
      <c r="K487" s="473">
        <v>2130</v>
      </c>
      <c r="L487" s="477"/>
      <c r="M487" s="477"/>
      <c r="N487" s="473"/>
      <c r="O487" s="473"/>
      <c r="P487" s="477"/>
      <c r="Q487" s="477"/>
      <c r="R487" s="565"/>
      <c r="S487" s="478"/>
    </row>
    <row r="488" spans="1:19" ht="14.4" customHeight="1" x14ac:dyDescent="0.3">
      <c r="A488" s="472" t="s">
        <v>1043</v>
      </c>
      <c r="B488" s="473" t="s">
        <v>1044</v>
      </c>
      <c r="C488" s="473" t="s">
        <v>427</v>
      </c>
      <c r="D488" s="473" t="s">
        <v>1031</v>
      </c>
      <c r="E488" s="473" t="s">
        <v>1045</v>
      </c>
      <c r="F488" s="473" t="s">
        <v>1171</v>
      </c>
      <c r="G488" s="473" t="s">
        <v>1172</v>
      </c>
      <c r="H488" s="477">
        <v>8</v>
      </c>
      <c r="I488" s="477">
        <v>2304</v>
      </c>
      <c r="J488" s="473"/>
      <c r="K488" s="473">
        <v>288</v>
      </c>
      <c r="L488" s="477"/>
      <c r="M488" s="477"/>
      <c r="N488" s="473"/>
      <c r="O488" s="473"/>
      <c r="P488" s="477"/>
      <c r="Q488" s="477"/>
      <c r="R488" s="565"/>
      <c r="S488" s="478"/>
    </row>
    <row r="489" spans="1:19" ht="14.4" customHeight="1" x14ac:dyDescent="0.3">
      <c r="A489" s="472" t="s">
        <v>1043</v>
      </c>
      <c r="B489" s="473" t="s">
        <v>1044</v>
      </c>
      <c r="C489" s="473" t="s">
        <v>427</v>
      </c>
      <c r="D489" s="473" t="s">
        <v>1031</v>
      </c>
      <c r="E489" s="473" t="s">
        <v>1045</v>
      </c>
      <c r="F489" s="473" t="s">
        <v>1176</v>
      </c>
      <c r="G489" s="473" t="s">
        <v>1177</v>
      </c>
      <c r="H489" s="477">
        <v>1</v>
      </c>
      <c r="I489" s="477">
        <v>107</v>
      </c>
      <c r="J489" s="473"/>
      <c r="K489" s="473">
        <v>107</v>
      </c>
      <c r="L489" s="477"/>
      <c r="M489" s="477"/>
      <c r="N489" s="473"/>
      <c r="O489" s="473"/>
      <c r="P489" s="477"/>
      <c r="Q489" s="477"/>
      <c r="R489" s="565"/>
      <c r="S489" s="478"/>
    </row>
    <row r="490" spans="1:19" ht="14.4" customHeight="1" x14ac:dyDescent="0.3">
      <c r="A490" s="472" t="s">
        <v>1043</v>
      </c>
      <c r="B490" s="473" t="s">
        <v>1044</v>
      </c>
      <c r="C490" s="473" t="s">
        <v>427</v>
      </c>
      <c r="D490" s="473" t="s">
        <v>1031</v>
      </c>
      <c r="E490" s="473" t="s">
        <v>1045</v>
      </c>
      <c r="F490" s="473" t="s">
        <v>1181</v>
      </c>
      <c r="G490" s="473" t="s">
        <v>1183</v>
      </c>
      <c r="H490" s="477">
        <v>6</v>
      </c>
      <c r="I490" s="477">
        <v>0</v>
      </c>
      <c r="J490" s="473"/>
      <c r="K490" s="473">
        <v>0</v>
      </c>
      <c r="L490" s="477"/>
      <c r="M490" s="477"/>
      <c r="N490" s="473"/>
      <c r="O490" s="473"/>
      <c r="P490" s="477"/>
      <c r="Q490" s="477"/>
      <c r="R490" s="565"/>
      <c r="S490" s="478"/>
    </row>
    <row r="491" spans="1:19" ht="14.4" customHeight="1" x14ac:dyDescent="0.3">
      <c r="A491" s="472" t="s">
        <v>1043</v>
      </c>
      <c r="B491" s="473" t="s">
        <v>1044</v>
      </c>
      <c r="C491" s="473" t="s">
        <v>427</v>
      </c>
      <c r="D491" s="473" t="s">
        <v>1033</v>
      </c>
      <c r="E491" s="473" t="s">
        <v>1045</v>
      </c>
      <c r="F491" s="473" t="s">
        <v>1046</v>
      </c>
      <c r="G491" s="473" t="s">
        <v>1047</v>
      </c>
      <c r="H491" s="477">
        <v>1</v>
      </c>
      <c r="I491" s="477">
        <v>2226</v>
      </c>
      <c r="J491" s="473"/>
      <c r="K491" s="473">
        <v>2226</v>
      </c>
      <c r="L491" s="477"/>
      <c r="M491" s="477"/>
      <c r="N491" s="473"/>
      <c r="O491" s="473"/>
      <c r="P491" s="477"/>
      <c r="Q491" s="477"/>
      <c r="R491" s="565"/>
      <c r="S491" s="478"/>
    </row>
    <row r="492" spans="1:19" ht="14.4" customHeight="1" x14ac:dyDescent="0.3">
      <c r="A492" s="472" t="s">
        <v>1043</v>
      </c>
      <c r="B492" s="473" t="s">
        <v>1044</v>
      </c>
      <c r="C492" s="473" t="s">
        <v>427</v>
      </c>
      <c r="D492" s="473" t="s">
        <v>1033</v>
      </c>
      <c r="E492" s="473" t="s">
        <v>1045</v>
      </c>
      <c r="F492" s="473" t="s">
        <v>1050</v>
      </c>
      <c r="G492" s="473" t="s">
        <v>1051</v>
      </c>
      <c r="H492" s="477">
        <v>2</v>
      </c>
      <c r="I492" s="477">
        <v>116</v>
      </c>
      <c r="J492" s="473"/>
      <c r="K492" s="473">
        <v>58</v>
      </c>
      <c r="L492" s="477"/>
      <c r="M492" s="477"/>
      <c r="N492" s="473"/>
      <c r="O492" s="473"/>
      <c r="P492" s="477"/>
      <c r="Q492" s="477"/>
      <c r="R492" s="565"/>
      <c r="S492" s="478"/>
    </row>
    <row r="493" spans="1:19" ht="14.4" customHeight="1" x14ac:dyDescent="0.3">
      <c r="A493" s="472" t="s">
        <v>1043</v>
      </c>
      <c r="B493" s="473" t="s">
        <v>1044</v>
      </c>
      <c r="C493" s="473" t="s">
        <v>427</v>
      </c>
      <c r="D493" s="473" t="s">
        <v>1033</v>
      </c>
      <c r="E493" s="473" t="s">
        <v>1045</v>
      </c>
      <c r="F493" s="473" t="s">
        <v>1052</v>
      </c>
      <c r="G493" s="473" t="s">
        <v>1053</v>
      </c>
      <c r="H493" s="477">
        <v>4</v>
      </c>
      <c r="I493" s="477">
        <v>524</v>
      </c>
      <c r="J493" s="473"/>
      <c r="K493" s="473">
        <v>131</v>
      </c>
      <c r="L493" s="477"/>
      <c r="M493" s="477"/>
      <c r="N493" s="473"/>
      <c r="O493" s="473"/>
      <c r="P493" s="477"/>
      <c r="Q493" s="477"/>
      <c r="R493" s="565"/>
      <c r="S493" s="478"/>
    </row>
    <row r="494" spans="1:19" ht="14.4" customHeight="1" x14ac:dyDescent="0.3">
      <c r="A494" s="472" t="s">
        <v>1043</v>
      </c>
      <c r="B494" s="473" t="s">
        <v>1044</v>
      </c>
      <c r="C494" s="473" t="s">
        <v>427</v>
      </c>
      <c r="D494" s="473" t="s">
        <v>1033</v>
      </c>
      <c r="E494" s="473" t="s">
        <v>1045</v>
      </c>
      <c r="F494" s="473" t="s">
        <v>1054</v>
      </c>
      <c r="G494" s="473" t="s">
        <v>1055</v>
      </c>
      <c r="H494" s="477">
        <v>3</v>
      </c>
      <c r="I494" s="477">
        <v>567</v>
      </c>
      <c r="J494" s="473"/>
      <c r="K494" s="473">
        <v>189</v>
      </c>
      <c r="L494" s="477"/>
      <c r="M494" s="477"/>
      <c r="N494" s="473"/>
      <c r="O494" s="473"/>
      <c r="P494" s="477"/>
      <c r="Q494" s="477"/>
      <c r="R494" s="565"/>
      <c r="S494" s="478"/>
    </row>
    <row r="495" spans="1:19" ht="14.4" customHeight="1" x14ac:dyDescent="0.3">
      <c r="A495" s="472" t="s">
        <v>1043</v>
      </c>
      <c r="B495" s="473" t="s">
        <v>1044</v>
      </c>
      <c r="C495" s="473" t="s">
        <v>427</v>
      </c>
      <c r="D495" s="473" t="s">
        <v>1033</v>
      </c>
      <c r="E495" s="473" t="s">
        <v>1045</v>
      </c>
      <c r="F495" s="473" t="s">
        <v>1058</v>
      </c>
      <c r="G495" s="473" t="s">
        <v>1059</v>
      </c>
      <c r="H495" s="477">
        <v>2</v>
      </c>
      <c r="I495" s="477">
        <v>358</v>
      </c>
      <c r="J495" s="473"/>
      <c r="K495" s="473">
        <v>179</v>
      </c>
      <c r="L495" s="477"/>
      <c r="M495" s="477"/>
      <c r="N495" s="473"/>
      <c r="O495" s="473"/>
      <c r="P495" s="477"/>
      <c r="Q495" s="477"/>
      <c r="R495" s="565"/>
      <c r="S495" s="478"/>
    </row>
    <row r="496" spans="1:19" ht="14.4" customHeight="1" x14ac:dyDescent="0.3">
      <c r="A496" s="472" t="s">
        <v>1043</v>
      </c>
      <c r="B496" s="473" t="s">
        <v>1044</v>
      </c>
      <c r="C496" s="473" t="s">
        <v>427</v>
      </c>
      <c r="D496" s="473" t="s">
        <v>1033</v>
      </c>
      <c r="E496" s="473" t="s">
        <v>1045</v>
      </c>
      <c r="F496" s="473" t="s">
        <v>1062</v>
      </c>
      <c r="G496" s="473" t="s">
        <v>1063</v>
      </c>
      <c r="H496" s="477">
        <v>4</v>
      </c>
      <c r="I496" s="477">
        <v>1340</v>
      </c>
      <c r="J496" s="473"/>
      <c r="K496" s="473">
        <v>335</v>
      </c>
      <c r="L496" s="477"/>
      <c r="M496" s="477"/>
      <c r="N496" s="473"/>
      <c r="O496" s="473"/>
      <c r="P496" s="477"/>
      <c r="Q496" s="477"/>
      <c r="R496" s="565"/>
      <c r="S496" s="478"/>
    </row>
    <row r="497" spans="1:19" ht="14.4" customHeight="1" x14ac:dyDescent="0.3">
      <c r="A497" s="472" t="s">
        <v>1043</v>
      </c>
      <c r="B497" s="473" t="s">
        <v>1044</v>
      </c>
      <c r="C497" s="473" t="s">
        <v>427</v>
      </c>
      <c r="D497" s="473" t="s">
        <v>1033</v>
      </c>
      <c r="E497" s="473" t="s">
        <v>1045</v>
      </c>
      <c r="F497" s="473" t="s">
        <v>1066</v>
      </c>
      <c r="G497" s="473" t="s">
        <v>1067</v>
      </c>
      <c r="H497" s="477">
        <v>11</v>
      </c>
      <c r="I497" s="477">
        <v>3839</v>
      </c>
      <c r="J497" s="473"/>
      <c r="K497" s="473">
        <v>349</v>
      </c>
      <c r="L497" s="477"/>
      <c r="M497" s="477"/>
      <c r="N497" s="473"/>
      <c r="O497" s="473"/>
      <c r="P497" s="477"/>
      <c r="Q497" s="477"/>
      <c r="R497" s="565"/>
      <c r="S497" s="478"/>
    </row>
    <row r="498" spans="1:19" ht="14.4" customHeight="1" x14ac:dyDescent="0.3">
      <c r="A498" s="472" t="s">
        <v>1043</v>
      </c>
      <c r="B498" s="473" t="s">
        <v>1044</v>
      </c>
      <c r="C498" s="473" t="s">
        <v>427</v>
      </c>
      <c r="D498" s="473" t="s">
        <v>1033</v>
      </c>
      <c r="E498" s="473" t="s">
        <v>1045</v>
      </c>
      <c r="F498" s="473" t="s">
        <v>1066</v>
      </c>
      <c r="G498" s="473" t="s">
        <v>1068</v>
      </c>
      <c r="H498" s="477">
        <v>14</v>
      </c>
      <c r="I498" s="477">
        <v>4886</v>
      </c>
      <c r="J498" s="473"/>
      <c r="K498" s="473">
        <v>349</v>
      </c>
      <c r="L498" s="477"/>
      <c r="M498" s="477"/>
      <c r="N498" s="473"/>
      <c r="O498" s="473"/>
      <c r="P498" s="477"/>
      <c r="Q498" s="477"/>
      <c r="R498" s="565"/>
      <c r="S498" s="478"/>
    </row>
    <row r="499" spans="1:19" ht="14.4" customHeight="1" x14ac:dyDescent="0.3">
      <c r="A499" s="472" t="s">
        <v>1043</v>
      </c>
      <c r="B499" s="473" t="s">
        <v>1044</v>
      </c>
      <c r="C499" s="473" t="s">
        <v>427</v>
      </c>
      <c r="D499" s="473" t="s">
        <v>1033</v>
      </c>
      <c r="E499" s="473" t="s">
        <v>1045</v>
      </c>
      <c r="F499" s="473" t="s">
        <v>1081</v>
      </c>
      <c r="G499" s="473" t="s">
        <v>1082</v>
      </c>
      <c r="H499" s="477">
        <v>14</v>
      </c>
      <c r="I499" s="477">
        <v>686</v>
      </c>
      <c r="J499" s="473"/>
      <c r="K499" s="473">
        <v>49</v>
      </c>
      <c r="L499" s="477"/>
      <c r="M499" s="477"/>
      <c r="N499" s="473"/>
      <c r="O499" s="473"/>
      <c r="P499" s="477"/>
      <c r="Q499" s="477"/>
      <c r="R499" s="565"/>
      <c r="S499" s="478"/>
    </row>
    <row r="500" spans="1:19" ht="14.4" customHeight="1" x14ac:dyDescent="0.3">
      <c r="A500" s="472" t="s">
        <v>1043</v>
      </c>
      <c r="B500" s="473" t="s">
        <v>1044</v>
      </c>
      <c r="C500" s="473" t="s">
        <v>427</v>
      </c>
      <c r="D500" s="473" t="s">
        <v>1033</v>
      </c>
      <c r="E500" s="473" t="s">
        <v>1045</v>
      </c>
      <c r="F500" s="473" t="s">
        <v>1083</v>
      </c>
      <c r="G500" s="473" t="s">
        <v>1085</v>
      </c>
      <c r="H500" s="477">
        <v>5</v>
      </c>
      <c r="I500" s="477">
        <v>1935</v>
      </c>
      <c r="J500" s="473"/>
      <c r="K500" s="473">
        <v>387</v>
      </c>
      <c r="L500" s="477"/>
      <c r="M500" s="477"/>
      <c r="N500" s="473"/>
      <c r="O500" s="473"/>
      <c r="P500" s="477"/>
      <c r="Q500" s="477"/>
      <c r="R500" s="565"/>
      <c r="S500" s="478"/>
    </row>
    <row r="501" spans="1:19" ht="14.4" customHeight="1" x14ac:dyDescent="0.3">
      <c r="A501" s="472" t="s">
        <v>1043</v>
      </c>
      <c r="B501" s="473" t="s">
        <v>1044</v>
      </c>
      <c r="C501" s="473" t="s">
        <v>427</v>
      </c>
      <c r="D501" s="473" t="s">
        <v>1033</v>
      </c>
      <c r="E501" s="473" t="s">
        <v>1045</v>
      </c>
      <c r="F501" s="473" t="s">
        <v>1086</v>
      </c>
      <c r="G501" s="473" t="s">
        <v>1087</v>
      </c>
      <c r="H501" s="477">
        <v>5</v>
      </c>
      <c r="I501" s="477">
        <v>190</v>
      </c>
      <c r="J501" s="473"/>
      <c r="K501" s="473">
        <v>38</v>
      </c>
      <c r="L501" s="477"/>
      <c r="M501" s="477"/>
      <c r="N501" s="473"/>
      <c r="O501" s="473"/>
      <c r="P501" s="477"/>
      <c r="Q501" s="477"/>
      <c r="R501" s="565"/>
      <c r="S501" s="478"/>
    </row>
    <row r="502" spans="1:19" ht="14.4" customHeight="1" x14ac:dyDescent="0.3">
      <c r="A502" s="472" t="s">
        <v>1043</v>
      </c>
      <c r="B502" s="473" t="s">
        <v>1044</v>
      </c>
      <c r="C502" s="473" t="s">
        <v>427</v>
      </c>
      <c r="D502" s="473" t="s">
        <v>1033</v>
      </c>
      <c r="E502" s="473" t="s">
        <v>1045</v>
      </c>
      <c r="F502" s="473" t="s">
        <v>1086</v>
      </c>
      <c r="G502" s="473" t="s">
        <v>1088</v>
      </c>
      <c r="H502" s="477">
        <v>7</v>
      </c>
      <c r="I502" s="477">
        <v>266</v>
      </c>
      <c r="J502" s="473"/>
      <c r="K502" s="473">
        <v>38</v>
      </c>
      <c r="L502" s="477"/>
      <c r="M502" s="477"/>
      <c r="N502" s="473"/>
      <c r="O502" s="473"/>
      <c r="P502" s="477"/>
      <c r="Q502" s="477"/>
      <c r="R502" s="565"/>
      <c r="S502" s="478"/>
    </row>
    <row r="503" spans="1:19" ht="14.4" customHeight="1" x14ac:dyDescent="0.3">
      <c r="A503" s="472" t="s">
        <v>1043</v>
      </c>
      <c r="B503" s="473" t="s">
        <v>1044</v>
      </c>
      <c r="C503" s="473" t="s">
        <v>427</v>
      </c>
      <c r="D503" s="473" t="s">
        <v>1033</v>
      </c>
      <c r="E503" s="473" t="s">
        <v>1045</v>
      </c>
      <c r="F503" s="473" t="s">
        <v>1089</v>
      </c>
      <c r="G503" s="473" t="s">
        <v>1090</v>
      </c>
      <c r="H503" s="477">
        <v>1</v>
      </c>
      <c r="I503" s="477">
        <v>264</v>
      </c>
      <c r="J503" s="473"/>
      <c r="K503" s="473">
        <v>264</v>
      </c>
      <c r="L503" s="477"/>
      <c r="M503" s="477"/>
      <c r="N503" s="473"/>
      <c r="O503" s="473"/>
      <c r="P503" s="477"/>
      <c r="Q503" s="477"/>
      <c r="R503" s="565"/>
      <c r="S503" s="478"/>
    </row>
    <row r="504" spans="1:19" ht="14.4" customHeight="1" x14ac:dyDescent="0.3">
      <c r="A504" s="472" t="s">
        <v>1043</v>
      </c>
      <c r="B504" s="473" t="s">
        <v>1044</v>
      </c>
      <c r="C504" s="473" t="s">
        <v>427</v>
      </c>
      <c r="D504" s="473" t="s">
        <v>1033</v>
      </c>
      <c r="E504" s="473" t="s">
        <v>1045</v>
      </c>
      <c r="F504" s="473" t="s">
        <v>1091</v>
      </c>
      <c r="G504" s="473" t="s">
        <v>1092</v>
      </c>
      <c r="H504" s="477">
        <v>31</v>
      </c>
      <c r="I504" s="477">
        <v>21824</v>
      </c>
      <c r="J504" s="473"/>
      <c r="K504" s="473">
        <v>704</v>
      </c>
      <c r="L504" s="477"/>
      <c r="M504" s="477"/>
      <c r="N504" s="473"/>
      <c r="O504" s="473"/>
      <c r="P504" s="477"/>
      <c r="Q504" s="477"/>
      <c r="R504" s="565"/>
      <c r="S504" s="478"/>
    </row>
    <row r="505" spans="1:19" ht="14.4" customHeight="1" x14ac:dyDescent="0.3">
      <c r="A505" s="472" t="s">
        <v>1043</v>
      </c>
      <c r="B505" s="473" t="s">
        <v>1044</v>
      </c>
      <c r="C505" s="473" t="s">
        <v>427</v>
      </c>
      <c r="D505" s="473" t="s">
        <v>1033</v>
      </c>
      <c r="E505" s="473" t="s">
        <v>1045</v>
      </c>
      <c r="F505" s="473" t="s">
        <v>1091</v>
      </c>
      <c r="G505" s="473" t="s">
        <v>1093</v>
      </c>
      <c r="H505" s="477">
        <v>18</v>
      </c>
      <c r="I505" s="477">
        <v>12672</v>
      </c>
      <c r="J505" s="473"/>
      <c r="K505" s="473">
        <v>704</v>
      </c>
      <c r="L505" s="477"/>
      <c r="M505" s="477"/>
      <c r="N505" s="473"/>
      <c r="O505" s="473"/>
      <c r="P505" s="477"/>
      <c r="Q505" s="477"/>
      <c r="R505" s="565"/>
      <c r="S505" s="478"/>
    </row>
    <row r="506" spans="1:19" ht="14.4" customHeight="1" x14ac:dyDescent="0.3">
      <c r="A506" s="472" t="s">
        <v>1043</v>
      </c>
      <c r="B506" s="473" t="s">
        <v>1044</v>
      </c>
      <c r="C506" s="473" t="s">
        <v>427</v>
      </c>
      <c r="D506" s="473" t="s">
        <v>1033</v>
      </c>
      <c r="E506" s="473" t="s">
        <v>1045</v>
      </c>
      <c r="F506" s="473" t="s">
        <v>1094</v>
      </c>
      <c r="G506" s="473" t="s">
        <v>1095</v>
      </c>
      <c r="H506" s="477">
        <v>3</v>
      </c>
      <c r="I506" s="477">
        <v>441</v>
      </c>
      <c r="J506" s="473"/>
      <c r="K506" s="473">
        <v>147</v>
      </c>
      <c r="L506" s="477"/>
      <c r="M506" s="477"/>
      <c r="N506" s="473"/>
      <c r="O506" s="473"/>
      <c r="P506" s="477"/>
      <c r="Q506" s="477"/>
      <c r="R506" s="565"/>
      <c r="S506" s="478"/>
    </row>
    <row r="507" spans="1:19" ht="14.4" customHeight="1" x14ac:dyDescent="0.3">
      <c r="A507" s="472" t="s">
        <v>1043</v>
      </c>
      <c r="B507" s="473" t="s">
        <v>1044</v>
      </c>
      <c r="C507" s="473" t="s">
        <v>427</v>
      </c>
      <c r="D507" s="473" t="s">
        <v>1033</v>
      </c>
      <c r="E507" s="473" t="s">
        <v>1045</v>
      </c>
      <c r="F507" s="473" t="s">
        <v>1096</v>
      </c>
      <c r="G507" s="473" t="s">
        <v>1097</v>
      </c>
      <c r="H507" s="477">
        <v>7</v>
      </c>
      <c r="I507" s="477">
        <v>2128</v>
      </c>
      <c r="J507" s="473"/>
      <c r="K507" s="473">
        <v>304</v>
      </c>
      <c r="L507" s="477"/>
      <c r="M507" s="477"/>
      <c r="N507" s="473"/>
      <c r="O507" s="473"/>
      <c r="P507" s="477"/>
      <c r="Q507" s="477"/>
      <c r="R507" s="565"/>
      <c r="S507" s="478"/>
    </row>
    <row r="508" spans="1:19" ht="14.4" customHeight="1" x14ac:dyDescent="0.3">
      <c r="A508" s="472" t="s">
        <v>1043</v>
      </c>
      <c r="B508" s="473" t="s">
        <v>1044</v>
      </c>
      <c r="C508" s="473" t="s">
        <v>427</v>
      </c>
      <c r="D508" s="473" t="s">
        <v>1033</v>
      </c>
      <c r="E508" s="473" t="s">
        <v>1045</v>
      </c>
      <c r="F508" s="473" t="s">
        <v>1105</v>
      </c>
      <c r="G508" s="473" t="s">
        <v>1106</v>
      </c>
      <c r="H508" s="477">
        <v>7</v>
      </c>
      <c r="I508" s="477">
        <v>2590</v>
      </c>
      <c r="J508" s="473"/>
      <c r="K508" s="473">
        <v>370</v>
      </c>
      <c r="L508" s="477"/>
      <c r="M508" s="477"/>
      <c r="N508" s="473"/>
      <c r="O508" s="473"/>
      <c r="P508" s="477"/>
      <c r="Q508" s="477"/>
      <c r="R508" s="565"/>
      <c r="S508" s="478"/>
    </row>
    <row r="509" spans="1:19" ht="14.4" customHeight="1" x14ac:dyDescent="0.3">
      <c r="A509" s="472" t="s">
        <v>1043</v>
      </c>
      <c r="B509" s="473" t="s">
        <v>1044</v>
      </c>
      <c r="C509" s="473" t="s">
        <v>427</v>
      </c>
      <c r="D509" s="473" t="s">
        <v>1033</v>
      </c>
      <c r="E509" s="473" t="s">
        <v>1045</v>
      </c>
      <c r="F509" s="473" t="s">
        <v>1119</v>
      </c>
      <c r="G509" s="473" t="s">
        <v>1120</v>
      </c>
      <c r="H509" s="477">
        <v>5</v>
      </c>
      <c r="I509" s="477">
        <v>2475</v>
      </c>
      <c r="J509" s="473"/>
      <c r="K509" s="473">
        <v>495</v>
      </c>
      <c r="L509" s="477"/>
      <c r="M509" s="477"/>
      <c r="N509" s="473"/>
      <c r="O509" s="473"/>
      <c r="P509" s="477"/>
      <c r="Q509" s="477"/>
      <c r="R509" s="565"/>
      <c r="S509" s="478"/>
    </row>
    <row r="510" spans="1:19" ht="14.4" customHeight="1" x14ac:dyDescent="0.3">
      <c r="A510" s="472" t="s">
        <v>1043</v>
      </c>
      <c r="B510" s="473" t="s">
        <v>1044</v>
      </c>
      <c r="C510" s="473" t="s">
        <v>427</v>
      </c>
      <c r="D510" s="473" t="s">
        <v>1033</v>
      </c>
      <c r="E510" s="473" t="s">
        <v>1045</v>
      </c>
      <c r="F510" s="473" t="s">
        <v>1134</v>
      </c>
      <c r="G510" s="473" t="s">
        <v>1135</v>
      </c>
      <c r="H510" s="477">
        <v>20</v>
      </c>
      <c r="I510" s="477">
        <v>3500</v>
      </c>
      <c r="J510" s="473"/>
      <c r="K510" s="473">
        <v>175</v>
      </c>
      <c r="L510" s="477"/>
      <c r="M510" s="477"/>
      <c r="N510" s="473"/>
      <c r="O510" s="473"/>
      <c r="P510" s="477"/>
      <c r="Q510" s="477"/>
      <c r="R510" s="565"/>
      <c r="S510" s="478"/>
    </row>
    <row r="511" spans="1:19" ht="14.4" customHeight="1" x14ac:dyDescent="0.3">
      <c r="A511" s="472" t="s">
        <v>1043</v>
      </c>
      <c r="B511" s="473" t="s">
        <v>1044</v>
      </c>
      <c r="C511" s="473" t="s">
        <v>427</v>
      </c>
      <c r="D511" s="473" t="s">
        <v>1033</v>
      </c>
      <c r="E511" s="473" t="s">
        <v>1045</v>
      </c>
      <c r="F511" s="473" t="s">
        <v>1136</v>
      </c>
      <c r="G511" s="473" t="s">
        <v>1137</v>
      </c>
      <c r="H511" s="477">
        <v>196</v>
      </c>
      <c r="I511" s="477">
        <v>16660</v>
      </c>
      <c r="J511" s="473"/>
      <c r="K511" s="473">
        <v>85</v>
      </c>
      <c r="L511" s="477"/>
      <c r="M511" s="477"/>
      <c r="N511" s="473"/>
      <c r="O511" s="473"/>
      <c r="P511" s="477"/>
      <c r="Q511" s="477"/>
      <c r="R511" s="565"/>
      <c r="S511" s="478"/>
    </row>
    <row r="512" spans="1:19" ht="14.4" customHeight="1" x14ac:dyDescent="0.3">
      <c r="A512" s="472" t="s">
        <v>1043</v>
      </c>
      <c r="B512" s="473" t="s">
        <v>1044</v>
      </c>
      <c r="C512" s="473" t="s">
        <v>427</v>
      </c>
      <c r="D512" s="473" t="s">
        <v>1033</v>
      </c>
      <c r="E512" s="473" t="s">
        <v>1045</v>
      </c>
      <c r="F512" s="473" t="s">
        <v>1141</v>
      </c>
      <c r="G512" s="473" t="s">
        <v>1142</v>
      </c>
      <c r="H512" s="477">
        <v>1</v>
      </c>
      <c r="I512" s="477">
        <v>169</v>
      </c>
      <c r="J512" s="473"/>
      <c r="K512" s="473">
        <v>169</v>
      </c>
      <c r="L512" s="477"/>
      <c r="M512" s="477"/>
      <c r="N512" s="473"/>
      <c r="O512" s="473"/>
      <c r="P512" s="477"/>
      <c r="Q512" s="477"/>
      <c r="R512" s="565"/>
      <c r="S512" s="478"/>
    </row>
    <row r="513" spans="1:19" ht="14.4" customHeight="1" x14ac:dyDescent="0.3">
      <c r="A513" s="472" t="s">
        <v>1043</v>
      </c>
      <c r="B513" s="473" t="s">
        <v>1044</v>
      </c>
      <c r="C513" s="473" t="s">
        <v>427</v>
      </c>
      <c r="D513" s="473" t="s">
        <v>1033</v>
      </c>
      <c r="E513" s="473" t="s">
        <v>1045</v>
      </c>
      <c r="F513" s="473" t="s">
        <v>1143</v>
      </c>
      <c r="G513" s="473" t="s">
        <v>1144</v>
      </c>
      <c r="H513" s="477">
        <v>10</v>
      </c>
      <c r="I513" s="477">
        <v>290</v>
      </c>
      <c r="J513" s="473"/>
      <c r="K513" s="473">
        <v>29</v>
      </c>
      <c r="L513" s="477"/>
      <c r="M513" s="477"/>
      <c r="N513" s="473"/>
      <c r="O513" s="473"/>
      <c r="P513" s="477"/>
      <c r="Q513" s="477"/>
      <c r="R513" s="565"/>
      <c r="S513" s="478"/>
    </row>
    <row r="514" spans="1:19" ht="14.4" customHeight="1" x14ac:dyDescent="0.3">
      <c r="A514" s="472" t="s">
        <v>1043</v>
      </c>
      <c r="B514" s="473" t="s">
        <v>1044</v>
      </c>
      <c r="C514" s="473" t="s">
        <v>427</v>
      </c>
      <c r="D514" s="473" t="s">
        <v>1033</v>
      </c>
      <c r="E514" s="473" t="s">
        <v>1045</v>
      </c>
      <c r="F514" s="473" t="s">
        <v>1147</v>
      </c>
      <c r="G514" s="473" t="s">
        <v>1148</v>
      </c>
      <c r="H514" s="477">
        <v>15</v>
      </c>
      <c r="I514" s="477">
        <v>2640</v>
      </c>
      <c r="J514" s="473"/>
      <c r="K514" s="473">
        <v>176</v>
      </c>
      <c r="L514" s="477"/>
      <c r="M514" s="477"/>
      <c r="N514" s="473"/>
      <c r="O514" s="473"/>
      <c r="P514" s="477"/>
      <c r="Q514" s="477"/>
      <c r="R514" s="565"/>
      <c r="S514" s="478"/>
    </row>
    <row r="515" spans="1:19" ht="14.4" customHeight="1" x14ac:dyDescent="0.3">
      <c r="A515" s="472" t="s">
        <v>1043</v>
      </c>
      <c r="B515" s="473" t="s">
        <v>1044</v>
      </c>
      <c r="C515" s="473" t="s">
        <v>427</v>
      </c>
      <c r="D515" s="473" t="s">
        <v>1033</v>
      </c>
      <c r="E515" s="473" t="s">
        <v>1045</v>
      </c>
      <c r="F515" s="473" t="s">
        <v>1154</v>
      </c>
      <c r="G515" s="473" t="s">
        <v>1155</v>
      </c>
      <c r="H515" s="477">
        <v>69</v>
      </c>
      <c r="I515" s="477">
        <v>18147</v>
      </c>
      <c r="J515" s="473"/>
      <c r="K515" s="473">
        <v>263</v>
      </c>
      <c r="L515" s="477"/>
      <c r="M515" s="477"/>
      <c r="N515" s="473"/>
      <c r="O515" s="473"/>
      <c r="P515" s="477"/>
      <c r="Q515" s="477"/>
      <c r="R515" s="565"/>
      <c r="S515" s="478"/>
    </row>
    <row r="516" spans="1:19" ht="14.4" customHeight="1" x14ac:dyDescent="0.3">
      <c r="A516" s="472" t="s">
        <v>1043</v>
      </c>
      <c r="B516" s="473" t="s">
        <v>1044</v>
      </c>
      <c r="C516" s="473" t="s">
        <v>427</v>
      </c>
      <c r="D516" s="473" t="s">
        <v>1033</v>
      </c>
      <c r="E516" s="473" t="s">
        <v>1045</v>
      </c>
      <c r="F516" s="473" t="s">
        <v>1161</v>
      </c>
      <c r="G516" s="473" t="s">
        <v>1162</v>
      </c>
      <c r="H516" s="477">
        <v>1</v>
      </c>
      <c r="I516" s="477">
        <v>423</v>
      </c>
      <c r="J516" s="473"/>
      <c r="K516" s="473">
        <v>423</v>
      </c>
      <c r="L516" s="477"/>
      <c r="M516" s="477"/>
      <c r="N516" s="473"/>
      <c r="O516" s="473"/>
      <c r="P516" s="477"/>
      <c r="Q516" s="477"/>
      <c r="R516" s="565"/>
      <c r="S516" s="478"/>
    </row>
    <row r="517" spans="1:19" ht="14.4" customHeight="1" x14ac:dyDescent="0.3">
      <c r="A517" s="472" t="s">
        <v>1043</v>
      </c>
      <c r="B517" s="473" t="s">
        <v>1044</v>
      </c>
      <c r="C517" s="473" t="s">
        <v>427</v>
      </c>
      <c r="D517" s="473" t="s">
        <v>1033</v>
      </c>
      <c r="E517" s="473" t="s">
        <v>1045</v>
      </c>
      <c r="F517" s="473" t="s">
        <v>1163</v>
      </c>
      <c r="G517" s="473" t="s">
        <v>1164</v>
      </c>
      <c r="H517" s="477">
        <v>1</v>
      </c>
      <c r="I517" s="477">
        <v>847</v>
      </c>
      <c r="J517" s="473"/>
      <c r="K517" s="473">
        <v>847</v>
      </c>
      <c r="L517" s="477"/>
      <c r="M517" s="477"/>
      <c r="N517" s="473"/>
      <c r="O517" s="473"/>
      <c r="P517" s="477"/>
      <c r="Q517" s="477"/>
      <c r="R517" s="565"/>
      <c r="S517" s="478"/>
    </row>
    <row r="518" spans="1:19" ht="14.4" customHeight="1" x14ac:dyDescent="0.3">
      <c r="A518" s="472" t="s">
        <v>1043</v>
      </c>
      <c r="B518" s="473" t="s">
        <v>1044</v>
      </c>
      <c r="C518" s="473" t="s">
        <v>427</v>
      </c>
      <c r="D518" s="473" t="s">
        <v>1033</v>
      </c>
      <c r="E518" s="473" t="s">
        <v>1045</v>
      </c>
      <c r="F518" s="473" t="s">
        <v>1176</v>
      </c>
      <c r="G518" s="473" t="s">
        <v>1177</v>
      </c>
      <c r="H518" s="477">
        <v>1</v>
      </c>
      <c r="I518" s="477">
        <v>107</v>
      </c>
      <c r="J518" s="473"/>
      <c r="K518" s="473">
        <v>107</v>
      </c>
      <c r="L518" s="477"/>
      <c r="M518" s="477"/>
      <c r="N518" s="473"/>
      <c r="O518" s="473"/>
      <c r="P518" s="477"/>
      <c r="Q518" s="477"/>
      <c r="R518" s="565"/>
      <c r="S518" s="478"/>
    </row>
    <row r="519" spans="1:19" ht="14.4" customHeight="1" x14ac:dyDescent="0.3">
      <c r="A519" s="472" t="s">
        <v>1043</v>
      </c>
      <c r="B519" s="473" t="s">
        <v>1044</v>
      </c>
      <c r="C519" s="473" t="s">
        <v>427</v>
      </c>
      <c r="D519" s="473" t="s">
        <v>1033</v>
      </c>
      <c r="E519" s="473" t="s">
        <v>1045</v>
      </c>
      <c r="F519" s="473" t="s">
        <v>1178</v>
      </c>
      <c r="G519" s="473" t="s">
        <v>1179</v>
      </c>
      <c r="H519" s="477">
        <v>4</v>
      </c>
      <c r="I519" s="477">
        <v>1256</v>
      </c>
      <c r="J519" s="473"/>
      <c r="K519" s="473">
        <v>314</v>
      </c>
      <c r="L519" s="477"/>
      <c r="M519" s="477"/>
      <c r="N519" s="473"/>
      <c r="O519" s="473"/>
      <c r="P519" s="477"/>
      <c r="Q519" s="477"/>
      <c r="R519" s="565"/>
      <c r="S519" s="478"/>
    </row>
    <row r="520" spans="1:19" ht="14.4" customHeight="1" x14ac:dyDescent="0.3">
      <c r="A520" s="472" t="s">
        <v>1043</v>
      </c>
      <c r="B520" s="473" t="s">
        <v>1044</v>
      </c>
      <c r="C520" s="473" t="s">
        <v>427</v>
      </c>
      <c r="D520" s="473" t="s">
        <v>1034</v>
      </c>
      <c r="E520" s="473" t="s">
        <v>1045</v>
      </c>
      <c r="F520" s="473" t="s">
        <v>1050</v>
      </c>
      <c r="G520" s="473" t="s">
        <v>1051</v>
      </c>
      <c r="H520" s="477">
        <v>302</v>
      </c>
      <c r="I520" s="477">
        <v>17516</v>
      </c>
      <c r="J520" s="473">
        <v>18.875</v>
      </c>
      <c r="K520" s="473">
        <v>58</v>
      </c>
      <c r="L520" s="477">
        <v>16</v>
      </c>
      <c r="M520" s="477">
        <v>928</v>
      </c>
      <c r="N520" s="473">
        <v>1</v>
      </c>
      <c r="O520" s="473">
        <v>58</v>
      </c>
      <c r="P520" s="477"/>
      <c r="Q520" s="477"/>
      <c r="R520" s="565"/>
      <c r="S520" s="478"/>
    </row>
    <row r="521" spans="1:19" ht="14.4" customHeight="1" x14ac:dyDescent="0.3">
      <c r="A521" s="472" t="s">
        <v>1043</v>
      </c>
      <c r="B521" s="473" t="s">
        <v>1044</v>
      </c>
      <c r="C521" s="473" t="s">
        <v>427</v>
      </c>
      <c r="D521" s="473" t="s">
        <v>1034</v>
      </c>
      <c r="E521" s="473" t="s">
        <v>1045</v>
      </c>
      <c r="F521" s="473" t="s">
        <v>1052</v>
      </c>
      <c r="G521" s="473" t="s">
        <v>1053</v>
      </c>
      <c r="H521" s="477">
        <v>2</v>
      </c>
      <c r="I521" s="477">
        <v>262</v>
      </c>
      <c r="J521" s="473"/>
      <c r="K521" s="473">
        <v>131</v>
      </c>
      <c r="L521" s="477"/>
      <c r="M521" s="477"/>
      <c r="N521" s="473"/>
      <c r="O521" s="473"/>
      <c r="P521" s="477"/>
      <c r="Q521" s="477"/>
      <c r="R521" s="565"/>
      <c r="S521" s="478"/>
    </row>
    <row r="522" spans="1:19" ht="14.4" customHeight="1" x14ac:dyDescent="0.3">
      <c r="A522" s="472" t="s">
        <v>1043</v>
      </c>
      <c r="B522" s="473" t="s">
        <v>1044</v>
      </c>
      <c r="C522" s="473" t="s">
        <v>427</v>
      </c>
      <c r="D522" s="473" t="s">
        <v>1034</v>
      </c>
      <c r="E522" s="473" t="s">
        <v>1045</v>
      </c>
      <c r="F522" s="473" t="s">
        <v>1058</v>
      </c>
      <c r="G522" s="473" t="s">
        <v>1059</v>
      </c>
      <c r="H522" s="477">
        <v>33</v>
      </c>
      <c r="I522" s="477">
        <v>5907</v>
      </c>
      <c r="J522" s="473"/>
      <c r="K522" s="473">
        <v>179</v>
      </c>
      <c r="L522" s="477"/>
      <c r="M522" s="477"/>
      <c r="N522" s="473"/>
      <c r="O522" s="473"/>
      <c r="P522" s="477"/>
      <c r="Q522" s="477"/>
      <c r="R522" s="565"/>
      <c r="S522" s="478"/>
    </row>
    <row r="523" spans="1:19" ht="14.4" customHeight="1" x14ac:dyDescent="0.3">
      <c r="A523" s="472" t="s">
        <v>1043</v>
      </c>
      <c r="B523" s="473" t="s">
        <v>1044</v>
      </c>
      <c r="C523" s="473" t="s">
        <v>427</v>
      </c>
      <c r="D523" s="473" t="s">
        <v>1034</v>
      </c>
      <c r="E523" s="473" t="s">
        <v>1045</v>
      </c>
      <c r="F523" s="473" t="s">
        <v>1062</v>
      </c>
      <c r="G523" s="473" t="s">
        <v>1063</v>
      </c>
      <c r="H523" s="477">
        <v>42</v>
      </c>
      <c r="I523" s="477">
        <v>14070</v>
      </c>
      <c r="J523" s="473"/>
      <c r="K523" s="473">
        <v>335</v>
      </c>
      <c r="L523" s="477"/>
      <c r="M523" s="477"/>
      <c r="N523" s="473"/>
      <c r="O523" s="473"/>
      <c r="P523" s="477"/>
      <c r="Q523" s="477"/>
      <c r="R523" s="565"/>
      <c r="S523" s="478"/>
    </row>
    <row r="524" spans="1:19" ht="14.4" customHeight="1" x14ac:dyDescent="0.3">
      <c r="A524" s="472" t="s">
        <v>1043</v>
      </c>
      <c r="B524" s="473" t="s">
        <v>1044</v>
      </c>
      <c r="C524" s="473" t="s">
        <v>427</v>
      </c>
      <c r="D524" s="473" t="s">
        <v>1034</v>
      </c>
      <c r="E524" s="473" t="s">
        <v>1045</v>
      </c>
      <c r="F524" s="473" t="s">
        <v>1066</v>
      </c>
      <c r="G524" s="473" t="s">
        <v>1067</v>
      </c>
      <c r="H524" s="477">
        <v>27</v>
      </c>
      <c r="I524" s="477">
        <v>9423</v>
      </c>
      <c r="J524" s="473"/>
      <c r="K524" s="473">
        <v>349</v>
      </c>
      <c r="L524" s="477"/>
      <c r="M524" s="477"/>
      <c r="N524" s="473"/>
      <c r="O524" s="473"/>
      <c r="P524" s="477"/>
      <c r="Q524" s="477"/>
      <c r="R524" s="565"/>
      <c r="S524" s="478"/>
    </row>
    <row r="525" spans="1:19" ht="14.4" customHeight="1" x14ac:dyDescent="0.3">
      <c r="A525" s="472" t="s">
        <v>1043</v>
      </c>
      <c r="B525" s="473" t="s">
        <v>1044</v>
      </c>
      <c r="C525" s="473" t="s">
        <v>427</v>
      </c>
      <c r="D525" s="473" t="s">
        <v>1034</v>
      </c>
      <c r="E525" s="473" t="s">
        <v>1045</v>
      </c>
      <c r="F525" s="473" t="s">
        <v>1066</v>
      </c>
      <c r="G525" s="473" t="s">
        <v>1068</v>
      </c>
      <c r="H525" s="477">
        <v>40</v>
      </c>
      <c r="I525" s="477">
        <v>13960</v>
      </c>
      <c r="J525" s="473">
        <v>13.333333333333334</v>
      </c>
      <c r="K525" s="473">
        <v>349</v>
      </c>
      <c r="L525" s="477">
        <v>3</v>
      </c>
      <c r="M525" s="477">
        <v>1047</v>
      </c>
      <c r="N525" s="473">
        <v>1</v>
      </c>
      <c r="O525" s="473">
        <v>349</v>
      </c>
      <c r="P525" s="477"/>
      <c r="Q525" s="477"/>
      <c r="R525" s="565"/>
      <c r="S525" s="478"/>
    </row>
    <row r="526" spans="1:19" ht="14.4" customHeight="1" x14ac:dyDescent="0.3">
      <c r="A526" s="472" t="s">
        <v>1043</v>
      </c>
      <c r="B526" s="473" t="s">
        <v>1044</v>
      </c>
      <c r="C526" s="473" t="s">
        <v>427</v>
      </c>
      <c r="D526" s="473" t="s">
        <v>1034</v>
      </c>
      <c r="E526" s="473" t="s">
        <v>1045</v>
      </c>
      <c r="F526" s="473" t="s">
        <v>1081</v>
      </c>
      <c r="G526" s="473" t="s">
        <v>1082</v>
      </c>
      <c r="H526" s="477">
        <v>45</v>
      </c>
      <c r="I526" s="477">
        <v>2205</v>
      </c>
      <c r="J526" s="473">
        <v>22.5</v>
      </c>
      <c r="K526" s="473">
        <v>49</v>
      </c>
      <c r="L526" s="477">
        <v>2</v>
      </c>
      <c r="M526" s="477">
        <v>98</v>
      </c>
      <c r="N526" s="473">
        <v>1</v>
      </c>
      <c r="O526" s="473">
        <v>49</v>
      </c>
      <c r="P526" s="477"/>
      <c r="Q526" s="477"/>
      <c r="R526" s="565"/>
      <c r="S526" s="478"/>
    </row>
    <row r="527" spans="1:19" ht="14.4" customHeight="1" x14ac:dyDescent="0.3">
      <c r="A527" s="472" t="s">
        <v>1043</v>
      </c>
      <c r="B527" s="473" t="s">
        <v>1044</v>
      </c>
      <c r="C527" s="473" t="s">
        <v>427</v>
      </c>
      <c r="D527" s="473" t="s">
        <v>1034</v>
      </c>
      <c r="E527" s="473" t="s">
        <v>1045</v>
      </c>
      <c r="F527" s="473" t="s">
        <v>1083</v>
      </c>
      <c r="G527" s="473" t="s">
        <v>1084</v>
      </c>
      <c r="H527" s="477">
        <v>14</v>
      </c>
      <c r="I527" s="477">
        <v>5418</v>
      </c>
      <c r="J527" s="473"/>
      <c r="K527" s="473">
        <v>387</v>
      </c>
      <c r="L527" s="477"/>
      <c r="M527" s="477"/>
      <c r="N527" s="473"/>
      <c r="O527" s="473"/>
      <c r="P527" s="477"/>
      <c r="Q527" s="477"/>
      <c r="R527" s="565"/>
      <c r="S527" s="478"/>
    </row>
    <row r="528" spans="1:19" ht="14.4" customHeight="1" x14ac:dyDescent="0.3">
      <c r="A528" s="472" t="s">
        <v>1043</v>
      </c>
      <c r="B528" s="473" t="s">
        <v>1044</v>
      </c>
      <c r="C528" s="473" t="s">
        <v>427</v>
      </c>
      <c r="D528" s="473" t="s">
        <v>1034</v>
      </c>
      <c r="E528" s="473" t="s">
        <v>1045</v>
      </c>
      <c r="F528" s="473" t="s">
        <v>1083</v>
      </c>
      <c r="G528" s="473" t="s">
        <v>1085</v>
      </c>
      <c r="H528" s="477">
        <v>9</v>
      </c>
      <c r="I528" s="477">
        <v>3483</v>
      </c>
      <c r="J528" s="473"/>
      <c r="K528" s="473">
        <v>387</v>
      </c>
      <c r="L528" s="477"/>
      <c r="M528" s="477"/>
      <c r="N528" s="473"/>
      <c r="O528" s="473"/>
      <c r="P528" s="477"/>
      <c r="Q528" s="477"/>
      <c r="R528" s="565"/>
      <c r="S528" s="478"/>
    </row>
    <row r="529" spans="1:19" ht="14.4" customHeight="1" x14ac:dyDescent="0.3">
      <c r="A529" s="472" t="s">
        <v>1043</v>
      </c>
      <c r="B529" s="473" t="s">
        <v>1044</v>
      </c>
      <c r="C529" s="473" t="s">
        <v>427</v>
      </c>
      <c r="D529" s="473" t="s">
        <v>1034</v>
      </c>
      <c r="E529" s="473" t="s">
        <v>1045</v>
      </c>
      <c r="F529" s="473" t="s">
        <v>1086</v>
      </c>
      <c r="G529" s="473" t="s">
        <v>1087</v>
      </c>
      <c r="H529" s="477">
        <v>16</v>
      </c>
      <c r="I529" s="477">
        <v>608</v>
      </c>
      <c r="J529" s="473"/>
      <c r="K529" s="473">
        <v>38</v>
      </c>
      <c r="L529" s="477"/>
      <c r="M529" s="477"/>
      <c r="N529" s="473"/>
      <c r="O529" s="473"/>
      <c r="P529" s="477"/>
      <c r="Q529" s="477"/>
      <c r="R529" s="565"/>
      <c r="S529" s="478"/>
    </row>
    <row r="530" spans="1:19" ht="14.4" customHeight="1" x14ac:dyDescent="0.3">
      <c r="A530" s="472" t="s">
        <v>1043</v>
      </c>
      <c r="B530" s="473" t="s">
        <v>1044</v>
      </c>
      <c r="C530" s="473" t="s">
        <v>427</v>
      </c>
      <c r="D530" s="473" t="s">
        <v>1034</v>
      </c>
      <c r="E530" s="473" t="s">
        <v>1045</v>
      </c>
      <c r="F530" s="473" t="s">
        <v>1086</v>
      </c>
      <c r="G530" s="473" t="s">
        <v>1088</v>
      </c>
      <c r="H530" s="477">
        <v>10</v>
      </c>
      <c r="I530" s="477">
        <v>380</v>
      </c>
      <c r="J530" s="473"/>
      <c r="K530" s="473">
        <v>38</v>
      </c>
      <c r="L530" s="477"/>
      <c r="M530" s="477"/>
      <c r="N530" s="473"/>
      <c r="O530" s="473"/>
      <c r="P530" s="477"/>
      <c r="Q530" s="477"/>
      <c r="R530" s="565"/>
      <c r="S530" s="478"/>
    </row>
    <row r="531" spans="1:19" ht="14.4" customHeight="1" x14ac:dyDescent="0.3">
      <c r="A531" s="472" t="s">
        <v>1043</v>
      </c>
      <c r="B531" s="473" t="s">
        <v>1044</v>
      </c>
      <c r="C531" s="473" t="s">
        <v>427</v>
      </c>
      <c r="D531" s="473" t="s">
        <v>1034</v>
      </c>
      <c r="E531" s="473" t="s">
        <v>1045</v>
      </c>
      <c r="F531" s="473" t="s">
        <v>1089</v>
      </c>
      <c r="G531" s="473" t="s">
        <v>1090</v>
      </c>
      <c r="H531" s="477">
        <v>7</v>
      </c>
      <c r="I531" s="477">
        <v>1848</v>
      </c>
      <c r="J531" s="473"/>
      <c r="K531" s="473">
        <v>264</v>
      </c>
      <c r="L531" s="477"/>
      <c r="M531" s="477"/>
      <c r="N531" s="473"/>
      <c r="O531" s="473"/>
      <c r="P531" s="477"/>
      <c r="Q531" s="477"/>
      <c r="R531" s="565"/>
      <c r="S531" s="478"/>
    </row>
    <row r="532" spans="1:19" ht="14.4" customHeight="1" x14ac:dyDescent="0.3">
      <c r="A532" s="472" t="s">
        <v>1043</v>
      </c>
      <c r="B532" s="473" t="s">
        <v>1044</v>
      </c>
      <c r="C532" s="473" t="s">
        <v>427</v>
      </c>
      <c r="D532" s="473" t="s">
        <v>1034</v>
      </c>
      <c r="E532" s="473" t="s">
        <v>1045</v>
      </c>
      <c r="F532" s="473" t="s">
        <v>1091</v>
      </c>
      <c r="G532" s="473" t="s">
        <v>1092</v>
      </c>
      <c r="H532" s="477">
        <v>197</v>
      </c>
      <c r="I532" s="477">
        <v>138688</v>
      </c>
      <c r="J532" s="473">
        <v>16.393380614657211</v>
      </c>
      <c r="K532" s="473">
        <v>704</v>
      </c>
      <c r="L532" s="477">
        <v>12</v>
      </c>
      <c r="M532" s="477">
        <v>8460</v>
      </c>
      <c r="N532" s="473">
        <v>1</v>
      </c>
      <c r="O532" s="473">
        <v>705</v>
      </c>
      <c r="P532" s="477"/>
      <c r="Q532" s="477"/>
      <c r="R532" s="565"/>
      <c r="S532" s="478"/>
    </row>
    <row r="533" spans="1:19" ht="14.4" customHeight="1" x14ac:dyDescent="0.3">
      <c r="A533" s="472" t="s">
        <v>1043</v>
      </c>
      <c r="B533" s="473" t="s">
        <v>1044</v>
      </c>
      <c r="C533" s="473" t="s">
        <v>427</v>
      </c>
      <c r="D533" s="473" t="s">
        <v>1034</v>
      </c>
      <c r="E533" s="473" t="s">
        <v>1045</v>
      </c>
      <c r="F533" s="473" t="s">
        <v>1091</v>
      </c>
      <c r="G533" s="473" t="s">
        <v>1093</v>
      </c>
      <c r="H533" s="477">
        <v>11</v>
      </c>
      <c r="I533" s="477">
        <v>7744</v>
      </c>
      <c r="J533" s="473"/>
      <c r="K533" s="473">
        <v>704</v>
      </c>
      <c r="L533" s="477"/>
      <c r="M533" s="477"/>
      <c r="N533" s="473"/>
      <c r="O533" s="473"/>
      <c r="P533" s="477"/>
      <c r="Q533" s="477"/>
      <c r="R533" s="565"/>
      <c r="S533" s="478"/>
    </row>
    <row r="534" spans="1:19" ht="14.4" customHeight="1" x14ac:dyDescent="0.3">
      <c r="A534" s="472" t="s">
        <v>1043</v>
      </c>
      <c r="B534" s="473" t="s">
        <v>1044</v>
      </c>
      <c r="C534" s="473" t="s">
        <v>427</v>
      </c>
      <c r="D534" s="473" t="s">
        <v>1034</v>
      </c>
      <c r="E534" s="473" t="s">
        <v>1045</v>
      </c>
      <c r="F534" s="473" t="s">
        <v>1096</v>
      </c>
      <c r="G534" s="473" t="s">
        <v>1097</v>
      </c>
      <c r="H534" s="477">
        <v>111</v>
      </c>
      <c r="I534" s="477">
        <v>33744</v>
      </c>
      <c r="J534" s="473">
        <v>22.127213114754099</v>
      </c>
      <c r="K534" s="473">
        <v>304</v>
      </c>
      <c r="L534" s="477">
        <v>5</v>
      </c>
      <c r="M534" s="477">
        <v>1525</v>
      </c>
      <c r="N534" s="473">
        <v>1</v>
      </c>
      <c r="O534" s="473">
        <v>305</v>
      </c>
      <c r="P534" s="477"/>
      <c r="Q534" s="477"/>
      <c r="R534" s="565"/>
      <c r="S534" s="478"/>
    </row>
    <row r="535" spans="1:19" ht="14.4" customHeight="1" x14ac:dyDescent="0.3">
      <c r="A535" s="472" t="s">
        <v>1043</v>
      </c>
      <c r="B535" s="473" t="s">
        <v>1044</v>
      </c>
      <c r="C535" s="473" t="s">
        <v>427</v>
      </c>
      <c r="D535" s="473" t="s">
        <v>1034</v>
      </c>
      <c r="E535" s="473" t="s">
        <v>1045</v>
      </c>
      <c r="F535" s="473" t="s">
        <v>1098</v>
      </c>
      <c r="G535" s="473" t="s">
        <v>1100</v>
      </c>
      <c r="H535" s="477">
        <v>1</v>
      </c>
      <c r="I535" s="477">
        <v>3707</v>
      </c>
      <c r="J535" s="473"/>
      <c r="K535" s="473">
        <v>3707</v>
      </c>
      <c r="L535" s="477"/>
      <c r="M535" s="477"/>
      <c r="N535" s="473"/>
      <c r="O535" s="473"/>
      <c r="P535" s="477"/>
      <c r="Q535" s="477"/>
      <c r="R535" s="565"/>
      <c r="S535" s="478"/>
    </row>
    <row r="536" spans="1:19" ht="14.4" customHeight="1" x14ac:dyDescent="0.3">
      <c r="A536" s="472" t="s">
        <v>1043</v>
      </c>
      <c r="B536" s="473" t="s">
        <v>1044</v>
      </c>
      <c r="C536" s="473" t="s">
        <v>427</v>
      </c>
      <c r="D536" s="473" t="s">
        <v>1034</v>
      </c>
      <c r="E536" s="473" t="s">
        <v>1045</v>
      </c>
      <c r="F536" s="473" t="s">
        <v>1101</v>
      </c>
      <c r="G536" s="473" t="s">
        <v>1102</v>
      </c>
      <c r="H536" s="477">
        <v>47</v>
      </c>
      <c r="I536" s="477">
        <v>23218</v>
      </c>
      <c r="J536" s="473">
        <v>15.666666666666666</v>
      </c>
      <c r="K536" s="473">
        <v>494</v>
      </c>
      <c r="L536" s="477">
        <v>3</v>
      </c>
      <c r="M536" s="477">
        <v>1482</v>
      </c>
      <c r="N536" s="473">
        <v>1</v>
      </c>
      <c r="O536" s="473">
        <v>494</v>
      </c>
      <c r="P536" s="477"/>
      <c r="Q536" s="477"/>
      <c r="R536" s="565"/>
      <c r="S536" s="478"/>
    </row>
    <row r="537" spans="1:19" ht="14.4" customHeight="1" x14ac:dyDescent="0.3">
      <c r="A537" s="472" t="s">
        <v>1043</v>
      </c>
      <c r="B537" s="473" t="s">
        <v>1044</v>
      </c>
      <c r="C537" s="473" t="s">
        <v>427</v>
      </c>
      <c r="D537" s="473" t="s">
        <v>1034</v>
      </c>
      <c r="E537" s="473" t="s">
        <v>1045</v>
      </c>
      <c r="F537" s="473" t="s">
        <v>1105</v>
      </c>
      <c r="G537" s="473" t="s">
        <v>1106</v>
      </c>
      <c r="H537" s="477">
        <v>157</v>
      </c>
      <c r="I537" s="477">
        <v>58090</v>
      </c>
      <c r="J537" s="473">
        <v>19.625</v>
      </c>
      <c r="K537" s="473">
        <v>370</v>
      </c>
      <c r="L537" s="477">
        <v>8</v>
      </c>
      <c r="M537" s="477">
        <v>2960</v>
      </c>
      <c r="N537" s="473">
        <v>1</v>
      </c>
      <c r="O537" s="473">
        <v>370</v>
      </c>
      <c r="P537" s="477"/>
      <c r="Q537" s="477"/>
      <c r="R537" s="565"/>
      <c r="S537" s="478"/>
    </row>
    <row r="538" spans="1:19" ht="14.4" customHeight="1" x14ac:dyDescent="0.3">
      <c r="A538" s="472" t="s">
        <v>1043</v>
      </c>
      <c r="B538" s="473" t="s">
        <v>1044</v>
      </c>
      <c r="C538" s="473" t="s">
        <v>427</v>
      </c>
      <c r="D538" s="473" t="s">
        <v>1034</v>
      </c>
      <c r="E538" s="473" t="s">
        <v>1045</v>
      </c>
      <c r="F538" s="473" t="s">
        <v>1114</v>
      </c>
      <c r="G538" s="473" t="s">
        <v>1115</v>
      </c>
      <c r="H538" s="477">
        <v>5</v>
      </c>
      <c r="I538" s="477">
        <v>555</v>
      </c>
      <c r="J538" s="473"/>
      <c r="K538" s="473">
        <v>111</v>
      </c>
      <c r="L538" s="477"/>
      <c r="M538" s="477"/>
      <c r="N538" s="473"/>
      <c r="O538" s="473"/>
      <c r="P538" s="477"/>
      <c r="Q538" s="477"/>
      <c r="R538" s="565"/>
      <c r="S538" s="478"/>
    </row>
    <row r="539" spans="1:19" ht="14.4" customHeight="1" x14ac:dyDescent="0.3">
      <c r="A539" s="472" t="s">
        <v>1043</v>
      </c>
      <c r="B539" s="473" t="s">
        <v>1044</v>
      </c>
      <c r="C539" s="473" t="s">
        <v>427</v>
      </c>
      <c r="D539" s="473" t="s">
        <v>1034</v>
      </c>
      <c r="E539" s="473" t="s">
        <v>1045</v>
      </c>
      <c r="F539" s="473" t="s">
        <v>1119</v>
      </c>
      <c r="G539" s="473" t="s">
        <v>1120</v>
      </c>
      <c r="H539" s="477">
        <v>21</v>
      </c>
      <c r="I539" s="477">
        <v>10395</v>
      </c>
      <c r="J539" s="473"/>
      <c r="K539" s="473">
        <v>495</v>
      </c>
      <c r="L539" s="477"/>
      <c r="M539" s="477"/>
      <c r="N539" s="473"/>
      <c r="O539" s="473"/>
      <c r="P539" s="477"/>
      <c r="Q539" s="477"/>
      <c r="R539" s="565"/>
      <c r="S539" s="478"/>
    </row>
    <row r="540" spans="1:19" ht="14.4" customHeight="1" x14ac:dyDescent="0.3">
      <c r="A540" s="472" t="s">
        <v>1043</v>
      </c>
      <c r="B540" s="473" t="s">
        <v>1044</v>
      </c>
      <c r="C540" s="473" t="s">
        <v>427</v>
      </c>
      <c r="D540" s="473" t="s">
        <v>1034</v>
      </c>
      <c r="E540" s="473" t="s">
        <v>1045</v>
      </c>
      <c r="F540" s="473" t="s">
        <v>1121</v>
      </c>
      <c r="G540" s="473" t="s">
        <v>1122</v>
      </c>
      <c r="H540" s="477">
        <v>1</v>
      </c>
      <c r="I540" s="477">
        <v>1283</v>
      </c>
      <c r="J540" s="473"/>
      <c r="K540" s="473">
        <v>1283</v>
      </c>
      <c r="L540" s="477"/>
      <c r="M540" s="477"/>
      <c r="N540" s="473"/>
      <c r="O540" s="473"/>
      <c r="P540" s="477"/>
      <c r="Q540" s="477"/>
      <c r="R540" s="565"/>
      <c r="S540" s="478"/>
    </row>
    <row r="541" spans="1:19" ht="14.4" customHeight="1" x14ac:dyDescent="0.3">
      <c r="A541" s="472" t="s">
        <v>1043</v>
      </c>
      <c r="B541" s="473" t="s">
        <v>1044</v>
      </c>
      <c r="C541" s="473" t="s">
        <v>427</v>
      </c>
      <c r="D541" s="473" t="s">
        <v>1034</v>
      </c>
      <c r="E541" s="473" t="s">
        <v>1045</v>
      </c>
      <c r="F541" s="473" t="s">
        <v>1123</v>
      </c>
      <c r="G541" s="473" t="s">
        <v>1124</v>
      </c>
      <c r="H541" s="477">
        <v>9</v>
      </c>
      <c r="I541" s="477">
        <v>4104</v>
      </c>
      <c r="J541" s="473"/>
      <c r="K541" s="473">
        <v>456</v>
      </c>
      <c r="L541" s="477"/>
      <c r="M541" s="477"/>
      <c r="N541" s="473"/>
      <c r="O541" s="473"/>
      <c r="P541" s="477"/>
      <c r="Q541" s="477"/>
      <c r="R541" s="565"/>
      <c r="S541" s="478"/>
    </row>
    <row r="542" spans="1:19" ht="14.4" customHeight="1" x14ac:dyDescent="0.3">
      <c r="A542" s="472" t="s">
        <v>1043</v>
      </c>
      <c r="B542" s="473" t="s">
        <v>1044</v>
      </c>
      <c r="C542" s="473" t="s">
        <v>427</v>
      </c>
      <c r="D542" s="473" t="s">
        <v>1034</v>
      </c>
      <c r="E542" s="473" t="s">
        <v>1045</v>
      </c>
      <c r="F542" s="473" t="s">
        <v>1125</v>
      </c>
      <c r="G542" s="473" t="s">
        <v>1126</v>
      </c>
      <c r="H542" s="477">
        <v>50</v>
      </c>
      <c r="I542" s="477">
        <v>2900</v>
      </c>
      <c r="J542" s="473"/>
      <c r="K542" s="473">
        <v>58</v>
      </c>
      <c r="L542" s="477"/>
      <c r="M542" s="477"/>
      <c r="N542" s="473"/>
      <c r="O542" s="473"/>
      <c r="P542" s="477"/>
      <c r="Q542" s="477"/>
      <c r="R542" s="565"/>
      <c r="S542" s="478"/>
    </row>
    <row r="543" spans="1:19" ht="14.4" customHeight="1" x14ac:dyDescent="0.3">
      <c r="A543" s="472" t="s">
        <v>1043</v>
      </c>
      <c r="B543" s="473" t="s">
        <v>1044</v>
      </c>
      <c r="C543" s="473" t="s">
        <v>427</v>
      </c>
      <c r="D543" s="473" t="s">
        <v>1034</v>
      </c>
      <c r="E543" s="473" t="s">
        <v>1045</v>
      </c>
      <c r="F543" s="473" t="s">
        <v>1134</v>
      </c>
      <c r="G543" s="473" t="s">
        <v>1135</v>
      </c>
      <c r="H543" s="477">
        <v>70</v>
      </c>
      <c r="I543" s="477">
        <v>12250</v>
      </c>
      <c r="J543" s="473">
        <v>17.400568181818183</v>
      </c>
      <c r="K543" s="473">
        <v>175</v>
      </c>
      <c r="L543" s="477">
        <v>4</v>
      </c>
      <c r="M543" s="477">
        <v>704</v>
      </c>
      <c r="N543" s="473">
        <v>1</v>
      </c>
      <c r="O543" s="473">
        <v>176</v>
      </c>
      <c r="P543" s="477"/>
      <c r="Q543" s="477"/>
      <c r="R543" s="565"/>
      <c r="S543" s="478"/>
    </row>
    <row r="544" spans="1:19" ht="14.4" customHeight="1" x14ac:dyDescent="0.3">
      <c r="A544" s="472" t="s">
        <v>1043</v>
      </c>
      <c r="B544" s="473" t="s">
        <v>1044</v>
      </c>
      <c r="C544" s="473" t="s">
        <v>427</v>
      </c>
      <c r="D544" s="473" t="s">
        <v>1034</v>
      </c>
      <c r="E544" s="473" t="s">
        <v>1045</v>
      </c>
      <c r="F544" s="473" t="s">
        <v>1136</v>
      </c>
      <c r="G544" s="473" t="s">
        <v>1137</v>
      </c>
      <c r="H544" s="477">
        <v>733</v>
      </c>
      <c r="I544" s="477">
        <v>62305</v>
      </c>
      <c r="J544" s="473">
        <v>17.452380952380953</v>
      </c>
      <c r="K544" s="473">
        <v>85</v>
      </c>
      <c r="L544" s="477">
        <v>42</v>
      </c>
      <c r="M544" s="477">
        <v>3570</v>
      </c>
      <c r="N544" s="473">
        <v>1</v>
      </c>
      <c r="O544" s="473">
        <v>85</v>
      </c>
      <c r="P544" s="477"/>
      <c r="Q544" s="477"/>
      <c r="R544" s="565"/>
      <c r="S544" s="478"/>
    </row>
    <row r="545" spans="1:19" ht="14.4" customHeight="1" x14ac:dyDescent="0.3">
      <c r="A545" s="472" t="s">
        <v>1043</v>
      </c>
      <c r="B545" s="473" t="s">
        <v>1044</v>
      </c>
      <c r="C545" s="473" t="s">
        <v>427</v>
      </c>
      <c r="D545" s="473" t="s">
        <v>1034</v>
      </c>
      <c r="E545" s="473" t="s">
        <v>1045</v>
      </c>
      <c r="F545" s="473" t="s">
        <v>1138</v>
      </c>
      <c r="G545" s="473" t="s">
        <v>1140</v>
      </c>
      <c r="H545" s="477">
        <v>2</v>
      </c>
      <c r="I545" s="477">
        <v>356</v>
      </c>
      <c r="J545" s="473"/>
      <c r="K545" s="473">
        <v>178</v>
      </c>
      <c r="L545" s="477"/>
      <c r="M545" s="477"/>
      <c r="N545" s="473"/>
      <c r="O545" s="473"/>
      <c r="P545" s="477"/>
      <c r="Q545" s="477"/>
      <c r="R545" s="565"/>
      <c r="S545" s="478"/>
    </row>
    <row r="546" spans="1:19" ht="14.4" customHeight="1" x14ac:dyDescent="0.3">
      <c r="A546" s="472" t="s">
        <v>1043</v>
      </c>
      <c r="B546" s="473" t="s">
        <v>1044</v>
      </c>
      <c r="C546" s="473" t="s">
        <v>427</v>
      </c>
      <c r="D546" s="473" t="s">
        <v>1034</v>
      </c>
      <c r="E546" s="473" t="s">
        <v>1045</v>
      </c>
      <c r="F546" s="473" t="s">
        <v>1141</v>
      </c>
      <c r="G546" s="473" t="s">
        <v>1142</v>
      </c>
      <c r="H546" s="477">
        <v>1</v>
      </c>
      <c r="I546" s="477">
        <v>169</v>
      </c>
      <c r="J546" s="473"/>
      <c r="K546" s="473">
        <v>169</v>
      </c>
      <c r="L546" s="477"/>
      <c r="M546" s="477"/>
      <c r="N546" s="473"/>
      <c r="O546" s="473"/>
      <c r="P546" s="477"/>
      <c r="Q546" s="477"/>
      <c r="R546" s="565"/>
      <c r="S546" s="478"/>
    </row>
    <row r="547" spans="1:19" ht="14.4" customHeight="1" x14ac:dyDescent="0.3">
      <c r="A547" s="472" t="s">
        <v>1043</v>
      </c>
      <c r="B547" s="473" t="s">
        <v>1044</v>
      </c>
      <c r="C547" s="473" t="s">
        <v>427</v>
      </c>
      <c r="D547" s="473" t="s">
        <v>1034</v>
      </c>
      <c r="E547" s="473" t="s">
        <v>1045</v>
      </c>
      <c r="F547" s="473" t="s">
        <v>1143</v>
      </c>
      <c r="G547" s="473" t="s">
        <v>1144</v>
      </c>
      <c r="H547" s="477">
        <v>20</v>
      </c>
      <c r="I547" s="477">
        <v>580</v>
      </c>
      <c r="J547" s="473"/>
      <c r="K547" s="473">
        <v>29</v>
      </c>
      <c r="L547" s="477"/>
      <c r="M547" s="477"/>
      <c r="N547" s="473"/>
      <c r="O547" s="473"/>
      <c r="P547" s="477"/>
      <c r="Q547" s="477"/>
      <c r="R547" s="565"/>
      <c r="S547" s="478"/>
    </row>
    <row r="548" spans="1:19" ht="14.4" customHeight="1" x14ac:dyDescent="0.3">
      <c r="A548" s="472" t="s">
        <v>1043</v>
      </c>
      <c r="B548" s="473" t="s">
        <v>1044</v>
      </c>
      <c r="C548" s="473" t="s">
        <v>427</v>
      </c>
      <c r="D548" s="473" t="s">
        <v>1034</v>
      </c>
      <c r="E548" s="473" t="s">
        <v>1045</v>
      </c>
      <c r="F548" s="473" t="s">
        <v>1145</v>
      </c>
      <c r="G548" s="473" t="s">
        <v>1146</v>
      </c>
      <c r="H548" s="477">
        <v>1</v>
      </c>
      <c r="I548" s="477">
        <v>1011</v>
      </c>
      <c r="J548" s="473"/>
      <c r="K548" s="473">
        <v>1011</v>
      </c>
      <c r="L548" s="477"/>
      <c r="M548" s="477"/>
      <c r="N548" s="473"/>
      <c r="O548" s="473"/>
      <c r="P548" s="477"/>
      <c r="Q548" s="477"/>
      <c r="R548" s="565"/>
      <c r="S548" s="478"/>
    </row>
    <row r="549" spans="1:19" ht="14.4" customHeight="1" x14ac:dyDescent="0.3">
      <c r="A549" s="472" t="s">
        <v>1043</v>
      </c>
      <c r="B549" s="473" t="s">
        <v>1044</v>
      </c>
      <c r="C549" s="473" t="s">
        <v>427</v>
      </c>
      <c r="D549" s="473" t="s">
        <v>1034</v>
      </c>
      <c r="E549" s="473" t="s">
        <v>1045</v>
      </c>
      <c r="F549" s="473" t="s">
        <v>1147</v>
      </c>
      <c r="G549" s="473" t="s">
        <v>1148</v>
      </c>
      <c r="H549" s="477">
        <v>48</v>
      </c>
      <c r="I549" s="477">
        <v>8448</v>
      </c>
      <c r="J549" s="473">
        <v>24</v>
      </c>
      <c r="K549" s="473">
        <v>176</v>
      </c>
      <c r="L549" s="477">
        <v>2</v>
      </c>
      <c r="M549" s="477">
        <v>352</v>
      </c>
      <c r="N549" s="473">
        <v>1</v>
      </c>
      <c r="O549" s="473">
        <v>176</v>
      </c>
      <c r="P549" s="477"/>
      <c r="Q549" s="477"/>
      <c r="R549" s="565"/>
      <c r="S549" s="478"/>
    </row>
    <row r="550" spans="1:19" ht="14.4" customHeight="1" x14ac:dyDescent="0.3">
      <c r="A550" s="472" t="s">
        <v>1043</v>
      </c>
      <c r="B550" s="473" t="s">
        <v>1044</v>
      </c>
      <c r="C550" s="473" t="s">
        <v>427</v>
      </c>
      <c r="D550" s="473" t="s">
        <v>1034</v>
      </c>
      <c r="E550" s="473" t="s">
        <v>1045</v>
      </c>
      <c r="F550" s="473" t="s">
        <v>1149</v>
      </c>
      <c r="G550" s="473" t="s">
        <v>1150</v>
      </c>
      <c r="H550" s="477">
        <v>4</v>
      </c>
      <c r="I550" s="477">
        <v>9176</v>
      </c>
      <c r="J550" s="473"/>
      <c r="K550" s="473">
        <v>2294</v>
      </c>
      <c r="L550" s="477"/>
      <c r="M550" s="477"/>
      <c r="N550" s="473"/>
      <c r="O550" s="473"/>
      <c r="P550" s="477"/>
      <c r="Q550" s="477"/>
      <c r="R550" s="565"/>
      <c r="S550" s="478"/>
    </row>
    <row r="551" spans="1:19" ht="14.4" customHeight="1" x14ac:dyDescent="0.3">
      <c r="A551" s="472" t="s">
        <v>1043</v>
      </c>
      <c r="B551" s="473" t="s">
        <v>1044</v>
      </c>
      <c r="C551" s="473" t="s">
        <v>427</v>
      </c>
      <c r="D551" s="473" t="s">
        <v>1034</v>
      </c>
      <c r="E551" s="473" t="s">
        <v>1045</v>
      </c>
      <c r="F551" s="473" t="s">
        <v>1154</v>
      </c>
      <c r="G551" s="473" t="s">
        <v>1155</v>
      </c>
      <c r="H551" s="477">
        <v>282</v>
      </c>
      <c r="I551" s="477">
        <v>74166</v>
      </c>
      <c r="J551" s="473">
        <v>18.72878787878788</v>
      </c>
      <c r="K551" s="473">
        <v>263</v>
      </c>
      <c r="L551" s="477">
        <v>15</v>
      </c>
      <c r="M551" s="477">
        <v>3960</v>
      </c>
      <c r="N551" s="473">
        <v>1</v>
      </c>
      <c r="O551" s="473">
        <v>264</v>
      </c>
      <c r="P551" s="477"/>
      <c r="Q551" s="477"/>
      <c r="R551" s="565"/>
      <c r="S551" s="478"/>
    </row>
    <row r="552" spans="1:19" ht="14.4" customHeight="1" x14ac:dyDescent="0.3">
      <c r="A552" s="472" t="s">
        <v>1043</v>
      </c>
      <c r="B552" s="473" t="s">
        <v>1044</v>
      </c>
      <c r="C552" s="473" t="s">
        <v>427</v>
      </c>
      <c r="D552" s="473" t="s">
        <v>1034</v>
      </c>
      <c r="E552" s="473" t="s">
        <v>1045</v>
      </c>
      <c r="F552" s="473" t="s">
        <v>1156</v>
      </c>
      <c r="G552" s="473" t="s">
        <v>1158</v>
      </c>
      <c r="H552" s="477">
        <v>2</v>
      </c>
      <c r="I552" s="477">
        <v>4260</v>
      </c>
      <c r="J552" s="473"/>
      <c r="K552" s="473">
        <v>2130</v>
      </c>
      <c r="L552" s="477"/>
      <c r="M552" s="477"/>
      <c r="N552" s="473"/>
      <c r="O552" s="473"/>
      <c r="P552" s="477"/>
      <c r="Q552" s="477"/>
      <c r="R552" s="565"/>
      <c r="S552" s="478"/>
    </row>
    <row r="553" spans="1:19" ht="14.4" customHeight="1" x14ac:dyDescent="0.3">
      <c r="A553" s="472" t="s">
        <v>1043</v>
      </c>
      <c r="B553" s="473" t="s">
        <v>1044</v>
      </c>
      <c r="C553" s="473" t="s">
        <v>427</v>
      </c>
      <c r="D553" s="473" t="s">
        <v>1034</v>
      </c>
      <c r="E553" s="473" t="s">
        <v>1045</v>
      </c>
      <c r="F553" s="473" t="s">
        <v>1161</v>
      </c>
      <c r="G553" s="473" t="s">
        <v>1162</v>
      </c>
      <c r="H553" s="477">
        <v>2</v>
      </c>
      <c r="I553" s="477">
        <v>846</v>
      </c>
      <c r="J553" s="473"/>
      <c r="K553" s="473">
        <v>423</v>
      </c>
      <c r="L553" s="477"/>
      <c r="M553" s="477"/>
      <c r="N553" s="473"/>
      <c r="O553" s="473"/>
      <c r="P553" s="477"/>
      <c r="Q553" s="477"/>
      <c r="R553" s="565"/>
      <c r="S553" s="478"/>
    </row>
    <row r="554" spans="1:19" ht="14.4" customHeight="1" x14ac:dyDescent="0.3">
      <c r="A554" s="472" t="s">
        <v>1043</v>
      </c>
      <c r="B554" s="473" t="s">
        <v>1044</v>
      </c>
      <c r="C554" s="473" t="s">
        <v>427</v>
      </c>
      <c r="D554" s="473" t="s">
        <v>1034</v>
      </c>
      <c r="E554" s="473" t="s">
        <v>1045</v>
      </c>
      <c r="F554" s="473" t="s">
        <v>1173</v>
      </c>
      <c r="G554" s="473" t="s">
        <v>1175</v>
      </c>
      <c r="H554" s="477">
        <v>1</v>
      </c>
      <c r="I554" s="477">
        <v>1096</v>
      </c>
      <c r="J554" s="473"/>
      <c r="K554" s="473">
        <v>1096</v>
      </c>
      <c r="L554" s="477"/>
      <c r="M554" s="477"/>
      <c r="N554" s="473"/>
      <c r="O554" s="473"/>
      <c r="P554" s="477"/>
      <c r="Q554" s="477"/>
      <c r="R554" s="565"/>
      <c r="S554" s="478"/>
    </row>
    <row r="555" spans="1:19" ht="14.4" customHeight="1" x14ac:dyDescent="0.3">
      <c r="A555" s="472" t="s">
        <v>1043</v>
      </c>
      <c r="B555" s="473" t="s">
        <v>1044</v>
      </c>
      <c r="C555" s="473" t="s">
        <v>427</v>
      </c>
      <c r="D555" s="473" t="s">
        <v>1034</v>
      </c>
      <c r="E555" s="473" t="s">
        <v>1045</v>
      </c>
      <c r="F555" s="473" t="s">
        <v>1176</v>
      </c>
      <c r="G555" s="473" t="s">
        <v>1177</v>
      </c>
      <c r="H555" s="477">
        <v>9</v>
      </c>
      <c r="I555" s="477">
        <v>963</v>
      </c>
      <c r="J555" s="473"/>
      <c r="K555" s="473">
        <v>107</v>
      </c>
      <c r="L555" s="477"/>
      <c r="M555" s="477"/>
      <c r="N555" s="473"/>
      <c r="O555" s="473"/>
      <c r="P555" s="477"/>
      <c r="Q555" s="477"/>
      <c r="R555" s="565"/>
      <c r="S555" s="478"/>
    </row>
    <row r="556" spans="1:19" ht="14.4" customHeight="1" x14ac:dyDescent="0.3">
      <c r="A556" s="472" t="s">
        <v>1043</v>
      </c>
      <c r="B556" s="473" t="s">
        <v>1044</v>
      </c>
      <c r="C556" s="473" t="s">
        <v>427</v>
      </c>
      <c r="D556" s="473" t="s">
        <v>1034</v>
      </c>
      <c r="E556" s="473" t="s">
        <v>1045</v>
      </c>
      <c r="F556" s="473" t="s">
        <v>1178</v>
      </c>
      <c r="G556" s="473" t="s">
        <v>1179</v>
      </c>
      <c r="H556" s="477">
        <v>5</v>
      </c>
      <c r="I556" s="477">
        <v>1570</v>
      </c>
      <c r="J556" s="473"/>
      <c r="K556" s="473">
        <v>314</v>
      </c>
      <c r="L556" s="477"/>
      <c r="M556" s="477"/>
      <c r="N556" s="473"/>
      <c r="O556" s="473"/>
      <c r="P556" s="477"/>
      <c r="Q556" s="477"/>
      <c r="R556" s="565"/>
      <c r="S556" s="478"/>
    </row>
    <row r="557" spans="1:19" ht="14.4" customHeight="1" x14ac:dyDescent="0.3">
      <c r="A557" s="472" t="s">
        <v>1043</v>
      </c>
      <c r="B557" s="473" t="s">
        <v>1044</v>
      </c>
      <c r="C557" s="473" t="s">
        <v>427</v>
      </c>
      <c r="D557" s="473" t="s">
        <v>1034</v>
      </c>
      <c r="E557" s="473" t="s">
        <v>1045</v>
      </c>
      <c r="F557" s="473" t="s">
        <v>1178</v>
      </c>
      <c r="G557" s="473" t="s">
        <v>1180</v>
      </c>
      <c r="H557" s="477">
        <v>10</v>
      </c>
      <c r="I557" s="477">
        <v>3140</v>
      </c>
      <c r="J557" s="473"/>
      <c r="K557" s="473">
        <v>314</v>
      </c>
      <c r="L557" s="477"/>
      <c r="M557" s="477"/>
      <c r="N557" s="473"/>
      <c r="O557" s="473"/>
      <c r="P557" s="477"/>
      <c r="Q557" s="477"/>
      <c r="R557" s="565"/>
      <c r="S557" s="478"/>
    </row>
    <row r="558" spans="1:19" ht="14.4" customHeight="1" x14ac:dyDescent="0.3">
      <c r="A558" s="472" t="s">
        <v>1043</v>
      </c>
      <c r="B558" s="473" t="s">
        <v>1044</v>
      </c>
      <c r="C558" s="473" t="s">
        <v>427</v>
      </c>
      <c r="D558" s="473" t="s">
        <v>1034</v>
      </c>
      <c r="E558" s="473" t="s">
        <v>1045</v>
      </c>
      <c r="F558" s="473" t="s">
        <v>1187</v>
      </c>
      <c r="G558" s="473" t="s">
        <v>1188</v>
      </c>
      <c r="H558" s="477"/>
      <c r="I558" s="477"/>
      <c r="J558" s="473"/>
      <c r="K558" s="473"/>
      <c r="L558" s="477"/>
      <c r="M558" s="477"/>
      <c r="N558" s="473"/>
      <c r="O558" s="473"/>
      <c r="P558" s="477">
        <v>3</v>
      </c>
      <c r="Q558" s="477">
        <v>14337</v>
      </c>
      <c r="R558" s="565"/>
      <c r="S558" s="478">
        <v>4779</v>
      </c>
    </row>
    <row r="559" spans="1:19" ht="14.4" customHeight="1" x14ac:dyDescent="0.3">
      <c r="A559" s="472" t="s">
        <v>1043</v>
      </c>
      <c r="B559" s="473" t="s">
        <v>1044</v>
      </c>
      <c r="C559" s="473" t="s">
        <v>427</v>
      </c>
      <c r="D559" s="473" t="s">
        <v>1036</v>
      </c>
      <c r="E559" s="473" t="s">
        <v>1045</v>
      </c>
      <c r="F559" s="473" t="s">
        <v>1050</v>
      </c>
      <c r="G559" s="473" t="s">
        <v>1051</v>
      </c>
      <c r="H559" s="477">
        <v>1432</v>
      </c>
      <c r="I559" s="477">
        <v>83056</v>
      </c>
      <c r="J559" s="473">
        <v>26.036363636363635</v>
      </c>
      <c r="K559" s="473">
        <v>58</v>
      </c>
      <c r="L559" s="477">
        <v>55</v>
      </c>
      <c r="M559" s="477">
        <v>3190</v>
      </c>
      <c r="N559" s="473">
        <v>1</v>
      </c>
      <c r="O559" s="473">
        <v>58</v>
      </c>
      <c r="P559" s="477"/>
      <c r="Q559" s="477"/>
      <c r="R559" s="565"/>
      <c r="S559" s="478"/>
    </row>
    <row r="560" spans="1:19" ht="14.4" customHeight="1" x14ac:dyDescent="0.3">
      <c r="A560" s="472" t="s">
        <v>1043</v>
      </c>
      <c r="B560" s="473" t="s">
        <v>1044</v>
      </c>
      <c r="C560" s="473" t="s">
        <v>427</v>
      </c>
      <c r="D560" s="473" t="s">
        <v>1036</v>
      </c>
      <c r="E560" s="473" t="s">
        <v>1045</v>
      </c>
      <c r="F560" s="473" t="s">
        <v>1052</v>
      </c>
      <c r="G560" s="473" t="s">
        <v>1053</v>
      </c>
      <c r="H560" s="477">
        <v>132</v>
      </c>
      <c r="I560" s="477">
        <v>17292</v>
      </c>
      <c r="J560" s="473">
        <v>13.2</v>
      </c>
      <c r="K560" s="473">
        <v>131</v>
      </c>
      <c r="L560" s="477">
        <v>10</v>
      </c>
      <c r="M560" s="477">
        <v>1310</v>
      </c>
      <c r="N560" s="473">
        <v>1</v>
      </c>
      <c r="O560" s="473">
        <v>131</v>
      </c>
      <c r="P560" s="477"/>
      <c r="Q560" s="477"/>
      <c r="R560" s="565"/>
      <c r="S560" s="478"/>
    </row>
    <row r="561" spans="1:19" ht="14.4" customHeight="1" x14ac:dyDescent="0.3">
      <c r="A561" s="472" t="s">
        <v>1043</v>
      </c>
      <c r="B561" s="473" t="s">
        <v>1044</v>
      </c>
      <c r="C561" s="473" t="s">
        <v>427</v>
      </c>
      <c r="D561" s="473" t="s">
        <v>1036</v>
      </c>
      <c r="E561" s="473" t="s">
        <v>1045</v>
      </c>
      <c r="F561" s="473" t="s">
        <v>1054</v>
      </c>
      <c r="G561" s="473" t="s">
        <v>1055</v>
      </c>
      <c r="H561" s="477">
        <v>8</v>
      </c>
      <c r="I561" s="477">
        <v>1512</v>
      </c>
      <c r="J561" s="473"/>
      <c r="K561" s="473">
        <v>189</v>
      </c>
      <c r="L561" s="477"/>
      <c r="M561" s="477"/>
      <c r="N561" s="473"/>
      <c r="O561" s="473"/>
      <c r="P561" s="477"/>
      <c r="Q561" s="477"/>
      <c r="R561" s="565"/>
      <c r="S561" s="478"/>
    </row>
    <row r="562" spans="1:19" ht="14.4" customHeight="1" x14ac:dyDescent="0.3">
      <c r="A562" s="472" t="s">
        <v>1043</v>
      </c>
      <c r="B562" s="473" t="s">
        <v>1044</v>
      </c>
      <c r="C562" s="473" t="s">
        <v>427</v>
      </c>
      <c r="D562" s="473" t="s">
        <v>1036</v>
      </c>
      <c r="E562" s="473" t="s">
        <v>1045</v>
      </c>
      <c r="F562" s="473" t="s">
        <v>1058</v>
      </c>
      <c r="G562" s="473" t="s">
        <v>1059</v>
      </c>
      <c r="H562" s="477">
        <v>401</v>
      </c>
      <c r="I562" s="477">
        <v>71779</v>
      </c>
      <c r="J562" s="473">
        <v>18.126010101010102</v>
      </c>
      <c r="K562" s="473">
        <v>179</v>
      </c>
      <c r="L562" s="477">
        <v>22</v>
      </c>
      <c r="M562" s="477">
        <v>3960</v>
      </c>
      <c r="N562" s="473">
        <v>1</v>
      </c>
      <c r="O562" s="473">
        <v>180</v>
      </c>
      <c r="P562" s="477"/>
      <c r="Q562" s="477"/>
      <c r="R562" s="565"/>
      <c r="S562" s="478"/>
    </row>
    <row r="563" spans="1:19" ht="14.4" customHeight="1" x14ac:dyDescent="0.3">
      <c r="A563" s="472" t="s">
        <v>1043</v>
      </c>
      <c r="B563" s="473" t="s">
        <v>1044</v>
      </c>
      <c r="C563" s="473" t="s">
        <v>427</v>
      </c>
      <c r="D563" s="473" t="s">
        <v>1036</v>
      </c>
      <c r="E563" s="473" t="s">
        <v>1045</v>
      </c>
      <c r="F563" s="473" t="s">
        <v>1060</v>
      </c>
      <c r="G563" s="473" t="s">
        <v>1061</v>
      </c>
      <c r="H563" s="477">
        <v>1</v>
      </c>
      <c r="I563" s="477">
        <v>569</v>
      </c>
      <c r="J563" s="473">
        <v>0.5</v>
      </c>
      <c r="K563" s="473">
        <v>569</v>
      </c>
      <c r="L563" s="477">
        <v>2</v>
      </c>
      <c r="M563" s="477">
        <v>1138</v>
      </c>
      <c r="N563" s="473">
        <v>1</v>
      </c>
      <c r="O563" s="473">
        <v>569</v>
      </c>
      <c r="P563" s="477"/>
      <c r="Q563" s="477"/>
      <c r="R563" s="565"/>
      <c r="S563" s="478"/>
    </row>
    <row r="564" spans="1:19" ht="14.4" customHeight="1" x14ac:dyDescent="0.3">
      <c r="A564" s="472" t="s">
        <v>1043</v>
      </c>
      <c r="B564" s="473" t="s">
        <v>1044</v>
      </c>
      <c r="C564" s="473" t="s">
        <v>427</v>
      </c>
      <c r="D564" s="473" t="s">
        <v>1036</v>
      </c>
      <c r="E564" s="473" t="s">
        <v>1045</v>
      </c>
      <c r="F564" s="473" t="s">
        <v>1062</v>
      </c>
      <c r="G564" s="473" t="s">
        <v>1063</v>
      </c>
      <c r="H564" s="477">
        <v>126</v>
      </c>
      <c r="I564" s="477">
        <v>42210</v>
      </c>
      <c r="J564" s="473">
        <v>25.125</v>
      </c>
      <c r="K564" s="473">
        <v>335</v>
      </c>
      <c r="L564" s="477">
        <v>5</v>
      </c>
      <c r="M564" s="477">
        <v>1680</v>
      </c>
      <c r="N564" s="473">
        <v>1</v>
      </c>
      <c r="O564" s="473">
        <v>336</v>
      </c>
      <c r="P564" s="477"/>
      <c r="Q564" s="477"/>
      <c r="R564" s="565"/>
      <c r="S564" s="478"/>
    </row>
    <row r="565" spans="1:19" ht="14.4" customHeight="1" x14ac:dyDescent="0.3">
      <c r="A565" s="472" t="s">
        <v>1043</v>
      </c>
      <c r="B565" s="473" t="s">
        <v>1044</v>
      </c>
      <c r="C565" s="473" t="s">
        <v>427</v>
      </c>
      <c r="D565" s="473" t="s">
        <v>1036</v>
      </c>
      <c r="E565" s="473" t="s">
        <v>1045</v>
      </c>
      <c r="F565" s="473" t="s">
        <v>1066</v>
      </c>
      <c r="G565" s="473" t="s">
        <v>1067</v>
      </c>
      <c r="H565" s="477">
        <v>605</v>
      </c>
      <c r="I565" s="477">
        <v>211145</v>
      </c>
      <c r="J565" s="473"/>
      <c r="K565" s="473">
        <v>349</v>
      </c>
      <c r="L565" s="477"/>
      <c r="M565" s="477"/>
      <c r="N565" s="473"/>
      <c r="O565" s="473"/>
      <c r="P565" s="477"/>
      <c r="Q565" s="477"/>
      <c r="R565" s="565"/>
      <c r="S565" s="478"/>
    </row>
    <row r="566" spans="1:19" ht="14.4" customHeight="1" x14ac:dyDescent="0.3">
      <c r="A566" s="472" t="s">
        <v>1043</v>
      </c>
      <c r="B566" s="473" t="s">
        <v>1044</v>
      </c>
      <c r="C566" s="473" t="s">
        <v>427</v>
      </c>
      <c r="D566" s="473" t="s">
        <v>1036</v>
      </c>
      <c r="E566" s="473" t="s">
        <v>1045</v>
      </c>
      <c r="F566" s="473" t="s">
        <v>1066</v>
      </c>
      <c r="G566" s="473" t="s">
        <v>1068</v>
      </c>
      <c r="H566" s="477">
        <v>299</v>
      </c>
      <c r="I566" s="477">
        <v>104351</v>
      </c>
      <c r="J566" s="473">
        <v>8.0810810810810807</v>
      </c>
      <c r="K566" s="473">
        <v>349</v>
      </c>
      <c r="L566" s="477">
        <v>37</v>
      </c>
      <c r="M566" s="477">
        <v>12913</v>
      </c>
      <c r="N566" s="473">
        <v>1</v>
      </c>
      <c r="O566" s="473">
        <v>349</v>
      </c>
      <c r="P566" s="477"/>
      <c r="Q566" s="477"/>
      <c r="R566" s="565"/>
      <c r="S566" s="478"/>
    </row>
    <row r="567" spans="1:19" ht="14.4" customHeight="1" x14ac:dyDescent="0.3">
      <c r="A567" s="472" t="s">
        <v>1043</v>
      </c>
      <c r="B567" s="473" t="s">
        <v>1044</v>
      </c>
      <c r="C567" s="473" t="s">
        <v>427</v>
      </c>
      <c r="D567" s="473" t="s">
        <v>1036</v>
      </c>
      <c r="E567" s="473" t="s">
        <v>1045</v>
      </c>
      <c r="F567" s="473" t="s">
        <v>1072</v>
      </c>
      <c r="G567" s="473" t="s">
        <v>1073</v>
      </c>
      <c r="H567" s="477">
        <v>2</v>
      </c>
      <c r="I567" s="477">
        <v>6972</v>
      </c>
      <c r="J567" s="473"/>
      <c r="K567" s="473">
        <v>3486</v>
      </c>
      <c r="L567" s="477"/>
      <c r="M567" s="477"/>
      <c r="N567" s="473"/>
      <c r="O567" s="473"/>
      <c r="P567" s="477"/>
      <c r="Q567" s="477"/>
      <c r="R567" s="565"/>
      <c r="S567" s="478"/>
    </row>
    <row r="568" spans="1:19" ht="14.4" customHeight="1" x14ac:dyDescent="0.3">
      <c r="A568" s="472" t="s">
        <v>1043</v>
      </c>
      <c r="B568" s="473" t="s">
        <v>1044</v>
      </c>
      <c r="C568" s="473" t="s">
        <v>427</v>
      </c>
      <c r="D568" s="473" t="s">
        <v>1036</v>
      </c>
      <c r="E568" s="473" t="s">
        <v>1045</v>
      </c>
      <c r="F568" s="473" t="s">
        <v>1083</v>
      </c>
      <c r="G568" s="473" t="s">
        <v>1085</v>
      </c>
      <c r="H568" s="477">
        <v>1</v>
      </c>
      <c r="I568" s="477">
        <v>387</v>
      </c>
      <c r="J568" s="473"/>
      <c r="K568" s="473">
        <v>387</v>
      </c>
      <c r="L568" s="477"/>
      <c r="M568" s="477"/>
      <c r="N568" s="473"/>
      <c r="O568" s="473"/>
      <c r="P568" s="477"/>
      <c r="Q568" s="477"/>
      <c r="R568" s="565"/>
      <c r="S568" s="478"/>
    </row>
    <row r="569" spans="1:19" ht="14.4" customHeight="1" x14ac:dyDescent="0.3">
      <c r="A569" s="472" t="s">
        <v>1043</v>
      </c>
      <c r="B569" s="473" t="s">
        <v>1044</v>
      </c>
      <c r="C569" s="473" t="s">
        <v>427</v>
      </c>
      <c r="D569" s="473" t="s">
        <v>1036</v>
      </c>
      <c r="E569" s="473" t="s">
        <v>1045</v>
      </c>
      <c r="F569" s="473" t="s">
        <v>1096</v>
      </c>
      <c r="G569" s="473" t="s">
        <v>1097</v>
      </c>
      <c r="H569" s="477">
        <v>503</v>
      </c>
      <c r="I569" s="477">
        <v>152912</v>
      </c>
      <c r="J569" s="473">
        <v>38.565447667087014</v>
      </c>
      <c r="K569" s="473">
        <v>304</v>
      </c>
      <c r="L569" s="477">
        <v>13</v>
      </c>
      <c r="M569" s="477">
        <v>3965</v>
      </c>
      <c r="N569" s="473">
        <v>1</v>
      </c>
      <c r="O569" s="473">
        <v>305</v>
      </c>
      <c r="P569" s="477"/>
      <c r="Q569" s="477"/>
      <c r="R569" s="565"/>
      <c r="S569" s="478"/>
    </row>
    <row r="570" spans="1:19" ht="14.4" customHeight="1" x14ac:dyDescent="0.3">
      <c r="A570" s="472" t="s">
        <v>1043</v>
      </c>
      <c r="B570" s="473" t="s">
        <v>1044</v>
      </c>
      <c r="C570" s="473" t="s">
        <v>427</v>
      </c>
      <c r="D570" s="473" t="s">
        <v>1036</v>
      </c>
      <c r="E570" s="473" t="s">
        <v>1045</v>
      </c>
      <c r="F570" s="473" t="s">
        <v>1101</v>
      </c>
      <c r="G570" s="473" t="s">
        <v>1102</v>
      </c>
      <c r="H570" s="477">
        <v>1090</v>
      </c>
      <c r="I570" s="477">
        <v>538460</v>
      </c>
      <c r="J570" s="473">
        <v>18.166666666666668</v>
      </c>
      <c r="K570" s="473">
        <v>494</v>
      </c>
      <c r="L570" s="477">
        <v>60</v>
      </c>
      <c r="M570" s="477">
        <v>29640</v>
      </c>
      <c r="N570" s="473">
        <v>1</v>
      </c>
      <c r="O570" s="473">
        <v>494</v>
      </c>
      <c r="P570" s="477"/>
      <c r="Q570" s="477"/>
      <c r="R570" s="565"/>
      <c r="S570" s="478"/>
    </row>
    <row r="571" spans="1:19" ht="14.4" customHeight="1" x14ac:dyDescent="0.3">
      <c r="A571" s="472" t="s">
        <v>1043</v>
      </c>
      <c r="B571" s="473" t="s">
        <v>1044</v>
      </c>
      <c r="C571" s="473" t="s">
        <v>427</v>
      </c>
      <c r="D571" s="473" t="s">
        <v>1036</v>
      </c>
      <c r="E571" s="473" t="s">
        <v>1045</v>
      </c>
      <c r="F571" s="473" t="s">
        <v>1105</v>
      </c>
      <c r="G571" s="473" t="s">
        <v>1106</v>
      </c>
      <c r="H571" s="477">
        <v>1192</v>
      </c>
      <c r="I571" s="477">
        <v>441040</v>
      </c>
      <c r="J571" s="473">
        <v>19.540983606557376</v>
      </c>
      <c r="K571" s="473">
        <v>370</v>
      </c>
      <c r="L571" s="477">
        <v>61</v>
      </c>
      <c r="M571" s="477">
        <v>22570</v>
      </c>
      <c r="N571" s="473">
        <v>1</v>
      </c>
      <c r="O571" s="473">
        <v>370</v>
      </c>
      <c r="P571" s="477"/>
      <c r="Q571" s="477"/>
      <c r="R571" s="565"/>
      <c r="S571" s="478"/>
    </row>
    <row r="572" spans="1:19" ht="14.4" customHeight="1" x14ac:dyDescent="0.3">
      <c r="A572" s="472" t="s">
        <v>1043</v>
      </c>
      <c r="B572" s="473" t="s">
        <v>1044</v>
      </c>
      <c r="C572" s="473" t="s">
        <v>427</v>
      </c>
      <c r="D572" s="473" t="s">
        <v>1036</v>
      </c>
      <c r="E572" s="473" t="s">
        <v>1045</v>
      </c>
      <c r="F572" s="473" t="s">
        <v>1107</v>
      </c>
      <c r="G572" s="473" t="s">
        <v>1108</v>
      </c>
      <c r="H572" s="477">
        <v>92</v>
      </c>
      <c r="I572" s="477">
        <v>285660</v>
      </c>
      <c r="J572" s="473">
        <v>30.637065637065636</v>
      </c>
      <c r="K572" s="473">
        <v>3105</v>
      </c>
      <c r="L572" s="477">
        <v>3</v>
      </c>
      <c r="M572" s="477">
        <v>9324</v>
      </c>
      <c r="N572" s="473">
        <v>1</v>
      </c>
      <c r="O572" s="473">
        <v>3108</v>
      </c>
      <c r="P572" s="477"/>
      <c r="Q572" s="477"/>
      <c r="R572" s="565"/>
      <c r="S572" s="478"/>
    </row>
    <row r="573" spans="1:19" ht="14.4" customHeight="1" x14ac:dyDescent="0.3">
      <c r="A573" s="472" t="s">
        <v>1043</v>
      </c>
      <c r="B573" s="473" t="s">
        <v>1044</v>
      </c>
      <c r="C573" s="473" t="s">
        <v>427</v>
      </c>
      <c r="D573" s="473" t="s">
        <v>1036</v>
      </c>
      <c r="E573" s="473" t="s">
        <v>1045</v>
      </c>
      <c r="F573" s="473" t="s">
        <v>1114</v>
      </c>
      <c r="G573" s="473" t="s">
        <v>1115</v>
      </c>
      <c r="H573" s="477">
        <v>216</v>
      </c>
      <c r="I573" s="477">
        <v>23976</v>
      </c>
      <c r="J573" s="473">
        <v>21.6</v>
      </c>
      <c r="K573" s="473">
        <v>111</v>
      </c>
      <c r="L573" s="477">
        <v>10</v>
      </c>
      <c r="M573" s="477">
        <v>1110</v>
      </c>
      <c r="N573" s="473">
        <v>1</v>
      </c>
      <c r="O573" s="473">
        <v>111</v>
      </c>
      <c r="P573" s="477"/>
      <c r="Q573" s="477"/>
      <c r="R573" s="565"/>
      <c r="S573" s="478"/>
    </row>
    <row r="574" spans="1:19" ht="14.4" customHeight="1" x14ac:dyDescent="0.3">
      <c r="A574" s="472" t="s">
        <v>1043</v>
      </c>
      <c r="B574" s="473" t="s">
        <v>1044</v>
      </c>
      <c r="C574" s="473" t="s">
        <v>427</v>
      </c>
      <c r="D574" s="473" t="s">
        <v>1036</v>
      </c>
      <c r="E574" s="473" t="s">
        <v>1045</v>
      </c>
      <c r="F574" s="473" t="s">
        <v>1116</v>
      </c>
      <c r="G574" s="473" t="s">
        <v>1118</v>
      </c>
      <c r="H574" s="477">
        <v>1</v>
      </c>
      <c r="I574" s="477">
        <v>125</v>
      </c>
      <c r="J574" s="473"/>
      <c r="K574" s="473">
        <v>125</v>
      </c>
      <c r="L574" s="477"/>
      <c r="M574" s="477"/>
      <c r="N574" s="473"/>
      <c r="O574" s="473"/>
      <c r="P574" s="477"/>
      <c r="Q574" s="477"/>
      <c r="R574" s="565"/>
      <c r="S574" s="478"/>
    </row>
    <row r="575" spans="1:19" ht="14.4" customHeight="1" x14ac:dyDescent="0.3">
      <c r="A575" s="472" t="s">
        <v>1043</v>
      </c>
      <c r="B575" s="473" t="s">
        <v>1044</v>
      </c>
      <c r="C575" s="473" t="s">
        <v>427</v>
      </c>
      <c r="D575" s="473" t="s">
        <v>1036</v>
      </c>
      <c r="E575" s="473" t="s">
        <v>1045</v>
      </c>
      <c r="F575" s="473" t="s">
        <v>1121</v>
      </c>
      <c r="G575" s="473"/>
      <c r="H575" s="477">
        <v>14</v>
      </c>
      <c r="I575" s="477">
        <v>17962</v>
      </c>
      <c r="J575" s="473"/>
      <c r="K575" s="473">
        <v>1283</v>
      </c>
      <c r="L575" s="477"/>
      <c r="M575" s="477"/>
      <c r="N575" s="473"/>
      <c r="O575" s="473"/>
      <c r="P575" s="477"/>
      <c r="Q575" s="477"/>
      <c r="R575" s="565"/>
      <c r="S575" s="478"/>
    </row>
    <row r="576" spans="1:19" ht="14.4" customHeight="1" x14ac:dyDescent="0.3">
      <c r="A576" s="472" t="s">
        <v>1043</v>
      </c>
      <c r="B576" s="473" t="s">
        <v>1044</v>
      </c>
      <c r="C576" s="473" t="s">
        <v>427</v>
      </c>
      <c r="D576" s="473" t="s">
        <v>1036</v>
      </c>
      <c r="E576" s="473" t="s">
        <v>1045</v>
      </c>
      <c r="F576" s="473" t="s">
        <v>1121</v>
      </c>
      <c r="G576" s="473" t="s">
        <v>1122</v>
      </c>
      <c r="H576" s="477">
        <v>1</v>
      </c>
      <c r="I576" s="477">
        <v>1283</v>
      </c>
      <c r="J576" s="473">
        <v>0.99844357976653697</v>
      </c>
      <c r="K576" s="473">
        <v>1283</v>
      </c>
      <c r="L576" s="477">
        <v>1</v>
      </c>
      <c r="M576" s="477">
        <v>1285</v>
      </c>
      <c r="N576" s="473">
        <v>1</v>
      </c>
      <c r="O576" s="473">
        <v>1285</v>
      </c>
      <c r="P576" s="477"/>
      <c r="Q576" s="477"/>
      <c r="R576" s="565"/>
      <c r="S576" s="478"/>
    </row>
    <row r="577" spans="1:19" ht="14.4" customHeight="1" x14ac:dyDescent="0.3">
      <c r="A577" s="472" t="s">
        <v>1043</v>
      </c>
      <c r="B577" s="473" t="s">
        <v>1044</v>
      </c>
      <c r="C577" s="473" t="s">
        <v>427</v>
      </c>
      <c r="D577" s="473" t="s">
        <v>1036</v>
      </c>
      <c r="E577" s="473" t="s">
        <v>1045</v>
      </c>
      <c r="F577" s="473" t="s">
        <v>1123</v>
      </c>
      <c r="G577" s="473" t="s">
        <v>1124</v>
      </c>
      <c r="H577" s="477">
        <v>272</v>
      </c>
      <c r="I577" s="477">
        <v>124032</v>
      </c>
      <c r="J577" s="473">
        <v>19.428571428571427</v>
      </c>
      <c r="K577" s="473">
        <v>456</v>
      </c>
      <c r="L577" s="477">
        <v>14</v>
      </c>
      <c r="M577" s="477">
        <v>6384</v>
      </c>
      <c r="N577" s="473">
        <v>1</v>
      </c>
      <c r="O577" s="473">
        <v>456</v>
      </c>
      <c r="P577" s="477"/>
      <c r="Q577" s="477"/>
      <c r="R577" s="565"/>
      <c r="S577" s="478"/>
    </row>
    <row r="578" spans="1:19" ht="14.4" customHeight="1" x14ac:dyDescent="0.3">
      <c r="A578" s="472" t="s">
        <v>1043</v>
      </c>
      <c r="B578" s="473" t="s">
        <v>1044</v>
      </c>
      <c r="C578" s="473" t="s">
        <v>427</v>
      </c>
      <c r="D578" s="473" t="s">
        <v>1036</v>
      </c>
      <c r="E578" s="473" t="s">
        <v>1045</v>
      </c>
      <c r="F578" s="473" t="s">
        <v>1125</v>
      </c>
      <c r="G578" s="473" t="s">
        <v>1126</v>
      </c>
      <c r="H578" s="477">
        <v>2393</v>
      </c>
      <c r="I578" s="477">
        <v>138794</v>
      </c>
      <c r="J578" s="473">
        <v>21.366071428571427</v>
      </c>
      <c r="K578" s="473">
        <v>58</v>
      </c>
      <c r="L578" s="477">
        <v>112</v>
      </c>
      <c r="M578" s="477">
        <v>6496</v>
      </c>
      <c r="N578" s="473">
        <v>1</v>
      </c>
      <c r="O578" s="473">
        <v>58</v>
      </c>
      <c r="P578" s="477"/>
      <c r="Q578" s="477"/>
      <c r="R578" s="565"/>
      <c r="S578" s="478"/>
    </row>
    <row r="579" spans="1:19" ht="14.4" customHeight="1" x14ac:dyDescent="0.3">
      <c r="A579" s="472" t="s">
        <v>1043</v>
      </c>
      <c r="B579" s="473" t="s">
        <v>1044</v>
      </c>
      <c r="C579" s="473" t="s">
        <v>427</v>
      </c>
      <c r="D579" s="473" t="s">
        <v>1036</v>
      </c>
      <c r="E579" s="473" t="s">
        <v>1045</v>
      </c>
      <c r="F579" s="473" t="s">
        <v>1127</v>
      </c>
      <c r="G579" s="473" t="s">
        <v>1128</v>
      </c>
      <c r="H579" s="477">
        <v>85</v>
      </c>
      <c r="I579" s="477">
        <v>184705</v>
      </c>
      <c r="J579" s="473">
        <v>6.5384615384615383</v>
      </c>
      <c r="K579" s="473">
        <v>2173</v>
      </c>
      <c r="L579" s="477">
        <v>13</v>
      </c>
      <c r="M579" s="477">
        <v>28249</v>
      </c>
      <c r="N579" s="473">
        <v>1</v>
      </c>
      <c r="O579" s="473">
        <v>2173</v>
      </c>
      <c r="P579" s="477"/>
      <c r="Q579" s="477"/>
      <c r="R579" s="565"/>
      <c r="S579" s="478"/>
    </row>
    <row r="580" spans="1:19" ht="14.4" customHeight="1" x14ac:dyDescent="0.3">
      <c r="A580" s="472" t="s">
        <v>1043</v>
      </c>
      <c r="B580" s="473" t="s">
        <v>1044</v>
      </c>
      <c r="C580" s="473" t="s">
        <v>427</v>
      </c>
      <c r="D580" s="473" t="s">
        <v>1036</v>
      </c>
      <c r="E580" s="473" t="s">
        <v>1045</v>
      </c>
      <c r="F580" s="473" t="s">
        <v>1134</v>
      </c>
      <c r="G580" s="473" t="s">
        <v>1135</v>
      </c>
      <c r="H580" s="477">
        <v>1225</v>
      </c>
      <c r="I580" s="477">
        <v>214375</v>
      </c>
      <c r="J580" s="473">
        <v>15.225497159090908</v>
      </c>
      <c r="K580" s="473">
        <v>175</v>
      </c>
      <c r="L580" s="477">
        <v>80</v>
      </c>
      <c r="M580" s="477">
        <v>14080</v>
      </c>
      <c r="N580" s="473">
        <v>1</v>
      </c>
      <c r="O580" s="473">
        <v>176</v>
      </c>
      <c r="P580" s="477"/>
      <c r="Q580" s="477"/>
      <c r="R580" s="565"/>
      <c r="S580" s="478"/>
    </row>
    <row r="581" spans="1:19" ht="14.4" customHeight="1" x14ac:dyDescent="0.3">
      <c r="A581" s="472" t="s">
        <v>1043</v>
      </c>
      <c r="B581" s="473" t="s">
        <v>1044</v>
      </c>
      <c r="C581" s="473" t="s">
        <v>427</v>
      </c>
      <c r="D581" s="473" t="s">
        <v>1036</v>
      </c>
      <c r="E581" s="473" t="s">
        <v>1045</v>
      </c>
      <c r="F581" s="473" t="s">
        <v>1141</v>
      </c>
      <c r="G581" s="473" t="s">
        <v>1142</v>
      </c>
      <c r="H581" s="477">
        <v>11</v>
      </c>
      <c r="I581" s="477">
        <v>1859</v>
      </c>
      <c r="J581" s="473">
        <v>10.935294117647059</v>
      </c>
      <c r="K581" s="473">
        <v>169</v>
      </c>
      <c r="L581" s="477">
        <v>1</v>
      </c>
      <c r="M581" s="477">
        <v>170</v>
      </c>
      <c r="N581" s="473">
        <v>1</v>
      </c>
      <c r="O581" s="473">
        <v>170</v>
      </c>
      <c r="P581" s="477"/>
      <c r="Q581" s="477"/>
      <c r="R581" s="565"/>
      <c r="S581" s="478"/>
    </row>
    <row r="582" spans="1:19" ht="14.4" customHeight="1" x14ac:dyDescent="0.3">
      <c r="A582" s="472" t="s">
        <v>1043</v>
      </c>
      <c r="B582" s="473" t="s">
        <v>1044</v>
      </c>
      <c r="C582" s="473" t="s">
        <v>427</v>
      </c>
      <c r="D582" s="473" t="s">
        <v>1036</v>
      </c>
      <c r="E582" s="473" t="s">
        <v>1045</v>
      </c>
      <c r="F582" s="473" t="s">
        <v>1145</v>
      </c>
      <c r="G582" s="473"/>
      <c r="H582" s="477">
        <v>53</v>
      </c>
      <c r="I582" s="477">
        <v>53583</v>
      </c>
      <c r="J582" s="473">
        <v>2.0364472484037703</v>
      </c>
      <c r="K582" s="473">
        <v>1011</v>
      </c>
      <c r="L582" s="477">
        <v>26</v>
      </c>
      <c r="M582" s="477">
        <v>26312</v>
      </c>
      <c r="N582" s="473">
        <v>1</v>
      </c>
      <c r="O582" s="473">
        <v>1012</v>
      </c>
      <c r="P582" s="477"/>
      <c r="Q582" s="477"/>
      <c r="R582" s="565"/>
      <c r="S582" s="478"/>
    </row>
    <row r="583" spans="1:19" ht="14.4" customHeight="1" x14ac:dyDescent="0.3">
      <c r="A583" s="472" t="s">
        <v>1043</v>
      </c>
      <c r="B583" s="473" t="s">
        <v>1044</v>
      </c>
      <c r="C583" s="473" t="s">
        <v>427</v>
      </c>
      <c r="D583" s="473" t="s">
        <v>1036</v>
      </c>
      <c r="E583" s="473" t="s">
        <v>1045</v>
      </c>
      <c r="F583" s="473" t="s">
        <v>1145</v>
      </c>
      <c r="G583" s="473" t="s">
        <v>1146</v>
      </c>
      <c r="H583" s="477">
        <v>7</v>
      </c>
      <c r="I583" s="477">
        <v>7077</v>
      </c>
      <c r="J583" s="473">
        <v>0.36805700020802995</v>
      </c>
      <c r="K583" s="473">
        <v>1011</v>
      </c>
      <c r="L583" s="477">
        <v>19</v>
      </c>
      <c r="M583" s="477">
        <v>19228</v>
      </c>
      <c r="N583" s="473">
        <v>1</v>
      </c>
      <c r="O583" s="473">
        <v>1012</v>
      </c>
      <c r="P583" s="477"/>
      <c r="Q583" s="477"/>
      <c r="R583" s="565"/>
      <c r="S583" s="478"/>
    </row>
    <row r="584" spans="1:19" ht="14.4" customHeight="1" x14ac:dyDescent="0.3">
      <c r="A584" s="472" t="s">
        <v>1043</v>
      </c>
      <c r="B584" s="473" t="s">
        <v>1044</v>
      </c>
      <c r="C584" s="473" t="s">
        <v>427</v>
      </c>
      <c r="D584" s="473" t="s">
        <v>1036</v>
      </c>
      <c r="E584" s="473" t="s">
        <v>1045</v>
      </c>
      <c r="F584" s="473" t="s">
        <v>1149</v>
      </c>
      <c r="G584" s="473"/>
      <c r="H584" s="477">
        <v>89</v>
      </c>
      <c r="I584" s="477">
        <v>204166</v>
      </c>
      <c r="J584" s="473"/>
      <c r="K584" s="473">
        <v>2294</v>
      </c>
      <c r="L584" s="477"/>
      <c r="M584" s="477"/>
      <c r="N584" s="473"/>
      <c r="O584" s="473"/>
      <c r="P584" s="477"/>
      <c r="Q584" s="477"/>
      <c r="R584" s="565"/>
      <c r="S584" s="478"/>
    </row>
    <row r="585" spans="1:19" ht="14.4" customHeight="1" x14ac:dyDescent="0.3">
      <c r="A585" s="472" t="s">
        <v>1043</v>
      </c>
      <c r="B585" s="473" t="s">
        <v>1044</v>
      </c>
      <c r="C585" s="473" t="s">
        <v>427</v>
      </c>
      <c r="D585" s="473" t="s">
        <v>1036</v>
      </c>
      <c r="E585" s="473" t="s">
        <v>1045</v>
      </c>
      <c r="F585" s="473" t="s">
        <v>1149</v>
      </c>
      <c r="G585" s="473" t="s">
        <v>1150</v>
      </c>
      <c r="H585" s="477">
        <v>7</v>
      </c>
      <c r="I585" s="477">
        <v>16058</v>
      </c>
      <c r="J585" s="473">
        <v>1.1651429400667537</v>
      </c>
      <c r="K585" s="473">
        <v>2294</v>
      </c>
      <c r="L585" s="477">
        <v>6</v>
      </c>
      <c r="M585" s="477">
        <v>13782</v>
      </c>
      <c r="N585" s="473">
        <v>1</v>
      </c>
      <c r="O585" s="473">
        <v>2297</v>
      </c>
      <c r="P585" s="477"/>
      <c r="Q585" s="477"/>
      <c r="R585" s="565"/>
      <c r="S585" s="478"/>
    </row>
    <row r="586" spans="1:19" ht="14.4" customHeight="1" x14ac:dyDescent="0.3">
      <c r="A586" s="472" t="s">
        <v>1043</v>
      </c>
      <c r="B586" s="473" t="s">
        <v>1044</v>
      </c>
      <c r="C586" s="473" t="s">
        <v>427</v>
      </c>
      <c r="D586" s="473" t="s">
        <v>1036</v>
      </c>
      <c r="E586" s="473" t="s">
        <v>1045</v>
      </c>
      <c r="F586" s="473" t="s">
        <v>1156</v>
      </c>
      <c r="G586" s="473" t="s">
        <v>1157</v>
      </c>
      <c r="H586" s="477">
        <v>169</v>
      </c>
      <c r="I586" s="477">
        <v>359970</v>
      </c>
      <c r="J586" s="473"/>
      <c r="K586" s="473">
        <v>2130</v>
      </c>
      <c r="L586" s="477"/>
      <c r="M586" s="477"/>
      <c r="N586" s="473"/>
      <c r="O586" s="473"/>
      <c r="P586" s="477"/>
      <c r="Q586" s="477"/>
      <c r="R586" s="565"/>
      <c r="S586" s="478"/>
    </row>
    <row r="587" spans="1:19" ht="14.4" customHeight="1" x14ac:dyDescent="0.3">
      <c r="A587" s="472" t="s">
        <v>1043</v>
      </c>
      <c r="B587" s="473" t="s">
        <v>1044</v>
      </c>
      <c r="C587" s="473" t="s">
        <v>427</v>
      </c>
      <c r="D587" s="473" t="s">
        <v>1036</v>
      </c>
      <c r="E587" s="473" t="s">
        <v>1045</v>
      </c>
      <c r="F587" s="473" t="s">
        <v>1156</v>
      </c>
      <c r="G587" s="473" t="s">
        <v>1158</v>
      </c>
      <c r="H587" s="477"/>
      <c r="I587" s="477"/>
      <c r="J587" s="473"/>
      <c r="K587" s="473"/>
      <c r="L587" s="477">
        <v>25</v>
      </c>
      <c r="M587" s="477">
        <v>53275</v>
      </c>
      <c r="N587" s="473">
        <v>1</v>
      </c>
      <c r="O587" s="473">
        <v>2131</v>
      </c>
      <c r="P587" s="477"/>
      <c r="Q587" s="477"/>
      <c r="R587" s="565"/>
      <c r="S587" s="478"/>
    </row>
    <row r="588" spans="1:19" ht="14.4" customHeight="1" x14ac:dyDescent="0.3">
      <c r="A588" s="472" t="s">
        <v>1043</v>
      </c>
      <c r="B588" s="473" t="s">
        <v>1044</v>
      </c>
      <c r="C588" s="473" t="s">
        <v>427</v>
      </c>
      <c r="D588" s="473" t="s">
        <v>1036</v>
      </c>
      <c r="E588" s="473" t="s">
        <v>1045</v>
      </c>
      <c r="F588" s="473" t="s">
        <v>1168</v>
      </c>
      <c r="G588" s="473" t="s">
        <v>1170</v>
      </c>
      <c r="H588" s="477"/>
      <c r="I588" s="477"/>
      <c r="J588" s="473"/>
      <c r="K588" s="473"/>
      <c r="L588" s="477">
        <v>1</v>
      </c>
      <c r="M588" s="477">
        <v>1057</v>
      </c>
      <c r="N588" s="473">
        <v>1</v>
      </c>
      <c r="O588" s="473">
        <v>1057</v>
      </c>
      <c r="P588" s="477"/>
      <c r="Q588" s="477"/>
      <c r="R588" s="565"/>
      <c r="S588" s="478"/>
    </row>
    <row r="589" spans="1:19" ht="14.4" customHeight="1" x14ac:dyDescent="0.3">
      <c r="A589" s="472" t="s">
        <v>1043</v>
      </c>
      <c r="B589" s="473" t="s">
        <v>1044</v>
      </c>
      <c r="C589" s="473" t="s">
        <v>427</v>
      </c>
      <c r="D589" s="473" t="s">
        <v>1036</v>
      </c>
      <c r="E589" s="473" t="s">
        <v>1045</v>
      </c>
      <c r="F589" s="473" t="s">
        <v>1171</v>
      </c>
      <c r="G589" s="473" t="s">
        <v>1172</v>
      </c>
      <c r="H589" s="477">
        <v>38</v>
      </c>
      <c r="I589" s="477">
        <v>10944</v>
      </c>
      <c r="J589" s="473">
        <v>9.4671280276816603</v>
      </c>
      <c r="K589" s="473">
        <v>288</v>
      </c>
      <c r="L589" s="477">
        <v>4</v>
      </c>
      <c r="M589" s="477">
        <v>1156</v>
      </c>
      <c r="N589" s="473">
        <v>1</v>
      </c>
      <c r="O589" s="473">
        <v>289</v>
      </c>
      <c r="P589" s="477"/>
      <c r="Q589" s="477"/>
      <c r="R589" s="565"/>
      <c r="S589" s="478"/>
    </row>
    <row r="590" spans="1:19" ht="14.4" customHeight="1" x14ac:dyDescent="0.3">
      <c r="A590" s="472" t="s">
        <v>1043</v>
      </c>
      <c r="B590" s="473" t="s">
        <v>1044</v>
      </c>
      <c r="C590" s="473" t="s">
        <v>427</v>
      </c>
      <c r="D590" s="473" t="s">
        <v>1036</v>
      </c>
      <c r="E590" s="473" t="s">
        <v>1045</v>
      </c>
      <c r="F590" s="473" t="s">
        <v>1181</v>
      </c>
      <c r="G590" s="473" t="s">
        <v>1182</v>
      </c>
      <c r="H590" s="477"/>
      <c r="I590" s="477"/>
      <c r="J590" s="473"/>
      <c r="K590" s="473"/>
      <c r="L590" s="477">
        <v>3</v>
      </c>
      <c r="M590" s="477">
        <v>0</v>
      </c>
      <c r="N590" s="473"/>
      <c r="O590" s="473">
        <v>0</v>
      </c>
      <c r="P590" s="477"/>
      <c r="Q590" s="477"/>
      <c r="R590" s="565"/>
      <c r="S590" s="478"/>
    </row>
    <row r="591" spans="1:19" ht="14.4" customHeight="1" x14ac:dyDescent="0.3">
      <c r="A591" s="472" t="s">
        <v>1043</v>
      </c>
      <c r="B591" s="473" t="s">
        <v>1044</v>
      </c>
      <c r="C591" s="473" t="s">
        <v>427</v>
      </c>
      <c r="D591" s="473" t="s">
        <v>1036</v>
      </c>
      <c r="E591" s="473" t="s">
        <v>1045</v>
      </c>
      <c r="F591" s="473" t="s">
        <v>1181</v>
      </c>
      <c r="G591" s="473" t="s">
        <v>1183</v>
      </c>
      <c r="H591" s="477">
        <v>13</v>
      </c>
      <c r="I591" s="477">
        <v>0</v>
      </c>
      <c r="J591" s="473"/>
      <c r="K591" s="473">
        <v>0</v>
      </c>
      <c r="L591" s="477"/>
      <c r="M591" s="477"/>
      <c r="N591" s="473"/>
      <c r="O591" s="473"/>
      <c r="P591" s="477"/>
      <c r="Q591" s="477"/>
      <c r="R591" s="565"/>
      <c r="S591" s="478"/>
    </row>
    <row r="592" spans="1:19" ht="14.4" customHeight="1" x14ac:dyDescent="0.3">
      <c r="A592" s="472" t="s">
        <v>1043</v>
      </c>
      <c r="B592" s="473" t="s">
        <v>1044</v>
      </c>
      <c r="C592" s="473" t="s">
        <v>427</v>
      </c>
      <c r="D592" s="473" t="s">
        <v>1036</v>
      </c>
      <c r="E592" s="473" t="s">
        <v>1045</v>
      </c>
      <c r="F592" s="473" t="s">
        <v>1184</v>
      </c>
      <c r="G592" s="473" t="s">
        <v>1185</v>
      </c>
      <c r="H592" s="477"/>
      <c r="I592" s="477"/>
      <c r="J592" s="473"/>
      <c r="K592" s="473"/>
      <c r="L592" s="477">
        <v>5</v>
      </c>
      <c r="M592" s="477">
        <v>0</v>
      </c>
      <c r="N592" s="473"/>
      <c r="O592" s="473">
        <v>0</v>
      </c>
      <c r="P592" s="477"/>
      <c r="Q592" s="477"/>
      <c r="R592" s="565"/>
      <c r="S592" s="478"/>
    </row>
    <row r="593" spans="1:19" ht="14.4" customHeight="1" x14ac:dyDescent="0.3">
      <c r="A593" s="472" t="s">
        <v>1043</v>
      </c>
      <c r="B593" s="473" t="s">
        <v>1044</v>
      </c>
      <c r="C593" s="473" t="s">
        <v>427</v>
      </c>
      <c r="D593" s="473" t="s">
        <v>1036</v>
      </c>
      <c r="E593" s="473" t="s">
        <v>1045</v>
      </c>
      <c r="F593" s="473" t="s">
        <v>1184</v>
      </c>
      <c r="G593" s="473" t="s">
        <v>1186</v>
      </c>
      <c r="H593" s="477">
        <v>47</v>
      </c>
      <c r="I593" s="477">
        <v>0</v>
      </c>
      <c r="J593" s="473"/>
      <c r="K593" s="473">
        <v>0</v>
      </c>
      <c r="L593" s="477"/>
      <c r="M593" s="477"/>
      <c r="N593" s="473"/>
      <c r="O593" s="473"/>
      <c r="P593" s="477"/>
      <c r="Q593" s="477"/>
      <c r="R593" s="565"/>
      <c r="S593" s="478"/>
    </row>
    <row r="594" spans="1:19" ht="14.4" customHeight="1" x14ac:dyDescent="0.3">
      <c r="A594" s="472" t="s">
        <v>1043</v>
      </c>
      <c r="B594" s="473" t="s">
        <v>1044</v>
      </c>
      <c r="C594" s="473" t="s">
        <v>427</v>
      </c>
      <c r="D594" s="473" t="s">
        <v>1038</v>
      </c>
      <c r="E594" s="473" t="s">
        <v>1045</v>
      </c>
      <c r="F594" s="473" t="s">
        <v>1050</v>
      </c>
      <c r="G594" s="473" t="s">
        <v>1051</v>
      </c>
      <c r="H594" s="477">
        <v>23</v>
      </c>
      <c r="I594" s="477">
        <v>1334</v>
      </c>
      <c r="J594" s="473">
        <v>5.75</v>
      </c>
      <c r="K594" s="473">
        <v>58</v>
      </c>
      <c r="L594" s="477">
        <v>4</v>
      </c>
      <c r="M594" s="477">
        <v>232</v>
      </c>
      <c r="N594" s="473">
        <v>1</v>
      </c>
      <c r="O594" s="473">
        <v>58</v>
      </c>
      <c r="P594" s="477">
        <v>1</v>
      </c>
      <c r="Q594" s="477">
        <v>58</v>
      </c>
      <c r="R594" s="565">
        <v>0.25</v>
      </c>
      <c r="S594" s="478">
        <v>58</v>
      </c>
    </row>
    <row r="595" spans="1:19" ht="14.4" customHeight="1" x14ac:dyDescent="0.3">
      <c r="A595" s="472" t="s">
        <v>1043</v>
      </c>
      <c r="B595" s="473" t="s">
        <v>1044</v>
      </c>
      <c r="C595" s="473" t="s">
        <v>427</v>
      </c>
      <c r="D595" s="473" t="s">
        <v>1038</v>
      </c>
      <c r="E595" s="473" t="s">
        <v>1045</v>
      </c>
      <c r="F595" s="473" t="s">
        <v>1056</v>
      </c>
      <c r="G595" s="473" t="s">
        <v>1057</v>
      </c>
      <c r="H595" s="477">
        <v>2</v>
      </c>
      <c r="I595" s="477">
        <v>814</v>
      </c>
      <c r="J595" s="473"/>
      <c r="K595" s="473">
        <v>407</v>
      </c>
      <c r="L595" s="477"/>
      <c r="M595" s="477"/>
      <c r="N595" s="473"/>
      <c r="O595" s="473"/>
      <c r="P595" s="477"/>
      <c r="Q595" s="477"/>
      <c r="R595" s="565"/>
      <c r="S595" s="478"/>
    </row>
    <row r="596" spans="1:19" ht="14.4" customHeight="1" x14ac:dyDescent="0.3">
      <c r="A596" s="472" t="s">
        <v>1043</v>
      </c>
      <c r="B596" s="473" t="s">
        <v>1044</v>
      </c>
      <c r="C596" s="473" t="s">
        <v>427</v>
      </c>
      <c r="D596" s="473" t="s">
        <v>1038</v>
      </c>
      <c r="E596" s="473" t="s">
        <v>1045</v>
      </c>
      <c r="F596" s="473" t="s">
        <v>1058</v>
      </c>
      <c r="G596" s="473" t="s">
        <v>1059</v>
      </c>
      <c r="H596" s="477">
        <v>196</v>
      </c>
      <c r="I596" s="477">
        <v>35084</v>
      </c>
      <c r="J596" s="473">
        <v>7.7964444444444441</v>
      </c>
      <c r="K596" s="473">
        <v>179</v>
      </c>
      <c r="L596" s="477">
        <v>25</v>
      </c>
      <c r="M596" s="477">
        <v>4500</v>
      </c>
      <c r="N596" s="473">
        <v>1</v>
      </c>
      <c r="O596" s="473">
        <v>180</v>
      </c>
      <c r="P596" s="477">
        <v>1</v>
      </c>
      <c r="Q596" s="477">
        <v>180</v>
      </c>
      <c r="R596" s="565">
        <v>0.04</v>
      </c>
      <c r="S596" s="478">
        <v>180</v>
      </c>
    </row>
    <row r="597" spans="1:19" ht="14.4" customHeight="1" x14ac:dyDescent="0.3">
      <c r="A597" s="472" t="s">
        <v>1043</v>
      </c>
      <c r="B597" s="473" t="s">
        <v>1044</v>
      </c>
      <c r="C597" s="473" t="s">
        <v>427</v>
      </c>
      <c r="D597" s="473" t="s">
        <v>1038</v>
      </c>
      <c r="E597" s="473" t="s">
        <v>1045</v>
      </c>
      <c r="F597" s="473" t="s">
        <v>1060</v>
      </c>
      <c r="G597" s="473" t="s">
        <v>1061</v>
      </c>
      <c r="H597" s="477"/>
      <c r="I597" s="477"/>
      <c r="J597" s="473"/>
      <c r="K597" s="473"/>
      <c r="L597" s="477">
        <v>2</v>
      </c>
      <c r="M597" s="477">
        <v>1138</v>
      </c>
      <c r="N597" s="473">
        <v>1</v>
      </c>
      <c r="O597" s="473">
        <v>569</v>
      </c>
      <c r="P597" s="477"/>
      <c r="Q597" s="477"/>
      <c r="R597" s="565"/>
      <c r="S597" s="478"/>
    </row>
    <row r="598" spans="1:19" ht="14.4" customHeight="1" x14ac:dyDescent="0.3">
      <c r="A598" s="472" t="s">
        <v>1043</v>
      </c>
      <c r="B598" s="473" t="s">
        <v>1044</v>
      </c>
      <c r="C598" s="473" t="s">
        <v>427</v>
      </c>
      <c r="D598" s="473" t="s">
        <v>1038</v>
      </c>
      <c r="E598" s="473" t="s">
        <v>1045</v>
      </c>
      <c r="F598" s="473" t="s">
        <v>1062</v>
      </c>
      <c r="G598" s="473" t="s">
        <v>1063</v>
      </c>
      <c r="H598" s="477">
        <v>113</v>
      </c>
      <c r="I598" s="477">
        <v>37855</v>
      </c>
      <c r="J598" s="473">
        <v>4.6943204365079367</v>
      </c>
      <c r="K598" s="473">
        <v>335</v>
      </c>
      <c r="L598" s="477">
        <v>24</v>
      </c>
      <c r="M598" s="477">
        <v>8064</v>
      </c>
      <c r="N598" s="473">
        <v>1</v>
      </c>
      <c r="O598" s="473">
        <v>336</v>
      </c>
      <c r="P598" s="477">
        <v>2</v>
      </c>
      <c r="Q598" s="477">
        <v>674</v>
      </c>
      <c r="R598" s="565">
        <v>8.3581349206349201E-2</v>
      </c>
      <c r="S598" s="478">
        <v>337</v>
      </c>
    </row>
    <row r="599" spans="1:19" ht="14.4" customHeight="1" x14ac:dyDescent="0.3">
      <c r="A599" s="472" t="s">
        <v>1043</v>
      </c>
      <c r="B599" s="473" t="s">
        <v>1044</v>
      </c>
      <c r="C599" s="473" t="s">
        <v>427</v>
      </c>
      <c r="D599" s="473" t="s">
        <v>1038</v>
      </c>
      <c r="E599" s="473" t="s">
        <v>1045</v>
      </c>
      <c r="F599" s="473" t="s">
        <v>1064</v>
      </c>
      <c r="G599" s="473" t="s">
        <v>1065</v>
      </c>
      <c r="H599" s="477">
        <v>36</v>
      </c>
      <c r="I599" s="477">
        <v>16488</v>
      </c>
      <c r="J599" s="473">
        <v>8.9803921568627452</v>
      </c>
      <c r="K599" s="473">
        <v>458</v>
      </c>
      <c r="L599" s="477">
        <v>4</v>
      </c>
      <c r="M599" s="477">
        <v>1836</v>
      </c>
      <c r="N599" s="473">
        <v>1</v>
      </c>
      <c r="O599" s="473">
        <v>459</v>
      </c>
      <c r="P599" s="477"/>
      <c r="Q599" s="477"/>
      <c r="R599" s="565"/>
      <c r="S599" s="478"/>
    </row>
    <row r="600" spans="1:19" ht="14.4" customHeight="1" x14ac:dyDescent="0.3">
      <c r="A600" s="472" t="s">
        <v>1043</v>
      </c>
      <c r="B600" s="473" t="s">
        <v>1044</v>
      </c>
      <c r="C600" s="473" t="s">
        <v>427</v>
      </c>
      <c r="D600" s="473" t="s">
        <v>1038</v>
      </c>
      <c r="E600" s="473" t="s">
        <v>1045</v>
      </c>
      <c r="F600" s="473" t="s">
        <v>1066</v>
      </c>
      <c r="G600" s="473" t="s">
        <v>1067</v>
      </c>
      <c r="H600" s="477">
        <v>231</v>
      </c>
      <c r="I600" s="477">
        <v>80619</v>
      </c>
      <c r="J600" s="473"/>
      <c r="K600" s="473">
        <v>349</v>
      </c>
      <c r="L600" s="477"/>
      <c r="M600" s="477"/>
      <c r="N600" s="473"/>
      <c r="O600" s="473"/>
      <c r="P600" s="477"/>
      <c r="Q600" s="477"/>
      <c r="R600" s="565"/>
      <c r="S600" s="478"/>
    </row>
    <row r="601" spans="1:19" ht="14.4" customHeight="1" x14ac:dyDescent="0.3">
      <c r="A601" s="472" t="s">
        <v>1043</v>
      </c>
      <c r="B601" s="473" t="s">
        <v>1044</v>
      </c>
      <c r="C601" s="473" t="s">
        <v>427</v>
      </c>
      <c r="D601" s="473" t="s">
        <v>1038</v>
      </c>
      <c r="E601" s="473" t="s">
        <v>1045</v>
      </c>
      <c r="F601" s="473" t="s">
        <v>1066</v>
      </c>
      <c r="G601" s="473" t="s">
        <v>1068</v>
      </c>
      <c r="H601" s="477">
        <v>1168</v>
      </c>
      <c r="I601" s="477">
        <v>407632</v>
      </c>
      <c r="J601" s="473">
        <v>8.7819548872180455</v>
      </c>
      <c r="K601" s="473">
        <v>349</v>
      </c>
      <c r="L601" s="477">
        <v>133</v>
      </c>
      <c r="M601" s="477">
        <v>46417</v>
      </c>
      <c r="N601" s="473">
        <v>1</v>
      </c>
      <c r="O601" s="473">
        <v>349</v>
      </c>
      <c r="P601" s="477"/>
      <c r="Q601" s="477"/>
      <c r="R601" s="565"/>
      <c r="S601" s="478"/>
    </row>
    <row r="602" spans="1:19" ht="14.4" customHeight="1" x14ac:dyDescent="0.3">
      <c r="A602" s="472" t="s">
        <v>1043</v>
      </c>
      <c r="B602" s="473" t="s">
        <v>1044</v>
      </c>
      <c r="C602" s="473" t="s">
        <v>427</v>
      </c>
      <c r="D602" s="473" t="s">
        <v>1038</v>
      </c>
      <c r="E602" s="473" t="s">
        <v>1045</v>
      </c>
      <c r="F602" s="473" t="s">
        <v>1074</v>
      </c>
      <c r="G602" s="473" t="s">
        <v>1075</v>
      </c>
      <c r="H602" s="477"/>
      <c r="I602" s="477"/>
      <c r="J602" s="473"/>
      <c r="K602" s="473"/>
      <c r="L602" s="477">
        <v>1</v>
      </c>
      <c r="M602" s="477">
        <v>6231</v>
      </c>
      <c r="N602" s="473">
        <v>1</v>
      </c>
      <c r="O602" s="473">
        <v>6231</v>
      </c>
      <c r="P602" s="477"/>
      <c r="Q602" s="477"/>
      <c r="R602" s="565"/>
      <c r="S602" s="478"/>
    </row>
    <row r="603" spans="1:19" ht="14.4" customHeight="1" x14ac:dyDescent="0.3">
      <c r="A603" s="472" t="s">
        <v>1043</v>
      </c>
      <c r="B603" s="473" t="s">
        <v>1044</v>
      </c>
      <c r="C603" s="473" t="s">
        <v>427</v>
      </c>
      <c r="D603" s="473" t="s">
        <v>1038</v>
      </c>
      <c r="E603" s="473" t="s">
        <v>1045</v>
      </c>
      <c r="F603" s="473" t="s">
        <v>1076</v>
      </c>
      <c r="G603" s="473" t="s">
        <v>1077</v>
      </c>
      <c r="H603" s="477">
        <v>1</v>
      </c>
      <c r="I603" s="477">
        <v>117</v>
      </c>
      <c r="J603" s="473"/>
      <c r="K603" s="473">
        <v>117</v>
      </c>
      <c r="L603" s="477"/>
      <c r="M603" s="477"/>
      <c r="N603" s="473"/>
      <c r="O603" s="473"/>
      <c r="P603" s="477"/>
      <c r="Q603" s="477"/>
      <c r="R603" s="565"/>
      <c r="S603" s="478"/>
    </row>
    <row r="604" spans="1:19" ht="14.4" customHeight="1" x14ac:dyDescent="0.3">
      <c r="A604" s="472" t="s">
        <v>1043</v>
      </c>
      <c r="B604" s="473" t="s">
        <v>1044</v>
      </c>
      <c r="C604" s="473" t="s">
        <v>427</v>
      </c>
      <c r="D604" s="473" t="s">
        <v>1038</v>
      </c>
      <c r="E604" s="473" t="s">
        <v>1045</v>
      </c>
      <c r="F604" s="473" t="s">
        <v>1086</v>
      </c>
      <c r="G604" s="473" t="s">
        <v>1088</v>
      </c>
      <c r="H604" s="477">
        <v>1</v>
      </c>
      <c r="I604" s="477">
        <v>38</v>
      </c>
      <c r="J604" s="473"/>
      <c r="K604" s="473">
        <v>38</v>
      </c>
      <c r="L604" s="477"/>
      <c r="M604" s="477"/>
      <c r="N604" s="473"/>
      <c r="O604" s="473"/>
      <c r="P604" s="477"/>
      <c r="Q604" s="477"/>
      <c r="R604" s="565"/>
      <c r="S604" s="478"/>
    </row>
    <row r="605" spans="1:19" ht="14.4" customHeight="1" x14ac:dyDescent="0.3">
      <c r="A605" s="472" t="s">
        <v>1043</v>
      </c>
      <c r="B605" s="473" t="s">
        <v>1044</v>
      </c>
      <c r="C605" s="473" t="s">
        <v>427</v>
      </c>
      <c r="D605" s="473" t="s">
        <v>1038</v>
      </c>
      <c r="E605" s="473" t="s">
        <v>1045</v>
      </c>
      <c r="F605" s="473" t="s">
        <v>1096</v>
      </c>
      <c r="G605" s="473" t="s">
        <v>1097</v>
      </c>
      <c r="H605" s="477">
        <v>5</v>
      </c>
      <c r="I605" s="477">
        <v>1520</v>
      </c>
      <c r="J605" s="473"/>
      <c r="K605" s="473">
        <v>304</v>
      </c>
      <c r="L605" s="477"/>
      <c r="M605" s="477"/>
      <c r="N605" s="473"/>
      <c r="O605" s="473"/>
      <c r="P605" s="477"/>
      <c r="Q605" s="477"/>
      <c r="R605" s="565"/>
      <c r="S605" s="478"/>
    </row>
    <row r="606" spans="1:19" ht="14.4" customHeight="1" x14ac:dyDescent="0.3">
      <c r="A606" s="472" t="s">
        <v>1043</v>
      </c>
      <c r="B606" s="473" t="s">
        <v>1044</v>
      </c>
      <c r="C606" s="473" t="s">
        <v>427</v>
      </c>
      <c r="D606" s="473" t="s">
        <v>1038</v>
      </c>
      <c r="E606" s="473" t="s">
        <v>1045</v>
      </c>
      <c r="F606" s="473" t="s">
        <v>1101</v>
      </c>
      <c r="G606" s="473" t="s">
        <v>1102</v>
      </c>
      <c r="H606" s="477">
        <v>9</v>
      </c>
      <c r="I606" s="477">
        <v>4446</v>
      </c>
      <c r="J606" s="473">
        <v>4.5</v>
      </c>
      <c r="K606" s="473">
        <v>494</v>
      </c>
      <c r="L606" s="477">
        <v>2</v>
      </c>
      <c r="M606" s="477">
        <v>988</v>
      </c>
      <c r="N606" s="473">
        <v>1</v>
      </c>
      <c r="O606" s="473">
        <v>494</v>
      </c>
      <c r="P606" s="477">
        <v>1</v>
      </c>
      <c r="Q606" s="477">
        <v>495</v>
      </c>
      <c r="R606" s="565">
        <v>0.50101214574898789</v>
      </c>
      <c r="S606" s="478">
        <v>495</v>
      </c>
    </row>
    <row r="607" spans="1:19" ht="14.4" customHeight="1" x14ac:dyDescent="0.3">
      <c r="A607" s="472" t="s">
        <v>1043</v>
      </c>
      <c r="B607" s="473" t="s">
        <v>1044</v>
      </c>
      <c r="C607" s="473" t="s">
        <v>427</v>
      </c>
      <c r="D607" s="473" t="s">
        <v>1038</v>
      </c>
      <c r="E607" s="473" t="s">
        <v>1045</v>
      </c>
      <c r="F607" s="473" t="s">
        <v>1105</v>
      </c>
      <c r="G607" s="473" t="s">
        <v>1106</v>
      </c>
      <c r="H607" s="477">
        <v>12</v>
      </c>
      <c r="I607" s="477">
        <v>4440</v>
      </c>
      <c r="J607" s="473">
        <v>6</v>
      </c>
      <c r="K607" s="473">
        <v>370</v>
      </c>
      <c r="L607" s="477">
        <v>2</v>
      </c>
      <c r="M607" s="477">
        <v>740</v>
      </c>
      <c r="N607" s="473">
        <v>1</v>
      </c>
      <c r="O607" s="473">
        <v>370</v>
      </c>
      <c r="P607" s="477">
        <v>1</v>
      </c>
      <c r="Q607" s="477">
        <v>371</v>
      </c>
      <c r="R607" s="565">
        <v>0.50135135135135134</v>
      </c>
      <c r="S607" s="478">
        <v>371</v>
      </c>
    </row>
    <row r="608" spans="1:19" ht="14.4" customHeight="1" x14ac:dyDescent="0.3">
      <c r="A608" s="472" t="s">
        <v>1043</v>
      </c>
      <c r="B608" s="473" t="s">
        <v>1044</v>
      </c>
      <c r="C608" s="473" t="s">
        <v>427</v>
      </c>
      <c r="D608" s="473" t="s">
        <v>1038</v>
      </c>
      <c r="E608" s="473" t="s">
        <v>1045</v>
      </c>
      <c r="F608" s="473" t="s">
        <v>1107</v>
      </c>
      <c r="G608" s="473" t="s">
        <v>1108</v>
      </c>
      <c r="H608" s="477">
        <v>180</v>
      </c>
      <c r="I608" s="477">
        <v>558900</v>
      </c>
      <c r="J608" s="473">
        <v>10.578014989779696</v>
      </c>
      <c r="K608" s="473">
        <v>3105</v>
      </c>
      <c r="L608" s="477">
        <v>17</v>
      </c>
      <c r="M608" s="477">
        <v>52836</v>
      </c>
      <c r="N608" s="473">
        <v>1</v>
      </c>
      <c r="O608" s="473">
        <v>3108</v>
      </c>
      <c r="P608" s="477">
        <v>1</v>
      </c>
      <c r="Q608" s="477">
        <v>3113</v>
      </c>
      <c r="R608" s="565">
        <v>5.8918161859338333E-2</v>
      </c>
      <c r="S608" s="478">
        <v>3113</v>
      </c>
    </row>
    <row r="609" spans="1:19" ht="14.4" customHeight="1" x14ac:dyDescent="0.3">
      <c r="A609" s="472" t="s">
        <v>1043</v>
      </c>
      <c r="B609" s="473" t="s">
        <v>1044</v>
      </c>
      <c r="C609" s="473" t="s">
        <v>427</v>
      </c>
      <c r="D609" s="473" t="s">
        <v>1038</v>
      </c>
      <c r="E609" s="473" t="s">
        <v>1045</v>
      </c>
      <c r="F609" s="473" t="s">
        <v>1114</v>
      </c>
      <c r="G609" s="473" t="s">
        <v>1115</v>
      </c>
      <c r="H609" s="477">
        <v>3</v>
      </c>
      <c r="I609" s="477">
        <v>333</v>
      </c>
      <c r="J609" s="473"/>
      <c r="K609" s="473">
        <v>111</v>
      </c>
      <c r="L609" s="477"/>
      <c r="M609" s="477"/>
      <c r="N609" s="473"/>
      <c r="O609" s="473"/>
      <c r="P609" s="477"/>
      <c r="Q609" s="477"/>
      <c r="R609" s="565"/>
      <c r="S609" s="478"/>
    </row>
    <row r="610" spans="1:19" ht="14.4" customHeight="1" x14ac:dyDescent="0.3">
      <c r="A610" s="472" t="s">
        <v>1043</v>
      </c>
      <c r="B610" s="473" t="s">
        <v>1044</v>
      </c>
      <c r="C610" s="473" t="s">
        <v>427</v>
      </c>
      <c r="D610" s="473" t="s">
        <v>1038</v>
      </c>
      <c r="E610" s="473" t="s">
        <v>1045</v>
      </c>
      <c r="F610" s="473" t="s">
        <v>1119</v>
      </c>
      <c r="G610" s="473" t="s">
        <v>1120</v>
      </c>
      <c r="H610" s="477">
        <v>1</v>
      </c>
      <c r="I610" s="477">
        <v>495</v>
      </c>
      <c r="J610" s="473"/>
      <c r="K610" s="473">
        <v>495</v>
      </c>
      <c r="L610" s="477"/>
      <c r="M610" s="477"/>
      <c r="N610" s="473"/>
      <c r="O610" s="473"/>
      <c r="P610" s="477"/>
      <c r="Q610" s="477"/>
      <c r="R610" s="565"/>
      <c r="S610" s="478"/>
    </row>
    <row r="611" spans="1:19" ht="14.4" customHeight="1" x14ac:dyDescent="0.3">
      <c r="A611" s="472" t="s">
        <v>1043</v>
      </c>
      <c r="B611" s="473" t="s">
        <v>1044</v>
      </c>
      <c r="C611" s="473" t="s">
        <v>427</v>
      </c>
      <c r="D611" s="473" t="s">
        <v>1038</v>
      </c>
      <c r="E611" s="473" t="s">
        <v>1045</v>
      </c>
      <c r="F611" s="473" t="s">
        <v>1121</v>
      </c>
      <c r="G611" s="473"/>
      <c r="H611" s="477">
        <v>19</v>
      </c>
      <c r="I611" s="477">
        <v>24377</v>
      </c>
      <c r="J611" s="473"/>
      <c r="K611" s="473">
        <v>1283</v>
      </c>
      <c r="L611" s="477"/>
      <c r="M611" s="477"/>
      <c r="N611" s="473"/>
      <c r="O611" s="473"/>
      <c r="P611" s="477"/>
      <c r="Q611" s="477"/>
      <c r="R611" s="565"/>
      <c r="S611" s="478"/>
    </row>
    <row r="612" spans="1:19" ht="14.4" customHeight="1" x14ac:dyDescent="0.3">
      <c r="A612" s="472" t="s">
        <v>1043</v>
      </c>
      <c r="B612" s="473" t="s">
        <v>1044</v>
      </c>
      <c r="C612" s="473" t="s">
        <v>427</v>
      </c>
      <c r="D612" s="473" t="s">
        <v>1038</v>
      </c>
      <c r="E612" s="473" t="s">
        <v>1045</v>
      </c>
      <c r="F612" s="473" t="s">
        <v>1121</v>
      </c>
      <c r="G612" s="473" t="s">
        <v>1122</v>
      </c>
      <c r="H612" s="477">
        <v>10</v>
      </c>
      <c r="I612" s="477">
        <v>12830</v>
      </c>
      <c r="J612" s="473"/>
      <c r="K612" s="473">
        <v>1283</v>
      </c>
      <c r="L612" s="477"/>
      <c r="M612" s="477"/>
      <c r="N612" s="473"/>
      <c r="O612" s="473"/>
      <c r="P612" s="477"/>
      <c r="Q612" s="477"/>
      <c r="R612" s="565"/>
      <c r="S612" s="478"/>
    </row>
    <row r="613" spans="1:19" ht="14.4" customHeight="1" x14ac:dyDescent="0.3">
      <c r="A613" s="472" t="s">
        <v>1043</v>
      </c>
      <c r="B613" s="473" t="s">
        <v>1044</v>
      </c>
      <c r="C613" s="473" t="s">
        <v>427</v>
      </c>
      <c r="D613" s="473" t="s">
        <v>1038</v>
      </c>
      <c r="E613" s="473" t="s">
        <v>1045</v>
      </c>
      <c r="F613" s="473" t="s">
        <v>1123</v>
      </c>
      <c r="G613" s="473" t="s">
        <v>1124</v>
      </c>
      <c r="H613" s="477">
        <v>203</v>
      </c>
      <c r="I613" s="477">
        <v>92568</v>
      </c>
      <c r="J613" s="473">
        <v>5.4864864864864868</v>
      </c>
      <c r="K613" s="473">
        <v>456</v>
      </c>
      <c r="L613" s="477">
        <v>37</v>
      </c>
      <c r="M613" s="477">
        <v>16872</v>
      </c>
      <c r="N613" s="473">
        <v>1</v>
      </c>
      <c r="O613" s="473">
        <v>456</v>
      </c>
      <c r="P613" s="477">
        <v>1</v>
      </c>
      <c r="Q613" s="477">
        <v>458</v>
      </c>
      <c r="R613" s="565">
        <v>2.7145566619250831E-2</v>
      </c>
      <c r="S613" s="478">
        <v>458</v>
      </c>
    </row>
    <row r="614" spans="1:19" ht="14.4" customHeight="1" x14ac:dyDescent="0.3">
      <c r="A614" s="472" t="s">
        <v>1043</v>
      </c>
      <c r="B614" s="473" t="s">
        <v>1044</v>
      </c>
      <c r="C614" s="473" t="s">
        <v>427</v>
      </c>
      <c r="D614" s="473" t="s">
        <v>1038</v>
      </c>
      <c r="E614" s="473" t="s">
        <v>1045</v>
      </c>
      <c r="F614" s="473" t="s">
        <v>1125</v>
      </c>
      <c r="G614" s="473" t="s">
        <v>1126</v>
      </c>
      <c r="H614" s="477">
        <v>4</v>
      </c>
      <c r="I614" s="477">
        <v>232</v>
      </c>
      <c r="J614" s="473"/>
      <c r="K614" s="473">
        <v>58</v>
      </c>
      <c r="L614" s="477"/>
      <c r="M614" s="477"/>
      <c r="N614" s="473"/>
      <c r="O614" s="473"/>
      <c r="P614" s="477"/>
      <c r="Q614" s="477"/>
      <c r="R614" s="565"/>
      <c r="S614" s="478"/>
    </row>
    <row r="615" spans="1:19" ht="14.4" customHeight="1" x14ac:dyDescent="0.3">
      <c r="A615" s="472" t="s">
        <v>1043</v>
      </c>
      <c r="B615" s="473" t="s">
        <v>1044</v>
      </c>
      <c r="C615" s="473" t="s">
        <v>427</v>
      </c>
      <c r="D615" s="473" t="s">
        <v>1038</v>
      </c>
      <c r="E615" s="473" t="s">
        <v>1045</v>
      </c>
      <c r="F615" s="473" t="s">
        <v>1134</v>
      </c>
      <c r="G615" s="473" t="s">
        <v>1135</v>
      </c>
      <c r="H615" s="477">
        <v>10</v>
      </c>
      <c r="I615" s="477">
        <v>1750</v>
      </c>
      <c r="J615" s="473"/>
      <c r="K615" s="473">
        <v>175</v>
      </c>
      <c r="L615" s="477"/>
      <c r="M615" s="477"/>
      <c r="N615" s="473"/>
      <c r="O615" s="473"/>
      <c r="P615" s="477"/>
      <c r="Q615" s="477"/>
      <c r="R615" s="565"/>
      <c r="S615" s="478"/>
    </row>
    <row r="616" spans="1:19" ht="14.4" customHeight="1" x14ac:dyDescent="0.3">
      <c r="A616" s="472" t="s">
        <v>1043</v>
      </c>
      <c r="B616" s="473" t="s">
        <v>1044</v>
      </c>
      <c r="C616" s="473" t="s">
        <v>427</v>
      </c>
      <c r="D616" s="473" t="s">
        <v>1038</v>
      </c>
      <c r="E616" s="473" t="s">
        <v>1045</v>
      </c>
      <c r="F616" s="473" t="s">
        <v>1141</v>
      </c>
      <c r="G616" s="473" t="s">
        <v>1142</v>
      </c>
      <c r="H616" s="477">
        <v>2</v>
      </c>
      <c r="I616" s="477">
        <v>338</v>
      </c>
      <c r="J616" s="473"/>
      <c r="K616" s="473">
        <v>169</v>
      </c>
      <c r="L616" s="477"/>
      <c r="M616" s="477"/>
      <c r="N616" s="473"/>
      <c r="O616" s="473"/>
      <c r="P616" s="477"/>
      <c r="Q616" s="477"/>
      <c r="R616" s="565"/>
      <c r="S616" s="478"/>
    </row>
    <row r="617" spans="1:19" ht="14.4" customHeight="1" x14ac:dyDescent="0.3">
      <c r="A617" s="472" t="s">
        <v>1043</v>
      </c>
      <c r="B617" s="473" t="s">
        <v>1044</v>
      </c>
      <c r="C617" s="473" t="s">
        <v>427</v>
      </c>
      <c r="D617" s="473" t="s">
        <v>1038</v>
      </c>
      <c r="E617" s="473" t="s">
        <v>1045</v>
      </c>
      <c r="F617" s="473" t="s">
        <v>1145</v>
      </c>
      <c r="G617" s="473"/>
      <c r="H617" s="477">
        <v>100</v>
      </c>
      <c r="I617" s="477">
        <v>101100</v>
      </c>
      <c r="J617" s="473">
        <v>1.3144892864572499</v>
      </c>
      <c r="K617" s="473">
        <v>1011</v>
      </c>
      <c r="L617" s="477">
        <v>76</v>
      </c>
      <c r="M617" s="477">
        <v>76912</v>
      </c>
      <c r="N617" s="473">
        <v>1</v>
      </c>
      <c r="O617" s="473">
        <v>1012</v>
      </c>
      <c r="P617" s="477"/>
      <c r="Q617" s="477"/>
      <c r="R617" s="565"/>
      <c r="S617" s="478"/>
    </row>
    <row r="618" spans="1:19" ht="14.4" customHeight="1" x14ac:dyDescent="0.3">
      <c r="A618" s="472" t="s">
        <v>1043</v>
      </c>
      <c r="B618" s="473" t="s">
        <v>1044</v>
      </c>
      <c r="C618" s="473" t="s">
        <v>427</v>
      </c>
      <c r="D618" s="473" t="s">
        <v>1038</v>
      </c>
      <c r="E618" s="473" t="s">
        <v>1045</v>
      </c>
      <c r="F618" s="473" t="s">
        <v>1145</v>
      </c>
      <c r="G618" s="473" t="s">
        <v>1146</v>
      </c>
      <c r="H618" s="477">
        <v>33</v>
      </c>
      <c r="I618" s="477">
        <v>33363</v>
      </c>
      <c r="J618" s="473">
        <v>1.1774068322981366</v>
      </c>
      <c r="K618" s="473">
        <v>1011</v>
      </c>
      <c r="L618" s="477">
        <v>28</v>
      </c>
      <c r="M618" s="477">
        <v>28336</v>
      </c>
      <c r="N618" s="473">
        <v>1</v>
      </c>
      <c r="O618" s="473">
        <v>1012</v>
      </c>
      <c r="P618" s="477"/>
      <c r="Q618" s="477"/>
      <c r="R618" s="565"/>
      <c r="S618" s="478"/>
    </row>
    <row r="619" spans="1:19" ht="14.4" customHeight="1" x14ac:dyDescent="0.3">
      <c r="A619" s="472" t="s">
        <v>1043</v>
      </c>
      <c r="B619" s="473" t="s">
        <v>1044</v>
      </c>
      <c r="C619" s="473" t="s">
        <v>427</v>
      </c>
      <c r="D619" s="473" t="s">
        <v>1038</v>
      </c>
      <c r="E619" s="473" t="s">
        <v>1045</v>
      </c>
      <c r="F619" s="473" t="s">
        <v>1149</v>
      </c>
      <c r="G619" s="473"/>
      <c r="H619" s="477">
        <v>100</v>
      </c>
      <c r="I619" s="477">
        <v>229400</v>
      </c>
      <c r="J619" s="473"/>
      <c r="K619" s="473">
        <v>2294</v>
      </c>
      <c r="L619" s="477"/>
      <c r="M619" s="477"/>
      <c r="N619" s="473"/>
      <c r="O619" s="473"/>
      <c r="P619" s="477"/>
      <c r="Q619" s="477"/>
      <c r="R619" s="565"/>
      <c r="S619" s="478"/>
    </row>
    <row r="620" spans="1:19" ht="14.4" customHeight="1" x14ac:dyDescent="0.3">
      <c r="A620" s="472" t="s">
        <v>1043</v>
      </c>
      <c r="B620" s="473" t="s">
        <v>1044</v>
      </c>
      <c r="C620" s="473" t="s">
        <v>427</v>
      </c>
      <c r="D620" s="473" t="s">
        <v>1038</v>
      </c>
      <c r="E620" s="473" t="s">
        <v>1045</v>
      </c>
      <c r="F620" s="473" t="s">
        <v>1149</v>
      </c>
      <c r="G620" s="473" t="s">
        <v>1150</v>
      </c>
      <c r="H620" s="477">
        <v>44</v>
      </c>
      <c r="I620" s="477">
        <v>100936</v>
      </c>
      <c r="J620" s="473"/>
      <c r="K620" s="473">
        <v>2294</v>
      </c>
      <c r="L620" s="477"/>
      <c r="M620" s="477"/>
      <c r="N620" s="473"/>
      <c r="O620" s="473"/>
      <c r="P620" s="477"/>
      <c r="Q620" s="477"/>
      <c r="R620" s="565"/>
      <c r="S620" s="478"/>
    </row>
    <row r="621" spans="1:19" ht="14.4" customHeight="1" x14ac:dyDescent="0.3">
      <c r="A621" s="472" t="s">
        <v>1043</v>
      </c>
      <c r="B621" s="473" t="s">
        <v>1044</v>
      </c>
      <c r="C621" s="473" t="s">
        <v>427</v>
      </c>
      <c r="D621" s="473" t="s">
        <v>1038</v>
      </c>
      <c r="E621" s="473" t="s">
        <v>1045</v>
      </c>
      <c r="F621" s="473" t="s">
        <v>1156</v>
      </c>
      <c r="G621" s="473" t="s">
        <v>1157</v>
      </c>
      <c r="H621" s="477">
        <v>19</v>
      </c>
      <c r="I621" s="477">
        <v>40470</v>
      </c>
      <c r="J621" s="473"/>
      <c r="K621" s="473">
        <v>2130</v>
      </c>
      <c r="L621" s="477"/>
      <c r="M621" s="477"/>
      <c r="N621" s="473"/>
      <c r="O621" s="473"/>
      <c r="P621" s="477"/>
      <c r="Q621" s="477"/>
      <c r="R621" s="565"/>
      <c r="S621" s="478"/>
    </row>
    <row r="622" spans="1:19" ht="14.4" customHeight="1" x14ac:dyDescent="0.3">
      <c r="A622" s="472" t="s">
        <v>1043</v>
      </c>
      <c r="B622" s="473" t="s">
        <v>1044</v>
      </c>
      <c r="C622" s="473" t="s">
        <v>427</v>
      </c>
      <c r="D622" s="473" t="s">
        <v>1038</v>
      </c>
      <c r="E622" s="473" t="s">
        <v>1045</v>
      </c>
      <c r="F622" s="473" t="s">
        <v>1156</v>
      </c>
      <c r="G622" s="473" t="s">
        <v>1158</v>
      </c>
      <c r="H622" s="477">
        <v>85</v>
      </c>
      <c r="I622" s="477">
        <v>181050</v>
      </c>
      <c r="J622" s="473">
        <v>7.080009385265134</v>
      </c>
      <c r="K622" s="473">
        <v>2130</v>
      </c>
      <c r="L622" s="477">
        <v>12</v>
      </c>
      <c r="M622" s="477">
        <v>25572</v>
      </c>
      <c r="N622" s="473">
        <v>1</v>
      </c>
      <c r="O622" s="473">
        <v>2131</v>
      </c>
      <c r="P622" s="477"/>
      <c r="Q622" s="477"/>
      <c r="R622" s="565"/>
      <c r="S622" s="478"/>
    </row>
    <row r="623" spans="1:19" ht="14.4" customHeight="1" x14ac:dyDescent="0.3">
      <c r="A623" s="472" t="s">
        <v>1043</v>
      </c>
      <c r="B623" s="473" t="s">
        <v>1044</v>
      </c>
      <c r="C623" s="473" t="s">
        <v>427</v>
      </c>
      <c r="D623" s="473" t="s">
        <v>1038</v>
      </c>
      <c r="E623" s="473" t="s">
        <v>1045</v>
      </c>
      <c r="F623" s="473" t="s">
        <v>1159</v>
      </c>
      <c r="G623" s="473" t="s">
        <v>1160</v>
      </c>
      <c r="H623" s="477">
        <v>1</v>
      </c>
      <c r="I623" s="477">
        <v>242</v>
      </c>
      <c r="J623" s="473"/>
      <c r="K623" s="473">
        <v>242</v>
      </c>
      <c r="L623" s="477"/>
      <c r="M623" s="477"/>
      <c r="N623" s="473"/>
      <c r="O623" s="473"/>
      <c r="P623" s="477"/>
      <c r="Q623" s="477"/>
      <c r="R623" s="565"/>
      <c r="S623" s="478"/>
    </row>
    <row r="624" spans="1:19" ht="14.4" customHeight="1" x14ac:dyDescent="0.3">
      <c r="A624" s="472" t="s">
        <v>1043</v>
      </c>
      <c r="B624" s="473" t="s">
        <v>1044</v>
      </c>
      <c r="C624" s="473" t="s">
        <v>427</v>
      </c>
      <c r="D624" s="473" t="s">
        <v>1038</v>
      </c>
      <c r="E624" s="473" t="s">
        <v>1045</v>
      </c>
      <c r="F624" s="473" t="s">
        <v>1166</v>
      </c>
      <c r="G624" s="473" t="s">
        <v>1167</v>
      </c>
      <c r="H624" s="477"/>
      <c r="I624" s="477"/>
      <c r="J624" s="473"/>
      <c r="K624" s="473"/>
      <c r="L624" s="477">
        <v>1</v>
      </c>
      <c r="M624" s="477">
        <v>5220</v>
      </c>
      <c r="N624" s="473">
        <v>1</v>
      </c>
      <c r="O624" s="473">
        <v>5220</v>
      </c>
      <c r="P624" s="477"/>
      <c r="Q624" s="477"/>
      <c r="R624" s="565"/>
      <c r="S624" s="478"/>
    </row>
    <row r="625" spans="1:19" ht="14.4" customHeight="1" x14ac:dyDescent="0.3">
      <c r="A625" s="472" t="s">
        <v>1043</v>
      </c>
      <c r="B625" s="473" t="s">
        <v>1044</v>
      </c>
      <c r="C625" s="473" t="s">
        <v>427</v>
      </c>
      <c r="D625" s="473" t="s">
        <v>1038</v>
      </c>
      <c r="E625" s="473" t="s">
        <v>1045</v>
      </c>
      <c r="F625" s="473" t="s">
        <v>1187</v>
      </c>
      <c r="G625" s="473" t="s">
        <v>1188</v>
      </c>
      <c r="H625" s="477"/>
      <c r="I625" s="477"/>
      <c r="J625" s="473"/>
      <c r="K625" s="473"/>
      <c r="L625" s="477"/>
      <c r="M625" s="477"/>
      <c r="N625" s="473"/>
      <c r="O625" s="473"/>
      <c r="P625" s="477">
        <v>39</v>
      </c>
      <c r="Q625" s="477">
        <v>186381</v>
      </c>
      <c r="R625" s="565"/>
      <c r="S625" s="478">
        <v>4779</v>
      </c>
    </row>
    <row r="626" spans="1:19" ht="14.4" customHeight="1" x14ac:dyDescent="0.3">
      <c r="A626" s="472" t="s">
        <v>1043</v>
      </c>
      <c r="B626" s="473" t="s">
        <v>1044</v>
      </c>
      <c r="C626" s="473" t="s">
        <v>427</v>
      </c>
      <c r="D626" s="473" t="s">
        <v>1039</v>
      </c>
      <c r="E626" s="473" t="s">
        <v>1045</v>
      </c>
      <c r="F626" s="473" t="s">
        <v>1050</v>
      </c>
      <c r="G626" s="473" t="s">
        <v>1051</v>
      </c>
      <c r="H626" s="477">
        <v>2006</v>
      </c>
      <c r="I626" s="477">
        <v>116348</v>
      </c>
      <c r="J626" s="473">
        <v>45.590909090909093</v>
      </c>
      <c r="K626" s="473">
        <v>58</v>
      </c>
      <c r="L626" s="477">
        <v>44</v>
      </c>
      <c r="M626" s="477">
        <v>2552</v>
      </c>
      <c r="N626" s="473">
        <v>1</v>
      </c>
      <c r="O626" s="473">
        <v>58</v>
      </c>
      <c r="P626" s="477"/>
      <c r="Q626" s="477"/>
      <c r="R626" s="565"/>
      <c r="S626" s="478"/>
    </row>
    <row r="627" spans="1:19" ht="14.4" customHeight="1" x14ac:dyDescent="0.3">
      <c r="A627" s="472" t="s">
        <v>1043</v>
      </c>
      <c r="B627" s="473" t="s">
        <v>1044</v>
      </c>
      <c r="C627" s="473" t="s">
        <v>427</v>
      </c>
      <c r="D627" s="473" t="s">
        <v>1039</v>
      </c>
      <c r="E627" s="473" t="s">
        <v>1045</v>
      </c>
      <c r="F627" s="473" t="s">
        <v>1052</v>
      </c>
      <c r="G627" s="473" t="s">
        <v>1053</v>
      </c>
      <c r="H627" s="477">
        <v>104</v>
      </c>
      <c r="I627" s="477">
        <v>13624</v>
      </c>
      <c r="J627" s="473"/>
      <c r="K627" s="473">
        <v>131</v>
      </c>
      <c r="L627" s="477"/>
      <c r="M627" s="477"/>
      <c r="N627" s="473"/>
      <c r="O627" s="473"/>
      <c r="P627" s="477"/>
      <c r="Q627" s="477"/>
      <c r="R627" s="565"/>
      <c r="S627" s="478"/>
    </row>
    <row r="628" spans="1:19" ht="14.4" customHeight="1" x14ac:dyDescent="0.3">
      <c r="A628" s="472" t="s">
        <v>1043</v>
      </c>
      <c r="B628" s="473" t="s">
        <v>1044</v>
      </c>
      <c r="C628" s="473" t="s">
        <v>427</v>
      </c>
      <c r="D628" s="473" t="s">
        <v>1039</v>
      </c>
      <c r="E628" s="473" t="s">
        <v>1045</v>
      </c>
      <c r="F628" s="473" t="s">
        <v>1054</v>
      </c>
      <c r="G628" s="473" t="s">
        <v>1055</v>
      </c>
      <c r="H628" s="477">
        <v>7</v>
      </c>
      <c r="I628" s="477">
        <v>1323</v>
      </c>
      <c r="J628" s="473"/>
      <c r="K628" s="473">
        <v>189</v>
      </c>
      <c r="L628" s="477"/>
      <c r="M628" s="477"/>
      <c r="N628" s="473"/>
      <c r="O628" s="473"/>
      <c r="P628" s="477"/>
      <c r="Q628" s="477"/>
      <c r="R628" s="565"/>
      <c r="S628" s="478"/>
    </row>
    <row r="629" spans="1:19" ht="14.4" customHeight="1" x14ac:dyDescent="0.3">
      <c r="A629" s="472" t="s">
        <v>1043</v>
      </c>
      <c r="B629" s="473" t="s">
        <v>1044</v>
      </c>
      <c r="C629" s="473" t="s">
        <v>427</v>
      </c>
      <c r="D629" s="473" t="s">
        <v>1039</v>
      </c>
      <c r="E629" s="473" t="s">
        <v>1045</v>
      </c>
      <c r="F629" s="473" t="s">
        <v>1056</v>
      </c>
      <c r="G629" s="473" t="s">
        <v>1057</v>
      </c>
      <c r="H629" s="477">
        <v>1</v>
      </c>
      <c r="I629" s="477">
        <v>407</v>
      </c>
      <c r="J629" s="473"/>
      <c r="K629" s="473">
        <v>407</v>
      </c>
      <c r="L629" s="477"/>
      <c r="M629" s="477"/>
      <c r="N629" s="473"/>
      <c r="O629" s="473"/>
      <c r="P629" s="477"/>
      <c r="Q629" s="477"/>
      <c r="R629" s="565"/>
      <c r="S629" s="478"/>
    </row>
    <row r="630" spans="1:19" ht="14.4" customHeight="1" x14ac:dyDescent="0.3">
      <c r="A630" s="472" t="s">
        <v>1043</v>
      </c>
      <c r="B630" s="473" t="s">
        <v>1044</v>
      </c>
      <c r="C630" s="473" t="s">
        <v>427</v>
      </c>
      <c r="D630" s="473" t="s">
        <v>1039</v>
      </c>
      <c r="E630" s="473" t="s">
        <v>1045</v>
      </c>
      <c r="F630" s="473" t="s">
        <v>1058</v>
      </c>
      <c r="G630" s="473" t="s">
        <v>1059</v>
      </c>
      <c r="H630" s="477">
        <v>589</v>
      </c>
      <c r="I630" s="477">
        <v>105431</v>
      </c>
      <c r="J630" s="473">
        <v>20.197509578544061</v>
      </c>
      <c r="K630" s="473">
        <v>179</v>
      </c>
      <c r="L630" s="477">
        <v>29</v>
      </c>
      <c r="M630" s="477">
        <v>5220</v>
      </c>
      <c r="N630" s="473">
        <v>1</v>
      </c>
      <c r="O630" s="473">
        <v>180</v>
      </c>
      <c r="P630" s="477"/>
      <c r="Q630" s="477"/>
      <c r="R630" s="565"/>
      <c r="S630" s="478"/>
    </row>
    <row r="631" spans="1:19" ht="14.4" customHeight="1" x14ac:dyDescent="0.3">
      <c r="A631" s="472" t="s">
        <v>1043</v>
      </c>
      <c r="B631" s="473" t="s">
        <v>1044</v>
      </c>
      <c r="C631" s="473" t="s">
        <v>427</v>
      </c>
      <c r="D631" s="473" t="s">
        <v>1039</v>
      </c>
      <c r="E631" s="473" t="s">
        <v>1045</v>
      </c>
      <c r="F631" s="473" t="s">
        <v>1060</v>
      </c>
      <c r="G631" s="473" t="s">
        <v>1061</v>
      </c>
      <c r="H631" s="477">
        <v>1</v>
      </c>
      <c r="I631" s="477">
        <v>569</v>
      </c>
      <c r="J631" s="473"/>
      <c r="K631" s="473">
        <v>569</v>
      </c>
      <c r="L631" s="477"/>
      <c r="M631" s="477"/>
      <c r="N631" s="473"/>
      <c r="O631" s="473"/>
      <c r="P631" s="477"/>
      <c r="Q631" s="477"/>
      <c r="R631" s="565"/>
      <c r="S631" s="478"/>
    </row>
    <row r="632" spans="1:19" ht="14.4" customHeight="1" x14ac:dyDescent="0.3">
      <c r="A632" s="472" t="s">
        <v>1043</v>
      </c>
      <c r="B632" s="473" t="s">
        <v>1044</v>
      </c>
      <c r="C632" s="473" t="s">
        <v>427</v>
      </c>
      <c r="D632" s="473" t="s">
        <v>1039</v>
      </c>
      <c r="E632" s="473" t="s">
        <v>1045</v>
      </c>
      <c r="F632" s="473" t="s">
        <v>1062</v>
      </c>
      <c r="G632" s="473" t="s">
        <v>1063</v>
      </c>
      <c r="H632" s="477">
        <v>307</v>
      </c>
      <c r="I632" s="477">
        <v>102845</v>
      </c>
      <c r="J632" s="473">
        <v>20.405753968253968</v>
      </c>
      <c r="K632" s="473">
        <v>335</v>
      </c>
      <c r="L632" s="477">
        <v>15</v>
      </c>
      <c r="M632" s="477">
        <v>5040</v>
      </c>
      <c r="N632" s="473">
        <v>1</v>
      </c>
      <c r="O632" s="473">
        <v>336</v>
      </c>
      <c r="P632" s="477"/>
      <c r="Q632" s="477"/>
      <c r="R632" s="565"/>
      <c r="S632" s="478"/>
    </row>
    <row r="633" spans="1:19" ht="14.4" customHeight="1" x14ac:dyDescent="0.3">
      <c r="A633" s="472" t="s">
        <v>1043</v>
      </c>
      <c r="B633" s="473" t="s">
        <v>1044</v>
      </c>
      <c r="C633" s="473" t="s">
        <v>427</v>
      </c>
      <c r="D633" s="473" t="s">
        <v>1039</v>
      </c>
      <c r="E633" s="473" t="s">
        <v>1045</v>
      </c>
      <c r="F633" s="473" t="s">
        <v>1064</v>
      </c>
      <c r="G633" s="473" t="s">
        <v>1065</v>
      </c>
      <c r="H633" s="477">
        <v>25</v>
      </c>
      <c r="I633" s="477">
        <v>11450</v>
      </c>
      <c r="J633" s="473"/>
      <c r="K633" s="473">
        <v>458</v>
      </c>
      <c r="L633" s="477"/>
      <c r="M633" s="477"/>
      <c r="N633" s="473"/>
      <c r="O633" s="473"/>
      <c r="P633" s="477"/>
      <c r="Q633" s="477"/>
      <c r="R633" s="565"/>
      <c r="S633" s="478"/>
    </row>
    <row r="634" spans="1:19" ht="14.4" customHeight="1" x14ac:dyDescent="0.3">
      <c r="A634" s="472" t="s">
        <v>1043</v>
      </c>
      <c r="B634" s="473" t="s">
        <v>1044</v>
      </c>
      <c r="C634" s="473" t="s">
        <v>427</v>
      </c>
      <c r="D634" s="473" t="s">
        <v>1039</v>
      </c>
      <c r="E634" s="473" t="s">
        <v>1045</v>
      </c>
      <c r="F634" s="473" t="s">
        <v>1066</v>
      </c>
      <c r="G634" s="473" t="s">
        <v>1067</v>
      </c>
      <c r="H634" s="477">
        <v>486</v>
      </c>
      <c r="I634" s="477">
        <v>169614</v>
      </c>
      <c r="J634" s="473"/>
      <c r="K634" s="473">
        <v>349</v>
      </c>
      <c r="L634" s="477"/>
      <c r="M634" s="477"/>
      <c r="N634" s="473"/>
      <c r="O634" s="473"/>
      <c r="P634" s="477"/>
      <c r="Q634" s="477"/>
      <c r="R634" s="565"/>
      <c r="S634" s="478"/>
    </row>
    <row r="635" spans="1:19" ht="14.4" customHeight="1" x14ac:dyDescent="0.3">
      <c r="A635" s="472" t="s">
        <v>1043</v>
      </c>
      <c r="B635" s="473" t="s">
        <v>1044</v>
      </c>
      <c r="C635" s="473" t="s">
        <v>427</v>
      </c>
      <c r="D635" s="473" t="s">
        <v>1039</v>
      </c>
      <c r="E635" s="473" t="s">
        <v>1045</v>
      </c>
      <c r="F635" s="473" t="s">
        <v>1066</v>
      </c>
      <c r="G635" s="473" t="s">
        <v>1068</v>
      </c>
      <c r="H635" s="477">
        <v>495</v>
      </c>
      <c r="I635" s="477">
        <v>172755</v>
      </c>
      <c r="J635" s="473">
        <v>11.25</v>
      </c>
      <c r="K635" s="473">
        <v>349</v>
      </c>
      <c r="L635" s="477">
        <v>44</v>
      </c>
      <c r="M635" s="477">
        <v>15356</v>
      </c>
      <c r="N635" s="473">
        <v>1</v>
      </c>
      <c r="O635" s="473">
        <v>349</v>
      </c>
      <c r="P635" s="477"/>
      <c r="Q635" s="477"/>
      <c r="R635" s="565"/>
      <c r="S635" s="478"/>
    </row>
    <row r="636" spans="1:19" ht="14.4" customHeight="1" x14ac:dyDescent="0.3">
      <c r="A636" s="472" t="s">
        <v>1043</v>
      </c>
      <c r="B636" s="473" t="s">
        <v>1044</v>
      </c>
      <c r="C636" s="473" t="s">
        <v>427</v>
      </c>
      <c r="D636" s="473" t="s">
        <v>1039</v>
      </c>
      <c r="E636" s="473" t="s">
        <v>1045</v>
      </c>
      <c r="F636" s="473" t="s">
        <v>1069</v>
      </c>
      <c r="G636" s="473" t="s">
        <v>1070</v>
      </c>
      <c r="H636" s="477">
        <v>4</v>
      </c>
      <c r="I636" s="477">
        <v>6612</v>
      </c>
      <c r="J636" s="473">
        <v>4</v>
      </c>
      <c r="K636" s="473">
        <v>1653</v>
      </c>
      <c r="L636" s="477">
        <v>1</v>
      </c>
      <c r="M636" s="477">
        <v>1653</v>
      </c>
      <c r="N636" s="473">
        <v>1</v>
      </c>
      <c r="O636" s="473">
        <v>1653</v>
      </c>
      <c r="P636" s="477"/>
      <c r="Q636" s="477"/>
      <c r="R636" s="565"/>
      <c r="S636" s="478"/>
    </row>
    <row r="637" spans="1:19" ht="14.4" customHeight="1" x14ac:dyDescent="0.3">
      <c r="A637" s="472" t="s">
        <v>1043</v>
      </c>
      <c r="B637" s="473" t="s">
        <v>1044</v>
      </c>
      <c r="C637" s="473" t="s">
        <v>427</v>
      </c>
      <c r="D637" s="473" t="s">
        <v>1039</v>
      </c>
      <c r="E637" s="473" t="s">
        <v>1045</v>
      </c>
      <c r="F637" s="473" t="s">
        <v>1069</v>
      </c>
      <c r="G637" s="473" t="s">
        <v>1071</v>
      </c>
      <c r="H637" s="477">
        <v>2</v>
      </c>
      <c r="I637" s="477">
        <v>3306</v>
      </c>
      <c r="J637" s="473"/>
      <c r="K637" s="473">
        <v>1653</v>
      </c>
      <c r="L637" s="477"/>
      <c r="M637" s="477"/>
      <c r="N637" s="473"/>
      <c r="O637" s="473"/>
      <c r="P637" s="477"/>
      <c r="Q637" s="477"/>
      <c r="R637" s="565"/>
      <c r="S637" s="478"/>
    </row>
    <row r="638" spans="1:19" ht="14.4" customHeight="1" x14ac:dyDescent="0.3">
      <c r="A638" s="472" t="s">
        <v>1043</v>
      </c>
      <c r="B638" s="473" t="s">
        <v>1044</v>
      </c>
      <c r="C638" s="473" t="s">
        <v>427</v>
      </c>
      <c r="D638" s="473" t="s">
        <v>1039</v>
      </c>
      <c r="E638" s="473" t="s">
        <v>1045</v>
      </c>
      <c r="F638" s="473" t="s">
        <v>1074</v>
      </c>
      <c r="G638" s="473" t="s">
        <v>1075</v>
      </c>
      <c r="H638" s="477">
        <v>12</v>
      </c>
      <c r="I638" s="477">
        <v>74712</v>
      </c>
      <c r="J638" s="473">
        <v>2.9975926817525278</v>
      </c>
      <c r="K638" s="473">
        <v>6226</v>
      </c>
      <c r="L638" s="477">
        <v>4</v>
      </c>
      <c r="M638" s="477">
        <v>24924</v>
      </c>
      <c r="N638" s="473">
        <v>1</v>
      </c>
      <c r="O638" s="473">
        <v>6231</v>
      </c>
      <c r="P638" s="477"/>
      <c r="Q638" s="477"/>
      <c r="R638" s="565"/>
      <c r="S638" s="478"/>
    </row>
    <row r="639" spans="1:19" ht="14.4" customHeight="1" x14ac:dyDescent="0.3">
      <c r="A639" s="472" t="s">
        <v>1043</v>
      </c>
      <c r="B639" s="473" t="s">
        <v>1044</v>
      </c>
      <c r="C639" s="473" t="s">
        <v>427</v>
      </c>
      <c r="D639" s="473" t="s">
        <v>1039</v>
      </c>
      <c r="E639" s="473" t="s">
        <v>1045</v>
      </c>
      <c r="F639" s="473" t="s">
        <v>1076</v>
      </c>
      <c r="G639" s="473" t="s">
        <v>1077</v>
      </c>
      <c r="H639" s="477">
        <v>1</v>
      </c>
      <c r="I639" s="477">
        <v>117</v>
      </c>
      <c r="J639" s="473"/>
      <c r="K639" s="473">
        <v>117</v>
      </c>
      <c r="L639" s="477"/>
      <c r="M639" s="477"/>
      <c r="N639" s="473"/>
      <c r="O639" s="473"/>
      <c r="P639" s="477"/>
      <c r="Q639" s="477"/>
      <c r="R639" s="565"/>
      <c r="S639" s="478"/>
    </row>
    <row r="640" spans="1:19" ht="14.4" customHeight="1" x14ac:dyDescent="0.3">
      <c r="A640" s="472" t="s">
        <v>1043</v>
      </c>
      <c r="B640" s="473" t="s">
        <v>1044</v>
      </c>
      <c r="C640" s="473" t="s">
        <v>427</v>
      </c>
      <c r="D640" s="473" t="s">
        <v>1039</v>
      </c>
      <c r="E640" s="473" t="s">
        <v>1045</v>
      </c>
      <c r="F640" s="473" t="s">
        <v>1076</v>
      </c>
      <c r="G640" s="473" t="s">
        <v>1078</v>
      </c>
      <c r="H640" s="477">
        <v>1</v>
      </c>
      <c r="I640" s="477">
        <v>117</v>
      </c>
      <c r="J640" s="473"/>
      <c r="K640" s="473">
        <v>117</v>
      </c>
      <c r="L640" s="477"/>
      <c r="M640" s="477"/>
      <c r="N640" s="473"/>
      <c r="O640" s="473"/>
      <c r="P640" s="477"/>
      <c r="Q640" s="477"/>
      <c r="R640" s="565"/>
      <c r="S640" s="478"/>
    </row>
    <row r="641" spans="1:19" ht="14.4" customHeight="1" x14ac:dyDescent="0.3">
      <c r="A641" s="472" t="s">
        <v>1043</v>
      </c>
      <c r="B641" s="473" t="s">
        <v>1044</v>
      </c>
      <c r="C641" s="473" t="s">
        <v>427</v>
      </c>
      <c r="D641" s="473" t="s">
        <v>1039</v>
      </c>
      <c r="E641" s="473" t="s">
        <v>1045</v>
      </c>
      <c r="F641" s="473" t="s">
        <v>1083</v>
      </c>
      <c r="G641" s="473" t="s">
        <v>1085</v>
      </c>
      <c r="H641" s="477">
        <v>5</v>
      </c>
      <c r="I641" s="477">
        <v>1935</v>
      </c>
      <c r="J641" s="473"/>
      <c r="K641" s="473">
        <v>387</v>
      </c>
      <c r="L641" s="477"/>
      <c r="M641" s="477"/>
      <c r="N641" s="473"/>
      <c r="O641" s="473"/>
      <c r="P641" s="477"/>
      <c r="Q641" s="477"/>
      <c r="R641" s="565"/>
      <c r="S641" s="478"/>
    </row>
    <row r="642" spans="1:19" ht="14.4" customHeight="1" x14ac:dyDescent="0.3">
      <c r="A642" s="472" t="s">
        <v>1043</v>
      </c>
      <c r="B642" s="473" t="s">
        <v>1044</v>
      </c>
      <c r="C642" s="473" t="s">
        <v>427</v>
      </c>
      <c r="D642" s="473" t="s">
        <v>1039</v>
      </c>
      <c r="E642" s="473" t="s">
        <v>1045</v>
      </c>
      <c r="F642" s="473" t="s">
        <v>1086</v>
      </c>
      <c r="G642" s="473" t="s">
        <v>1087</v>
      </c>
      <c r="H642" s="477">
        <v>1</v>
      </c>
      <c r="I642" s="477">
        <v>38</v>
      </c>
      <c r="J642" s="473"/>
      <c r="K642" s="473">
        <v>38</v>
      </c>
      <c r="L642" s="477"/>
      <c r="M642" s="477"/>
      <c r="N642" s="473"/>
      <c r="O642" s="473"/>
      <c r="P642" s="477"/>
      <c r="Q642" s="477"/>
      <c r="R642" s="565"/>
      <c r="S642" s="478"/>
    </row>
    <row r="643" spans="1:19" ht="14.4" customHeight="1" x14ac:dyDescent="0.3">
      <c r="A643" s="472" t="s">
        <v>1043</v>
      </c>
      <c r="B643" s="473" t="s">
        <v>1044</v>
      </c>
      <c r="C643" s="473" t="s">
        <v>427</v>
      </c>
      <c r="D643" s="473" t="s">
        <v>1039</v>
      </c>
      <c r="E643" s="473" t="s">
        <v>1045</v>
      </c>
      <c r="F643" s="473" t="s">
        <v>1086</v>
      </c>
      <c r="G643" s="473" t="s">
        <v>1088</v>
      </c>
      <c r="H643" s="477">
        <v>1</v>
      </c>
      <c r="I643" s="477">
        <v>38</v>
      </c>
      <c r="J643" s="473"/>
      <c r="K643" s="473">
        <v>38</v>
      </c>
      <c r="L643" s="477"/>
      <c r="M643" s="477"/>
      <c r="N643" s="473"/>
      <c r="O643" s="473"/>
      <c r="P643" s="477"/>
      <c r="Q643" s="477"/>
      <c r="R643" s="565"/>
      <c r="S643" s="478"/>
    </row>
    <row r="644" spans="1:19" ht="14.4" customHeight="1" x14ac:dyDescent="0.3">
      <c r="A644" s="472" t="s">
        <v>1043</v>
      </c>
      <c r="B644" s="473" t="s">
        <v>1044</v>
      </c>
      <c r="C644" s="473" t="s">
        <v>427</v>
      </c>
      <c r="D644" s="473" t="s">
        <v>1039</v>
      </c>
      <c r="E644" s="473" t="s">
        <v>1045</v>
      </c>
      <c r="F644" s="473" t="s">
        <v>1096</v>
      </c>
      <c r="G644" s="473" t="s">
        <v>1097</v>
      </c>
      <c r="H644" s="477">
        <v>564</v>
      </c>
      <c r="I644" s="477">
        <v>171456</v>
      </c>
      <c r="J644" s="473">
        <v>37.476721311475409</v>
      </c>
      <c r="K644" s="473">
        <v>304</v>
      </c>
      <c r="L644" s="477">
        <v>15</v>
      </c>
      <c r="M644" s="477">
        <v>4575</v>
      </c>
      <c r="N644" s="473">
        <v>1</v>
      </c>
      <c r="O644" s="473">
        <v>305</v>
      </c>
      <c r="P644" s="477"/>
      <c r="Q644" s="477"/>
      <c r="R644" s="565"/>
      <c r="S644" s="478"/>
    </row>
    <row r="645" spans="1:19" ht="14.4" customHeight="1" x14ac:dyDescent="0.3">
      <c r="A645" s="472" t="s">
        <v>1043</v>
      </c>
      <c r="B645" s="473" t="s">
        <v>1044</v>
      </c>
      <c r="C645" s="473" t="s">
        <v>427</v>
      </c>
      <c r="D645" s="473" t="s">
        <v>1039</v>
      </c>
      <c r="E645" s="473" t="s">
        <v>1045</v>
      </c>
      <c r="F645" s="473" t="s">
        <v>1101</v>
      </c>
      <c r="G645" s="473" t="s">
        <v>1102</v>
      </c>
      <c r="H645" s="477">
        <v>1282</v>
      </c>
      <c r="I645" s="477">
        <v>633308</v>
      </c>
      <c r="J645" s="473">
        <v>22.491228070175438</v>
      </c>
      <c r="K645" s="473">
        <v>494</v>
      </c>
      <c r="L645" s="477">
        <v>57</v>
      </c>
      <c r="M645" s="477">
        <v>28158</v>
      </c>
      <c r="N645" s="473">
        <v>1</v>
      </c>
      <c r="O645" s="473">
        <v>494</v>
      </c>
      <c r="P645" s="477"/>
      <c r="Q645" s="477"/>
      <c r="R645" s="565"/>
      <c r="S645" s="478"/>
    </row>
    <row r="646" spans="1:19" ht="14.4" customHeight="1" x14ac:dyDescent="0.3">
      <c r="A646" s="472" t="s">
        <v>1043</v>
      </c>
      <c r="B646" s="473" t="s">
        <v>1044</v>
      </c>
      <c r="C646" s="473" t="s">
        <v>427</v>
      </c>
      <c r="D646" s="473" t="s">
        <v>1039</v>
      </c>
      <c r="E646" s="473" t="s">
        <v>1045</v>
      </c>
      <c r="F646" s="473" t="s">
        <v>1105</v>
      </c>
      <c r="G646" s="473" t="s">
        <v>1106</v>
      </c>
      <c r="H646" s="477">
        <v>1368</v>
      </c>
      <c r="I646" s="477">
        <v>506160</v>
      </c>
      <c r="J646" s="473">
        <v>24</v>
      </c>
      <c r="K646" s="473">
        <v>370</v>
      </c>
      <c r="L646" s="477">
        <v>57</v>
      </c>
      <c r="M646" s="477">
        <v>21090</v>
      </c>
      <c r="N646" s="473">
        <v>1</v>
      </c>
      <c r="O646" s="473">
        <v>370</v>
      </c>
      <c r="P646" s="477"/>
      <c r="Q646" s="477"/>
      <c r="R646" s="565"/>
      <c r="S646" s="478"/>
    </row>
    <row r="647" spans="1:19" ht="14.4" customHeight="1" x14ac:dyDescent="0.3">
      <c r="A647" s="472" t="s">
        <v>1043</v>
      </c>
      <c r="B647" s="473" t="s">
        <v>1044</v>
      </c>
      <c r="C647" s="473" t="s">
        <v>427</v>
      </c>
      <c r="D647" s="473" t="s">
        <v>1039</v>
      </c>
      <c r="E647" s="473" t="s">
        <v>1045</v>
      </c>
      <c r="F647" s="473" t="s">
        <v>1107</v>
      </c>
      <c r="G647" s="473" t="s">
        <v>1108</v>
      </c>
      <c r="H647" s="477">
        <v>135</v>
      </c>
      <c r="I647" s="477">
        <v>419175</v>
      </c>
      <c r="J647" s="473">
        <v>22.478281853281853</v>
      </c>
      <c r="K647" s="473">
        <v>3105</v>
      </c>
      <c r="L647" s="477">
        <v>6</v>
      </c>
      <c r="M647" s="477">
        <v>18648</v>
      </c>
      <c r="N647" s="473">
        <v>1</v>
      </c>
      <c r="O647" s="473">
        <v>3108</v>
      </c>
      <c r="P647" s="477"/>
      <c r="Q647" s="477"/>
      <c r="R647" s="565"/>
      <c r="S647" s="478"/>
    </row>
    <row r="648" spans="1:19" ht="14.4" customHeight="1" x14ac:dyDescent="0.3">
      <c r="A648" s="472" t="s">
        <v>1043</v>
      </c>
      <c r="B648" s="473" t="s">
        <v>1044</v>
      </c>
      <c r="C648" s="473" t="s">
        <v>427</v>
      </c>
      <c r="D648" s="473" t="s">
        <v>1039</v>
      </c>
      <c r="E648" s="473" t="s">
        <v>1045</v>
      </c>
      <c r="F648" s="473" t="s">
        <v>1114</v>
      </c>
      <c r="G648" s="473" t="s">
        <v>1115</v>
      </c>
      <c r="H648" s="477">
        <v>226</v>
      </c>
      <c r="I648" s="477">
        <v>25086</v>
      </c>
      <c r="J648" s="473">
        <v>32.285714285714285</v>
      </c>
      <c r="K648" s="473">
        <v>111</v>
      </c>
      <c r="L648" s="477">
        <v>7</v>
      </c>
      <c r="M648" s="477">
        <v>777</v>
      </c>
      <c r="N648" s="473">
        <v>1</v>
      </c>
      <c r="O648" s="473">
        <v>111</v>
      </c>
      <c r="P648" s="477"/>
      <c r="Q648" s="477"/>
      <c r="R648" s="565"/>
      <c r="S648" s="478"/>
    </row>
    <row r="649" spans="1:19" ht="14.4" customHeight="1" x14ac:dyDescent="0.3">
      <c r="A649" s="472" t="s">
        <v>1043</v>
      </c>
      <c r="B649" s="473" t="s">
        <v>1044</v>
      </c>
      <c r="C649" s="473" t="s">
        <v>427</v>
      </c>
      <c r="D649" s="473" t="s">
        <v>1039</v>
      </c>
      <c r="E649" s="473" t="s">
        <v>1045</v>
      </c>
      <c r="F649" s="473" t="s">
        <v>1119</v>
      </c>
      <c r="G649" s="473" t="s">
        <v>1120</v>
      </c>
      <c r="H649" s="477">
        <v>3</v>
      </c>
      <c r="I649" s="477">
        <v>1485</v>
      </c>
      <c r="J649" s="473"/>
      <c r="K649" s="473">
        <v>495</v>
      </c>
      <c r="L649" s="477"/>
      <c r="M649" s="477"/>
      <c r="N649" s="473"/>
      <c r="O649" s="473"/>
      <c r="P649" s="477"/>
      <c r="Q649" s="477"/>
      <c r="R649" s="565"/>
      <c r="S649" s="478"/>
    </row>
    <row r="650" spans="1:19" ht="14.4" customHeight="1" x14ac:dyDescent="0.3">
      <c r="A650" s="472" t="s">
        <v>1043</v>
      </c>
      <c r="B650" s="473" t="s">
        <v>1044</v>
      </c>
      <c r="C650" s="473" t="s">
        <v>427</v>
      </c>
      <c r="D650" s="473" t="s">
        <v>1039</v>
      </c>
      <c r="E650" s="473" t="s">
        <v>1045</v>
      </c>
      <c r="F650" s="473" t="s">
        <v>1121</v>
      </c>
      <c r="G650" s="473"/>
      <c r="H650" s="477">
        <v>12</v>
      </c>
      <c r="I650" s="477">
        <v>15396</v>
      </c>
      <c r="J650" s="473"/>
      <c r="K650" s="473">
        <v>1283</v>
      </c>
      <c r="L650" s="477"/>
      <c r="M650" s="477"/>
      <c r="N650" s="473"/>
      <c r="O650" s="473"/>
      <c r="P650" s="477"/>
      <c r="Q650" s="477"/>
      <c r="R650" s="565"/>
      <c r="S650" s="478"/>
    </row>
    <row r="651" spans="1:19" ht="14.4" customHeight="1" x14ac:dyDescent="0.3">
      <c r="A651" s="472" t="s">
        <v>1043</v>
      </c>
      <c r="B651" s="473" t="s">
        <v>1044</v>
      </c>
      <c r="C651" s="473" t="s">
        <v>427</v>
      </c>
      <c r="D651" s="473" t="s">
        <v>1039</v>
      </c>
      <c r="E651" s="473" t="s">
        <v>1045</v>
      </c>
      <c r="F651" s="473" t="s">
        <v>1121</v>
      </c>
      <c r="G651" s="473" t="s">
        <v>1122</v>
      </c>
      <c r="H651" s="477"/>
      <c r="I651" s="477"/>
      <c r="J651" s="473"/>
      <c r="K651" s="473"/>
      <c r="L651" s="477">
        <v>1</v>
      </c>
      <c r="M651" s="477">
        <v>1285</v>
      </c>
      <c r="N651" s="473">
        <v>1</v>
      </c>
      <c r="O651" s="473">
        <v>1285</v>
      </c>
      <c r="P651" s="477"/>
      <c r="Q651" s="477"/>
      <c r="R651" s="565"/>
      <c r="S651" s="478"/>
    </row>
    <row r="652" spans="1:19" ht="14.4" customHeight="1" x14ac:dyDescent="0.3">
      <c r="A652" s="472" t="s">
        <v>1043</v>
      </c>
      <c r="B652" s="473" t="s">
        <v>1044</v>
      </c>
      <c r="C652" s="473" t="s">
        <v>427</v>
      </c>
      <c r="D652" s="473" t="s">
        <v>1039</v>
      </c>
      <c r="E652" s="473" t="s">
        <v>1045</v>
      </c>
      <c r="F652" s="473" t="s">
        <v>1123</v>
      </c>
      <c r="G652" s="473" t="s">
        <v>1124</v>
      </c>
      <c r="H652" s="477">
        <v>392</v>
      </c>
      <c r="I652" s="477">
        <v>178752</v>
      </c>
      <c r="J652" s="473">
        <v>21.777777777777779</v>
      </c>
      <c r="K652" s="473">
        <v>456</v>
      </c>
      <c r="L652" s="477">
        <v>18</v>
      </c>
      <c r="M652" s="477">
        <v>8208</v>
      </c>
      <c r="N652" s="473">
        <v>1</v>
      </c>
      <c r="O652" s="473">
        <v>456</v>
      </c>
      <c r="P652" s="477"/>
      <c r="Q652" s="477"/>
      <c r="R652" s="565"/>
      <c r="S652" s="478"/>
    </row>
    <row r="653" spans="1:19" ht="14.4" customHeight="1" x14ac:dyDescent="0.3">
      <c r="A653" s="472" t="s">
        <v>1043</v>
      </c>
      <c r="B653" s="473" t="s">
        <v>1044</v>
      </c>
      <c r="C653" s="473" t="s">
        <v>427</v>
      </c>
      <c r="D653" s="473" t="s">
        <v>1039</v>
      </c>
      <c r="E653" s="473" t="s">
        <v>1045</v>
      </c>
      <c r="F653" s="473" t="s">
        <v>1125</v>
      </c>
      <c r="G653" s="473" t="s">
        <v>1126</v>
      </c>
      <c r="H653" s="477">
        <v>2390</v>
      </c>
      <c r="I653" s="477">
        <v>138620</v>
      </c>
      <c r="J653" s="473">
        <v>19.590163934426229</v>
      </c>
      <c r="K653" s="473">
        <v>58</v>
      </c>
      <c r="L653" s="477">
        <v>122</v>
      </c>
      <c r="M653" s="477">
        <v>7076</v>
      </c>
      <c r="N653" s="473">
        <v>1</v>
      </c>
      <c r="O653" s="473">
        <v>58</v>
      </c>
      <c r="P653" s="477"/>
      <c r="Q653" s="477"/>
      <c r="R653" s="565"/>
      <c r="S653" s="478"/>
    </row>
    <row r="654" spans="1:19" ht="14.4" customHeight="1" x14ac:dyDescent="0.3">
      <c r="A654" s="472" t="s">
        <v>1043</v>
      </c>
      <c r="B654" s="473" t="s">
        <v>1044</v>
      </c>
      <c r="C654" s="473" t="s">
        <v>427</v>
      </c>
      <c r="D654" s="473" t="s">
        <v>1039</v>
      </c>
      <c r="E654" s="473" t="s">
        <v>1045</v>
      </c>
      <c r="F654" s="473" t="s">
        <v>1127</v>
      </c>
      <c r="G654" s="473" t="s">
        <v>1128</v>
      </c>
      <c r="H654" s="477">
        <v>42</v>
      </c>
      <c r="I654" s="477">
        <v>91266</v>
      </c>
      <c r="J654" s="473">
        <v>10.5</v>
      </c>
      <c r="K654" s="473">
        <v>2173</v>
      </c>
      <c r="L654" s="477">
        <v>4</v>
      </c>
      <c r="M654" s="477">
        <v>8692</v>
      </c>
      <c r="N654" s="473">
        <v>1</v>
      </c>
      <c r="O654" s="473">
        <v>2173</v>
      </c>
      <c r="P654" s="477"/>
      <c r="Q654" s="477"/>
      <c r="R654" s="565"/>
      <c r="S654" s="478"/>
    </row>
    <row r="655" spans="1:19" ht="14.4" customHeight="1" x14ac:dyDescent="0.3">
      <c r="A655" s="472" t="s">
        <v>1043</v>
      </c>
      <c r="B655" s="473" t="s">
        <v>1044</v>
      </c>
      <c r="C655" s="473" t="s">
        <v>427</v>
      </c>
      <c r="D655" s="473" t="s">
        <v>1039</v>
      </c>
      <c r="E655" s="473" t="s">
        <v>1045</v>
      </c>
      <c r="F655" s="473" t="s">
        <v>1134</v>
      </c>
      <c r="G655" s="473" t="s">
        <v>1135</v>
      </c>
      <c r="H655" s="477">
        <v>1493</v>
      </c>
      <c r="I655" s="477">
        <v>261275</v>
      </c>
      <c r="J655" s="473">
        <v>24.741950757575758</v>
      </c>
      <c r="K655" s="473">
        <v>175</v>
      </c>
      <c r="L655" s="477">
        <v>60</v>
      </c>
      <c r="M655" s="477">
        <v>10560</v>
      </c>
      <c r="N655" s="473">
        <v>1</v>
      </c>
      <c r="O655" s="473">
        <v>176</v>
      </c>
      <c r="P655" s="477"/>
      <c r="Q655" s="477"/>
      <c r="R655" s="565"/>
      <c r="S655" s="478"/>
    </row>
    <row r="656" spans="1:19" ht="14.4" customHeight="1" x14ac:dyDescent="0.3">
      <c r="A656" s="472" t="s">
        <v>1043</v>
      </c>
      <c r="B656" s="473" t="s">
        <v>1044</v>
      </c>
      <c r="C656" s="473" t="s">
        <v>427</v>
      </c>
      <c r="D656" s="473" t="s">
        <v>1039</v>
      </c>
      <c r="E656" s="473" t="s">
        <v>1045</v>
      </c>
      <c r="F656" s="473" t="s">
        <v>1141</v>
      </c>
      <c r="G656" s="473" t="s">
        <v>1142</v>
      </c>
      <c r="H656" s="477">
        <v>25</v>
      </c>
      <c r="I656" s="477">
        <v>4225</v>
      </c>
      <c r="J656" s="473"/>
      <c r="K656" s="473">
        <v>169</v>
      </c>
      <c r="L656" s="477"/>
      <c r="M656" s="477"/>
      <c r="N656" s="473"/>
      <c r="O656" s="473"/>
      <c r="P656" s="477"/>
      <c r="Q656" s="477"/>
      <c r="R656" s="565"/>
      <c r="S656" s="478"/>
    </row>
    <row r="657" spans="1:19" ht="14.4" customHeight="1" x14ac:dyDescent="0.3">
      <c r="A657" s="472" t="s">
        <v>1043</v>
      </c>
      <c r="B657" s="473" t="s">
        <v>1044</v>
      </c>
      <c r="C657" s="473" t="s">
        <v>427</v>
      </c>
      <c r="D657" s="473" t="s">
        <v>1039</v>
      </c>
      <c r="E657" s="473" t="s">
        <v>1045</v>
      </c>
      <c r="F657" s="473" t="s">
        <v>1145</v>
      </c>
      <c r="G657" s="473"/>
      <c r="H657" s="477">
        <v>43</v>
      </c>
      <c r="I657" s="477">
        <v>43473</v>
      </c>
      <c r="J657" s="473">
        <v>2.5269123459660543</v>
      </c>
      <c r="K657" s="473">
        <v>1011</v>
      </c>
      <c r="L657" s="477">
        <v>17</v>
      </c>
      <c r="M657" s="477">
        <v>17204</v>
      </c>
      <c r="N657" s="473">
        <v>1</v>
      </c>
      <c r="O657" s="473">
        <v>1012</v>
      </c>
      <c r="P657" s="477"/>
      <c r="Q657" s="477"/>
      <c r="R657" s="565"/>
      <c r="S657" s="478"/>
    </row>
    <row r="658" spans="1:19" ht="14.4" customHeight="1" x14ac:dyDescent="0.3">
      <c r="A658" s="472" t="s">
        <v>1043</v>
      </c>
      <c r="B658" s="473" t="s">
        <v>1044</v>
      </c>
      <c r="C658" s="473" t="s">
        <v>427</v>
      </c>
      <c r="D658" s="473" t="s">
        <v>1039</v>
      </c>
      <c r="E658" s="473" t="s">
        <v>1045</v>
      </c>
      <c r="F658" s="473" t="s">
        <v>1145</v>
      </c>
      <c r="G658" s="473" t="s">
        <v>1146</v>
      </c>
      <c r="H658" s="477">
        <v>3</v>
      </c>
      <c r="I658" s="477">
        <v>3033</v>
      </c>
      <c r="J658" s="473">
        <v>0.10703698475437606</v>
      </c>
      <c r="K658" s="473">
        <v>1011</v>
      </c>
      <c r="L658" s="477">
        <v>28</v>
      </c>
      <c r="M658" s="477">
        <v>28336</v>
      </c>
      <c r="N658" s="473">
        <v>1</v>
      </c>
      <c r="O658" s="473">
        <v>1012</v>
      </c>
      <c r="P658" s="477"/>
      <c r="Q658" s="477"/>
      <c r="R658" s="565"/>
      <c r="S658" s="478"/>
    </row>
    <row r="659" spans="1:19" ht="14.4" customHeight="1" x14ac:dyDescent="0.3">
      <c r="A659" s="472" t="s">
        <v>1043</v>
      </c>
      <c r="B659" s="473" t="s">
        <v>1044</v>
      </c>
      <c r="C659" s="473" t="s">
        <v>427</v>
      </c>
      <c r="D659" s="473" t="s">
        <v>1039</v>
      </c>
      <c r="E659" s="473" t="s">
        <v>1045</v>
      </c>
      <c r="F659" s="473" t="s">
        <v>1149</v>
      </c>
      <c r="G659" s="473"/>
      <c r="H659" s="477">
        <v>46</v>
      </c>
      <c r="I659" s="477">
        <v>105524</v>
      </c>
      <c r="J659" s="473"/>
      <c r="K659" s="473">
        <v>2294</v>
      </c>
      <c r="L659" s="477"/>
      <c r="M659" s="477"/>
      <c r="N659" s="473"/>
      <c r="O659" s="473"/>
      <c r="P659" s="477"/>
      <c r="Q659" s="477"/>
      <c r="R659" s="565"/>
      <c r="S659" s="478"/>
    </row>
    <row r="660" spans="1:19" ht="14.4" customHeight="1" x14ac:dyDescent="0.3">
      <c r="A660" s="472" t="s">
        <v>1043</v>
      </c>
      <c r="B660" s="473" t="s">
        <v>1044</v>
      </c>
      <c r="C660" s="473" t="s">
        <v>427</v>
      </c>
      <c r="D660" s="473" t="s">
        <v>1039</v>
      </c>
      <c r="E660" s="473" t="s">
        <v>1045</v>
      </c>
      <c r="F660" s="473" t="s">
        <v>1149</v>
      </c>
      <c r="G660" s="473" t="s">
        <v>1150</v>
      </c>
      <c r="H660" s="477"/>
      <c r="I660" s="477"/>
      <c r="J660" s="473"/>
      <c r="K660" s="473"/>
      <c r="L660" s="477">
        <v>4</v>
      </c>
      <c r="M660" s="477">
        <v>9188</v>
      </c>
      <c r="N660" s="473">
        <v>1</v>
      </c>
      <c r="O660" s="473">
        <v>2297</v>
      </c>
      <c r="P660" s="477"/>
      <c r="Q660" s="477"/>
      <c r="R660" s="565"/>
      <c r="S660" s="478"/>
    </row>
    <row r="661" spans="1:19" ht="14.4" customHeight="1" x14ac:dyDescent="0.3">
      <c r="A661" s="472" t="s">
        <v>1043</v>
      </c>
      <c r="B661" s="473" t="s">
        <v>1044</v>
      </c>
      <c r="C661" s="473" t="s">
        <v>427</v>
      </c>
      <c r="D661" s="473" t="s">
        <v>1039</v>
      </c>
      <c r="E661" s="473" t="s">
        <v>1045</v>
      </c>
      <c r="F661" s="473" t="s">
        <v>1154</v>
      </c>
      <c r="G661" s="473" t="s">
        <v>1155</v>
      </c>
      <c r="H661" s="477">
        <v>2</v>
      </c>
      <c r="I661" s="477">
        <v>526</v>
      </c>
      <c r="J661" s="473"/>
      <c r="K661" s="473">
        <v>263</v>
      </c>
      <c r="L661" s="477"/>
      <c r="M661" s="477"/>
      <c r="N661" s="473"/>
      <c r="O661" s="473"/>
      <c r="P661" s="477"/>
      <c r="Q661" s="477"/>
      <c r="R661" s="565"/>
      <c r="S661" s="478"/>
    </row>
    <row r="662" spans="1:19" ht="14.4" customHeight="1" x14ac:dyDescent="0.3">
      <c r="A662" s="472" t="s">
        <v>1043</v>
      </c>
      <c r="B662" s="473" t="s">
        <v>1044</v>
      </c>
      <c r="C662" s="473" t="s">
        <v>427</v>
      </c>
      <c r="D662" s="473" t="s">
        <v>1039</v>
      </c>
      <c r="E662" s="473" t="s">
        <v>1045</v>
      </c>
      <c r="F662" s="473" t="s">
        <v>1156</v>
      </c>
      <c r="G662" s="473" t="s">
        <v>1157</v>
      </c>
      <c r="H662" s="477">
        <v>79</v>
      </c>
      <c r="I662" s="477">
        <v>168270</v>
      </c>
      <c r="J662" s="473"/>
      <c r="K662" s="473">
        <v>2130</v>
      </c>
      <c r="L662" s="477"/>
      <c r="M662" s="477"/>
      <c r="N662" s="473"/>
      <c r="O662" s="473"/>
      <c r="P662" s="477"/>
      <c r="Q662" s="477"/>
      <c r="R662" s="565"/>
      <c r="S662" s="478"/>
    </row>
    <row r="663" spans="1:19" ht="14.4" customHeight="1" x14ac:dyDescent="0.3">
      <c r="A663" s="472" t="s">
        <v>1043</v>
      </c>
      <c r="B663" s="473" t="s">
        <v>1044</v>
      </c>
      <c r="C663" s="473" t="s">
        <v>427</v>
      </c>
      <c r="D663" s="473" t="s">
        <v>1039</v>
      </c>
      <c r="E663" s="473" t="s">
        <v>1045</v>
      </c>
      <c r="F663" s="473" t="s">
        <v>1156</v>
      </c>
      <c r="G663" s="473" t="s">
        <v>1158</v>
      </c>
      <c r="H663" s="477">
        <v>72</v>
      </c>
      <c r="I663" s="477">
        <v>153360</v>
      </c>
      <c r="J663" s="473">
        <v>11.994368840919757</v>
      </c>
      <c r="K663" s="473">
        <v>2130</v>
      </c>
      <c r="L663" s="477">
        <v>6</v>
      </c>
      <c r="M663" s="477">
        <v>12786</v>
      </c>
      <c r="N663" s="473">
        <v>1</v>
      </c>
      <c r="O663" s="473">
        <v>2131</v>
      </c>
      <c r="P663" s="477"/>
      <c r="Q663" s="477"/>
      <c r="R663" s="565"/>
      <c r="S663" s="478"/>
    </row>
    <row r="664" spans="1:19" ht="14.4" customHeight="1" x14ac:dyDescent="0.3">
      <c r="A664" s="472" t="s">
        <v>1043</v>
      </c>
      <c r="B664" s="473" t="s">
        <v>1044</v>
      </c>
      <c r="C664" s="473" t="s">
        <v>427</v>
      </c>
      <c r="D664" s="473" t="s">
        <v>1039</v>
      </c>
      <c r="E664" s="473" t="s">
        <v>1045</v>
      </c>
      <c r="F664" s="473" t="s">
        <v>1159</v>
      </c>
      <c r="G664" s="473" t="s">
        <v>1160</v>
      </c>
      <c r="H664" s="477">
        <v>2</v>
      </c>
      <c r="I664" s="477">
        <v>484</v>
      </c>
      <c r="J664" s="473"/>
      <c r="K664" s="473">
        <v>242</v>
      </c>
      <c r="L664" s="477"/>
      <c r="M664" s="477"/>
      <c r="N664" s="473"/>
      <c r="O664" s="473"/>
      <c r="P664" s="477"/>
      <c r="Q664" s="477"/>
      <c r="R664" s="565"/>
      <c r="S664" s="478"/>
    </row>
    <row r="665" spans="1:19" ht="14.4" customHeight="1" x14ac:dyDescent="0.3">
      <c r="A665" s="472" t="s">
        <v>1043</v>
      </c>
      <c r="B665" s="473" t="s">
        <v>1044</v>
      </c>
      <c r="C665" s="473" t="s">
        <v>427</v>
      </c>
      <c r="D665" s="473" t="s">
        <v>1039</v>
      </c>
      <c r="E665" s="473" t="s">
        <v>1045</v>
      </c>
      <c r="F665" s="473" t="s">
        <v>1166</v>
      </c>
      <c r="G665" s="473" t="s">
        <v>1167</v>
      </c>
      <c r="H665" s="477">
        <v>16</v>
      </c>
      <c r="I665" s="477">
        <v>83456</v>
      </c>
      <c r="J665" s="473">
        <v>3.9969348659003829</v>
      </c>
      <c r="K665" s="473">
        <v>5216</v>
      </c>
      <c r="L665" s="477">
        <v>4</v>
      </c>
      <c r="M665" s="477">
        <v>20880</v>
      </c>
      <c r="N665" s="473">
        <v>1</v>
      </c>
      <c r="O665" s="473">
        <v>5220</v>
      </c>
      <c r="P665" s="477"/>
      <c r="Q665" s="477"/>
      <c r="R665" s="565"/>
      <c r="S665" s="478"/>
    </row>
    <row r="666" spans="1:19" ht="14.4" customHeight="1" x14ac:dyDescent="0.3">
      <c r="A666" s="472" t="s">
        <v>1043</v>
      </c>
      <c r="B666" s="473" t="s">
        <v>1044</v>
      </c>
      <c r="C666" s="473" t="s">
        <v>427</v>
      </c>
      <c r="D666" s="473" t="s">
        <v>1039</v>
      </c>
      <c r="E666" s="473" t="s">
        <v>1045</v>
      </c>
      <c r="F666" s="473" t="s">
        <v>1168</v>
      </c>
      <c r="G666" s="473" t="s">
        <v>1170</v>
      </c>
      <c r="H666" s="477"/>
      <c r="I666" s="477"/>
      <c r="J666" s="473"/>
      <c r="K666" s="473"/>
      <c r="L666" s="477">
        <v>4</v>
      </c>
      <c r="M666" s="477">
        <v>4228</v>
      </c>
      <c r="N666" s="473">
        <v>1</v>
      </c>
      <c r="O666" s="473">
        <v>1057</v>
      </c>
      <c r="P666" s="477"/>
      <c r="Q666" s="477"/>
      <c r="R666" s="565"/>
      <c r="S666" s="478"/>
    </row>
    <row r="667" spans="1:19" ht="14.4" customHeight="1" x14ac:dyDescent="0.3">
      <c r="A667" s="472" t="s">
        <v>1043</v>
      </c>
      <c r="B667" s="473" t="s">
        <v>1044</v>
      </c>
      <c r="C667" s="473" t="s">
        <v>427</v>
      </c>
      <c r="D667" s="473" t="s">
        <v>1039</v>
      </c>
      <c r="E667" s="473" t="s">
        <v>1045</v>
      </c>
      <c r="F667" s="473" t="s">
        <v>1171</v>
      </c>
      <c r="G667" s="473" t="s">
        <v>1172</v>
      </c>
      <c r="H667" s="477">
        <v>28</v>
      </c>
      <c r="I667" s="477">
        <v>8064</v>
      </c>
      <c r="J667" s="473">
        <v>13.951557093425606</v>
      </c>
      <c r="K667" s="473">
        <v>288</v>
      </c>
      <c r="L667" s="477">
        <v>2</v>
      </c>
      <c r="M667" s="477">
        <v>578</v>
      </c>
      <c r="N667" s="473">
        <v>1</v>
      </c>
      <c r="O667" s="473">
        <v>289</v>
      </c>
      <c r="P667" s="477"/>
      <c r="Q667" s="477"/>
      <c r="R667" s="565"/>
      <c r="S667" s="478"/>
    </row>
    <row r="668" spans="1:19" ht="14.4" customHeight="1" x14ac:dyDescent="0.3">
      <c r="A668" s="472" t="s">
        <v>1043</v>
      </c>
      <c r="B668" s="473" t="s">
        <v>1044</v>
      </c>
      <c r="C668" s="473" t="s">
        <v>427</v>
      </c>
      <c r="D668" s="473" t="s">
        <v>1039</v>
      </c>
      <c r="E668" s="473" t="s">
        <v>1045</v>
      </c>
      <c r="F668" s="473" t="s">
        <v>1181</v>
      </c>
      <c r="G668" s="473" t="s">
        <v>1183</v>
      </c>
      <c r="H668" s="477">
        <v>21</v>
      </c>
      <c r="I668" s="477">
        <v>0</v>
      </c>
      <c r="J668" s="473"/>
      <c r="K668" s="473">
        <v>0</v>
      </c>
      <c r="L668" s="477"/>
      <c r="M668" s="477"/>
      <c r="N668" s="473"/>
      <c r="O668" s="473"/>
      <c r="P668" s="477"/>
      <c r="Q668" s="477"/>
      <c r="R668" s="565"/>
      <c r="S668" s="478"/>
    </row>
    <row r="669" spans="1:19" ht="14.4" customHeight="1" x14ac:dyDescent="0.3">
      <c r="A669" s="472" t="s">
        <v>1043</v>
      </c>
      <c r="B669" s="473" t="s">
        <v>1044</v>
      </c>
      <c r="C669" s="473" t="s">
        <v>427</v>
      </c>
      <c r="D669" s="473" t="s">
        <v>1039</v>
      </c>
      <c r="E669" s="473" t="s">
        <v>1045</v>
      </c>
      <c r="F669" s="473" t="s">
        <v>1184</v>
      </c>
      <c r="G669" s="473" t="s">
        <v>1185</v>
      </c>
      <c r="H669" s="477"/>
      <c r="I669" s="477"/>
      <c r="J669" s="473"/>
      <c r="K669" s="473"/>
      <c r="L669" s="477">
        <v>2</v>
      </c>
      <c r="M669" s="477">
        <v>0</v>
      </c>
      <c r="N669" s="473"/>
      <c r="O669" s="473">
        <v>0</v>
      </c>
      <c r="P669" s="477"/>
      <c r="Q669" s="477"/>
      <c r="R669" s="565"/>
      <c r="S669" s="478"/>
    </row>
    <row r="670" spans="1:19" ht="14.4" customHeight="1" x14ac:dyDescent="0.3">
      <c r="A670" s="472" t="s">
        <v>1043</v>
      </c>
      <c r="B670" s="473" t="s">
        <v>1044</v>
      </c>
      <c r="C670" s="473" t="s">
        <v>427</v>
      </c>
      <c r="D670" s="473" t="s">
        <v>1039</v>
      </c>
      <c r="E670" s="473" t="s">
        <v>1045</v>
      </c>
      <c r="F670" s="473" t="s">
        <v>1187</v>
      </c>
      <c r="G670" s="473" t="s">
        <v>1188</v>
      </c>
      <c r="H670" s="477"/>
      <c r="I670" s="477"/>
      <c r="J670" s="473"/>
      <c r="K670" s="473"/>
      <c r="L670" s="477"/>
      <c r="M670" s="477"/>
      <c r="N670" s="473"/>
      <c r="O670" s="473"/>
      <c r="P670" s="477">
        <v>12</v>
      </c>
      <c r="Q670" s="477">
        <v>57348</v>
      </c>
      <c r="R670" s="565"/>
      <c r="S670" s="478">
        <v>4779</v>
      </c>
    </row>
    <row r="671" spans="1:19" ht="14.4" customHeight="1" x14ac:dyDescent="0.3">
      <c r="A671" s="472" t="s">
        <v>1043</v>
      </c>
      <c r="B671" s="473" t="s">
        <v>1044</v>
      </c>
      <c r="C671" s="473" t="s">
        <v>427</v>
      </c>
      <c r="D671" s="473" t="s">
        <v>1040</v>
      </c>
      <c r="E671" s="473" t="s">
        <v>1045</v>
      </c>
      <c r="F671" s="473" t="s">
        <v>1050</v>
      </c>
      <c r="G671" s="473" t="s">
        <v>1051</v>
      </c>
      <c r="H671" s="477">
        <v>496</v>
      </c>
      <c r="I671" s="477">
        <v>28768</v>
      </c>
      <c r="J671" s="473">
        <v>11.80952380952381</v>
      </c>
      <c r="K671" s="473">
        <v>58</v>
      </c>
      <c r="L671" s="477">
        <v>42</v>
      </c>
      <c r="M671" s="477">
        <v>2436</v>
      </c>
      <c r="N671" s="473">
        <v>1</v>
      </c>
      <c r="O671" s="473">
        <v>58</v>
      </c>
      <c r="P671" s="477"/>
      <c r="Q671" s="477"/>
      <c r="R671" s="565"/>
      <c r="S671" s="478"/>
    </row>
    <row r="672" spans="1:19" ht="14.4" customHeight="1" x14ac:dyDescent="0.3">
      <c r="A672" s="472" t="s">
        <v>1043</v>
      </c>
      <c r="B672" s="473" t="s">
        <v>1044</v>
      </c>
      <c r="C672" s="473" t="s">
        <v>427</v>
      </c>
      <c r="D672" s="473" t="s">
        <v>1040</v>
      </c>
      <c r="E672" s="473" t="s">
        <v>1045</v>
      </c>
      <c r="F672" s="473" t="s">
        <v>1052</v>
      </c>
      <c r="G672" s="473" t="s">
        <v>1053</v>
      </c>
      <c r="H672" s="477">
        <v>48</v>
      </c>
      <c r="I672" s="477">
        <v>6288</v>
      </c>
      <c r="J672" s="473">
        <v>4.8</v>
      </c>
      <c r="K672" s="473">
        <v>131</v>
      </c>
      <c r="L672" s="477">
        <v>10</v>
      </c>
      <c r="M672" s="477">
        <v>1310</v>
      </c>
      <c r="N672" s="473">
        <v>1</v>
      </c>
      <c r="O672" s="473">
        <v>131</v>
      </c>
      <c r="P672" s="477"/>
      <c r="Q672" s="477"/>
      <c r="R672" s="565"/>
      <c r="S672" s="478"/>
    </row>
    <row r="673" spans="1:19" ht="14.4" customHeight="1" x14ac:dyDescent="0.3">
      <c r="A673" s="472" t="s">
        <v>1043</v>
      </c>
      <c r="B673" s="473" t="s">
        <v>1044</v>
      </c>
      <c r="C673" s="473" t="s">
        <v>427</v>
      </c>
      <c r="D673" s="473" t="s">
        <v>1040</v>
      </c>
      <c r="E673" s="473" t="s">
        <v>1045</v>
      </c>
      <c r="F673" s="473" t="s">
        <v>1054</v>
      </c>
      <c r="G673" s="473" t="s">
        <v>1055</v>
      </c>
      <c r="H673" s="477">
        <v>4</v>
      </c>
      <c r="I673" s="477">
        <v>756</v>
      </c>
      <c r="J673" s="473"/>
      <c r="K673" s="473">
        <v>189</v>
      </c>
      <c r="L673" s="477"/>
      <c r="M673" s="477"/>
      <c r="N673" s="473"/>
      <c r="O673" s="473"/>
      <c r="P673" s="477"/>
      <c r="Q673" s="477"/>
      <c r="R673" s="565"/>
      <c r="S673" s="478"/>
    </row>
    <row r="674" spans="1:19" ht="14.4" customHeight="1" x14ac:dyDescent="0.3">
      <c r="A674" s="472" t="s">
        <v>1043</v>
      </c>
      <c r="B674" s="473" t="s">
        <v>1044</v>
      </c>
      <c r="C674" s="473" t="s">
        <v>427</v>
      </c>
      <c r="D674" s="473" t="s">
        <v>1040</v>
      </c>
      <c r="E674" s="473" t="s">
        <v>1045</v>
      </c>
      <c r="F674" s="473" t="s">
        <v>1058</v>
      </c>
      <c r="G674" s="473" t="s">
        <v>1059</v>
      </c>
      <c r="H674" s="477">
        <v>52</v>
      </c>
      <c r="I674" s="477">
        <v>9308</v>
      </c>
      <c r="J674" s="473">
        <v>2.721637426900585</v>
      </c>
      <c r="K674" s="473">
        <v>179</v>
      </c>
      <c r="L674" s="477">
        <v>19</v>
      </c>
      <c r="M674" s="477">
        <v>3420</v>
      </c>
      <c r="N674" s="473">
        <v>1</v>
      </c>
      <c r="O674" s="473">
        <v>180</v>
      </c>
      <c r="P674" s="477"/>
      <c r="Q674" s="477"/>
      <c r="R674" s="565"/>
      <c r="S674" s="478"/>
    </row>
    <row r="675" spans="1:19" ht="14.4" customHeight="1" x14ac:dyDescent="0.3">
      <c r="A675" s="472" t="s">
        <v>1043</v>
      </c>
      <c r="B675" s="473" t="s">
        <v>1044</v>
      </c>
      <c r="C675" s="473" t="s">
        <v>427</v>
      </c>
      <c r="D675" s="473" t="s">
        <v>1040</v>
      </c>
      <c r="E675" s="473" t="s">
        <v>1045</v>
      </c>
      <c r="F675" s="473" t="s">
        <v>1062</v>
      </c>
      <c r="G675" s="473" t="s">
        <v>1063</v>
      </c>
      <c r="H675" s="477">
        <v>12</v>
      </c>
      <c r="I675" s="477">
        <v>4020</v>
      </c>
      <c r="J675" s="473">
        <v>1.9940476190476191</v>
      </c>
      <c r="K675" s="473">
        <v>335</v>
      </c>
      <c r="L675" s="477">
        <v>6</v>
      </c>
      <c r="M675" s="477">
        <v>2016</v>
      </c>
      <c r="N675" s="473">
        <v>1</v>
      </c>
      <c r="O675" s="473">
        <v>336</v>
      </c>
      <c r="P675" s="477"/>
      <c r="Q675" s="477"/>
      <c r="R675" s="565"/>
      <c r="S675" s="478"/>
    </row>
    <row r="676" spans="1:19" ht="14.4" customHeight="1" x14ac:dyDescent="0.3">
      <c r="A676" s="472" t="s">
        <v>1043</v>
      </c>
      <c r="B676" s="473" t="s">
        <v>1044</v>
      </c>
      <c r="C676" s="473" t="s">
        <v>427</v>
      </c>
      <c r="D676" s="473" t="s">
        <v>1040</v>
      </c>
      <c r="E676" s="473" t="s">
        <v>1045</v>
      </c>
      <c r="F676" s="473" t="s">
        <v>1066</v>
      </c>
      <c r="G676" s="473" t="s">
        <v>1067</v>
      </c>
      <c r="H676" s="477">
        <v>88</v>
      </c>
      <c r="I676" s="477">
        <v>30712</v>
      </c>
      <c r="J676" s="473"/>
      <c r="K676" s="473">
        <v>349</v>
      </c>
      <c r="L676" s="477"/>
      <c r="M676" s="477"/>
      <c r="N676" s="473"/>
      <c r="O676" s="473"/>
      <c r="P676" s="477"/>
      <c r="Q676" s="477"/>
      <c r="R676" s="565"/>
      <c r="S676" s="478"/>
    </row>
    <row r="677" spans="1:19" ht="14.4" customHeight="1" x14ac:dyDescent="0.3">
      <c r="A677" s="472" t="s">
        <v>1043</v>
      </c>
      <c r="B677" s="473" t="s">
        <v>1044</v>
      </c>
      <c r="C677" s="473" t="s">
        <v>427</v>
      </c>
      <c r="D677" s="473" t="s">
        <v>1040</v>
      </c>
      <c r="E677" s="473" t="s">
        <v>1045</v>
      </c>
      <c r="F677" s="473" t="s">
        <v>1066</v>
      </c>
      <c r="G677" s="473" t="s">
        <v>1068</v>
      </c>
      <c r="H677" s="477">
        <v>64</v>
      </c>
      <c r="I677" s="477">
        <v>22336</v>
      </c>
      <c r="J677" s="473">
        <v>1.6842105263157894</v>
      </c>
      <c r="K677" s="473">
        <v>349</v>
      </c>
      <c r="L677" s="477">
        <v>38</v>
      </c>
      <c r="M677" s="477">
        <v>13262</v>
      </c>
      <c r="N677" s="473">
        <v>1</v>
      </c>
      <c r="O677" s="473">
        <v>349</v>
      </c>
      <c r="P677" s="477"/>
      <c r="Q677" s="477"/>
      <c r="R677" s="565"/>
      <c r="S677" s="478"/>
    </row>
    <row r="678" spans="1:19" ht="14.4" customHeight="1" x14ac:dyDescent="0.3">
      <c r="A678" s="472" t="s">
        <v>1043</v>
      </c>
      <c r="B678" s="473" t="s">
        <v>1044</v>
      </c>
      <c r="C678" s="473" t="s">
        <v>427</v>
      </c>
      <c r="D678" s="473" t="s">
        <v>1040</v>
      </c>
      <c r="E678" s="473" t="s">
        <v>1045</v>
      </c>
      <c r="F678" s="473" t="s">
        <v>1081</v>
      </c>
      <c r="G678" s="473" t="s">
        <v>1082</v>
      </c>
      <c r="H678" s="477">
        <v>22</v>
      </c>
      <c r="I678" s="477">
        <v>1078</v>
      </c>
      <c r="J678" s="473"/>
      <c r="K678" s="473">
        <v>49</v>
      </c>
      <c r="L678" s="477"/>
      <c r="M678" s="477"/>
      <c r="N678" s="473"/>
      <c r="O678" s="473"/>
      <c r="P678" s="477"/>
      <c r="Q678" s="477"/>
      <c r="R678" s="565"/>
      <c r="S678" s="478"/>
    </row>
    <row r="679" spans="1:19" ht="14.4" customHeight="1" x14ac:dyDescent="0.3">
      <c r="A679" s="472" t="s">
        <v>1043</v>
      </c>
      <c r="B679" s="473" t="s">
        <v>1044</v>
      </c>
      <c r="C679" s="473" t="s">
        <v>427</v>
      </c>
      <c r="D679" s="473" t="s">
        <v>1040</v>
      </c>
      <c r="E679" s="473" t="s">
        <v>1045</v>
      </c>
      <c r="F679" s="473" t="s">
        <v>1083</v>
      </c>
      <c r="G679" s="473" t="s">
        <v>1084</v>
      </c>
      <c r="H679" s="477">
        <v>4</v>
      </c>
      <c r="I679" s="477">
        <v>1548</v>
      </c>
      <c r="J679" s="473"/>
      <c r="K679" s="473">
        <v>387</v>
      </c>
      <c r="L679" s="477"/>
      <c r="M679" s="477"/>
      <c r="N679" s="473"/>
      <c r="O679" s="473"/>
      <c r="P679" s="477"/>
      <c r="Q679" s="477"/>
      <c r="R679" s="565"/>
      <c r="S679" s="478"/>
    </row>
    <row r="680" spans="1:19" ht="14.4" customHeight="1" x14ac:dyDescent="0.3">
      <c r="A680" s="472" t="s">
        <v>1043</v>
      </c>
      <c r="B680" s="473" t="s">
        <v>1044</v>
      </c>
      <c r="C680" s="473" t="s">
        <v>427</v>
      </c>
      <c r="D680" s="473" t="s">
        <v>1040</v>
      </c>
      <c r="E680" s="473" t="s">
        <v>1045</v>
      </c>
      <c r="F680" s="473" t="s">
        <v>1083</v>
      </c>
      <c r="G680" s="473" t="s">
        <v>1085</v>
      </c>
      <c r="H680" s="477">
        <v>15</v>
      </c>
      <c r="I680" s="477">
        <v>5805</v>
      </c>
      <c r="J680" s="473"/>
      <c r="K680" s="473">
        <v>387</v>
      </c>
      <c r="L680" s="477"/>
      <c r="M680" s="477"/>
      <c r="N680" s="473"/>
      <c r="O680" s="473"/>
      <c r="P680" s="477"/>
      <c r="Q680" s="477"/>
      <c r="R680" s="565"/>
      <c r="S680" s="478"/>
    </row>
    <row r="681" spans="1:19" ht="14.4" customHeight="1" x14ac:dyDescent="0.3">
      <c r="A681" s="472" t="s">
        <v>1043</v>
      </c>
      <c r="B681" s="473" t="s">
        <v>1044</v>
      </c>
      <c r="C681" s="473" t="s">
        <v>427</v>
      </c>
      <c r="D681" s="473" t="s">
        <v>1040</v>
      </c>
      <c r="E681" s="473" t="s">
        <v>1045</v>
      </c>
      <c r="F681" s="473" t="s">
        <v>1086</v>
      </c>
      <c r="G681" s="473" t="s">
        <v>1087</v>
      </c>
      <c r="H681" s="477">
        <v>12</v>
      </c>
      <c r="I681" s="477">
        <v>456</v>
      </c>
      <c r="J681" s="473"/>
      <c r="K681" s="473">
        <v>38</v>
      </c>
      <c r="L681" s="477"/>
      <c r="M681" s="477"/>
      <c r="N681" s="473"/>
      <c r="O681" s="473"/>
      <c r="P681" s="477"/>
      <c r="Q681" s="477"/>
      <c r="R681" s="565"/>
      <c r="S681" s="478"/>
    </row>
    <row r="682" spans="1:19" ht="14.4" customHeight="1" x14ac:dyDescent="0.3">
      <c r="A682" s="472" t="s">
        <v>1043</v>
      </c>
      <c r="B682" s="473" t="s">
        <v>1044</v>
      </c>
      <c r="C682" s="473" t="s">
        <v>427</v>
      </c>
      <c r="D682" s="473" t="s">
        <v>1040</v>
      </c>
      <c r="E682" s="473" t="s">
        <v>1045</v>
      </c>
      <c r="F682" s="473" t="s">
        <v>1086</v>
      </c>
      <c r="G682" s="473" t="s">
        <v>1088</v>
      </c>
      <c r="H682" s="477">
        <v>8</v>
      </c>
      <c r="I682" s="477">
        <v>304</v>
      </c>
      <c r="J682" s="473"/>
      <c r="K682" s="473">
        <v>38</v>
      </c>
      <c r="L682" s="477"/>
      <c r="M682" s="477"/>
      <c r="N682" s="473"/>
      <c r="O682" s="473"/>
      <c r="P682" s="477"/>
      <c r="Q682" s="477"/>
      <c r="R682" s="565"/>
      <c r="S682" s="478"/>
    </row>
    <row r="683" spans="1:19" ht="14.4" customHeight="1" x14ac:dyDescent="0.3">
      <c r="A683" s="472" t="s">
        <v>1043</v>
      </c>
      <c r="B683" s="473" t="s">
        <v>1044</v>
      </c>
      <c r="C683" s="473" t="s">
        <v>427</v>
      </c>
      <c r="D683" s="473" t="s">
        <v>1040</v>
      </c>
      <c r="E683" s="473" t="s">
        <v>1045</v>
      </c>
      <c r="F683" s="473" t="s">
        <v>1089</v>
      </c>
      <c r="G683" s="473" t="s">
        <v>1090</v>
      </c>
      <c r="H683" s="477">
        <v>5</v>
      </c>
      <c r="I683" s="477">
        <v>1320</v>
      </c>
      <c r="J683" s="473"/>
      <c r="K683" s="473">
        <v>264</v>
      </c>
      <c r="L683" s="477"/>
      <c r="M683" s="477"/>
      <c r="N683" s="473"/>
      <c r="O683" s="473"/>
      <c r="P683" s="477"/>
      <c r="Q683" s="477"/>
      <c r="R683" s="565"/>
      <c r="S683" s="478"/>
    </row>
    <row r="684" spans="1:19" ht="14.4" customHeight="1" x14ac:dyDescent="0.3">
      <c r="A684" s="472" t="s">
        <v>1043</v>
      </c>
      <c r="B684" s="473" t="s">
        <v>1044</v>
      </c>
      <c r="C684" s="473" t="s">
        <v>427</v>
      </c>
      <c r="D684" s="473" t="s">
        <v>1040</v>
      </c>
      <c r="E684" s="473" t="s">
        <v>1045</v>
      </c>
      <c r="F684" s="473" t="s">
        <v>1091</v>
      </c>
      <c r="G684" s="473" t="s">
        <v>1092</v>
      </c>
      <c r="H684" s="477">
        <v>10</v>
      </c>
      <c r="I684" s="477">
        <v>7040</v>
      </c>
      <c r="J684" s="473">
        <v>9.9858156028368796</v>
      </c>
      <c r="K684" s="473">
        <v>704</v>
      </c>
      <c r="L684" s="477">
        <v>1</v>
      </c>
      <c r="M684" s="477">
        <v>705</v>
      </c>
      <c r="N684" s="473">
        <v>1</v>
      </c>
      <c r="O684" s="473">
        <v>705</v>
      </c>
      <c r="P684" s="477"/>
      <c r="Q684" s="477"/>
      <c r="R684" s="565"/>
      <c r="S684" s="478"/>
    </row>
    <row r="685" spans="1:19" ht="14.4" customHeight="1" x14ac:dyDescent="0.3">
      <c r="A685" s="472" t="s">
        <v>1043</v>
      </c>
      <c r="B685" s="473" t="s">
        <v>1044</v>
      </c>
      <c r="C685" s="473" t="s">
        <v>427</v>
      </c>
      <c r="D685" s="473" t="s">
        <v>1040</v>
      </c>
      <c r="E685" s="473" t="s">
        <v>1045</v>
      </c>
      <c r="F685" s="473" t="s">
        <v>1091</v>
      </c>
      <c r="G685" s="473" t="s">
        <v>1093</v>
      </c>
      <c r="H685" s="477">
        <v>15</v>
      </c>
      <c r="I685" s="477">
        <v>10560</v>
      </c>
      <c r="J685" s="473"/>
      <c r="K685" s="473">
        <v>704</v>
      </c>
      <c r="L685" s="477"/>
      <c r="M685" s="477"/>
      <c r="N685" s="473"/>
      <c r="O685" s="473"/>
      <c r="P685" s="477"/>
      <c r="Q685" s="477"/>
      <c r="R685" s="565"/>
      <c r="S685" s="478"/>
    </row>
    <row r="686" spans="1:19" ht="14.4" customHeight="1" x14ac:dyDescent="0.3">
      <c r="A686" s="472" t="s">
        <v>1043</v>
      </c>
      <c r="B686" s="473" t="s">
        <v>1044</v>
      </c>
      <c r="C686" s="473" t="s">
        <v>427</v>
      </c>
      <c r="D686" s="473" t="s">
        <v>1040</v>
      </c>
      <c r="E686" s="473" t="s">
        <v>1045</v>
      </c>
      <c r="F686" s="473" t="s">
        <v>1094</v>
      </c>
      <c r="G686" s="473" t="s">
        <v>1095</v>
      </c>
      <c r="H686" s="477">
        <v>9</v>
      </c>
      <c r="I686" s="477">
        <v>1323</v>
      </c>
      <c r="J686" s="473"/>
      <c r="K686" s="473">
        <v>147</v>
      </c>
      <c r="L686" s="477"/>
      <c r="M686" s="477"/>
      <c r="N686" s="473"/>
      <c r="O686" s="473"/>
      <c r="P686" s="477"/>
      <c r="Q686" s="477"/>
      <c r="R686" s="565"/>
      <c r="S686" s="478"/>
    </row>
    <row r="687" spans="1:19" ht="14.4" customHeight="1" x14ac:dyDescent="0.3">
      <c r="A687" s="472" t="s">
        <v>1043</v>
      </c>
      <c r="B687" s="473" t="s">
        <v>1044</v>
      </c>
      <c r="C687" s="473" t="s">
        <v>427</v>
      </c>
      <c r="D687" s="473" t="s">
        <v>1040</v>
      </c>
      <c r="E687" s="473" t="s">
        <v>1045</v>
      </c>
      <c r="F687" s="473" t="s">
        <v>1096</v>
      </c>
      <c r="G687" s="473" t="s">
        <v>1097</v>
      </c>
      <c r="H687" s="477">
        <v>200</v>
      </c>
      <c r="I687" s="477">
        <v>60800</v>
      </c>
      <c r="J687" s="473">
        <v>11.074681238615664</v>
      </c>
      <c r="K687" s="473">
        <v>304</v>
      </c>
      <c r="L687" s="477">
        <v>18</v>
      </c>
      <c r="M687" s="477">
        <v>5490</v>
      </c>
      <c r="N687" s="473">
        <v>1</v>
      </c>
      <c r="O687" s="473">
        <v>305</v>
      </c>
      <c r="P687" s="477"/>
      <c r="Q687" s="477"/>
      <c r="R687" s="565"/>
      <c r="S687" s="478"/>
    </row>
    <row r="688" spans="1:19" ht="14.4" customHeight="1" x14ac:dyDescent="0.3">
      <c r="A688" s="472" t="s">
        <v>1043</v>
      </c>
      <c r="B688" s="473" t="s">
        <v>1044</v>
      </c>
      <c r="C688" s="473" t="s">
        <v>427</v>
      </c>
      <c r="D688" s="473" t="s">
        <v>1040</v>
      </c>
      <c r="E688" s="473" t="s">
        <v>1045</v>
      </c>
      <c r="F688" s="473" t="s">
        <v>1101</v>
      </c>
      <c r="G688" s="473" t="s">
        <v>1102</v>
      </c>
      <c r="H688" s="477">
        <v>337</v>
      </c>
      <c r="I688" s="477">
        <v>166478</v>
      </c>
      <c r="J688" s="473">
        <v>3.7444444444444445</v>
      </c>
      <c r="K688" s="473">
        <v>494</v>
      </c>
      <c r="L688" s="477">
        <v>90</v>
      </c>
      <c r="M688" s="477">
        <v>44460</v>
      </c>
      <c r="N688" s="473">
        <v>1</v>
      </c>
      <c r="O688" s="473">
        <v>494</v>
      </c>
      <c r="P688" s="477"/>
      <c r="Q688" s="477"/>
      <c r="R688" s="565"/>
      <c r="S688" s="478"/>
    </row>
    <row r="689" spans="1:19" ht="14.4" customHeight="1" x14ac:dyDescent="0.3">
      <c r="A689" s="472" t="s">
        <v>1043</v>
      </c>
      <c r="B689" s="473" t="s">
        <v>1044</v>
      </c>
      <c r="C689" s="473" t="s">
        <v>427</v>
      </c>
      <c r="D689" s="473" t="s">
        <v>1040</v>
      </c>
      <c r="E689" s="473" t="s">
        <v>1045</v>
      </c>
      <c r="F689" s="473" t="s">
        <v>1105</v>
      </c>
      <c r="G689" s="473" t="s">
        <v>1106</v>
      </c>
      <c r="H689" s="477">
        <v>387</v>
      </c>
      <c r="I689" s="477">
        <v>143190</v>
      </c>
      <c r="J689" s="473">
        <v>5.2297297297297298</v>
      </c>
      <c r="K689" s="473">
        <v>370</v>
      </c>
      <c r="L689" s="477">
        <v>74</v>
      </c>
      <c r="M689" s="477">
        <v>27380</v>
      </c>
      <c r="N689" s="473">
        <v>1</v>
      </c>
      <c r="O689" s="473">
        <v>370</v>
      </c>
      <c r="P689" s="477"/>
      <c r="Q689" s="477"/>
      <c r="R689" s="565"/>
      <c r="S689" s="478"/>
    </row>
    <row r="690" spans="1:19" ht="14.4" customHeight="1" x14ac:dyDescent="0.3">
      <c r="A690" s="472" t="s">
        <v>1043</v>
      </c>
      <c r="B690" s="473" t="s">
        <v>1044</v>
      </c>
      <c r="C690" s="473" t="s">
        <v>427</v>
      </c>
      <c r="D690" s="473" t="s">
        <v>1040</v>
      </c>
      <c r="E690" s="473" t="s">
        <v>1045</v>
      </c>
      <c r="F690" s="473" t="s">
        <v>1107</v>
      </c>
      <c r="G690" s="473" t="s">
        <v>1108</v>
      </c>
      <c r="H690" s="477">
        <v>1</v>
      </c>
      <c r="I690" s="477">
        <v>3105</v>
      </c>
      <c r="J690" s="473">
        <v>0.24975868725868725</v>
      </c>
      <c r="K690" s="473">
        <v>3105</v>
      </c>
      <c r="L690" s="477">
        <v>4</v>
      </c>
      <c r="M690" s="477">
        <v>12432</v>
      </c>
      <c r="N690" s="473">
        <v>1</v>
      </c>
      <c r="O690" s="473">
        <v>3108</v>
      </c>
      <c r="P690" s="477"/>
      <c r="Q690" s="477"/>
      <c r="R690" s="565"/>
      <c r="S690" s="478"/>
    </row>
    <row r="691" spans="1:19" ht="14.4" customHeight="1" x14ac:dyDescent="0.3">
      <c r="A691" s="472" t="s">
        <v>1043</v>
      </c>
      <c r="B691" s="473" t="s">
        <v>1044</v>
      </c>
      <c r="C691" s="473" t="s">
        <v>427</v>
      </c>
      <c r="D691" s="473" t="s">
        <v>1040</v>
      </c>
      <c r="E691" s="473" t="s">
        <v>1045</v>
      </c>
      <c r="F691" s="473" t="s">
        <v>1114</v>
      </c>
      <c r="G691" s="473" t="s">
        <v>1115</v>
      </c>
      <c r="H691" s="477">
        <v>59</v>
      </c>
      <c r="I691" s="477">
        <v>6549</v>
      </c>
      <c r="J691" s="473">
        <v>2.8095238095238093</v>
      </c>
      <c r="K691" s="473">
        <v>111</v>
      </c>
      <c r="L691" s="477">
        <v>21</v>
      </c>
      <c r="M691" s="477">
        <v>2331</v>
      </c>
      <c r="N691" s="473">
        <v>1</v>
      </c>
      <c r="O691" s="473">
        <v>111</v>
      </c>
      <c r="P691" s="477"/>
      <c r="Q691" s="477"/>
      <c r="R691" s="565"/>
      <c r="S691" s="478"/>
    </row>
    <row r="692" spans="1:19" ht="14.4" customHeight="1" x14ac:dyDescent="0.3">
      <c r="A692" s="472" t="s">
        <v>1043</v>
      </c>
      <c r="B692" s="473" t="s">
        <v>1044</v>
      </c>
      <c r="C692" s="473" t="s">
        <v>427</v>
      </c>
      <c r="D692" s="473" t="s">
        <v>1040</v>
      </c>
      <c r="E692" s="473" t="s">
        <v>1045</v>
      </c>
      <c r="F692" s="473" t="s">
        <v>1119</v>
      </c>
      <c r="G692" s="473" t="s">
        <v>1120</v>
      </c>
      <c r="H692" s="477">
        <v>19</v>
      </c>
      <c r="I692" s="477">
        <v>9405</v>
      </c>
      <c r="J692" s="473"/>
      <c r="K692" s="473">
        <v>495</v>
      </c>
      <c r="L692" s="477"/>
      <c r="M692" s="477"/>
      <c r="N692" s="473"/>
      <c r="O692" s="473"/>
      <c r="P692" s="477"/>
      <c r="Q692" s="477"/>
      <c r="R692" s="565"/>
      <c r="S692" s="478"/>
    </row>
    <row r="693" spans="1:19" ht="14.4" customHeight="1" x14ac:dyDescent="0.3">
      <c r="A693" s="472" t="s">
        <v>1043</v>
      </c>
      <c r="B693" s="473" t="s">
        <v>1044</v>
      </c>
      <c r="C693" s="473" t="s">
        <v>427</v>
      </c>
      <c r="D693" s="473" t="s">
        <v>1040</v>
      </c>
      <c r="E693" s="473" t="s">
        <v>1045</v>
      </c>
      <c r="F693" s="473" t="s">
        <v>1121</v>
      </c>
      <c r="G693" s="473"/>
      <c r="H693" s="477">
        <v>1</v>
      </c>
      <c r="I693" s="477">
        <v>1283</v>
      </c>
      <c r="J693" s="473"/>
      <c r="K693" s="473">
        <v>1283</v>
      </c>
      <c r="L693" s="477"/>
      <c r="M693" s="477"/>
      <c r="N693" s="473"/>
      <c r="O693" s="473"/>
      <c r="P693" s="477"/>
      <c r="Q693" s="477"/>
      <c r="R693" s="565"/>
      <c r="S693" s="478"/>
    </row>
    <row r="694" spans="1:19" ht="14.4" customHeight="1" x14ac:dyDescent="0.3">
      <c r="A694" s="472" t="s">
        <v>1043</v>
      </c>
      <c r="B694" s="473" t="s">
        <v>1044</v>
      </c>
      <c r="C694" s="473" t="s">
        <v>427</v>
      </c>
      <c r="D694" s="473" t="s">
        <v>1040</v>
      </c>
      <c r="E694" s="473" t="s">
        <v>1045</v>
      </c>
      <c r="F694" s="473" t="s">
        <v>1123</v>
      </c>
      <c r="G694" s="473" t="s">
        <v>1124</v>
      </c>
      <c r="H694" s="477">
        <v>61</v>
      </c>
      <c r="I694" s="477">
        <v>27816</v>
      </c>
      <c r="J694" s="473">
        <v>2.9047619047619047</v>
      </c>
      <c r="K694" s="473">
        <v>456</v>
      </c>
      <c r="L694" s="477">
        <v>21</v>
      </c>
      <c r="M694" s="477">
        <v>9576</v>
      </c>
      <c r="N694" s="473">
        <v>1</v>
      </c>
      <c r="O694" s="473">
        <v>456</v>
      </c>
      <c r="P694" s="477"/>
      <c r="Q694" s="477"/>
      <c r="R694" s="565"/>
      <c r="S694" s="478"/>
    </row>
    <row r="695" spans="1:19" ht="14.4" customHeight="1" x14ac:dyDescent="0.3">
      <c r="A695" s="472" t="s">
        <v>1043</v>
      </c>
      <c r="B695" s="473" t="s">
        <v>1044</v>
      </c>
      <c r="C695" s="473" t="s">
        <v>427</v>
      </c>
      <c r="D695" s="473" t="s">
        <v>1040</v>
      </c>
      <c r="E695" s="473" t="s">
        <v>1045</v>
      </c>
      <c r="F695" s="473" t="s">
        <v>1125</v>
      </c>
      <c r="G695" s="473" t="s">
        <v>1126</v>
      </c>
      <c r="H695" s="477">
        <v>632</v>
      </c>
      <c r="I695" s="477">
        <v>36656</v>
      </c>
      <c r="J695" s="473">
        <v>3.3089005235602094</v>
      </c>
      <c r="K695" s="473">
        <v>58</v>
      </c>
      <c r="L695" s="477">
        <v>191</v>
      </c>
      <c r="M695" s="477">
        <v>11078</v>
      </c>
      <c r="N695" s="473">
        <v>1</v>
      </c>
      <c r="O695" s="473">
        <v>58</v>
      </c>
      <c r="P695" s="477"/>
      <c r="Q695" s="477"/>
      <c r="R695" s="565"/>
      <c r="S695" s="478"/>
    </row>
    <row r="696" spans="1:19" ht="14.4" customHeight="1" x14ac:dyDescent="0.3">
      <c r="A696" s="472" t="s">
        <v>1043</v>
      </c>
      <c r="B696" s="473" t="s">
        <v>1044</v>
      </c>
      <c r="C696" s="473" t="s">
        <v>427</v>
      </c>
      <c r="D696" s="473" t="s">
        <v>1040</v>
      </c>
      <c r="E696" s="473" t="s">
        <v>1045</v>
      </c>
      <c r="F696" s="473" t="s">
        <v>1127</v>
      </c>
      <c r="G696" s="473" t="s">
        <v>1128</v>
      </c>
      <c r="H696" s="477">
        <v>5</v>
      </c>
      <c r="I696" s="477">
        <v>10865</v>
      </c>
      <c r="J696" s="473"/>
      <c r="K696" s="473">
        <v>2173</v>
      </c>
      <c r="L696" s="477"/>
      <c r="M696" s="477"/>
      <c r="N696" s="473"/>
      <c r="O696" s="473"/>
      <c r="P696" s="477"/>
      <c r="Q696" s="477"/>
      <c r="R696" s="565"/>
      <c r="S696" s="478"/>
    </row>
    <row r="697" spans="1:19" ht="14.4" customHeight="1" x14ac:dyDescent="0.3">
      <c r="A697" s="472" t="s">
        <v>1043</v>
      </c>
      <c r="B697" s="473" t="s">
        <v>1044</v>
      </c>
      <c r="C697" s="473" t="s">
        <v>427</v>
      </c>
      <c r="D697" s="473" t="s">
        <v>1040</v>
      </c>
      <c r="E697" s="473" t="s">
        <v>1045</v>
      </c>
      <c r="F697" s="473" t="s">
        <v>1134</v>
      </c>
      <c r="G697" s="473" t="s">
        <v>1135</v>
      </c>
      <c r="H697" s="477">
        <v>478</v>
      </c>
      <c r="I697" s="477">
        <v>83650</v>
      </c>
      <c r="J697" s="473">
        <v>5.5265591966173364</v>
      </c>
      <c r="K697" s="473">
        <v>175</v>
      </c>
      <c r="L697" s="477">
        <v>86</v>
      </c>
      <c r="M697" s="477">
        <v>15136</v>
      </c>
      <c r="N697" s="473">
        <v>1</v>
      </c>
      <c r="O697" s="473">
        <v>176</v>
      </c>
      <c r="P697" s="477"/>
      <c r="Q697" s="477"/>
      <c r="R697" s="565"/>
      <c r="S697" s="478"/>
    </row>
    <row r="698" spans="1:19" ht="14.4" customHeight="1" x14ac:dyDescent="0.3">
      <c r="A698" s="472" t="s">
        <v>1043</v>
      </c>
      <c r="B698" s="473" t="s">
        <v>1044</v>
      </c>
      <c r="C698" s="473" t="s">
        <v>427</v>
      </c>
      <c r="D698" s="473" t="s">
        <v>1040</v>
      </c>
      <c r="E698" s="473" t="s">
        <v>1045</v>
      </c>
      <c r="F698" s="473" t="s">
        <v>1136</v>
      </c>
      <c r="G698" s="473" t="s">
        <v>1137</v>
      </c>
      <c r="H698" s="477">
        <v>240</v>
      </c>
      <c r="I698" s="477">
        <v>20400</v>
      </c>
      <c r="J698" s="473">
        <v>60</v>
      </c>
      <c r="K698" s="473">
        <v>85</v>
      </c>
      <c r="L698" s="477">
        <v>4</v>
      </c>
      <c r="M698" s="477">
        <v>340</v>
      </c>
      <c r="N698" s="473">
        <v>1</v>
      </c>
      <c r="O698" s="473">
        <v>85</v>
      </c>
      <c r="P698" s="477"/>
      <c r="Q698" s="477"/>
      <c r="R698" s="565"/>
      <c r="S698" s="478"/>
    </row>
    <row r="699" spans="1:19" ht="14.4" customHeight="1" x14ac:dyDescent="0.3">
      <c r="A699" s="472" t="s">
        <v>1043</v>
      </c>
      <c r="B699" s="473" t="s">
        <v>1044</v>
      </c>
      <c r="C699" s="473" t="s">
        <v>427</v>
      </c>
      <c r="D699" s="473" t="s">
        <v>1040</v>
      </c>
      <c r="E699" s="473" t="s">
        <v>1045</v>
      </c>
      <c r="F699" s="473" t="s">
        <v>1141</v>
      </c>
      <c r="G699" s="473" t="s">
        <v>1142</v>
      </c>
      <c r="H699" s="477">
        <v>3</v>
      </c>
      <c r="I699" s="477">
        <v>507</v>
      </c>
      <c r="J699" s="473">
        <v>2.9823529411764707</v>
      </c>
      <c r="K699" s="473">
        <v>169</v>
      </c>
      <c r="L699" s="477">
        <v>1</v>
      </c>
      <c r="M699" s="477">
        <v>170</v>
      </c>
      <c r="N699" s="473">
        <v>1</v>
      </c>
      <c r="O699" s="473">
        <v>170</v>
      </c>
      <c r="P699" s="477"/>
      <c r="Q699" s="477"/>
      <c r="R699" s="565"/>
      <c r="S699" s="478"/>
    </row>
    <row r="700" spans="1:19" ht="14.4" customHeight="1" x14ac:dyDescent="0.3">
      <c r="A700" s="472" t="s">
        <v>1043</v>
      </c>
      <c r="B700" s="473" t="s">
        <v>1044</v>
      </c>
      <c r="C700" s="473" t="s">
        <v>427</v>
      </c>
      <c r="D700" s="473" t="s">
        <v>1040</v>
      </c>
      <c r="E700" s="473" t="s">
        <v>1045</v>
      </c>
      <c r="F700" s="473" t="s">
        <v>1143</v>
      </c>
      <c r="G700" s="473" t="s">
        <v>1144</v>
      </c>
      <c r="H700" s="477">
        <v>16</v>
      </c>
      <c r="I700" s="477">
        <v>464</v>
      </c>
      <c r="J700" s="473">
        <v>16</v>
      </c>
      <c r="K700" s="473">
        <v>29</v>
      </c>
      <c r="L700" s="477">
        <v>1</v>
      </c>
      <c r="M700" s="477">
        <v>29</v>
      </c>
      <c r="N700" s="473">
        <v>1</v>
      </c>
      <c r="O700" s="473">
        <v>29</v>
      </c>
      <c r="P700" s="477"/>
      <c r="Q700" s="477"/>
      <c r="R700" s="565"/>
      <c r="S700" s="478"/>
    </row>
    <row r="701" spans="1:19" ht="14.4" customHeight="1" x14ac:dyDescent="0.3">
      <c r="A701" s="472" t="s">
        <v>1043</v>
      </c>
      <c r="B701" s="473" t="s">
        <v>1044</v>
      </c>
      <c r="C701" s="473" t="s">
        <v>427</v>
      </c>
      <c r="D701" s="473" t="s">
        <v>1040</v>
      </c>
      <c r="E701" s="473" t="s">
        <v>1045</v>
      </c>
      <c r="F701" s="473" t="s">
        <v>1145</v>
      </c>
      <c r="G701" s="473"/>
      <c r="H701" s="477">
        <v>2</v>
      </c>
      <c r="I701" s="477">
        <v>2022</v>
      </c>
      <c r="J701" s="473">
        <v>0.33300395256916998</v>
      </c>
      <c r="K701" s="473">
        <v>1011</v>
      </c>
      <c r="L701" s="477">
        <v>6</v>
      </c>
      <c r="M701" s="477">
        <v>6072</v>
      </c>
      <c r="N701" s="473">
        <v>1</v>
      </c>
      <c r="O701" s="473">
        <v>1012</v>
      </c>
      <c r="P701" s="477"/>
      <c r="Q701" s="477"/>
      <c r="R701" s="565"/>
      <c r="S701" s="478"/>
    </row>
    <row r="702" spans="1:19" ht="14.4" customHeight="1" x14ac:dyDescent="0.3">
      <c r="A702" s="472" t="s">
        <v>1043</v>
      </c>
      <c r="B702" s="473" t="s">
        <v>1044</v>
      </c>
      <c r="C702" s="473" t="s">
        <v>427</v>
      </c>
      <c r="D702" s="473" t="s">
        <v>1040</v>
      </c>
      <c r="E702" s="473" t="s">
        <v>1045</v>
      </c>
      <c r="F702" s="473" t="s">
        <v>1145</v>
      </c>
      <c r="G702" s="473" t="s">
        <v>1146</v>
      </c>
      <c r="H702" s="477"/>
      <c r="I702" s="477"/>
      <c r="J702" s="473"/>
      <c r="K702" s="473"/>
      <c r="L702" s="477">
        <v>4</v>
      </c>
      <c r="M702" s="477">
        <v>4048</v>
      </c>
      <c r="N702" s="473">
        <v>1</v>
      </c>
      <c r="O702" s="473">
        <v>1012</v>
      </c>
      <c r="P702" s="477"/>
      <c r="Q702" s="477"/>
      <c r="R702" s="565"/>
      <c r="S702" s="478"/>
    </row>
    <row r="703" spans="1:19" ht="14.4" customHeight="1" x14ac:dyDescent="0.3">
      <c r="A703" s="472" t="s">
        <v>1043</v>
      </c>
      <c r="B703" s="473" t="s">
        <v>1044</v>
      </c>
      <c r="C703" s="473" t="s">
        <v>427</v>
      </c>
      <c r="D703" s="473" t="s">
        <v>1040</v>
      </c>
      <c r="E703" s="473" t="s">
        <v>1045</v>
      </c>
      <c r="F703" s="473" t="s">
        <v>1147</v>
      </c>
      <c r="G703" s="473" t="s">
        <v>1148</v>
      </c>
      <c r="H703" s="477">
        <v>25</v>
      </c>
      <c r="I703" s="477">
        <v>4400</v>
      </c>
      <c r="J703" s="473"/>
      <c r="K703" s="473">
        <v>176</v>
      </c>
      <c r="L703" s="477"/>
      <c r="M703" s="477"/>
      <c r="N703" s="473"/>
      <c r="O703" s="473"/>
      <c r="P703" s="477"/>
      <c r="Q703" s="477"/>
      <c r="R703" s="565"/>
      <c r="S703" s="478"/>
    </row>
    <row r="704" spans="1:19" ht="14.4" customHeight="1" x14ac:dyDescent="0.3">
      <c r="A704" s="472" t="s">
        <v>1043</v>
      </c>
      <c r="B704" s="473" t="s">
        <v>1044</v>
      </c>
      <c r="C704" s="473" t="s">
        <v>427</v>
      </c>
      <c r="D704" s="473" t="s">
        <v>1040</v>
      </c>
      <c r="E704" s="473" t="s">
        <v>1045</v>
      </c>
      <c r="F704" s="473" t="s">
        <v>1149</v>
      </c>
      <c r="G704" s="473"/>
      <c r="H704" s="477">
        <v>2</v>
      </c>
      <c r="I704" s="477">
        <v>4588</v>
      </c>
      <c r="J704" s="473"/>
      <c r="K704" s="473">
        <v>2294</v>
      </c>
      <c r="L704" s="477"/>
      <c r="M704" s="477"/>
      <c r="N704" s="473"/>
      <c r="O704" s="473"/>
      <c r="P704" s="477"/>
      <c r="Q704" s="477"/>
      <c r="R704" s="565"/>
      <c r="S704" s="478"/>
    </row>
    <row r="705" spans="1:19" ht="14.4" customHeight="1" x14ac:dyDescent="0.3">
      <c r="A705" s="472" t="s">
        <v>1043</v>
      </c>
      <c r="B705" s="473" t="s">
        <v>1044</v>
      </c>
      <c r="C705" s="473" t="s">
        <v>427</v>
      </c>
      <c r="D705" s="473" t="s">
        <v>1040</v>
      </c>
      <c r="E705" s="473" t="s">
        <v>1045</v>
      </c>
      <c r="F705" s="473" t="s">
        <v>1154</v>
      </c>
      <c r="G705" s="473" t="s">
        <v>1155</v>
      </c>
      <c r="H705" s="477">
        <v>66</v>
      </c>
      <c r="I705" s="477">
        <v>17358</v>
      </c>
      <c r="J705" s="473">
        <v>21.916666666666668</v>
      </c>
      <c r="K705" s="473">
        <v>263</v>
      </c>
      <c r="L705" s="477">
        <v>3</v>
      </c>
      <c r="M705" s="477">
        <v>792</v>
      </c>
      <c r="N705" s="473">
        <v>1</v>
      </c>
      <c r="O705" s="473">
        <v>264</v>
      </c>
      <c r="P705" s="477"/>
      <c r="Q705" s="477"/>
      <c r="R705" s="565"/>
      <c r="S705" s="478"/>
    </row>
    <row r="706" spans="1:19" ht="14.4" customHeight="1" x14ac:dyDescent="0.3">
      <c r="A706" s="472" t="s">
        <v>1043</v>
      </c>
      <c r="B706" s="473" t="s">
        <v>1044</v>
      </c>
      <c r="C706" s="473" t="s">
        <v>427</v>
      </c>
      <c r="D706" s="473" t="s">
        <v>1040</v>
      </c>
      <c r="E706" s="473" t="s">
        <v>1045</v>
      </c>
      <c r="F706" s="473" t="s">
        <v>1156</v>
      </c>
      <c r="G706" s="473" t="s">
        <v>1157</v>
      </c>
      <c r="H706" s="477">
        <v>17</v>
      </c>
      <c r="I706" s="477">
        <v>36210</v>
      </c>
      <c r="J706" s="473"/>
      <c r="K706" s="473">
        <v>2130</v>
      </c>
      <c r="L706" s="477"/>
      <c r="M706" s="477"/>
      <c r="N706" s="473"/>
      <c r="O706" s="473"/>
      <c r="P706" s="477"/>
      <c r="Q706" s="477"/>
      <c r="R706" s="565"/>
      <c r="S706" s="478"/>
    </row>
    <row r="707" spans="1:19" ht="14.4" customHeight="1" x14ac:dyDescent="0.3">
      <c r="A707" s="472" t="s">
        <v>1043</v>
      </c>
      <c r="B707" s="473" t="s">
        <v>1044</v>
      </c>
      <c r="C707" s="473" t="s">
        <v>427</v>
      </c>
      <c r="D707" s="473" t="s">
        <v>1040</v>
      </c>
      <c r="E707" s="473" t="s">
        <v>1045</v>
      </c>
      <c r="F707" s="473" t="s">
        <v>1156</v>
      </c>
      <c r="G707" s="473" t="s">
        <v>1158</v>
      </c>
      <c r="H707" s="477"/>
      <c r="I707" s="477"/>
      <c r="J707" s="473"/>
      <c r="K707" s="473"/>
      <c r="L707" s="477">
        <v>3</v>
      </c>
      <c r="M707" s="477">
        <v>6393</v>
      </c>
      <c r="N707" s="473">
        <v>1</v>
      </c>
      <c r="O707" s="473">
        <v>2131</v>
      </c>
      <c r="P707" s="477"/>
      <c r="Q707" s="477"/>
      <c r="R707" s="565"/>
      <c r="S707" s="478"/>
    </row>
    <row r="708" spans="1:19" ht="14.4" customHeight="1" x14ac:dyDescent="0.3">
      <c r="A708" s="472" t="s">
        <v>1043</v>
      </c>
      <c r="B708" s="473" t="s">
        <v>1044</v>
      </c>
      <c r="C708" s="473" t="s">
        <v>427</v>
      </c>
      <c r="D708" s="473" t="s">
        <v>1040</v>
      </c>
      <c r="E708" s="473" t="s">
        <v>1045</v>
      </c>
      <c r="F708" s="473" t="s">
        <v>1171</v>
      </c>
      <c r="G708" s="473" t="s">
        <v>1172</v>
      </c>
      <c r="H708" s="477">
        <v>4</v>
      </c>
      <c r="I708" s="477">
        <v>1152</v>
      </c>
      <c r="J708" s="473"/>
      <c r="K708" s="473">
        <v>288</v>
      </c>
      <c r="L708" s="477"/>
      <c r="M708" s="477"/>
      <c r="N708" s="473"/>
      <c r="O708" s="473"/>
      <c r="P708" s="477"/>
      <c r="Q708" s="477"/>
      <c r="R708" s="565"/>
      <c r="S708" s="478"/>
    </row>
    <row r="709" spans="1:19" ht="14.4" customHeight="1" x14ac:dyDescent="0.3">
      <c r="A709" s="472" t="s">
        <v>1043</v>
      </c>
      <c r="B709" s="473" t="s">
        <v>1044</v>
      </c>
      <c r="C709" s="473" t="s">
        <v>427</v>
      </c>
      <c r="D709" s="473" t="s">
        <v>1040</v>
      </c>
      <c r="E709" s="473" t="s">
        <v>1045</v>
      </c>
      <c r="F709" s="473" t="s">
        <v>1176</v>
      </c>
      <c r="G709" s="473" t="s">
        <v>1177</v>
      </c>
      <c r="H709" s="477">
        <v>8</v>
      </c>
      <c r="I709" s="477">
        <v>856</v>
      </c>
      <c r="J709" s="473"/>
      <c r="K709" s="473">
        <v>107</v>
      </c>
      <c r="L709" s="477"/>
      <c r="M709" s="477"/>
      <c r="N709" s="473"/>
      <c r="O709" s="473"/>
      <c r="P709" s="477"/>
      <c r="Q709" s="477"/>
      <c r="R709" s="565"/>
      <c r="S709" s="478"/>
    </row>
    <row r="710" spans="1:19" ht="14.4" customHeight="1" x14ac:dyDescent="0.3">
      <c r="A710" s="472" t="s">
        <v>1043</v>
      </c>
      <c r="B710" s="473" t="s">
        <v>1044</v>
      </c>
      <c r="C710" s="473" t="s">
        <v>427</v>
      </c>
      <c r="D710" s="473" t="s">
        <v>1040</v>
      </c>
      <c r="E710" s="473" t="s">
        <v>1045</v>
      </c>
      <c r="F710" s="473" t="s">
        <v>1178</v>
      </c>
      <c r="G710" s="473" t="s">
        <v>1179</v>
      </c>
      <c r="H710" s="477">
        <v>2</v>
      </c>
      <c r="I710" s="477">
        <v>628</v>
      </c>
      <c r="J710" s="473"/>
      <c r="K710" s="473">
        <v>314</v>
      </c>
      <c r="L710" s="477"/>
      <c r="M710" s="477"/>
      <c r="N710" s="473"/>
      <c r="O710" s="473"/>
      <c r="P710" s="477"/>
      <c r="Q710" s="477"/>
      <c r="R710" s="565"/>
      <c r="S710" s="478"/>
    </row>
    <row r="711" spans="1:19" ht="14.4" customHeight="1" x14ac:dyDescent="0.3">
      <c r="A711" s="472" t="s">
        <v>1043</v>
      </c>
      <c r="B711" s="473" t="s">
        <v>1044</v>
      </c>
      <c r="C711" s="473" t="s">
        <v>427</v>
      </c>
      <c r="D711" s="473" t="s">
        <v>1040</v>
      </c>
      <c r="E711" s="473" t="s">
        <v>1045</v>
      </c>
      <c r="F711" s="473" t="s">
        <v>1178</v>
      </c>
      <c r="G711" s="473" t="s">
        <v>1180</v>
      </c>
      <c r="H711" s="477">
        <v>1</v>
      </c>
      <c r="I711" s="477">
        <v>314</v>
      </c>
      <c r="J711" s="473"/>
      <c r="K711" s="473">
        <v>314</v>
      </c>
      <c r="L711" s="477"/>
      <c r="M711" s="477"/>
      <c r="N711" s="473"/>
      <c r="O711" s="473"/>
      <c r="P711" s="477"/>
      <c r="Q711" s="477"/>
      <c r="R711" s="565"/>
      <c r="S711" s="478"/>
    </row>
    <row r="712" spans="1:19" ht="14.4" customHeight="1" x14ac:dyDescent="0.3">
      <c r="A712" s="472" t="s">
        <v>1043</v>
      </c>
      <c r="B712" s="473" t="s">
        <v>1044</v>
      </c>
      <c r="C712" s="473" t="s">
        <v>427</v>
      </c>
      <c r="D712" s="473" t="s">
        <v>1040</v>
      </c>
      <c r="E712" s="473" t="s">
        <v>1045</v>
      </c>
      <c r="F712" s="473" t="s">
        <v>1181</v>
      </c>
      <c r="G712" s="473" t="s">
        <v>1183</v>
      </c>
      <c r="H712" s="477">
        <v>3</v>
      </c>
      <c r="I712" s="477">
        <v>0</v>
      </c>
      <c r="J712" s="473"/>
      <c r="K712" s="473">
        <v>0</v>
      </c>
      <c r="L712" s="477"/>
      <c r="M712" s="477"/>
      <c r="N712" s="473"/>
      <c r="O712" s="473"/>
      <c r="P712" s="477"/>
      <c r="Q712" s="477"/>
      <c r="R712" s="565"/>
      <c r="S712" s="478"/>
    </row>
    <row r="713" spans="1:19" ht="14.4" customHeight="1" x14ac:dyDescent="0.3">
      <c r="A713" s="472" t="s">
        <v>1043</v>
      </c>
      <c r="B713" s="473" t="s">
        <v>1044</v>
      </c>
      <c r="C713" s="473" t="s">
        <v>427</v>
      </c>
      <c r="D713" s="473" t="s">
        <v>1040</v>
      </c>
      <c r="E713" s="473" t="s">
        <v>1045</v>
      </c>
      <c r="F713" s="473" t="s">
        <v>1187</v>
      </c>
      <c r="G713" s="473" t="s">
        <v>1188</v>
      </c>
      <c r="H713" s="477"/>
      <c r="I713" s="477"/>
      <c r="J713" s="473"/>
      <c r="K713" s="473"/>
      <c r="L713" s="477"/>
      <c r="M713" s="477"/>
      <c r="N713" s="473"/>
      <c r="O713" s="473"/>
      <c r="P713" s="477">
        <v>6</v>
      </c>
      <c r="Q713" s="477">
        <v>28674</v>
      </c>
      <c r="R713" s="565"/>
      <c r="S713" s="478">
        <v>4779</v>
      </c>
    </row>
    <row r="714" spans="1:19" ht="14.4" customHeight="1" x14ac:dyDescent="0.3">
      <c r="A714" s="472" t="s">
        <v>1043</v>
      </c>
      <c r="B714" s="473" t="s">
        <v>1044</v>
      </c>
      <c r="C714" s="473" t="s">
        <v>427</v>
      </c>
      <c r="D714" s="473" t="s">
        <v>1041</v>
      </c>
      <c r="E714" s="473" t="s">
        <v>1045</v>
      </c>
      <c r="F714" s="473" t="s">
        <v>1050</v>
      </c>
      <c r="G714" s="473" t="s">
        <v>1051</v>
      </c>
      <c r="H714" s="477">
        <v>778</v>
      </c>
      <c r="I714" s="477">
        <v>45124</v>
      </c>
      <c r="J714" s="473">
        <v>77.8</v>
      </c>
      <c r="K714" s="473">
        <v>58</v>
      </c>
      <c r="L714" s="477">
        <v>10</v>
      </c>
      <c r="M714" s="477">
        <v>580</v>
      </c>
      <c r="N714" s="473">
        <v>1</v>
      </c>
      <c r="O714" s="473">
        <v>58</v>
      </c>
      <c r="P714" s="477"/>
      <c r="Q714" s="477"/>
      <c r="R714" s="565"/>
      <c r="S714" s="478"/>
    </row>
    <row r="715" spans="1:19" ht="14.4" customHeight="1" x14ac:dyDescent="0.3">
      <c r="A715" s="472" t="s">
        <v>1043</v>
      </c>
      <c r="B715" s="473" t="s">
        <v>1044</v>
      </c>
      <c r="C715" s="473" t="s">
        <v>427</v>
      </c>
      <c r="D715" s="473" t="s">
        <v>1041</v>
      </c>
      <c r="E715" s="473" t="s">
        <v>1045</v>
      </c>
      <c r="F715" s="473" t="s">
        <v>1052</v>
      </c>
      <c r="G715" s="473" t="s">
        <v>1053</v>
      </c>
      <c r="H715" s="477">
        <v>42</v>
      </c>
      <c r="I715" s="477">
        <v>5502</v>
      </c>
      <c r="J715" s="473"/>
      <c r="K715" s="473">
        <v>131</v>
      </c>
      <c r="L715" s="477"/>
      <c r="M715" s="477"/>
      <c r="N715" s="473"/>
      <c r="O715" s="473"/>
      <c r="P715" s="477"/>
      <c r="Q715" s="477"/>
      <c r="R715" s="565"/>
      <c r="S715" s="478"/>
    </row>
    <row r="716" spans="1:19" ht="14.4" customHeight="1" x14ac:dyDescent="0.3">
      <c r="A716" s="472" t="s">
        <v>1043</v>
      </c>
      <c r="B716" s="473" t="s">
        <v>1044</v>
      </c>
      <c r="C716" s="473" t="s">
        <v>427</v>
      </c>
      <c r="D716" s="473" t="s">
        <v>1041</v>
      </c>
      <c r="E716" s="473" t="s">
        <v>1045</v>
      </c>
      <c r="F716" s="473" t="s">
        <v>1056</v>
      </c>
      <c r="G716" s="473" t="s">
        <v>1057</v>
      </c>
      <c r="H716" s="477">
        <v>1</v>
      </c>
      <c r="I716" s="477">
        <v>407</v>
      </c>
      <c r="J716" s="473"/>
      <c r="K716" s="473">
        <v>407</v>
      </c>
      <c r="L716" s="477"/>
      <c r="M716" s="477"/>
      <c r="N716" s="473"/>
      <c r="O716" s="473"/>
      <c r="P716" s="477"/>
      <c r="Q716" s="477"/>
      <c r="R716" s="565"/>
      <c r="S716" s="478"/>
    </row>
    <row r="717" spans="1:19" ht="14.4" customHeight="1" x14ac:dyDescent="0.3">
      <c r="A717" s="472" t="s">
        <v>1043</v>
      </c>
      <c r="B717" s="473" t="s">
        <v>1044</v>
      </c>
      <c r="C717" s="473" t="s">
        <v>427</v>
      </c>
      <c r="D717" s="473" t="s">
        <v>1041</v>
      </c>
      <c r="E717" s="473" t="s">
        <v>1045</v>
      </c>
      <c r="F717" s="473" t="s">
        <v>1058</v>
      </c>
      <c r="G717" s="473" t="s">
        <v>1059</v>
      </c>
      <c r="H717" s="477">
        <v>91</v>
      </c>
      <c r="I717" s="477">
        <v>16289</v>
      </c>
      <c r="J717" s="473">
        <v>90.49444444444444</v>
      </c>
      <c r="K717" s="473">
        <v>179</v>
      </c>
      <c r="L717" s="477">
        <v>1</v>
      </c>
      <c r="M717" s="477">
        <v>180</v>
      </c>
      <c r="N717" s="473">
        <v>1</v>
      </c>
      <c r="O717" s="473">
        <v>180</v>
      </c>
      <c r="P717" s="477"/>
      <c r="Q717" s="477"/>
      <c r="R717" s="565"/>
      <c r="S717" s="478"/>
    </row>
    <row r="718" spans="1:19" ht="14.4" customHeight="1" x14ac:dyDescent="0.3">
      <c r="A718" s="472" t="s">
        <v>1043</v>
      </c>
      <c r="B718" s="473" t="s">
        <v>1044</v>
      </c>
      <c r="C718" s="473" t="s">
        <v>427</v>
      </c>
      <c r="D718" s="473" t="s">
        <v>1041</v>
      </c>
      <c r="E718" s="473" t="s">
        <v>1045</v>
      </c>
      <c r="F718" s="473" t="s">
        <v>1062</v>
      </c>
      <c r="G718" s="473" t="s">
        <v>1063</v>
      </c>
      <c r="H718" s="477">
        <v>6</v>
      </c>
      <c r="I718" s="477">
        <v>2010</v>
      </c>
      <c r="J718" s="473"/>
      <c r="K718" s="473">
        <v>335</v>
      </c>
      <c r="L718" s="477"/>
      <c r="M718" s="477"/>
      <c r="N718" s="473"/>
      <c r="O718" s="473"/>
      <c r="P718" s="477"/>
      <c r="Q718" s="477"/>
      <c r="R718" s="565"/>
      <c r="S718" s="478"/>
    </row>
    <row r="719" spans="1:19" ht="14.4" customHeight="1" x14ac:dyDescent="0.3">
      <c r="A719" s="472" t="s">
        <v>1043</v>
      </c>
      <c r="B719" s="473" t="s">
        <v>1044</v>
      </c>
      <c r="C719" s="473" t="s">
        <v>427</v>
      </c>
      <c r="D719" s="473" t="s">
        <v>1041</v>
      </c>
      <c r="E719" s="473" t="s">
        <v>1045</v>
      </c>
      <c r="F719" s="473" t="s">
        <v>1066</v>
      </c>
      <c r="G719" s="473" t="s">
        <v>1067</v>
      </c>
      <c r="H719" s="477">
        <v>80</v>
      </c>
      <c r="I719" s="477">
        <v>27920</v>
      </c>
      <c r="J719" s="473"/>
      <c r="K719" s="473">
        <v>349</v>
      </c>
      <c r="L719" s="477"/>
      <c r="M719" s="477"/>
      <c r="N719" s="473"/>
      <c r="O719" s="473"/>
      <c r="P719" s="477"/>
      <c r="Q719" s="477"/>
      <c r="R719" s="565"/>
      <c r="S719" s="478"/>
    </row>
    <row r="720" spans="1:19" ht="14.4" customHeight="1" x14ac:dyDescent="0.3">
      <c r="A720" s="472" t="s">
        <v>1043</v>
      </c>
      <c r="B720" s="473" t="s">
        <v>1044</v>
      </c>
      <c r="C720" s="473" t="s">
        <v>427</v>
      </c>
      <c r="D720" s="473" t="s">
        <v>1041</v>
      </c>
      <c r="E720" s="473" t="s">
        <v>1045</v>
      </c>
      <c r="F720" s="473" t="s">
        <v>1066</v>
      </c>
      <c r="G720" s="473" t="s">
        <v>1068</v>
      </c>
      <c r="H720" s="477">
        <v>36</v>
      </c>
      <c r="I720" s="477">
        <v>12564</v>
      </c>
      <c r="J720" s="473">
        <v>4.5</v>
      </c>
      <c r="K720" s="473">
        <v>349</v>
      </c>
      <c r="L720" s="477">
        <v>8</v>
      </c>
      <c r="M720" s="477">
        <v>2792</v>
      </c>
      <c r="N720" s="473">
        <v>1</v>
      </c>
      <c r="O720" s="473">
        <v>349</v>
      </c>
      <c r="P720" s="477"/>
      <c r="Q720" s="477"/>
      <c r="R720" s="565"/>
      <c r="S720" s="478"/>
    </row>
    <row r="721" spans="1:19" ht="14.4" customHeight="1" x14ac:dyDescent="0.3">
      <c r="A721" s="472" t="s">
        <v>1043</v>
      </c>
      <c r="B721" s="473" t="s">
        <v>1044</v>
      </c>
      <c r="C721" s="473" t="s">
        <v>427</v>
      </c>
      <c r="D721" s="473" t="s">
        <v>1041</v>
      </c>
      <c r="E721" s="473" t="s">
        <v>1045</v>
      </c>
      <c r="F721" s="473" t="s">
        <v>1076</v>
      </c>
      <c r="G721" s="473" t="s">
        <v>1077</v>
      </c>
      <c r="H721" s="477">
        <v>1</v>
      </c>
      <c r="I721" s="477">
        <v>117</v>
      </c>
      <c r="J721" s="473"/>
      <c r="K721" s="473">
        <v>117</v>
      </c>
      <c r="L721" s="477"/>
      <c r="M721" s="477"/>
      <c r="N721" s="473"/>
      <c r="O721" s="473"/>
      <c r="P721" s="477"/>
      <c r="Q721" s="477"/>
      <c r="R721" s="565"/>
      <c r="S721" s="478"/>
    </row>
    <row r="722" spans="1:19" ht="14.4" customHeight="1" x14ac:dyDescent="0.3">
      <c r="A722" s="472" t="s">
        <v>1043</v>
      </c>
      <c r="B722" s="473" t="s">
        <v>1044</v>
      </c>
      <c r="C722" s="473" t="s">
        <v>427</v>
      </c>
      <c r="D722" s="473" t="s">
        <v>1041</v>
      </c>
      <c r="E722" s="473" t="s">
        <v>1045</v>
      </c>
      <c r="F722" s="473" t="s">
        <v>1086</v>
      </c>
      <c r="G722" s="473" t="s">
        <v>1088</v>
      </c>
      <c r="H722" s="477">
        <v>1</v>
      </c>
      <c r="I722" s="477">
        <v>38</v>
      </c>
      <c r="J722" s="473"/>
      <c r="K722" s="473">
        <v>38</v>
      </c>
      <c r="L722" s="477"/>
      <c r="M722" s="477"/>
      <c r="N722" s="473"/>
      <c r="O722" s="473"/>
      <c r="P722" s="477"/>
      <c r="Q722" s="477"/>
      <c r="R722" s="565"/>
      <c r="S722" s="478"/>
    </row>
    <row r="723" spans="1:19" ht="14.4" customHeight="1" x14ac:dyDescent="0.3">
      <c r="A723" s="472" t="s">
        <v>1043</v>
      </c>
      <c r="B723" s="473" t="s">
        <v>1044</v>
      </c>
      <c r="C723" s="473" t="s">
        <v>427</v>
      </c>
      <c r="D723" s="473" t="s">
        <v>1041</v>
      </c>
      <c r="E723" s="473" t="s">
        <v>1045</v>
      </c>
      <c r="F723" s="473" t="s">
        <v>1096</v>
      </c>
      <c r="G723" s="473" t="s">
        <v>1097</v>
      </c>
      <c r="H723" s="477">
        <v>273</v>
      </c>
      <c r="I723" s="477">
        <v>82992</v>
      </c>
      <c r="J723" s="473">
        <v>90.70163934426229</v>
      </c>
      <c r="K723" s="473">
        <v>304</v>
      </c>
      <c r="L723" s="477">
        <v>3</v>
      </c>
      <c r="M723" s="477">
        <v>915</v>
      </c>
      <c r="N723" s="473">
        <v>1</v>
      </c>
      <c r="O723" s="473">
        <v>305</v>
      </c>
      <c r="P723" s="477"/>
      <c r="Q723" s="477"/>
      <c r="R723" s="565"/>
      <c r="S723" s="478"/>
    </row>
    <row r="724" spans="1:19" ht="14.4" customHeight="1" x14ac:dyDescent="0.3">
      <c r="A724" s="472" t="s">
        <v>1043</v>
      </c>
      <c r="B724" s="473" t="s">
        <v>1044</v>
      </c>
      <c r="C724" s="473" t="s">
        <v>427</v>
      </c>
      <c r="D724" s="473" t="s">
        <v>1041</v>
      </c>
      <c r="E724" s="473" t="s">
        <v>1045</v>
      </c>
      <c r="F724" s="473" t="s">
        <v>1101</v>
      </c>
      <c r="G724" s="473" t="s">
        <v>1102</v>
      </c>
      <c r="H724" s="477">
        <v>409</v>
      </c>
      <c r="I724" s="477">
        <v>202046</v>
      </c>
      <c r="J724" s="473">
        <v>51.125</v>
      </c>
      <c r="K724" s="473">
        <v>494</v>
      </c>
      <c r="L724" s="477">
        <v>8</v>
      </c>
      <c r="M724" s="477">
        <v>3952</v>
      </c>
      <c r="N724" s="473">
        <v>1</v>
      </c>
      <c r="O724" s="473">
        <v>494</v>
      </c>
      <c r="P724" s="477"/>
      <c r="Q724" s="477"/>
      <c r="R724" s="565"/>
      <c r="S724" s="478"/>
    </row>
    <row r="725" spans="1:19" ht="14.4" customHeight="1" x14ac:dyDescent="0.3">
      <c r="A725" s="472" t="s">
        <v>1043</v>
      </c>
      <c r="B725" s="473" t="s">
        <v>1044</v>
      </c>
      <c r="C725" s="473" t="s">
        <v>427</v>
      </c>
      <c r="D725" s="473" t="s">
        <v>1041</v>
      </c>
      <c r="E725" s="473" t="s">
        <v>1045</v>
      </c>
      <c r="F725" s="473" t="s">
        <v>1105</v>
      </c>
      <c r="G725" s="473" t="s">
        <v>1106</v>
      </c>
      <c r="H725" s="477">
        <v>576</v>
      </c>
      <c r="I725" s="477">
        <v>213120</v>
      </c>
      <c r="J725" s="473">
        <v>72</v>
      </c>
      <c r="K725" s="473">
        <v>370</v>
      </c>
      <c r="L725" s="477">
        <v>8</v>
      </c>
      <c r="M725" s="477">
        <v>2960</v>
      </c>
      <c r="N725" s="473">
        <v>1</v>
      </c>
      <c r="O725" s="473">
        <v>370</v>
      </c>
      <c r="P725" s="477"/>
      <c r="Q725" s="477"/>
      <c r="R725" s="565"/>
      <c r="S725" s="478"/>
    </row>
    <row r="726" spans="1:19" ht="14.4" customHeight="1" x14ac:dyDescent="0.3">
      <c r="A726" s="472" t="s">
        <v>1043</v>
      </c>
      <c r="B726" s="473" t="s">
        <v>1044</v>
      </c>
      <c r="C726" s="473" t="s">
        <v>427</v>
      </c>
      <c r="D726" s="473" t="s">
        <v>1041</v>
      </c>
      <c r="E726" s="473" t="s">
        <v>1045</v>
      </c>
      <c r="F726" s="473" t="s">
        <v>1114</v>
      </c>
      <c r="G726" s="473" t="s">
        <v>1115</v>
      </c>
      <c r="H726" s="477">
        <v>90</v>
      </c>
      <c r="I726" s="477">
        <v>9990</v>
      </c>
      <c r="J726" s="473">
        <v>90</v>
      </c>
      <c r="K726" s="473">
        <v>111</v>
      </c>
      <c r="L726" s="477">
        <v>1</v>
      </c>
      <c r="M726" s="477">
        <v>111</v>
      </c>
      <c r="N726" s="473">
        <v>1</v>
      </c>
      <c r="O726" s="473">
        <v>111</v>
      </c>
      <c r="P726" s="477"/>
      <c r="Q726" s="477"/>
      <c r="R726" s="565"/>
      <c r="S726" s="478"/>
    </row>
    <row r="727" spans="1:19" ht="14.4" customHeight="1" x14ac:dyDescent="0.3">
      <c r="A727" s="472" t="s">
        <v>1043</v>
      </c>
      <c r="B727" s="473" t="s">
        <v>1044</v>
      </c>
      <c r="C727" s="473" t="s">
        <v>427</v>
      </c>
      <c r="D727" s="473" t="s">
        <v>1041</v>
      </c>
      <c r="E727" s="473" t="s">
        <v>1045</v>
      </c>
      <c r="F727" s="473" t="s">
        <v>1116</v>
      </c>
      <c r="G727" s="473" t="s">
        <v>1117</v>
      </c>
      <c r="H727" s="477">
        <v>28</v>
      </c>
      <c r="I727" s="477">
        <v>3500</v>
      </c>
      <c r="J727" s="473"/>
      <c r="K727" s="473">
        <v>125</v>
      </c>
      <c r="L727" s="477"/>
      <c r="M727" s="477"/>
      <c r="N727" s="473"/>
      <c r="O727" s="473"/>
      <c r="P727" s="477"/>
      <c r="Q727" s="477"/>
      <c r="R727" s="565"/>
      <c r="S727" s="478"/>
    </row>
    <row r="728" spans="1:19" ht="14.4" customHeight="1" x14ac:dyDescent="0.3">
      <c r="A728" s="472" t="s">
        <v>1043</v>
      </c>
      <c r="B728" s="473" t="s">
        <v>1044</v>
      </c>
      <c r="C728" s="473" t="s">
        <v>427</v>
      </c>
      <c r="D728" s="473" t="s">
        <v>1041</v>
      </c>
      <c r="E728" s="473" t="s">
        <v>1045</v>
      </c>
      <c r="F728" s="473" t="s">
        <v>1116</v>
      </c>
      <c r="G728" s="473" t="s">
        <v>1118</v>
      </c>
      <c r="H728" s="477">
        <v>40</v>
      </c>
      <c r="I728" s="477">
        <v>5000</v>
      </c>
      <c r="J728" s="473"/>
      <c r="K728" s="473">
        <v>125</v>
      </c>
      <c r="L728" s="477"/>
      <c r="M728" s="477"/>
      <c r="N728" s="473"/>
      <c r="O728" s="473"/>
      <c r="P728" s="477"/>
      <c r="Q728" s="477"/>
      <c r="R728" s="565"/>
      <c r="S728" s="478"/>
    </row>
    <row r="729" spans="1:19" ht="14.4" customHeight="1" x14ac:dyDescent="0.3">
      <c r="A729" s="472" t="s">
        <v>1043</v>
      </c>
      <c r="B729" s="473" t="s">
        <v>1044</v>
      </c>
      <c r="C729" s="473" t="s">
        <v>427</v>
      </c>
      <c r="D729" s="473" t="s">
        <v>1041</v>
      </c>
      <c r="E729" s="473" t="s">
        <v>1045</v>
      </c>
      <c r="F729" s="473" t="s">
        <v>1119</v>
      </c>
      <c r="G729" s="473" t="s">
        <v>1120</v>
      </c>
      <c r="H729" s="477">
        <v>1</v>
      </c>
      <c r="I729" s="477">
        <v>495</v>
      </c>
      <c r="J729" s="473"/>
      <c r="K729" s="473">
        <v>495</v>
      </c>
      <c r="L729" s="477"/>
      <c r="M729" s="477"/>
      <c r="N729" s="473"/>
      <c r="O729" s="473"/>
      <c r="P729" s="477"/>
      <c r="Q729" s="477"/>
      <c r="R729" s="565"/>
      <c r="S729" s="478"/>
    </row>
    <row r="730" spans="1:19" ht="14.4" customHeight="1" x14ac:dyDescent="0.3">
      <c r="A730" s="472" t="s">
        <v>1043</v>
      </c>
      <c r="B730" s="473" t="s">
        <v>1044</v>
      </c>
      <c r="C730" s="473" t="s">
        <v>427</v>
      </c>
      <c r="D730" s="473" t="s">
        <v>1041</v>
      </c>
      <c r="E730" s="473" t="s">
        <v>1045</v>
      </c>
      <c r="F730" s="473" t="s">
        <v>1123</v>
      </c>
      <c r="G730" s="473" t="s">
        <v>1124</v>
      </c>
      <c r="H730" s="477">
        <v>93</v>
      </c>
      <c r="I730" s="477">
        <v>42408</v>
      </c>
      <c r="J730" s="473">
        <v>93</v>
      </c>
      <c r="K730" s="473">
        <v>456</v>
      </c>
      <c r="L730" s="477">
        <v>1</v>
      </c>
      <c r="M730" s="477">
        <v>456</v>
      </c>
      <c r="N730" s="473">
        <v>1</v>
      </c>
      <c r="O730" s="473">
        <v>456</v>
      </c>
      <c r="P730" s="477"/>
      <c r="Q730" s="477"/>
      <c r="R730" s="565"/>
      <c r="S730" s="478"/>
    </row>
    <row r="731" spans="1:19" ht="14.4" customHeight="1" x14ac:dyDescent="0.3">
      <c r="A731" s="472" t="s">
        <v>1043</v>
      </c>
      <c r="B731" s="473" t="s">
        <v>1044</v>
      </c>
      <c r="C731" s="473" t="s">
        <v>427</v>
      </c>
      <c r="D731" s="473" t="s">
        <v>1041</v>
      </c>
      <c r="E731" s="473" t="s">
        <v>1045</v>
      </c>
      <c r="F731" s="473" t="s">
        <v>1125</v>
      </c>
      <c r="G731" s="473" t="s">
        <v>1126</v>
      </c>
      <c r="H731" s="477">
        <v>942</v>
      </c>
      <c r="I731" s="477">
        <v>54636</v>
      </c>
      <c r="J731" s="473">
        <v>67.285714285714292</v>
      </c>
      <c r="K731" s="473">
        <v>58</v>
      </c>
      <c r="L731" s="477">
        <v>14</v>
      </c>
      <c r="M731" s="477">
        <v>812</v>
      </c>
      <c r="N731" s="473">
        <v>1</v>
      </c>
      <c r="O731" s="473">
        <v>58</v>
      </c>
      <c r="P731" s="477"/>
      <c r="Q731" s="477"/>
      <c r="R731" s="565"/>
      <c r="S731" s="478"/>
    </row>
    <row r="732" spans="1:19" ht="14.4" customHeight="1" x14ac:dyDescent="0.3">
      <c r="A732" s="472" t="s">
        <v>1043</v>
      </c>
      <c r="B732" s="473" t="s">
        <v>1044</v>
      </c>
      <c r="C732" s="473" t="s">
        <v>427</v>
      </c>
      <c r="D732" s="473" t="s">
        <v>1041</v>
      </c>
      <c r="E732" s="473" t="s">
        <v>1045</v>
      </c>
      <c r="F732" s="473" t="s">
        <v>1127</v>
      </c>
      <c r="G732" s="473" t="s">
        <v>1128</v>
      </c>
      <c r="H732" s="477">
        <v>4</v>
      </c>
      <c r="I732" s="477">
        <v>8692</v>
      </c>
      <c r="J732" s="473">
        <v>4</v>
      </c>
      <c r="K732" s="473">
        <v>2173</v>
      </c>
      <c r="L732" s="477">
        <v>1</v>
      </c>
      <c r="M732" s="477">
        <v>2173</v>
      </c>
      <c r="N732" s="473">
        <v>1</v>
      </c>
      <c r="O732" s="473">
        <v>2173</v>
      </c>
      <c r="P732" s="477"/>
      <c r="Q732" s="477"/>
      <c r="R732" s="565"/>
      <c r="S732" s="478"/>
    </row>
    <row r="733" spans="1:19" ht="14.4" customHeight="1" x14ac:dyDescent="0.3">
      <c r="A733" s="472" t="s">
        <v>1043</v>
      </c>
      <c r="B733" s="473" t="s">
        <v>1044</v>
      </c>
      <c r="C733" s="473" t="s">
        <v>427</v>
      </c>
      <c r="D733" s="473" t="s">
        <v>1041</v>
      </c>
      <c r="E733" s="473" t="s">
        <v>1045</v>
      </c>
      <c r="F733" s="473" t="s">
        <v>1134</v>
      </c>
      <c r="G733" s="473" t="s">
        <v>1135</v>
      </c>
      <c r="H733" s="477">
        <v>504</v>
      </c>
      <c r="I733" s="477">
        <v>88200</v>
      </c>
      <c r="J733" s="473">
        <v>250.56818181818181</v>
      </c>
      <c r="K733" s="473">
        <v>175</v>
      </c>
      <c r="L733" s="477">
        <v>2</v>
      </c>
      <c r="M733" s="477">
        <v>352</v>
      </c>
      <c r="N733" s="473">
        <v>1</v>
      </c>
      <c r="O733" s="473">
        <v>176</v>
      </c>
      <c r="P733" s="477"/>
      <c r="Q733" s="477"/>
      <c r="R733" s="565"/>
      <c r="S733" s="478"/>
    </row>
    <row r="734" spans="1:19" ht="14.4" customHeight="1" x14ac:dyDescent="0.3">
      <c r="A734" s="472" t="s">
        <v>1043</v>
      </c>
      <c r="B734" s="473" t="s">
        <v>1044</v>
      </c>
      <c r="C734" s="473" t="s">
        <v>427</v>
      </c>
      <c r="D734" s="473" t="s">
        <v>1041</v>
      </c>
      <c r="E734" s="473" t="s">
        <v>1045</v>
      </c>
      <c r="F734" s="473" t="s">
        <v>1141</v>
      </c>
      <c r="G734" s="473" t="s">
        <v>1142</v>
      </c>
      <c r="H734" s="477">
        <v>3</v>
      </c>
      <c r="I734" s="477">
        <v>507</v>
      </c>
      <c r="J734" s="473"/>
      <c r="K734" s="473">
        <v>169</v>
      </c>
      <c r="L734" s="477"/>
      <c r="M734" s="477"/>
      <c r="N734" s="473"/>
      <c r="O734" s="473"/>
      <c r="P734" s="477"/>
      <c r="Q734" s="477"/>
      <c r="R734" s="565"/>
      <c r="S734" s="478"/>
    </row>
    <row r="735" spans="1:19" ht="14.4" customHeight="1" x14ac:dyDescent="0.3">
      <c r="A735" s="472" t="s">
        <v>1043</v>
      </c>
      <c r="B735" s="473" t="s">
        <v>1044</v>
      </c>
      <c r="C735" s="473" t="s">
        <v>427</v>
      </c>
      <c r="D735" s="473" t="s">
        <v>1041</v>
      </c>
      <c r="E735" s="473" t="s">
        <v>1045</v>
      </c>
      <c r="F735" s="473" t="s">
        <v>1156</v>
      </c>
      <c r="G735" s="473" t="s">
        <v>1157</v>
      </c>
      <c r="H735" s="477">
        <v>12</v>
      </c>
      <c r="I735" s="477">
        <v>25560</v>
      </c>
      <c r="J735" s="473"/>
      <c r="K735" s="473">
        <v>2130</v>
      </c>
      <c r="L735" s="477"/>
      <c r="M735" s="477"/>
      <c r="N735" s="473"/>
      <c r="O735" s="473"/>
      <c r="P735" s="477"/>
      <c r="Q735" s="477"/>
      <c r="R735" s="565"/>
      <c r="S735" s="478"/>
    </row>
    <row r="736" spans="1:19" ht="14.4" customHeight="1" x14ac:dyDescent="0.3">
      <c r="A736" s="472" t="s">
        <v>1043</v>
      </c>
      <c r="B736" s="473" t="s">
        <v>1044</v>
      </c>
      <c r="C736" s="473" t="s">
        <v>427</v>
      </c>
      <c r="D736" s="473" t="s">
        <v>1041</v>
      </c>
      <c r="E736" s="473" t="s">
        <v>1045</v>
      </c>
      <c r="F736" s="473" t="s">
        <v>1156</v>
      </c>
      <c r="G736" s="473" t="s">
        <v>1158</v>
      </c>
      <c r="H736" s="477">
        <v>6</v>
      </c>
      <c r="I736" s="477">
        <v>12780</v>
      </c>
      <c r="J736" s="473">
        <v>1.1994368840919756</v>
      </c>
      <c r="K736" s="473">
        <v>2130</v>
      </c>
      <c r="L736" s="477">
        <v>5</v>
      </c>
      <c r="M736" s="477">
        <v>10655</v>
      </c>
      <c r="N736" s="473">
        <v>1</v>
      </c>
      <c r="O736" s="473">
        <v>2131</v>
      </c>
      <c r="P736" s="477"/>
      <c r="Q736" s="477"/>
      <c r="R736" s="565"/>
      <c r="S736" s="478"/>
    </row>
    <row r="737" spans="1:19" ht="14.4" customHeight="1" x14ac:dyDescent="0.3">
      <c r="A737" s="472" t="s">
        <v>1043</v>
      </c>
      <c r="B737" s="473" t="s">
        <v>1044</v>
      </c>
      <c r="C737" s="473" t="s">
        <v>427</v>
      </c>
      <c r="D737" s="473" t="s">
        <v>1041</v>
      </c>
      <c r="E737" s="473" t="s">
        <v>1045</v>
      </c>
      <c r="F737" s="473" t="s">
        <v>1159</v>
      </c>
      <c r="G737" s="473" t="s">
        <v>1160</v>
      </c>
      <c r="H737" s="477">
        <v>1</v>
      </c>
      <c r="I737" s="477">
        <v>242</v>
      </c>
      <c r="J737" s="473"/>
      <c r="K737" s="473">
        <v>242</v>
      </c>
      <c r="L737" s="477"/>
      <c r="M737" s="477"/>
      <c r="N737" s="473"/>
      <c r="O737" s="473"/>
      <c r="P737" s="477"/>
      <c r="Q737" s="477"/>
      <c r="R737" s="565"/>
      <c r="S737" s="478"/>
    </row>
    <row r="738" spans="1:19" ht="14.4" customHeight="1" x14ac:dyDescent="0.3">
      <c r="A738" s="472" t="s">
        <v>1043</v>
      </c>
      <c r="B738" s="473" t="s">
        <v>1044</v>
      </c>
      <c r="C738" s="473" t="s">
        <v>427</v>
      </c>
      <c r="D738" s="473" t="s">
        <v>1041</v>
      </c>
      <c r="E738" s="473" t="s">
        <v>1045</v>
      </c>
      <c r="F738" s="473" t="s">
        <v>1161</v>
      </c>
      <c r="G738" s="473" t="s">
        <v>1162</v>
      </c>
      <c r="H738" s="477">
        <v>1</v>
      </c>
      <c r="I738" s="477">
        <v>423</v>
      </c>
      <c r="J738" s="473"/>
      <c r="K738" s="473">
        <v>423</v>
      </c>
      <c r="L738" s="477"/>
      <c r="M738" s="477"/>
      <c r="N738" s="473"/>
      <c r="O738" s="473"/>
      <c r="P738" s="477"/>
      <c r="Q738" s="477"/>
      <c r="R738" s="565"/>
      <c r="S738" s="478"/>
    </row>
    <row r="739" spans="1:19" ht="14.4" customHeight="1" x14ac:dyDescent="0.3">
      <c r="A739" s="472" t="s">
        <v>1043</v>
      </c>
      <c r="B739" s="473" t="s">
        <v>1044</v>
      </c>
      <c r="C739" s="473" t="s">
        <v>427</v>
      </c>
      <c r="D739" s="473" t="s">
        <v>1041</v>
      </c>
      <c r="E739" s="473" t="s">
        <v>1045</v>
      </c>
      <c r="F739" s="473" t="s">
        <v>1166</v>
      </c>
      <c r="G739" s="473" t="s">
        <v>1167</v>
      </c>
      <c r="H739" s="477">
        <v>1</v>
      </c>
      <c r="I739" s="477">
        <v>5216</v>
      </c>
      <c r="J739" s="473"/>
      <c r="K739" s="473">
        <v>5216</v>
      </c>
      <c r="L739" s="477"/>
      <c r="M739" s="477"/>
      <c r="N739" s="473"/>
      <c r="O739" s="473"/>
      <c r="P739" s="477"/>
      <c r="Q739" s="477"/>
      <c r="R739" s="565"/>
      <c r="S739" s="478"/>
    </row>
    <row r="740" spans="1:19" ht="14.4" customHeight="1" x14ac:dyDescent="0.3">
      <c r="A740" s="472" t="s">
        <v>1043</v>
      </c>
      <c r="B740" s="473" t="s">
        <v>1044</v>
      </c>
      <c r="C740" s="473" t="s">
        <v>427</v>
      </c>
      <c r="D740" s="473" t="s">
        <v>1041</v>
      </c>
      <c r="E740" s="473" t="s">
        <v>1045</v>
      </c>
      <c r="F740" s="473" t="s">
        <v>1171</v>
      </c>
      <c r="G740" s="473" t="s">
        <v>1172</v>
      </c>
      <c r="H740" s="477">
        <v>5</v>
      </c>
      <c r="I740" s="477">
        <v>1440</v>
      </c>
      <c r="J740" s="473">
        <v>4.9826989619377162</v>
      </c>
      <c r="K740" s="473">
        <v>288</v>
      </c>
      <c r="L740" s="477">
        <v>1</v>
      </c>
      <c r="M740" s="477">
        <v>289</v>
      </c>
      <c r="N740" s="473">
        <v>1</v>
      </c>
      <c r="O740" s="473">
        <v>289</v>
      </c>
      <c r="P740" s="477"/>
      <c r="Q740" s="477"/>
      <c r="R740" s="565"/>
      <c r="S740" s="478"/>
    </row>
    <row r="741" spans="1:19" ht="14.4" customHeight="1" x14ac:dyDescent="0.3">
      <c r="A741" s="472" t="s">
        <v>1043</v>
      </c>
      <c r="B741" s="473" t="s">
        <v>1044</v>
      </c>
      <c r="C741" s="473" t="s">
        <v>427</v>
      </c>
      <c r="D741" s="473" t="s">
        <v>1041</v>
      </c>
      <c r="E741" s="473" t="s">
        <v>1045</v>
      </c>
      <c r="F741" s="473" t="s">
        <v>1181</v>
      </c>
      <c r="G741" s="473" t="s">
        <v>1182</v>
      </c>
      <c r="H741" s="477"/>
      <c r="I741" s="477"/>
      <c r="J741" s="473"/>
      <c r="K741" s="473"/>
      <c r="L741" s="477">
        <v>1</v>
      </c>
      <c r="M741" s="477">
        <v>0</v>
      </c>
      <c r="N741" s="473"/>
      <c r="O741" s="473">
        <v>0</v>
      </c>
      <c r="P741" s="477"/>
      <c r="Q741" s="477"/>
      <c r="R741" s="565"/>
      <c r="S741" s="478"/>
    </row>
    <row r="742" spans="1:19" ht="14.4" customHeight="1" x14ac:dyDescent="0.3">
      <c r="A742" s="472" t="s">
        <v>1043</v>
      </c>
      <c r="B742" s="473" t="s">
        <v>1044</v>
      </c>
      <c r="C742" s="473" t="s">
        <v>427</v>
      </c>
      <c r="D742" s="473" t="s">
        <v>1041</v>
      </c>
      <c r="E742" s="473" t="s">
        <v>1045</v>
      </c>
      <c r="F742" s="473" t="s">
        <v>1181</v>
      </c>
      <c r="G742" s="473" t="s">
        <v>1183</v>
      </c>
      <c r="H742" s="477">
        <v>2</v>
      </c>
      <c r="I742" s="477">
        <v>0</v>
      </c>
      <c r="J742" s="473"/>
      <c r="K742" s="473">
        <v>0</v>
      </c>
      <c r="L742" s="477"/>
      <c r="M742" s="477"/>
      <c r="N742" s="473"/>
      <c r="O742" s="473"/>
      <c r="P742" s="477"/>
      <c r="Q742" s="477"/>
      <c r="R742" s="565"/>
      <c r="S742" s="478"/>
    </row>
    <row r="743" spans="1:19" ht="14.4" customHeight="1" x14ac:dyDescent="0.3">
      <c r="A743" s="472" t="s">
        <v>1043</v>
      </c>
      <c r="B743" s="473" t="s">
        <v>1044</v>
      </c>
      <c r="C743" s="473" t="s">
        <v>427</v>
      </c>
      <c r="D743" s="473" t="s">
        <v>1041</v>
      </c>
      <c r="E743" s="473" t="s">
        <v>1045</v>
      </c>
      <c r="F743" s="473" t="s">
        <v>1187</v>
      </c>
      <c r="G743" s="473" t="s">
        <v>1188</v>
      </c>
      <c r="H743" s="477"/>
      <c r="I743" s="477"/>
      <c r="J743" s="473"/>
      <c r="K743" s="473"/>
      <c r="L743" s="477"/>
      <c r="M743" s="477"/>
      <c r="N743" s="473"/>
      <c r="O743" s="473"/>
      <c r="P743" s="477">
        <v>3</v>
      </c>
      <c r="Q743" s="477">
        <v>14337</v>
      </c>
      <c r="R743" s="565"/>
      <c r="S743" s="478">
        <v>4779</v>
      </c>
    </row>
    <row r="744" spans="1:19" ht="14.4" customHeight="1" x14ac:dyDescent="0.3">
      <c r="A744" s="472" t="s">
        <v>1043</v>
      </c>
      <c r="B744" s="473" t="s">
        <v>1044</v>
      </c>
      <c r="C744" s="473" t="s">
        <v>427</v>
      </c>
      <c r="D744" s="473" t="s">
        <v>1032</v>
      </c>
      <c r="E744" s="473" t="s">
        <v>1045</v>
      </c>
      <c r="F744" s="473" t="s">
        <v>1145</v>
      </c>
      <c r="G744" s="473"/>
      <c r="H744" s="477"/>
      <c r="I744" s="477"/>
      <c r="J744" s="473"/>
      <c r="K744" s="473"/>
      <c r="L744" s="477">
        <v>53</v>
      </c>
      <c r="M744" s="477">
        <v>53636</v>
      </c>
      <c r="N744" s="473">
        <v>1</v>
      </c>
      <c r="O744" s="473">
        <v>1012</v>
      </c>
      <c r="P744" s="477"/>
      <c r="Q744" s="477"/>
      <c r="R744" s="565"/>
      <c r="S744" s="478"/>
    </row>
    <row r="745" spans="1:19" ht="14.4" customHeight="1" x14ac:dyDescent="0.3">
      <c r="A745" s="472" t="s">
        <v>1043</v>
      </c>
      <c r="B745" s="473" t="s">
        <v>1044</v>
      </c>
      <c r="C745" s="473" t="s">
        <v>427</v>
      </c>
      <c r="D745" s="473" t="s">
        <v>1032</v>
      </c>
      <c r="E745" s="473" t="s">
        <v>1045</v>
      </c>
      <c r="F745" s="473" t="s">
        <v>1187</v>
      </c>
      <c r="G745" s="473" t="s">
        <v>1188</v>
      </c>
      <c r="H745" s="477"/>
      <c r="I745" s="477"/>
      <c r="J745" s="473"/>
      <c r="K745" s="473"/>
      <c r="L745" s="477"/>
      <c r="M745" s="477"/>
      <c r="N745" s="473"/>
      <c r="O745" s="473"/>
      <c r="P745" s="477">
        <v>15</v>
      </c>
      <c r="Q745" s="477">
        <v>71685</v>
      </c>
      <c r="R745" s="565"/>
      <c r="S745" s="478">
        <v>4779</v>
      </c>
    </row>
    <row r="746" spans="1:19" ht="14.4" customHeight="1" x14ac:dyDescent="0.3">
      <c r="A746" s="472" t="s">
        <v>1043</v>
      </c>
      <c r="B746" s="473" t="s">
        <v>1044</v>
      </c>
      <c r="C746" s="473" t="s">
        <v>427</v>
      </c>
      <c r="D746" s="473" t="s">
        <v>1035</v>
      </c>
      <c r="E746" s="473" t="s">
        <v>1045</v>
      </c>
      <c r="F746" s="473" t="s">
        <v>1145</v>
      </c>
      <c r="G746" s="473"/>
      <c r="H746" s="477"/>
      <c r="I746" s="477"/>
      <c r="J746" s="473"/>
      <c r="K746" s="473"/>
      <c r="L746" s="477">
        <v>1</v>
      </c>
      <c r="M746" s="477">
        <v>1012</v>
      </c>
      <c r="N746" s="473">
        <v>1</v>
      </c>
      <c r="O746" s="473">
        <v>1012</v>
      </c>
      <c r="P746" s="477"/>
      <c r="Q746" s="477"/>
      <c r="R746" s="565"/>
      <c r="S746" s="478"/>
    </row>
    <row r="747" spans="1:19" ht="14.4" customHeight="1" x14ac:dyDescent="0.3">
      <c r="A747" s="472" t="s">
        <v>1043</v>
      </c>
      <c r="B747" s="473" t="s">
        <v>1044</v>
      </c>
      <c r="C747" s="473" t="s">
        <v>427</v>
      </c>
      <c r="D747" s="473" t="s">
        <v>1035</v>
      </c>
      <c r="E747" s="473" t="s">
        <v>1045</v>
      </c>
      <c r="F747" s="473" t="s">
        <v>1187</v>
      </c>
      <c r="G747" s="473" t="s">
        <v>1188</v>
      </c>
      <c r="H747" s="477"/>
      <c r="I747" s="477"/>
      <c r="J747" s="473"/>
      <c r="K747" s="473"/>
      <c r="L747" s="477"/>
      <c r="M747" s="477"/>
      <c r="N747" s="473"/>
      <c r="O747" s="473"/>
      <c r="P747" s="477">
        <v>9</v>
      </c>
      <c r="Q747" s="477">
        <v>43011</v>
      </c>
      <c r="R747" s="565"/>
      <c r="S747" s="478">
        <v>4779</v>
      </c>
    </row>
    <row r="748" spans="1:19" ht="14.4" customHeight="1" x14ac:dyDescent="0.3">
      <c r="A748" s="472" t="s">
        <v>1043</v>
      </c>
      <c r="B748" s="473" t="s">
        <v>1044</v>
      </c>
      <c r="C748" s="473" t="s">
        <v>427</v>
      </c>
      <c r="D748" s="473" t="s">
        <v>1037</v>
      </c>
      <c r="E748" s="473" t="s">
        <v>1045</v>
      </c>
      <c r="F748" s="473" t="s">
        <v>1050</v>
      </c>
      <c r="G748" s="473" t="s">
        <v>1051</v>
      </c>
      <c r="H748" s="477">
        <v>66</v>
      </c>
      <c r="I748" s="477">
        <v>3828</v>
      </c>
      <c r="J748" s="473"/>
      <c r="K748" s="473">
        <v>58</v>
      </c>
      <c r="L748" s="477"/>
      <c r="M748" s="477"/>
      <c r="N748" s="473"/>
      <c r="O748" s="473"/>
      <c r="P748" s="477"/>
      <c r="Q748" s="477"/>
      <c r="R748" s="565"/>
      <c r="S748" s="478"/>
    </row>
    <row r="749" spans="1:19" ht="14.4" customHeight="1" x14ac:dyDescent="0.3">
      <c r="A749" s="472" t="s">
        <v>1043</v>
      </c>
      <c r="B749" s="473" t="s">
        <v>1044</v>
      </c>
      <c r="C749" s="473" t="s">
        <v>427</v>
      </c>
      <c r="D749" s="473" t="s">
        <v>1037</v>
      </c>
      <c r="E749" s="473" t="s">
        <v>1045</v>
      </c>
      <c r="F749" s="473" t="s">
        <v>1052</v>
      </c>
      <c r="G749" s="473" t="s">
        <v>1053</v>
      </c>
      <c r="H749" s="477">
        <v>6</v>
      </c>
      <c r="I749" s="477">
        <v>786</v>
      </c>
      <c r="J749" s="473"/>
      <c r="K749" s="473">
        <v>131</v>
      </c>
      <c r="L749" s="477"/>
      <c r="M749" s="477"/>
      <c r="N749" s="473"/>
      <c r="O749" s="473"/>
      <c r="P749" s="477"/>
      <c r="Q749" s="477"/>
      <c r="R749" s="565"/>
      <c r="S749" s="478"/>
    </row>
    <row r="750" spans="1:19" ht="14.4" customHeight="1" x14ac:dyDescent="0.3">
      <c r="A750" s="472" t="s">
        <v>1043</v>
      </c>
      <c r="B750" s="473" t="s">
        <v>1044</v>
      </c>
      <c r="C750" s="473" t="s">
        <v>427</v>
      </c>
      <c r="D750" s="473" t="s">
        <v>1037</v>
      </c>
      <c r="E750" s="473" t="s">
        <v>1045</v>
      </c>
      <c r="F750" s="473" t="s">
        <v>1054</v>
      </c>
      <c r="G750" s="473" t="s">
        <v>1055</v>
      </c>
      <c r="H750" s="477">
        <v>1</v>
      </c>
      <c r="I750" s="477">
        <v>189</v>
      </c>
      <c r="J750" s="473"/>
      <c r="K750" s="473">
        <v>189</v>
      </c>
      <c r="L750" s="477"/>
      <c r="M750" s="477"/>
      <c r="N750" s="473"/>
      <c r="O750" s="473"/>
      <c r="P750" s="477"/>
      <c r="Q750" s="477"/>
      <c r="R750" s="565"/>
      <c r="S750" s="478"/>
    </row>
    <row r="751" spans="1:19" ht="14.4" customHeight="1" x14ac:dyDescent="0.3">
      <c r="A751" s="472" t="s">
        <v>1043</v>
      </c>
      <c r="B751" s="473" t="s">
        <v>1044</v>
      </c>
      <c r="C751" s="473" t="s">
        <v>427</v>
      </c>
      <c r="D751" s="473" t="s">
        <v>1037</v>
      </c>
      <c r="E751" s="473" t="s">
        <v>1045</v>
      </c>
      <c r="F751" s="473" t="s">
        <v>1058</v>
      </c>
      <c r="G751" s="473" t="s">
        <v>1059</v>
      </c>
      <c r="H751" s="477">
        <v>17</v>
      </c>
      <c r="I751" s="477">
        <v>3043</v>
      </c>
      <c r="J751" s="473"/>
      <c r="K751" s="473">
        <v>179</v>
      </c>
      <c r="L751" s="477"/>
      <c r="M751" s="477"/>
      <c r="N751" s="473"/>
      <c r="O751" s="473"/>
      <c r="P751" s="477"/>
      <c r="Q751" s="477"/>
      <c r="R751" s="565"/>
      <c r="S751" s="478"/>
    </row>
    <row r="752" spans="1:19" ht="14.4" customHeight="1" x14ac:dyDescent="0.3">
      <c r="A752" s="472" t="s">
        <v>1043</v>
      </c>
      <c r="B752" s="473" t="s">
        <v>1044</v>
      </c>
      <c r="C752" s="473" t="s">
        <v>427</v>
      </c>
      <c r="D752" s="473" t="s">
        <v>1037</v>
      </c>
      <c r="E752" s="473" t="s">
        <v>1045</v>
      </c>
      <c r="F752" s="473" t="s">
        <v>1062</v>
      </c>
      <c r="G752" s="473" t="s">
        <v>1063</v>
      </c>
      <c r="H752" s="477">
        <v>14</v>
      </c>
      <c r="I752" s="477">
        <v>4690</v>
      </c>
      <c r="J752" s="473"/>
      <c r="K752" s="473">
        <v>335</v>
      </c>
      <c r="L752" s="477"/>
      <c r="M752" s="477"/>
      <c r="N752" s="473"/>
      <c r="O752" s="473"/>
      <c r="P752" s="477"/>
      <c r="Q752" s="477"/>
      <c r="R752" s="565"/>
      <c r="S752" s="478"/>
    </row>
    <row r="753" spans="1:19" ht="14.4" customHeight="1" x14ac:dyDescent="0.3">
      <c r="A753" s="472" t="s">
        <v>1043</v>
      </c>
      <c r="B753" s="473" t="s">
        <v>1044</v>
      </c>
      <c r="C753" s="473" t="s">
        <v>427</v>
      </c>
      <c r="D753" s="473" t="s">
        <v>1037</v>
      </c>
      <c r="E753" s="473" t="s">
        <v>1045</v>
      </c>
      <c r="F753" s="473" t="s">
        <v>1066</v>
      </c>
      <c r="G753" s="473" t="s">
        <v>1067</v>
      </c>
      <c r="H753" s="477">
        <v>9</v>
      </c>
      <c r="I753" s="477">
        <v>3141</v>
      </c>
      <c r="J753" s="473"/>
      <c r="K753" s="473">
        <v>349</v>
      </c>
      <c r="L753" s="477"/>
      <c r="M753" s="477"/>
      <c r="N753" s="473"/>
      <c r="O753" s="473"/>
      <c r="P753" s="477"/>
      <c r="Q753" s="477"/>
      <c r="R753" s="565"/>
      <c r="S753" s="478"/>
    </row>
    <row r="754" spans="1:19" ht="14.4" customHeight="1" x14ac:dyDescent="0.3">
      <c r="A754" s="472" t="s">
        <v>1043</v>
      </c>
      <c r="B754" s="473" t="s">
        <v>1044</v>
      </c>
      <c r="C754" s="473" t="s">
        <v>427</v>
      </c>
      <c r="D754" s="473" t="s">
        <v>1037</v>
      </c>
      <c r="E754" s="473" t="s">
        <v>1045</v>
      </c>
      <c r="F754" s="473" t="s">
        <v>1066</v>
      </c>
      <c r="G754" s="473" t="s">
        <v>1068</v>
      </c>
      <c r="H754" s="477">
        <v>46</v>
      </c>
      <c r="I754" s="477">
        <v>16054</v>
      </c>
      <c r="J754" s="473">
        <v>7.666666666666667</v>
      </c>
      <c r="K754" s="473">
        <v>349</v>
      </c>
      <c r="L754" s="477">
        <v>6</v>
      </c>
      <c r="M754" s="477">
        <v>2094</v>
      </c>
      <c r="N754" s="473">
        <v>1</v>
      </c>
      <c r="O754" s="473">
        <v>349</v>
      </c>
      <c r="P754" s="477"/>
      <c r="Q754" s="477"/>
      <c r="R754" s="565"/>
      <c r="S754" s="478"/>
    </row>
    <row r="755" spans="1:19" ht="14.4" customHeight="1" x14ac:dyDescent="0.3">
      <c r="A755" s="472" t="s">
        <v>1043</v>
      </c>
      <c r="B755" s="473" t="s">
        <v>1044</v>
      </c>
      <c r="C755" s="473" t="s">
        <v>427</v>
      </c>
      <c r="D755" s="473" t="s">
        <v>1037</v>
      </c>
      <c r="E755" s="473" t="s">
        <v>1045</v>
      </c>
      <c r="F755" s="473" t="s">
        <v>1076</v>
      </c>
      <c r="G755" s="473" t="s">
        <v>1077</v>
      </c>
      <c r="H755" s="477">
        <v>1</v>
      </c>
      <c r="I755" s="477">
        <v>117</v>
      </c>
      <c r="J755" s="473"/>
      <c r="K755" s="473">
        <v>117</v>
      </c>
      <c r="L755" s="477"/>
      <c r="M755" s="477"/>
      <c r="N755" s="473"/>
      <c r="O755" s="473"/>
      <c r="P755" s="477"/>
      <c r="Q755" s="477"/>
      <c r="R755" s="565"/>
      <c r="S755" s="478"/>
    </row>
    <row r="756" spans="1:19" ht="14.4" customHeight="1" x14ac:dyDescent="0.3">
      <c r="A756" s="472" t="s">
        <v>1043</v>
      </c>
      <c r="B756" s="473" t="s">
        <v>1044</v>
      </c>
      <c r="C756" s="473" t="s">
        <v>427</v>
      </c>
      <c r="D756" s="473" t="s">
        <v>1037</v>
      </c>
      <c r="E756" s="473" t="s">
        <v>1045</v>
      </c>
      <c r="F756" s="473" t="s">
        <v>1081</v>
      </c>
      <c r="G756" s="473" t="s">
        <v>1082</v>
      </c>
      <c r="H756" s="477">
        <v>35</v>
      </c>
      <c r="I756" s="477">
        <v>1715</v>
      </c>
      <c r="J756" s="473">
        <v>17.5</v>
      </c>
      <c r="K756" s="473">
        <v>49</v>
      </c>
      <c r="L756" s="477">
        <v>2</v>
      </c>
      <c r="M756" s="477">
        <v>98</v>
      </c>
      <c r="N756" s="473">
        <v>1</v>
      </c>
      <c r="O756" s="473">
        <v>49</v>
      </c>
      <c r="P756" s="477"/>
      <c r="Q756" s="477"/>
      <c r="R756" s="565"/>
      <c r="S756" s="478"/>
    </row>
    <row r="757" spans="1:19" ht="14.4" customHeight="1" x14ac:dyDescent="0.3">
      <c r="A757" s="472" t="s">
        <v>1043</v>
      </c>
      <c r="B757" s="473" t="s">
        <v>1044</v>
      </c>
      <c r="C757" s="473" t="s">
        <v>427</v>
      </c>
      <c r="D757" s="473" t="s">
        <v>1037</v>
      </c>
      <c r="E757" s="473" t="s">
        <v>1045</v>
      </c>
      <c r="F757" s="473" t="s">
        <v>1083</v>
      </c>
      <c r="G757" s="473" t="s">
        <v>1084</v>
      </c>
      <c r="H757" s="477">
        <v>9</v>
      </c>
      <c r="I757" s="477">
        <v>3483</v>
      </c>
      <c r="J757" s="473"/>
      <c r="K757" s="473">
        <v>387</v>
      </c>
      <c r="L757" s="477"/>
      <c r="M757" s="477"/>
      <c r="N757" s="473"/>
      <c r="O757" s="473"/>
      <c r="P757" s="477"/>
      <c r="Q757" s="477"/>
      <c r="R757" s="565"/>
      <c r="S757" s="478"/>
    </row>
    <row r="758" spans="1:19" ht="14.4" customHeight="1" x14ac:dyDescent="0.3">
      <c r="A758" s="472" t="s">
        <v>1043</v>
      </c>
      <c r="B758" s="473" t="s">
        <v>1044</v>
      </c>
      <c r="C758" s="473" t="s">
        <v>427</v>
      </c>
      <c r="D758" s="473" t="s">
        <v>1037</v>
      </c>
      <c r="E758" s="473" t="s">
        <v>1045</v>
      </c>
      <c r="F758" s="473" t="s">
        <v>1083</v>
      </c>
      <c r="G758" s="473" t="s">
        <v>1085</v>
      </c>
      <c r="H758" s="477">
        <v>15</v>
      </c>
      <c r="I758" s="477">
        <v>5805</v>
      </c>
      <c r="J758" s="473"/>
      <c r="K758" s="473">
        <v>387</v>
      </c>
      <c r="L758" s="477"/>
      <c r="M758" s="477"/>
      <c r="N758" s="473"/>
      <c r="O758" s="473"/>
      <c r="P758" s="477"/>
      <c r="Q758" s="477"/>
      <c r="R758" s="565"/>
      <c r="S758" s="478"/>
    </row>
    <row r="759" spans="1:19" ht="14.4" customHeight="1" x14ac:dyDescent="0.3">
      <c r="A759" s="472" t="s">
        <v>1043</v>
      </c>
      <c r="B759" s="473" t="s">
        <v>1044</v>
      </c>
      <c r="C759" s="473" t="s">
        <v>427</v>
      </c>
      <c r="D759" s="473" t="s">
        <v>1037</v>
      </c>
      <c r="E759" s="473" t="s">
        <v>1045</v>
      </c>
      <c r="F759" s="473" t="s">
        <v>1086</v>
      </c>
      <c r="G759" s="473" t="s">
        <v>1087</v>
      </c>
      <c r="H759" s="477">
        <v>12</v>
      </c>
      <c r="I759" s="477">
        <v>456</v>
      </c>
      <c r="J759" s="473"/>
      <c r="K759" s="473">
        <v>38</v>
      </c>
      <c r="L759" s="477"/>
      <c r="M759" s="477"/>
      <c r="N759" s="473"/>
      <c r="O759" s="473"/>
      <c r="P759" s="477"/>
      <c r="Q759" s="477"/>
      <c r="R759" s="565"/>
      <c r="S759" s="478"/>
    </row>
    <row r="760" spans="1:19" ht="14.4" customHeight="1" x14ac:dyDescent="0.3">
      <c r="A760" s="472" t="s">
        <v>1043</v>
      </c>
      <c r="B760" s="473" t="s">
        <v>1044</v>
      </c>
      <c r="C760" s="473" t="s">
        <v>427</v>
      </c>
      <c r="D760" s="473" t="s">
        <v>1037</v>
      </c>
      <c r="E760" s="473" t="s">
        <v>1045</v>
      </c>
      <c r="F760" s="473" t="s">
        <v>1086</v>
      </c>
      <c r="G760" s="473" t="s">
        <v>1088</v>
      </c>
      <c r="H760" s="477">
        <v>9</v>
      </c>
      <c r="I760" s="477">
        <v>342</v>
      </c>
      <c r="J760" s="473"/>
      <c r="K760" s="473">
        <v>38</v>
      </c>
      <c r="L760" s="477"/>
      <c r="M760" s="477"/>
      <c r="N760" s="473"/>
      <c r="O760" s="473"/>
      <c r="P760" s="477"/>
      <c r="Q760" s="477"/>
      <c r="R760" s="565"/>
      <c r="S760" s="478"/>
    </row>
    <row r="761" spans="1:19" ht="14.4" customHeight="1" x14ac:dyDescent="0.3">
      <c r="A761" s="472" t="s">
        <v>1043</v>
      </c>
      <c r="B761" s="473" t="s">
        <v>1044</v>
      </c>
      <c r="C761" s="473" t="s">
        <v>427</v>
      </c>
      <c r="D761" s="473" t="s">
        <v>1037</v>
      </c>
      <c r="E761" s="473" t="s">
        <v>1045</v>
      </c>
      <c r="F761" s="473" t="s">
        <v>1089</v>
      </c>
      <c r="G761" s="473" t="s">
        <v>1090</v>
      </c>
      <c r="H761" s="477">
        <v>2</v>
      </c>
      <c r="I761" s="477">
        <v>528</v>
      </c>
      <c r="J761" s="473"/>
      <c r="K761" s="473">
        <v>264</v>
      </c>
      <c r="L761" s="477"/>
      <c r="M761" s="477"/>
      <c r="N761" s="473"/>
      <c r="O761" s="473"/>
      <c r="P761" s="477"/>
      <c r="Q761" s="477"/>
      <c r="R761" s="565"/>
      <c r="S761" s="478"/>
    </row>
    <row r="762" spans="1:19" ht="14.4" customHeight="1" x14ac:dyDescent="0.3">
      <c r="A762" s="472" t="s">
        <v>1043</v>
      </c>
      <c r="B762" s="473" t="s">
        <v>1044</v>
      </c>
      <c r="C762" s="473" t="s">
        <v>427</v>
      </c>
      <c r="D762" s="473" t="s">
        <v>1037</v>
      </c>
      <c r="E762" s="473" t="s">
        <v>1045</v>
      </c>
      <c r="F762" s="473" t="s">
        <v>1091</v>
      </c>
      <c r="G762" s="473" t="s">
        <v>1092</v>
      </c>
      <c r="H762" s="477">
        <v>63</v>
      </c>
      <c r="I762" s="477">
        <v>44352</v>
      </c>
      <c r="J762" s="473">
        <v>31.455319148936169</v>
      </c>
      <c r="K762" s="473">
        <v>704</v>
      </c>
      <c r="L762" s="477">
        <v>2</v>
      </c>
      <c r="M762" s="477">
        <v>1410</v>
      </c>
      <c r="N762" s="473">
        <v>1</v>
      </c>
      <c r="O762" s="473">
        <v>705</v>
      </c>
      <c r="P762" s="477"/>
      <c r="Q762" s="477"/>
      <c r="R762" s="565"/>
      <c r="S762" s="478"/>
    </row>
    <row r="763" spans="1:19" ht="14.4" customHeight="1" x14ac:dyDescent="0.3">
      <c r="A763" s="472" t="s">
        <v>1043</v>
      </c>
      <c r="B763" s="473" t="s">
        <v>1044</v>
      </c>
      <c r="C763" s="473" t="s">
        <v>427</v>
      </c>
      <c r="D763" s="473" t="s">
        <v>1037</v>
      </c>
      <c r="E763" s="473" t="s">
        <v>1045</v>
      </c>
      <c r="F763" s="473" t="s">
        <v>1091</v>
      </c>
      <c r="G763" s="473" t="s">
        <v>1093</v>
      </c>
      <c r="H763" s="477">
        <v>22</v>
      </c>
      <c r="I763" s="477">
        <v>15488</v>
      </c>
      <c r="J763" s="473"/>
      <c r="K763" s="473">
        <v>704</v>
      </c>
      <c r="L763" s="477"/>
      <c r="M763" s="477"/>
      <c r="N763" s="473"/>
      <c r="O763" s="473"/>
      <c r="P763" s="477"/>
      <c r="Q763" s="477"/>
      <c r="R763" s="565"/>
      <c r="S763" s="478"/>
    </row>
    <row r="764" spans="1:19" ht="14.4" customHeight="1" x14ac:dyDescent="0.3">
      <c r="A764" s="472" t="s">
        <v>1043</v>
      </c>
      <c r="B764" s="473" t="s">
        <v>1044</v>
      </c>
      <c r="C764" s="473" t="s">
        <v>427</v>
      </c>
      <c r="D764" s="473" t="s">
        <v>1037</v>
      </c>
      <c r="E764" s="473" t="s">
        <v>1045</v>
      </c>
      <c r="F764" s="473" t="s">
        <v>1094</v>
      </c>
      <c r="G764" s="473" t="s">
        <v>1095</v>
      </c>
      <c r="H764" s="477">
        <v>9</v>
      </c>
      <c r="I764" s="477">
        <v>1323</v>
      </c>
      <c r="J764" s="473"/>
      <c r="K764" s="473">
        <v>147</v>
      </c>
      <c r="L764" s="477"/>
      <c r="M764" s="477"/>
      <c r="N764" s="473"/>
      <c r="O764" s="473"/>
      <c r="P764" s="477"/>
      <c r="Q764" s="477"/>
      <c r="R764" s="565"/>
      <c r="S764" s="478"/>
    </row>
    <row r="765" spans="1:19" ht="14.4" customHeight="1" x14ac:dyDescent="0.3">
      <c r="A765" s="472" t="s">
        <v>1043</v>
      </c>
      <c r="B765" s="473" t="s">
        <v>1044</v>
      </c>
      <c r="C765" s="473" t="s">
        <v>427</v>
      </c>
      <c r="D765" s="473" t="s">
        <v>1037</v>
      </c>
      <c r="E765" s="473" t="s">
        <v>1045</v>
      </c>
      <c r="F765" s="473" t="s">
        <v>1096</v>
      </c>
      <c r="G765" s="473" t="s">
        <v>1097</v>
      </c>
      <c r="H765" s="477">
        <v>27</v>
      </c>
      <c r="I765" s="477">
        <v>8208</v>
      </c>
      <c r="J765" s="473"/>
      <c r="K765" s="473">
        <v>304</v>
      </c>
      <c r="L765" s="477"/>
      <c r="M765" s="477"/>
      <c r="N765" s="473"/>
      <c r="O765" s="473"/>
      <c r="P765" s="477"/>
      <c r="Q765" s="477"/>
      <c r="R765" s="565"/>
      <c r="S765" s="478"/>
    </row>
    <row r="766" spans="1:19" ht="14.4" customHeight="1" x14ac:dyDescent="0.3">
      <c r="A766" s="472" t="s">
        <v>1043</v>
      </c>
      <c r="B766" s="473" t="s">
        <v>1044</v>
      </c>
      <c r="C766" s="473" t="s">
        <v>427</v>
      </c>
      <c r="D766" s="473" t="s">
        <v>1037</v>
      </c>
      <c r="E766" s="473" t="s">
        <v>1045</v>
      </c>
      <c r="F766" s="473" t="s">
        <v>1098</v>
      </c>
      <c r="G766" s="473" t="s">
        <v>1100</v>
      </c>
      <c r="H766" s="477">
        <v>1</v>
      </c>
      <c r="I766" s="477">
        <v>3707</v>
      </c>
      <c r="J766" s="473"/>
      <c r="K766" s="473">
        <v>3707</v>
      </c>
      <c r="L766" s="477"/>
      <c r="M766" s="477"/>
      <c r="N766" s="473"/>
      <c r="O766" s="473"/>
      <c r="P766" s="477"/>
      <c r="Q766" s="477"/>
      <c r="R766" s="565"/>
      <c r="S766" s="478"/>
    </row>
    <row r="767" spans="1:19" ht="14.4" customHeight="1" x14ac:dyDescent="0.3">
      <c r="A767" s="472" t="s">
        <v>1043</v>
      </c>
      <c r="B767" s="473" t="s">
        <v>1044</v>
      </c>
      <c r="C767" s="473" t="s">
        <v>427</v>
      </c>
      <c r="D767" s="473" t="s">
        <v>1037</v>
      </c>
      <c r="E767" s="473" t="s">
        <v>1045</v>
      </c>
      <c r="F767" s="473" t="s">
        <v>1101</v>
      </c>
      <c r="G767" s="473" t="s">
        <v>1102</v>
      </c>
      <c r="H767" s="477">
        <v>78</v>
      </c>
      <c r="I767" s="477">
        <v>38532</v>
      </c>
      <c r="J767" s="473"/>
      <c r="K767" s="473">
        <v>494</v>
      </c>
      <c r="L767" s="477"/>
      <c r="M767" s="477"/>
      <c r="N767" s="473"/>
      <c r="O767" s="473"/>
      <c r="P767" s="477"/>
      <c r="Q767" s="477"/>
      <c r="R767" s="565"/>
      <c r="S767" s="478"/>
    </row>
    <row r="768" spans="1:19" ht="14.4" customHeight="1" x14ac:dyDescent="0.3">
      <c r="A768" s="472" t="s">
        <v>1043</v>
      </c>
      <c r="B768" s="473" t="s">
        <v>1044</v>
      </c>
      <c r="C768" s="473" t="s">
        <v>427</v>
      </c>
      <c r="D768" s="473" t="s">
        <v>1037</v>
      </c>
      <c r="E768" s="473" t="s">
        <v>1045</v>
      </c>
      <c r="F768" s="473" t="s">
        <v>1105</v>
      </c>
      <c r="G768" s="473" t="s">
        <v>1106</v>
      </c>
      <c r="H768" s="477">
        <v>86</v>
      </c>
      <c r="I768" s="477">
        <v>31820</v>
      </c>
      <c r="J768" s="473"/>
      <c r="K768" s="473">
        <v>370</v>
      </c>
      <c r="L768" s="477"/>
      <c r="M768" s="477"/>
      <c r="N768" s="473"/>
      <c r="O768" s="473"/>
      <c r="P768" s="477"/>
      <c r="Q768" s="477"/>
      <c r="R768" s="565"/>
      <c r="S768" s="478"/>
    </row>
    <row r="769" spans="1:19" ht="14.4" customHeight="1" x14ac:dyDescent="0.3">
      <c r="A769" s="472" t="s">
        <v>1043</v>
      </c>
      <c r="B769" s="473" t="s">
        <v>1044</v>
      </c>
      <c r="C769" s="473" t="s">
        <v>427</v>
      </c>
      <c r="D769" s="473" t="s">
        <v>1037</v>
      </c>
      <c r="E769" s="473" t="s">
        <v>1045</v>
      </c>
      <c r="F769" s="473" t="s">
        <v>1114</v>
      </c>
      <c r="G769" s="473" t="s">
        <v>1115</v>
      </c>
      <c r="H769" s="477">
        <v>16</v>
      </c>
      <c r="I769" s="477">
        <v>1776</v>
      </c>
      <c r="J769" s="473"/>
      <c r="K769" s="473">
        <v>111</v>
      </c>
      <c r="L769" s="477"/>
      <c r="M769" s="477"/>
      <c r="N769" s="473"/>
      <c r="O769" s="473"/>
      <c r="P769" s="477"/>
      <c r="Q769" s="477"/>
      <c r="R769" s="565"/>
      <c r="S769" s="478"/>
    </row>
    <row r="770" spans="1:19" ht="14.4" customHeight="1" x14ac:dyDescent="0.3">
      <c r="A770" s="472" t="s">
        <v>1043</v>
      </c>
      <c r="B770" s="473" t="s">
        <v>1044</v>
      </c>
      <c r="C770" s="473" t="s">
        <v>427</v>
      </c>
      <c r="D770" s="473" t="s">
        <v>1037</v>
      </c>
      <c r="E770" s="473" t="s">
        <v>1045</v>
      </c>
      <c r="F770" s="473" t="s">
        <v>1116</v>
      </c>
      <c r="G770" s="473" t="s">
        <v>1117</v>
      </c>
      <c r="H770" s="477">
        <v>2</v>
      </c>
      <c r="I770" s="477">
        <v>250</v>
      </c>
      <c r="J770" s="473"/>
      <c r="K770" s="473">
        <v>125</v>
      </c>
      <c r="L770" s="477"/>
      <c r="M770" s="477"/>
      <c r="N770" s="473"/>
      <c r="O770" s="473"/>
      <c r="P770" s="477"/>
      <c r="Q770" s="477"/>
      <c r="R770" s="565"/>
      <c r="S770" s="478"/>
    </row>
    <row r="771" spans="1:19" ht="14.4" customHeight="1" x14ac:dyDescent="0.3">
      <c r="A771" s="472" t="s">
        <v>1043</v>
      </c>
      <c r="B771" s="473" t="s">
        <v>1044</v>
      </c>
      <c r="C771" s="473" t="s">
        <v>427</v>
      </c>
      <c r="D771" s="473" t="s">
        <v>1037</v>
      </c>
      <c r="E771" s="473" t="s">
        <v>1045</v>
      </c>
      <c r="F771" s="473" t="s">
        <v>1119</v>
      </c>
      <c r="G771" s="473" t="s">
        <v>1120</v>
      </c>
      <c r="H771" s="477">
        <v>20</v>
      </c>
      <c r="I771" s="477">
        <v>9900</v>
      </c>
      <c r="J771" s="473"/>
      <c r="K771" s="473">
        <v>495</v>
      </c>
      <c r="L771" s="477"/>
      <c r="M771" s="477"/>
      <c r="N771" s="473"/>
      <c r="O771" s="473"/>
      <c r="P771" s="477"/>
      <c r="Q771" s="477"/>
      <c r="R771" s="565"/>
      <c r="S771" s="478"/>
    </row>
    <row r="772" spans="1:19" ht="14.4" customHeight="1" x14ac:dyDescent="0.3">
      <c r="A772" s="472" t="s">
        <v>1043</v>
      </c>
      <c r="B772" s="473" t="s">
        <v>1044</v>
      </c>
      <c r="C772" s="473" t="s">
        <v>427</v>
      </c>
      <c r="D772" s="473" t="s">
        <v>1037</v>
      </c>
      <c r="E772" s="473" t="s">
        <v>1045</v>
      </c>
      <c r="F772" s="473" t="s">
        <v>1123</v>
      </c>
      <c r="G772" s="473" t="s">
        <v>1124</v>
      </c>
      <c r="H772" s="477">
        <v>16</v>
      </c>
      <c r="I772" s="477">
        <v>7296</v>
      </c>
      <c r="J772" s="473"/>
      <c r="K772" s="473">
        <v>456</v>
      </c>
      <c r="L772" s="477"/>
      <c r="M772" s="477"/>
      <c r="N772" s="473"/>
      <c r="O772" s="473"/>
      <c r="P772" s="477"/>
      <c r="Q772" s="477"/>
      <c r="R772" s="565"/>
      <c r="S772" s="478"/>
    </row>
    <row r="773" spans="1:19" ht="14.4" customHeight="1" x14ac:dyDescent="0.3">
      <c r="A773" s="472" t="s">
        <v>1043</v>
      </c>
      <c r="B773" s="473" t="s">
        <v>1044</v>
      </c>
      <c r="C773" s="473" t="s">
        <v>427</v>
      </c>
      <c r="D773" s="473" t="s">
        <v>1037</v>
      </c>
      <c r="E773" s="473" t="s">
        <v>1045</v>
      </c>
      <c r="F773" s="473" t="s">
        <v>1125</v>
      </c>
      <c r="G773" s="473" t="s">
        <v>1126</v>
      </c>
      <c r="H773" s="477">
        <v>184</v>
      </c>
      <c r="I773" s="477">
        <v>10672</v>
      </c>
      <c r="J773" s="473"/>
      <c r="K773" s="473">
        <v>58</v>
      </c>
      <c r="L773" s="477"/>
      <c r="M773" s="477"/>
      <c r="N773" s="473"/>
      <c r="O773" s="473"/>
      <c r="P773" s="477"/>
      <c r="Q773" s="477"/>
      <c r="R773" s="565"/>
      <c r="S773" s="478"/>
    </row>
    <row r="774" spans="1:19" ht="14.4" customHeight="1" x14ac:dyDescent="0.3">
      <c r="A774" s="472" t="s">
        <v>1043</v>
      </c>
      <c r="B774" s="473" t="s">
        <v>1044</v>
      </c>
      <c r="C774" s="473" t="s">
        <v>427</v>
      </c>
      <c r="D774" s="473" t="s">
        <v>1037</v>
      </c>
      <c r="E774" s="473" t="s">
        <v>1045</v>
      </c>
      <c r="F774" s="473" t="s">
        <v>1134</v>
      </c>
      <c r="G774" s="473" t="s">
        <v>1135</v>
      </c>
      <c r="H774" s="477">
        <v>69</v>
      </c>
      <c r="I774" s="477">
        <v>12075</v>
      </c>
      <c r="J774" s="473"/>
      <c r="K774" s="473">
        <v>175</v>
      </c>
      <c r="L774" s="477"/>
      <c r="M774" s="477"/>
      <c r="N774" s="473"/>
      <c r="O774" s="473"/>
      <c r="P774" s="477"/>
      <c r="Q774" s="477"/>
      <c r="R774" s="565"/>
      <c r="S774" s="478"/>
    </row>
    <row r="775" spans="1:19" ht="14.4" customHeight="1" x14ac:dyDescent="0.3">
      <c r="A775" s="472" t="s">
        <v>1043</v>
      </c>
      <c r="B775" s="473" t="s">
        <v>1044</v>
      </c>
      <c r="C775" s="473" t="s">
        <v>427</v>
      </c>
      <c r="D775" s="473" t="s">
        <v>1037</v>
      </c>
      <c r="E775" s="473" t="s">
        <v>1045</v>
      </c>
      <c r="F775" s="473" t="s">
        <v>1136</v>
      </c>
      <c r="G775" s="473" t="s">
        <v>1137</v>
      </c>
      <c r="H775" s="477">
        <v>411</v>
      </c>
      <c r="I775" s="477">
        <v>34935</v>
      </c>
      <c r="J775" s="473">
        <v>17.125</v>
      </c>
      <c r="K775" s="473">
        <v>85</v>
      </c>
      <c r="L775" s="477">
        <v>24</v>
      </c>
      <c r="M775" s="477">
        <v>2040</v>
      </c>
      <c r="N775" s="473">
        <v>1</v>
      </c>
      <c r="O775" s="473">
        <v>85</v>
      </c>
      <c r="P775" s="477"/>
      <c r="Q775" s="477"/>
      <c r="R775" s="565"/>
      <c r="S775" s="478"/>
    </row>
    <row r="776" spans="1:19" ht="14.4" customHeight="1" x14ac:dyDescent="0.3">
      <c r="A776" s="472" t="s">
        <v>1043</v>
      </c>
      <c r="B776" s="473" t="s">
        <v>1044</v>
      </c>
      <c r="C776" s="473" t="s">
        <v>427</v>
      </c>
      <c r="D776" s="473" t="s">
        <v>1037</v>
      </c>
      <c r="E776" s="473" t="s">
        <v>1045</v>
      </c>
      <c r="F776" s="473" t="s">
        <v>1143</v>
      </c>
      <c r="G776" s="473" t="s">
        <v>1144</v>
      </c>
      <c r="H776" s="477">
        <v>21</v>
      </c>
      <c r="I776" s="477">
        <v>609</v>
      </c>
      <c r="J776" s="473"/>
      <c r="K776" s="473">
        <v>29</v>
      </c>
      <c r="L776" s="477"/>
      <c r="M776" s="477"/>
      <c r="N776" s="473"/>
      <c r="O776" s="473"/>
      <c r="P776" s="477"/>
      <c r="Q776" s="477"/>
      <c r="R776" s="565"/>
      <c r="S776" s="478"/>
    </row>
    <row r="777" spans="1:19" ht="14.4" customHeight="1" x14ac:dyDescent="0.3">
      <c r="A777" s="472" t="s">
        <v>1043</v>
      </c>
      <c r="B777" s="473" t="s">
        <v>1044</v>
      </c>
      <c r="C777" s="473" t="s">
        <v>427</v>
      </c>
      <c r="D777" s="473" t="s">
        <v>1037</v>
      </c>
      <c r="E777" s="473" t="s">
        <v>1045</v>
      </c>
      <c r="F777" s="473" t="s">
        <v>1147</v>
      </c>
      <c r="G777" s="473" t="s">
        <v>1148</v>
      </c>
      <c r="H777" s="477">
        <v>37</v>
      </c>
      <c r="I777" s="477">
        <v>6512</v>
      </c>
      <c r="J777" s="473">
        <v>9.25</v>
      </c>
      <c r="K777" s="473">
        <v>176</v>
      </c>
      <c r="L777" s="477">
        <v>4</v>
      </c>
      <c r="M777" s="477">
        <v>704</v>
      </c>
      <c r="N777" s="473">
        <v>1</v>
      </c>
      <c r="O777" s="473">
        <v>176</v>
      </c>
      <c r="P777" s="477"/>
      <c r="Q777" s="477"/>
      <c r="R777" s="565"/>
      <c r="S777" s="478"/>
    </row>
    <row r="778" spans="1:19" ht="14.4" customHeight="1" x14ac:dyDescent="0.3">
      <c r="A778" s="472" t="s">
        <v>1043</v>
      </c>
      <c r="B778" s="473" t="s">
        <v>1044</v>
      </c>
      <c r="C778" s="473" t="s">
        <v>427</v>
      </c>
      <c r="D778" s="473" t="s">
        <v>1037</v>
      </c>
      <c r="E778" s="473" t="s">
        <v>1045</v>
      </c>
      <c r="F778" s="473" t="s">
        <v>1154</v>
      </c>
      <c r="G778" s="473" t="s">
        <v>1155</v>
      </c>
      <c r="H778" s="477">
        <v>133</v>
      </c>
      <c r="I778" s="477">
        <v>34979</v>
      </c>
      <c r="J778" s="473">
        <v>22.082702020202021</v>
      </c>
      <c r="K778" s="473">
        <v>263</v>
      </c>
      <c r="L778" s="477">
        <v>6</v>
      </c>
      <c r="M778" s="477">
        <v>1584</v>
      </c>
      <c r="N778" s="473">
        <v>1</v>
      </c>
      <c r="O778" s="473">
        <v>264</v>
      </c>
      <c r="P778" s="477"/>
      <c r="Q778" s="477"/>
      <c r="R778" s="565"/>
      <c r="S778" s="478"/>
    </row>
    <row r="779" spans="1:19" ht="14.4" customHeight="1" x14ac:dyDescent="0.3">
      <c r="A779" s="472" t="s">
        <v>1043</v>
      </c>
      <c r="B779" s="473" t="s">
        <v>1044</v>
      </c>
      <c r="C779" s="473" t="s">
        <v>427</v>
      </c>
      <c r="D779" s="473" t="s">
        <v>1037</v>
      </c>
      <c r="E779" s="473" t="s">
        <v>1045</v>
      </c>
      <c r="F779" s="473" t="s">
        <v>1156</v>
      </c>
      <c r="G779" s="473" t="s">
        <v>1158</v>
      </c>
      <c r="H779" s="477">
        <v>1</v>
      </c>
      <c r="I779" s="477">
        <v>2130</v>
      </c>
      <c r="J779" s="473"/>
      <c r="K779" s="473">
        <v>2130</v>
      </c>
      <c r="L779" s="477"/>
      <c r="M779" s="477"/>
      <c r="N779" s="473"/>
      <c r="O779" s="473"/>
      <c r="P779" s="477"/>
      <c r="Q779" s="477"/>
      <c r="R779" s="565"/>
      <c r="S779" s="478"/>
    </row>
    <row r="780" spans="1:19" ht="14.4" customHeight="1" x14ac:dyDescent="0.3">
      <c r="A780" s="472" t="s">
        <v>1043</v>
      </c>
      <c r="B780" s="473" t="s">
        <v>1044</v>
      </c>
      <c r="C780" s="473" t="s">
        <v>427</v>
      </c>
      <c r="D780" s="473" t="s">
        <v>1037</v>
      </c>
      <c r="E780" s="473" t="s">
        <v>1045</v>
      </c>
      <c r="F780" s="473" t="s">
        <v>1159</v>
      </c>
      <c r="G780" s="473" t="s">
        <v>1160</v>
      </c>
      <c r="H780" s="477">
        <v>1</v>
      </c>
      <c r="I780" s="477">
        <v>242</v>
      </c>
      <c r="J780" s="473"/>
      <c r="K780" s="473">
        <v>242</v>
      </c>
      <c r="L780" s="477"/>
      <c r="M780" s="477"/>
      <c r="N780" s="473"/>
      <c r="O780" s="473"/>
      <c r="P780" s="477"/>
      <c r="Q780" s="477"/>
      <c r="R780" s="565"/>
      <c r="S780" s="478"/>
    </row>
    <row r="781" spans="1:19" ht="14.4" customHeight="1" x14ac:dyDescent="0.3">
      <c r="A781" s="472" t="s">
        <v>1043</v>
      </c>
      <c r="B781" s="473" t="s">
        <v>1044</v>
      </c>
      <c r="C781" s="473" t="s">
        <v>427</v>
      </c>
      <c r="D781" s="473" t="s">
        <v>1037</v>
      </c>
      <c r="E781" s="473" t="s">
        <v>1045</v>
      </c>
      <c r="F781" s="473" t="s">
        <v>1161</v>
      </c>
      <c r="G781" s="473" t="s">
        <v>1162</v>
      </c>
      <c r="H781" s="477">
        <v>2</v>
      </c>
      <c r="I781" s="477">
        <v>846</v>
      </c>
      <c r="J781" s="473"/>
      <c r="K781" s="473">
        <v>423</v>
      </c>
      <c r="L781" s="477"/>
      <c r="M781" s="477"/>
      <c r="N781" s="473"/>
      <c r="O781" s="473"/>
      <c r="P781" s="477"/>
      <c r="Q781" s="477"/>
      <c r="R781" s="565"/>
      <c r="S781" s="478"/>
    </row>
    <row r="782" spans="1:19" ht="14.4" customHeight="1" x14ac:dyDescent="0.3">
      <c r="A782" s="472" t="s">
        <v>1043</v>
      </c>
      <c r="B782" s="473" t="s">
        <v>1044</v>
      </c>
      <c r="C782" s="473" t="s">
        <v>427</v>
      </c>
      <c r="D782" s="473" t="s">
        <v>1037</v>
      </c>
      <c r="E782" s="473" t="s">
        <v>1045</v>
      </c>
      <c r="F782" s="473" t="s">
        <v>1163</v>
      </c>
      <c r="G782" s="473" t="s">
        <v>1164</v>
      </c>
      <c r="H782" s="477">
        <v>1</v>
      </c>
      <c r="I782" s="477">
        <v>847</v>
      </c>
      <c r="J782" s="473"/>
      <c r="K782" s="473">
        <v>847</v>
      </c>
      <c r="L782" s="477"/>
      <c r="M782" s="477"/>
      <c r="N782" s="473"/>
      <c r="O782" s="473"/>
      <c r="P782" s="477"/>
      <c r="Q782" s="477"/>
      <c r="R782" s="565"/>
      <c r="S782" s="478"/>
    </row>
    <row r="783" spans="1:19" ht="14.4" customHeight="1" x14ac:dyDescent="0.3">
      <c r="A783" s="472" t="s">
        <v>1043</v>
      </c>
      <c r="B783" s="473" t="s">
        <v>1044</v>
      </c>
      <c r="C783" s="473" t="s">
        <v>427</v>
      </c>
      <c r="D783" s="473" t="s">
        <v>1037</v>
      </c>
      <c r="E783" s="473" t="s">
        <v>1045</v>
      </c>
      <c r="F783" s="473" t="s">
        <v>1173</v>
      </c>
      <c r="G783" s="473" t="s">
        <v>1174</v>
      </c>
      <c r="H783" s="477">
        <v>1</v>
      </c>
      <c r="I783" s="477">
        <v>1096</v>
      </c>
      <c r="J783" s="473"/>
      <c r="K783" s="473">
        <v>1096</v>
      </c>
      <c r="L783" s="477"/>
      <c r="M783" s="477"/>
      <c r="N783" s="473"/>
      <c r="O783" s="473"/>
      <c r="P783" s="477"/>
      <c r="Q783" s="477"/>
      <c r="R783" s="565"/>
      <c r="S783" s="478"/>
    </row>
    <row r="784" spans="1:19" ht="14.4" customHeight="1" x14ac:dyDescent="0.3">
      <c r="A784" s="472" t="s">
        <v>1043</v>
      </c>
      <c r="B784" s="473" t="s">
        <v>1044</v>
      </c>
      <c r="C784" s="473" t="s">
        <v>427</v>
      </c>
      <c r="D784" s="473" t="s">
        <v>1037</v>
      </c>
      <c r="E784" s="473" t="s">
        <v>1045</v>
      </c>
      <c r="F784" s="473" t="s">
        <v>1173</v>
      </c>
      <c r="G784" s="473" t="s">
        <v>1175</v>
      </c>
      <c r="H784" s="477">
        <v>1</v>
      </c>
      <c r="I784" s="477">
        <v>1096</v>
      </c>
      <c r="J784" s="473"/>
      <c r="K784" s="473">
        <v>1096</v>
      </c>
      <c r="L784" s="477"/>
      <c r="M784" s="477"/>
      <c r="N784" s="473"/>
      <c r="O784" s="473"/>
      <c r="P784" s="477"/>
      <c r="Q784" s="477"/>
      <c r="R784" s="565"/>
      <c r="S784" s="478"/>
    </row>
    <row r="785" spans="1:19" ht="14.4" customHeight="1" x14ac:dyDescent="0.3">
      <c r="A785" s="472" t="s">
        <v>1043</v>
      </c>
      <c r="B785" s="473" t="s">
        <v>1044</v>
      </c>
      <c r="C785" s="473" t="s">
        <v>427</v>
      </c>
      <c r="D785" s="473" t="s">
        <v>1037</v>
      </c>
      <c r="E785" s="473" t="s">
        <v>1045</v>
      </c>
      <c r="F785" s="473" t="s">
        <v>1176</v>
      </c>
      <c r="G785" s="473" t="s">
        <v>1177</v>
      </c>
      <c r="H785" s="477">
        <v>4</v>
      </c>
      <c r="I785" s="477">
        <v>428</v>
      </c>
      <c r="J785" s="473">
        <v>2</v>
      </c>
      <c r="K785" s="473">
        <v>107</v>
      </c>
      <c r="L785" s="477">
        <v>2</v>
      </c>
      <c r="M785" s="477">
        <v>214</v>
      </c>
      <c r="N785" s="473">
        <v>1</v>
      </c>
      <c r="O785" s="473">
        <v>107</v>
      </c>
      <c r="P785" s="477"/>
      <c r="Q785" s="477"/>
      <c r="R785" s="565"/>
      <c r="S785" s="478"/>
    </row>
    <row r="786" spans="1:19" ht="14.4" customHeight="1" x14ac:dyDescent="0.3">
      <c r="A786" s="472" t="s">
        <v>1043</v>
      </c>
      <c r="B786" s="473" t="s">
        <v>1044</v>
      </c>
      <c r="C786" s="473" t="s">
        <v>427</v>
      </c>
      <c r="D786" s="473" t="s">
        <v>1037</v>
      </c>
      <c r="E786" s="473" t="s">
        <v>1045</v>
      </c>
      <c r="F786" s="473" t="s">
        <v>1178</v>
      </c>
      <c r="G786" s="473" t="s">
        <v>1180</v>
      </c>
      <c r="H786" s="477">
        <v>3</v>
      </c>
      <c r="I786" s="477">
        <v>942</v>
      </c>
      <c r="J786" s="473"/>
      <c r="K786" s="473">
        <v>314</v>
      </c>
      <c r="L786" s="477"/>
      <c r="M786" s="477"/>
      <c r="N786" s="473"/>
      <c r="O786" s="473"/>
      <c r="P786" s="477"/>
      <c r="Q786" s="477"/>
      <c r="R786" s="565"/>
      <c r="S786" s="478"/>
    </row>
    <row r="787" spans="1:19" ht="14.4" customHeight="1" x14ac:dyDescent="0.3">
      <c r="A787" s="472" t="s">
        <v>1043</v>
      </c>
      <c r="B787" s="473" t="s">
        <v>1044</v>
      </c>
      <c r="C787" s="473" t="s">
        <v>535</v>
      </c>
      <c r="D787" s="473" t="s">
        <v>1013</v>
      </c>
      <c r="E787" s="473" t="s">
        <v>1045</v>
      </c>
      <c r="F787" s="473" t="s">
        <v>1058</v>
      </c>
      <c r="G787" s="473" t="s">
        <v>1059</v>
      </c>
      <c r="H787" s="477"/>
      <c r="I787" s="477"/>
      <c r="J787" s="473"/>
      <c r="K787" s="473"/>
      <c r="L787" s="477">
        <v>163</v>
      </c>
      <c r="M787" s="477">
        <v>29340</v>
      </c>
      <c r="N787" s="473">
        <v>1</v>
      </c>
      <c r="O787" s="473">
        <v>180</v>
      </c>
      <c r="P787" s="477">
        <v>146</v>
      </c>
      <c r="Q787" s="477">
        <v>26280</v>
      </c>
      <c r="R787" s="565">
        <v>0.89570552147239269</v>
      </c>
      <c r="S787" s="478">
        <v>180</v>
      </c>
    </row>
    <row r="788" spans="1:19" ht="14.4" customHeight="1" x14ac:dyDescent="0.3">
      <c r="A788" s="472" t="s">
        <v>1043</v>
      </c>
      <c r="B788" s="473" t="s">
        <v>1044</v>
      </c>
      <c r="C788" s="473" t="s">
        <v>535</v>
      </c>
      <c r="D788" s="473" t="s">
        <v>1013</v>
      </c>
      <c r="E788" s="473" t="s">
        <v>1045</v>
      </c>
      <c r="F788" s="473" t="s">
        <v>1066</v>
      </c>
      <c r="G788" s="473" t="s">
        <v>1067</v>
      </c>
      <c r="H788" s="477"/>
      <c r="I788" s="477"/>
      <c r="J788" s="473"/>
      <c r="K788" s="473"/>
      <c r="L788" s="477">
        <v>60</v>
      </c>
      <c r="M788" s="477">
        <v>20940</v>
      </c>
      <c r="N788" s="473">
        <v>1</v>
      </c>
      <c r="O788" s="473">
        <v>349</v>
      </c>
      <c r="P788" s="477">
        <v>12</v>
      </c>
      <c r="Q788" s="477">
        <v>4200</v>
      </c>
      <c r="R788" s="565">
        <v>0.20057306590257878</v>
      </c>
      <c r="S788" s="478">
        <v>350</v>
      </c>
    </row>
    <row r="789" spans="1:19" ht="14.4" customHeight="1" x14ac:dyDescent="0.3">
      <c r="A789" s="472" t="s">
        <v>1043</v>
      </c>
      <c r="B789" s="473" t="s">
        <v>1044</v>
      </c>
      <c r="C789" s="473" t="s">
        <v>535</v>
      </c>
      <c r="D789" s="473" t="s">
        <v>1013</v>
      </c>
      <c r="E789" s="473" t="s">
        <v>1045</v>
      </c>
      <c r="F789" s="473" t="s">
        <v>1066</v>
      </c>
      <c r="G789" s="473" t="s">
        <v>1068</v>
      </c>
      <c r="H789" s="477"/>
      <c r="I789" s="477"/>
      <c r="J789" s="473"/>
      <c r="K789" s="473"/>
      <c r="L789" s="477">
        <v>260</v>
      </c>
      <c r="M789" s="477">
        <v>90740</v>
      </c>
      <c r="N789" s="473">
        <v>1</v>
      </c>
      <c r="O789" s="473">
        <v>349</v>
      </c>
      <c r="P789" s="477">
        <v>5</v>
      </c>
      <c r="Q789" s="477">
        <v>1750</v>
      </c>
      <c r="R789" s="565">
        <v>1.9285871721401806E-2</v>
      </c>
      <c r="S789" s="478">
        <v>350</v>
      </c>
    </row>
    <row r="790" spans="1:19" ht="14.4" customHeight="1" x14ac:dyDescent="0.3">
      <c r="A790" s="472" t="s">
        <v>1043</v>
      </c>
      <c r="B790" s="473" t="s">
        <v>1044</v>
      </c>
      <c r="C790" s="473" t="s">
        <v>535</v>
      </c>
      <c r="D790" s="473" t="s">
        <v>1013</v>
      </c>
      <c r="E790" s="473" t="s">
        <v>1045</v>
      </c>
      <c r="F790" s="473" t="s">
        <v>1101</v>
      </c>
      <c r="G790" s="473" t="s">
        <v>1102</v>
      </c>
      <c r="H790" s="477"/>
      <c r="I790" s="477"/>
      <c r="J790" s="473"/>
      <c r="K790" s="473"/>
      <c r="L790" s="477">
        <v>4</v>
      </c>
      <c r="M790" s="477">
        <v>1976</v>
      </c>
      <c r="N790" s="473">
        <v>1</v>
      </c>
      <c r="O790" s="473">
        <v>494</v>
      </c>
      <c r="P790" s="477">
        <v>1</v>
      </c>
      <c r="Q790" s="477">
        <v>495</v>
      </c>
      <c r="R790" s="565">
        <v>0.25050607287449395</v>
      </c>
      <c r="S790" s="478">
        <v>495</v>
      </c>
    </row>
    <row r="791" spans="1:19" ht="14.4" customHeight="1" x14ac:dyDescent="0.3">
      <c r="A791" s="472" t="s">
        <v>1043</v>
      </c>
      <c r="B791" s="473" t="s">
        <v>1044</v>
      </c>
      <c r="C791" s="473" t="s">
        <v>535</v>
      </c>
      <c r="D791" s="473" t="s">
        <v>1013</v>
      </c>
      <c r="E791" s="473" t="s">
        <v>1045</v>
      </c>
      <c r="F791" s="473" t="s">
        <v>1105</v>
      </c>
      <c r="G791" s="473" t="s">
        <v>1106</v>
      </c>
      <c r="H791" s="477"/>
      <c r="I791" s="477"/>
      <c r="J791" s="473"/>
      <c r="K791" s="473"/>
      <c r="L791" s="477">
        <v>3</v>
      </c>
      <c r="M791" s="477">
        <v>1110</v>
      </c>
      <c r="N791" s="473">
        <v>1</v>
      </c>
      <c r="O791" s="473">
        <v>370</v>
      </c>
      <c r="P791" s="477">
        <v>1</v>
      </c>
      <c r="Q791" s="477">
        <v>371</v>
      </c>
      <c r="R791" s="565">
        <v>0.33423423423423421</v>
      </c>
      <c r="S791" s="478">
        <v>371</v>
      </c>
    </row>
    <row r="792" spans="1:19" ht="14.4" customHeight="1" x14ac:dyDescent="0.3">
      <c r="A792" s="472" t="s">
        <v>1043</v>
      </c>
      <c r="B792" s="473" t="s">
        <v>1044</v>
      </c>
      <c r="C792" s="473" t="s">
        <v>535</v>
      </c>
      <c r="D792" s="473" t="s">
        <v>1013</v>
      </c>
      <c r="E792" s="473" t="s">
        <v>1045</v>
      </c>
      <c r="F792" s="473" t="s">
        <v>1107</v>
      </c>
      <c r="G792" s="473" t="s">
        <v>1108</v>
      </c>
      <c r="H792" s="477"/>
      <c r="I792" s="477"/>
      <c r="J792" s="473"/>
      <c r="K792" s="473"/>
      <c r="L792" s="477">
        <v>151</v>
      </c>
      <c r="M792" s="477">
        <v>469308</v>
      </c>
      <c r="N792" s="473">
        <v>1</v>
      </c>
      <c r="O792" s="473">
        <v>3108</v>
      </c>
      <c r="P792" s="477">
        <v>132</v>
      </c>
      <c r="Q792" s="477">
        <v>410916</v>
      </c>
      <c r="R792" s="565">
        <v>0.87557851134010078</v>
      </c>
      <c r="S792" s="478">
        <v>3113</v>
      </c>
    </row>
    <row r="793" spans="1:19" ht="14.4" customHeight="1" x14ac:dyDescent="0.3">
      <c r="A793" s="472" t="s">
        <v>1043</v>
      </c>
      <c r="B793" s="473" t="s">
        <v>1044</v>
      </c>
      <c r="C793" s="473" t="s">
        <v>535</v>
      </c>
      <c r="D793" s="473" t="s">
        <v>1013</v>
      </c>
      <c r="E793" s="473" t="s">
        <v>1045</v>
      </c>
      <c r="F793" s="473" t="s">
        <v>1112</v>
      </c>
      <c r="G793" s="473" t="s">
        <v>1113</v>
      </c>
      <c r="H793" s="477"/>
      <c r="I793" s="477"/>
      <c r="J793" s="473"/>
      <c r="K793" s="473"/>
      <c r="L793" s="477">
        <v>14</v>
      </c>
      <c r="M793" s="477">
        <v>179116</v>
      </c>
      <c r="N793" s="473">
        <v>1</v>
      </c>
      <c r="O793" s="473">
        <v>12794</v>
      </c>
      <c r="P793" s="477">
        <v>20</v>
      </c>
      <c r="Q793" s="477">
        <v>255920</v>
      </c>
      <c r="R793" s="565">
        <v>1.4287947475379084</v>
      </c>
      <c r="S793" s="478">
        <v>12796</v>
      </c>
    </row>
    <row r="794" spans="1:19" ht="14.4" customHeight="1" x14ac:dyDescent="0.3">
      <c r="A794" s="472" t="s">
        <v>1043</v>
      </c>
      <c r="B794" s="473" t="s">
        <v>1044</v>
      </c>
      <c r="C794" s="473" t="s">
        <v>535</v>
      </c>
      <c r="D794" s="473" t="s">
        <v>1013</v>
      </c>
      <c r="E794" s="473" t="s">
        <v>1045</v>
      </c>
      <c r="F794" s="473" t="s">
        <v>1114</v>
      </c>
      <c r="G794" s="473" t="s">
        <v>1115</v>
      </c>
      <c r="H794" s="477"/>
      <c r="I794" s="477"/>
      <c r="J794" s="473"/>
      <c r="K794" s="473"/>
      <c r="L794" s="477">
        <v>1</v>
      </c>
      <c r="M794" s="477">
        <v>111</v>
      </c>
      <c r="N794" s="473">
        <v>1</v>
      </c>
      <c r="O794" s="473">
        <v>111</v>
      </c>
      <c r="P794" s="477">
        <v>3</v>
      </c>
      <c r="Q794" s="477">
        <v>336</v>
      </c>
      <c r="R794" s="565">
        <v>3.0270270270270272</v>
      </c>
      <c r="S794" s="478">
        <v>112</v>
      </c>
    </row>
    <row r="795" spans="1:19" ht="14.4" customHeight="1" x14ac:dyDescent="0.3">
      <c r="A795" s="472" t="s">
        <v>1043</v>
      </c>
      <c r="B795" s="473" t="s">
        <v>1044</v>
      </c>
      <c r="C795" s="473" t="s">
        <v>535</v>
      </c>
      <c r="D795" s="473" t="s">
        <v>1013</v>
      </c>
      <c r="E795" s="473" t="s">
        <v>1045</v>
      </c>
      <c r="F795" s="473" t="s">
        <v>1123</v>
      </c>
      <c r="G795" s="473" t="s">
        <v>1124</v>
      </c>
      <c r="H795" s="477"/>
      <c r="I795" s="477"/>
      <c r="J795" s="473"/>
      <c r="K795" s="473"/>
      <c r="L795" s="477">
        <v>1</v>
      </c>
      <c r="M795" s="477">
        <v>456</v>
      </c>
      <c r="N795" s="473">
        <v>1</v>
      </c>
      <c r="O795" s="473">
        <v>456</v>
      </c>
      <c r="P795" s="477">
        <v>3</v>
      </c>
      <c r="Q795" s="477">
        <v>1374</v>
      </c>
      <c r="R795" s="565">
        <v>3.013157894736842</v>
      </c>
      <c r="S795" s="478">
        <v>458</v>
      </c>
    </row>
    <row r="796" spans="1:19" ht="14.4" customHeight="1" x14ac:dyDescent="0.3">
      <c r="A796" s="472" t="s">
        <v>1043</v>
      </c>
      <c r="B796" s="473" t="s">
        <v>1044</v>
      </c>
      <c r="C796" s="473" t="s">
        <v>535</v>
      </c>
      <c r="D796" s="473" t="s">
        <v>1013</v>
      </c>
      <c r="E796" s="473" t="s">
        <v>1045</v>
      </c>
      <c r="F796" s="473" t="s">
        <v>1125</v>
      </c>
      <c r="G796" s="473" t="s">
        <v>1126</v>
      </c>
      <c r="H796" s="477"/>
      <c r="I796" s="477"/>
      <c r="J796" s="473"/>
      <c r="K796" s="473"/>
      <c r="L796" s="477">
        <v>8</v>
      </c>
      <c r="M796" s="477">
        <v>464</v>
      </c>
      <c r="N796" s="473">
        <v>1</v>
      </c>
      <c r="O796" s="473">
        <v>58</v>
      </c>
      <c r="P796" s="477">
        <v>3</v>
      </c>
      <c r="Q796" s="477">
        <v>174</v>
      </c>
      <c r="R796" s="565">
        <v>0.375</v>
      </c>
      <c r="S796" s="478">
        <v>58</v>
      </c>
    </row>
    <row r="797" spans="1:19" ht="14.4" customHeight="1" x14ac:dyDescent="0.3">
      <c r="A797" s="472" t="s">
        <v>1043</v>
      </c>
      <c r="B797" s="473" t="s">
        <v>1044</v>
      </c>
      <c r="C797" s="473" t="s">
        <v>535</v>
      </c>
      <c r="D797" s="473" t="s">
        <v>1013</v>
      </c>
      <c r="E797" s="473" t="s">
        <v>1045</v>
      </c>
      <c r="F797" s="473" t="s">
        <v>1127</v>
      </c>
      <c r="G797" s="473" t="s">
        <v>1128</v>
      </c>
      <c r="H797" s="477"/>
      <c r="I797" s="477"/>
      <c r="J797" s="473"/>
      <c r="K797" s="473"/>
      <c r="L797" s="477">
        <v>158</v>
      </c>
      <c r="M797" s="477">
        <v>343334</v>
      </c>
      <c r="N797" s="473">
        <v>1</v>
      </c>
      <c r="O797" s="473">
        <v>2173</v>
      </c>
      <c r="P797" s="477">
        <v>57</v>
      </c>
      <c r="Q797" s="477">
        <v>123918</v>
      </c>
      <c r="R797" s="565">
        <v>0.3609255127659946</v>
      </c>
      <c r="S797" s="478">
        <v>2174</v>
      </c>
    </row>
    <row r="798" spans="1:19" ht="14.4" customHeight="1" x14ac:dyDescent="0.3">
      <c r="A798" s="472" t="s">
        <v>1043</v>
      </c>
      <c r="B798" s="473" t="s">
        <v>1044</v>
      </c>
      <c r="C798" s="473" t="s">
        <v>535</v>
      </c>
      <c r="D798" s="473" t="s">
        <v>1013</v>
      </c>
      <c r="E798" s="473" t="s">
        <v>1045</v>
      </c>
      <c r="F798" s="473" t="s">
        <v>1134</v>
      </c>
      <c r="G798" s="473" t="s">
        <v>1135</v>
      </c>
      <c r="H798" s="477"/>
      <c r="I798" s="477"/>
      <c r="J798" s="473"/>
      <c r="K798" s="473"/>
      <c r="L798" s="477">
        <v>3</v>
      </c>
      <c r="M798" s="477">
        <v>528</v>
      </c>
      <c r="N798" s="473">
        <v>1</v>
      </c>
      <c r="O798" s="473">
        <v>176</v>
      </c>
      <c r="P798" s="477">
        <v>1</v>
      </c>
      <c r="Q798" s="477">
        <v>176</v>
      </c>
      <c r="R798" s="565">
        <v>0.33333333333333331</v>
      </c>
      <c r="S798" s="478">
        <v>176</v>
      </c>
    </row>
    <row r="799" spans="1:19" ht="14.4" customHeight="1" x14ac:dyDescent="0.3">
      <c r="A799" s="472" t="s">
        <v>1043</v>
      </c>
      <c r="B799" s="473" t="s">
        <v>1044</v>
      </c>
      <c r="C799" s="473" t="s">
        <v>535</v>
      </c>
      <c r="D799" s="473" t="s">
        <v>1013</v>
      </c>
      <c r="E799" s="473" t="s">
        <v>1045</v>
      </c>
      <c r="F799" s="473" t="s">
        <v>1145</v>
      </c>
      <c r="G799" s="473"/>
      <c r="H799" s="477"/>
      <c r="I799" s="477"/>
      <c r="J799" s="473"/>
      <c r="K799" s="473"/>
      <c r="L799" s="477">
        <v>1</v>
      </c>
      <c r="M799" s="477">
        <v>1012</v>
      </c>
      <c r="N799" s="473">
        <v>1</v>
      </c>
      <c r="O799" s="473">
        <v>1012</v>
      </c>
      <c r="P799" s="477"/>
      <c r="Q799" s="477"/>
      <c r="R799" s="565"/>
      <c r="S799" s="478"/>
    </row>
    <row r="800" spans="1:19" ht="14.4" customHeight="1" x14ac:dyDescent="0.3">
      <c r="A800" s="472" t="s">
        <v>1043</v>
      </c>
      <c r="B800" s="473" t="s">
        <v>1044</v>
      </c>
      <c r="C800" s="473" t="s">
        <v>535</v>
      </c>
      <c r="D800" s="473" t="s">
        <v>1013</v>
      </c>
      <c r="E800" s="473" t="s">
        <v>1045</v>
      </c>
      <c r="F800" s="473" t="s">
        <v>1156</v>
      </c>
      <c r="G800" s="473" t="s">
        <v>1157</v>
      </c>
      <c r="H800" s="477"/>
      <c r="I800" s="477"/>
      <c r="J800" s="473"/>
      <c r="K800" s="473"/>
      <c r="L800" s="477">
        <v>54</v>
      </c>
      <c r="M800" s="477">
        <v>115074</v>
      </c>
      <c r="N800" s="473">
        <v>1</v>
      </c>
      <c r="O800" s="473">
        <v>2131</v>
      </c>
      <c r="P800" s="477">
        <v>47</v>
      </c>
      <c r="Q800" s="477">
        <v>100298</v>
      </c>
      <c r="R800" s="565">
        <v>0.87159566887394202</v>
      </c>
      <c r="S800" s="478">
        <v>2134</v>
      </c>
    </row>
    <row r="801" spans="1:19" ht="14.4" customHeight="1" x14ac:dyDescent="0.3">
      <c r="A801" s="472" t="s">
        <v>1043</v>
      </c>
      <c r="B801" s="473" t="s">
        <v>1044</v>
      </c>
      <c r="C801" s="473" t="s">
        <v>535</v>
      </c>
      <c r="D801" s="473" t="s">
        <v>1013</v>
      </c>
      <c r="E801" s="473" t="s">
        <v>1045</v>
      </c>
      <c r="F801" s="473" t="s">
        <v>1156</v>
      </c>
      <c r="G801" s="473" t="s">
        <v>1158</v>
      </c>
      <c r="H801" s="477"/>
      <c r="I801" s="477"/>
      <c r="J801" s="473"/>
      <c r="K801" s="473"/>
      <c r="L801" s="477">
        <v>262</v>
      </c>
      <c r="M801" s="477">
        <v>558322</v>
      </c>
      <c r="N801" s="473">
        <v>1</v>
      </c>
      <c r="O801" s="473">
        <v>2131</v>
      </c>
      <c r="P801" s="477">
        <v>99</v>
      </c>
      <c r="Q801" s="477">
        <v>211266</v>
      </c>
      <c r="R801" s="565">
        <v>0.37839454651616811</v>
      </c>
      <c r="S801" s="478">
        <v>2134</v>
      </c>
    </row>
    <row r="802" spans="1:19" ht="14.4" customHeight="1" x14ac:dyDescent="0.3">
      <c r="A802" s="472" t="s">
        <v>1043</v>
      </c>
      <c r="B802" s="473" t="s">
        <v>1044</v>
      </c>
      <c r="C802" s="473" t="s">
        <v>535</v>
      </c>
      <c r="D802" s="473" t="s">
        <v>1013</v>
      </c>
      <c r="E802" s="473" t="s">
        <v>1045</v>
      </c>
      <c r="F802" s="473" t="s">
        <v>1171</v>
      </c>
      <c r="G802" s="473" t="s">
        <v>1172</v>
      </c>
      <c r="H802" s="477"/>
      <c r="I802" s="477"/>
      <c r="J802" s="473"/>
      <c r="K802" s="473"/>
      <c r="L802" s="477">
        <v>4</v>
      </c>
      <c r="M802" s="477">
        <v>1156</v>
      </c>
      <c r="N802" s="473">
        <v>1</v>
      </c>
      <c r="O802" s="473">
        <v>289</v>
      </c>
      <c r="P802" s="477">
        <v>9</v>
      </c>
      <c r="Q802" s="477">
        <v>2601</v>
      </c>
      <c r="R802" s="565">
        <v>2.25</v>
      </c>
      <c r="S802" s="478">
        <v>289</v>
      </c>
    </row>
    <row r="803" spans="1:19" ht="14.4" customHeight="1" x14ac:dyDescent="0.3">
      <c r="A803" s="472" t="s">
        <v>1043</v>
      </c>
      <c r="B803" s="473" t="s">
        <v>1044</v>
      </c>
      <c r="C803" s="473" t="s">
        <v>535</v>
      </c>
      <c r="D803" s="473" t="s">
        <v>1013</v>
      </c>
      <c r="E803" s="473" t="s">
        <v>1045</v>
      </c>
      <c r="F803" s="473" t="s">
        <v>1181</v>
      </c>
      <c r="G803" s="473" t="s">
        <v>1182</v>
      </c>
      <c r="H803" s="477"/>
      <c r="I803" s="477"/>
      <c r="J803" s="473"/>
      <c r="K803" s="473"/>
      <c r="L803" s="477">
        <v>120</v>
      </c>
      <c r="M803" s="477">
        <v>0</v>
      </c>
      <c r="N803" s="473"/>
      <c r="O803" s="473">
        <v>0</v>
      </c>
      <c r="P803" s="477">
        <v>97</v>
      </c>
      <c r="Q803" s="477">
        <v>0</v>
      </c>
      <c r="R803" s="565"/>
      <c r="S803" s="478">
        <v>0</v>
      </c>
    </row>
    <row r="804" spans="1:19" ht="14.4" customHeight="1" x14ac:dyDescent="0.3">
      <c r="A804" s="472" t="s">
        <v>1043</v>
      </c>
      <c r="B804" s="473" t="s">
        <v>1044</v>
      </c>
      <c r="C804" s="473" t="s">
        <v>535</v>
      </c>
      <c r="D804" s="473" t="s">
        <v>1013</v>
      </c>
      <c r="E804" s="473" t="s">
        <v>1045</v>
      </c>
      <c r="F804" s="473" t="s">
        <v>1181</v>
      </c>
      <c r="G804" s="473" t="s">
        <v>1183</v>
      </c>
      <c r="H804" s="477"/>
      <c r="I804" s="477"/>
      <c r="J804" s="473"/>
      <c r="K804" s="473"/>
      <c r="L804" s="477">
        <v>19</v>
      </c>
      <c r="M804" s="477">
        <v>0</v>
      </c>
      <c r="N804" s="473"/>
      <c r="O804" s="473">
        <v>0</v>
      </c>
      <c r="P804" s="477">
        <v>44</v>
      </c>
      <c r="Q804" s="477">
        <v>0</v>
      </c>
      <c r="R804" s="565"/>
      <c r="S804" s="478">
        <v>0</v>
      </c>
    </row>
    <row r="805" spans="1:19" ht="14.4" customHeight="1" x14ac:dyDescent="0.3">
      <c r="A805" s="472" t="s">
        <v>1043</v>
      </c>
      <c r="B805" s="473" t="s">
        <v>1044</v>
      </c>
      <c r="C805" s="473" t="s">
        <v>535</v>
      </c>
      <c r="D805" s="473" t="s">
        <v>1013</v>
      </c>
      <c r="E805" s="473" t="s">
        <v>1045</v>
      </c>
      <c r="F805" s="473" t="s">
        <v>1191</v>
      </c>
      <c r="G805" s="473" t="s">
        <v>1192</v>
      </c>
      <c r="H805" s="477"/>
      <c r="I805" s="477"/>
      <c r="J805" s="473"/>
      <c r="K805" s="473"/>
      <c r="L805" s="477"/>
      <c r="M805" s="477"/>
      <c r="N805" s="473"/>
      <c r="O805" s="473"/>
      <c r="P805" s="477">
        <v>83</v>
      </c>
      <c r="Q805" s="477">
        <v>235720</v>
      </c>
      <c r="R805" s="565"/>
      <c r="S805" s="478">
        <v>2840</v>
      </c>
    </row>
    <row r="806" spans="1:19" ht="14.4" customHeight="1" x14ac:dyDescent="0.3">
      <c r="A806" s="472" t="s">
        <v>1043</v>
      </c>
      <c r="B806" s="473" t="s">
        <v>1044</v>
      </c>
      <c r="C806" s="473" t="s">
        <v>535</v>
      </c>
      <c r="D806" s="473" t="s">
        <v>1018</v>
      </c>
      <c r="E806" s="473" t="s">
        <v>1045</v>
      </c>
      <c r="F806" s="473" t="s">
        <v>1058</v>
      </c>
      <c r="G806" s="473" t="s">
        <v>1059</v>
      </c>
      <c r="H806" s="477">
        <v>1</v>
      </c>
      <c r="I806" s="477">
        <v>179</v>
      </c>
      <c r="J806" s="473"/>
      <c r="K806" s="473">
        <v>179</v>
      </c>
      <c r="L806" s="477"/>
      <c r="M806" s="477"/>
      <c r="N806" s="473"/>
      <c r="O806" s="473"/>
      <c r="P806" s="477"/>
      <c r="Q806" s="477"/>
      <c r="R806" s="565"/>
      <c r="S806" s="478"/>
    </row>
    <row r="807" spans="1:19" ht="14.4" customHeight="1" x14ac:dyDescent="0.3">
      <c r="A807" s="472" t="s">
        <v>1043</v>
      </c>
      <c r="B807" s="473" t="s">
        <v>1044</v>
      </c>
      <c r="C807" s="473" t="s">
        <v>535</v>
      </c>
      <c r="D807" s="473" t="s">
        <v>1018</v>
      </c>
      <c r="E807" s="473" t="s">
        <v>1045</v>
      </c>
      <c r="F807" s="473" t="s">
        <v>1066</v>
      </c>
      <c r="G807" s="473" t="s">
        <v>1067</v>
      </c>
      <c r="H807" s="477">
        <v>2</v>
      </c>
      <c r="I807" s="477">
        <v>698</v>
      </c>
      <c r="J807" s="473"/>
      <c r="K807" s="473">
        <v>349</v>
      </c>
      <c r="L807" s="477"/>
      <c r="M807" s="477"/>
      <c r="N807" s="473"/>
      <c r="O807" s="473"/>
      <c r="P807" s="477"/>
      <c r="Q807" s="477"/>
      <c r="R807" s="565"/>
      <c r="S807" s="478"/>
    </row>
    <row r="808" spans="1:19" ht="14.4" customHeight="1" x14ac:dyDescent="0.3">
      <c r="A808" s="472" t="s">
        <v>1043</v>
      </c>
      <c r="B808" s="473" t="s">
        <v>1044</v>
      </c>
      <c r="C808" s="473" t="s">
        <v>535</v>
      </c>
      <c r="D808" s="473" t="s">
        <v>1018</v>
      </c>
      <c r="E808" s="473" t="s">
        <v>1045</v>
      </c>
      <c r="F808" s="473" t="s">
        <v>1107</v>
      </c>
      <c r="G808" s="473" t="s">
        <v>1108</v>
      </c>
      <c r="H808" s="477">
        <v>1</v>
      </c>
      <c r="I808" s="477">
        <v>3105</v>
      </c>
      <c r="J808" s="473"/>
      <c r="K808" s="473">
        <v>3105</v>
      </c>
      <c r="L808" s="477"/>
      <c r="M808" s="477"/>
      <c r="N808" s="473"/>
      <c r="O808" s="473"/>
      <c r="P808" s="477"/>
      <c r="Q808" s="477"/>
      <c r="R808" s="565"/>
      <c r="S808" s="478"/>
    </row>
    <row r="809" spans="1:19" ht="14.4" customHeight="1" x14ac:dyDescent="0.3">
      <c r="A809" s="472" t="s">
        <v>1043</v>
      </c>
      <c r="B809" s="473" t="s">
        <v>1044</v>
      </c>
      <c r="C809" s="473" t="s">
        <v>535</v>
      </c>
      <c r="D809" s="473" t="s">
        <v>1018</v>
      </c>
      <c r="E809" s="473" t="s">
        <v>1045</v>
      </c>
      <c r="F809" s="473" t="s">
        <v>1127</v>
      </c>
      <c r="G809" s="473" t="s">
        <v>1128</v>
      </c>
      <c r="H809" s="477">
        <v>1</v>
      </c>
      <c r="I809" s="477">
        <v>2173</v>
      </c>
      <c r="J809" s="473"/>
      <c r="K809" s="473">
        <v>2173</v>
      </c>
      <c r="L809" s="477"/>
      <c r="M809" s="477"/>
      <c r="N809" s="473"/>
      <c r="O809" s="473"/>
      <c r="P809" s="477"/>
      <c r="Q809" s="477"/>
      <c r="R809" s="565"/>
      <c r="S809" s="478"/>
    </row>
    <row r="810" spans="1:19" ht="14.4" customHeight="1" x14ac:dyDescent="0.3">
      <c r="A810" s="472" t="s">
        <v>1043</v>
      </c>
      <c r="B810" s="473" t="s">
        <v>1044</v>
      </c>
      <c r="C810" s="473" t="s">
        <v>535</v>
      </c>
      <c r="D810" s="473" t="s">
        <v>1018</v>
      </c>
      <c r="E810" s="473" t="s">
        <v>1045</v>
      </c>
      <c r="F810" s="473" t="s">
        <v>1156</v>
      </c>
      <c r="G810" s="473" t="s">
        <v>1157</v>
      </c>
      <c r="H810" s="477">
        <v>2</v>
      </c>
      <c r="I810" s="477">
        <v>4260</v>
      </c>
      <c r="J810" s="473"/>
      <c r="K810" s="473">
        <v>2130</v>
      </c>
      <c r="L810" s="477"/>
      <c r="M810" s="477"/>
      <c r="N810" s="473"/>
      <c r="O810" s="473"/>
      <c r="P810" s="477"/>
      <c r="Q810" s="477"/>
      <c r="R810" s="565"/>
      <c r="S810" s="478"/>
    </row>
    <row r="811" spans="1:19" ht="14.4" customHeight="1" x14ac:dyDescent="0.3">
      <c r="A811" s="472" t="s">
        <v>1043</v>
      </c>
      <c r="B811" s="473" t="s">
        <v>1044</v>
      </c>
      <c r="C811" s="473" t="s">
        <v>535</v>
      </c>
      <c r="D811" s="473" t="s">
        <v>1018</v>
      </c>
      <c r="E811" s="473" t="s">
        <v>1045</v>
      </c>
      <c r="F811" s="473" t="s">
        <v>1181</v>
      </c>
      <c r="G811" s="473" t="s">
        <v>1183</v>
      </c>
      <c r="H811" s="477">
        <v>1</v>
      </c>
      <c r="I811" s="477">
        <v>0</v>
      </c>
      <c r="J811" s="473"/>
      <c r="K811" s="473">
        <v>0</v>
      </c>
      <c r="L811" s="477"/>
      <c r="M811" s="477"/>
      <c r="N811" s="473"/>
      <c r="O811" s="473"/>
      <c r="P811" s="477"/>
      <c r="Q811" s="477"/>
      <c r="R811" s="565"/>
      <c r="S811" s="478"/>
    </row>
    <row r="812" spans="1:19" ht="14.4" customHeight="1" x14ac:dyDescent="0.3">
      <c r="A812" s="472" t="s">
        <v>1043</v>
      </c>
      <c r="B812" s="473" t="s">
        <v>1044</v>
      </c>
      <c r="C812" s="473" t="s">
        <v>535</v>
      </c>
      <c r="D812" s="473" t="s">
        <v>1020</v>
      </c>
      <c r="E812" s="473" t="s">
        <v>1045</v>
      </c>
      <c r="F812" s="473" t="s">
        <v>1058</v>
      </c>
      <c r="G812" s="473" t="s">
        <v>1059</v>
      </c>
      <c r="H812" s="477">
        <v>1</v>
      </c>
      <c r="I812" s="477">
        <v>179</v>
      </c>
      <c r="J812" s="473"/>
      <c r="K812" s="473">
        <v>179</v>
      </c>
      <c r="L812" s="477"/>
      <c r="M812" s="477"/>
      <c r="N812" s="473"/>
      <c r="O812" s="473"/>
      <c r="P812" s="477"/>
      <c r="Q812" s="477"/>
      <c r="R812" s="565"/>
      <c r="S812" s="478"/>
    </row>
    <row r="813" spans="1:19" ht="14.4" customHeight="1" x14ac:dyDescent="0.3">
      <c r="A813" s="472" t="s">
        <v>1043</v>
      </c>
      <c r="B813" s="473" t="s">
        <v>1044</v>
      </c>
      <c r="C813" s="473" t="s">
        <v>535</v>
      </c>
      <c r="D813" s="473" t="s">
        <v>1020</v>
      </c>
      <c r="E813" s="473" t="s">
        <v>1045</v>
      </c>
      <c r="F813" s="473" t="s">
        <v>1066</v>
      </c>
      <c r="G813" s="473" t="s">
        <v>1067</v>
      </c>
      <c r="H813" s="477">
        <v>2</v>
      </c>
      <c r="I813" s="477">
        <v>698</v>
      </c>
      <c r="J813" s="473"/>
      <c r="K813" s="473">
        <v>349</v>
      </c>
      <c r="L813" s="477"/>
      <c r="M813" s="477"/>
      <c r="N813" s="473"/>
      <c r="O813" s="473"/>
      <c r="P813" s="477"/>
      <c r="Q813" s="477"/>
      <c r="R813" s="565"/>
      <c r="S813" s="478"/>
    </row>
    <row r="814" spans="1:19" ht="14.4" customHeight="1" x14ac:dyDescent="0.3">
      <c r="A814" s="472" t="s">
        <v>1043</v>
      </c>
      <c r="B814" s="473" t="s">
        <v>1044</v>
      </c>
      <c r="C814" s="473" t="s">
        <v>535</v>
      </c>
      <c r="D814" s="473" t="s">
        <v>1020</v>
      </c>
      <c r="E814" s="473" t="s">
        <v>1045</v>
      </c>
      <c r="F814" s="473" t="s">
        <v>1112</v>
      </c>
      <c r="G814" s="473" t="s">
        <v>1113</v>
      </c>
      <c r="H814" s="477">
        <v>1</v>
      </c>
      <c r="I814" s="477">
        <v>12793</v>
      </c>
      <c r="J814" s="473"/>
      <c r="K814" s="473">
        <v>12793</v>
      </c>
      <c r="L814" s="477"/>
      <c r="M814" s="477"/>
      <c r="N814" s="473"/>
      <c r="O814" s="473"/>
      <c r="P814" s="477"/>
      <c r="Q814" s="477"/>
      <c r="R814" s="565"/>
      <c r="S814" s="478"/>
    </row>
    <row r="815" spans="1:19" ht="14.4" customHeight="1" x14ac:dyDescent="0.3">
      <c r="A815" s="472" t="s">
        <v>1043</v>
      </c>
      <c r="B815" s="473" t="s">
        <v>1044</v>
      </c>
      <c r="C815" s="473" t="s">
        <v>535</v>
      </c>
      <c r="D815" s="473" t="s">
        <v>1020</v>
      </c>
      <c r="E815" s="473" t="s">
        <v>1045</v>
      </c>
      <c r="F815" s="473" t="s">
        <v>1127</v>
      </c>
      <c r="G815" s="473" t="s">
        <v>1128</v>
      </c>
      <c r="H815" s="477">
        <v>1</v>
      </c>
      <c r="I815" s="477">
        <v>2173</v>
      </c>
      <c r="J815" s="473"/>
      <c r="K815" s="473">
        <v>2173</v>
      </c>
      <c r="L815" s="477"/>
      <c r="M815" s="477"/>
      <c r="N815" s="473"/>
      <c r="O815" s="473"/>
      <c r="P815" s="477"/>
      <c r="Q815" s="477"/>
      <c r="R815" s="565"/>
      <c r="S815" s="478"/>
    </row>
    <row r="816" spans="1:19" ht="14.4" customHeight="1" x14ac:dyDescent="0.3">
      <c r="A816" s="472" t="s">
        <v>1043</v>
      </c>
      <c r="B816" s="473" t="s">
        <v>1044</v>
      </c>
      <c r="C816" s="473" t="s">
        <v>535</v>
      </c>
      <c r="D816" s="473" t="s">
        <v>1020</v>
      </c>
      <c r="E816" s="473" t="s">
        <v>1045</v>
      </c>
      <c r="F816" s="473" t="s">
        <v>1145</v>
      </c>
      <c r="G816" s="473"/>
      <c r="H816" s="477"/>
      <c r="I816" s="477"/>
      <c r="J816" s="473"/>
      <c r="K816" s="473"/>
      <c r="L816" s="477">
        <v>3</v>
      </c>
      <c r="M816" s="477">
        <v>3036</v>
      </c>
      <c r="N816" s="473">
        <v>1</v>
      </c>
      <c r="O816" s="473">
        <v>1012</v>
      </c>
      <c r="P816" s="477"/>
      <c r="Q816" s="477"/>
      <c r="R816" s="565"/>
      <c r="S816" s="478"/>
    </row>
    <row r="817" spans="1:19" ht="14.4" customHeight="1" x14ac:dyDescent="0.3">
      <c r="A817" s="472" t="s">
        <v>1043</v>
      </c>
      <c r="B817" s="473" t="s">
        <v>1044</v>
      </c>
      <c r="C817" s="473" t="s">
        <v>535</v>
      </c>
      <c r="D817" s="473" t="s">
        <v>1020</v>
      </c>
      <c r="E817" s="473" t="s">
        <v>1045</v>
      </c>
      <c r="F817" s="473" t="s">
        <v>1156</v>
      </c>
      <c r="G817" s="473" t="s">
        <v>1157</v>
      </c>
      <c r="H817" s="477">
        <v>2</v>
      </c>
      <c r="I817" s="477">
        <v>4260</v>
      </c>
      <c r="J817" s="473"/>
      <c r="K817" s="473">
        <v>2130</v>
      </c>
      <c r="L817" s="477"/>
      <c r="M817" s="477"/>
      <c r="N817" s="473"/>
      <c r="O817" s="473"/>
      <c r="P817" s="477"/>
      <c r="Q817" s="477"/>
      <c r="R817" s="565"/>
      <c r="S817" s="478"/>
    </row>
    <row r="818" spans="1:19" ht="14.4" customHeight="1" x14ac:dyDescent="0.3">
      <c r="A818" s="472" t="s">
        <v>1043</v>
      </c>
      <c r="B818" s="473" t="s">
        <v>1044</v>
      </c>
      <c r="C818" s="473" t="s">
        <v>535</v>
      </c>
      <c r="D818" s="473" t="s">
        <v>1020</v>
      </c>
      <c r="E818" s="473" t="s">
        <v>1045</v>
      </c>
      <c r="F818" s="473" t="s">
        <v>1171</v>
      </c>
      <c r="G818" s="473" t="s">
        <v>1172</v>
      </c>
      <c r="H818" s="477">
        <v>1</v>
      </c>
      <c r="I818" s="477">
        <v>288</v>
      </c>
      <c r="J818" s="473"/>
      <c r="K818" s="473">
        <v>288</v>
      </c>
      <c r="L818" s="477"/>
      <c r="M818" s="477"/>
      <c r="N818" s="473"/>
      <c r="O818" s="473"/>
      <c r="P818" s="477"/>
      <c r="Q818" s="477"/>
      <c r="R818" s="565"/>
      <c r="S818" s="478"/>
    </row>
    <row r="819" spans="1:19" ht="14.4" customHeight="1" x14ac:dyDescent="0.3">
      <c r="A819" s="472" t="s">
        <v>1043</v>
      </c>
      <c r="B819" s="473" t="s">
        <v>1044</v>
      </c>
      <c r="C819" s="473" t="s">
        <v>535</v>
      </c>
      <c r="D819" s="473" t="s">
        <v>1021</v>
      </c>
      <c r="E819" s="473" t="s">
        <v>1045</v>
      </c>
      <c r="F819" s="473" t="s">
        <v>1058</v>
      </c>
      <c r="G819" s="473" t="s">
        <v>1059</v>
      </c>
      <c r="H819" s="477">
        <v>4</v>
      </c>
      <c r="I819" s="477">
        <v>716</v>
      </c>
      <c r="J819" s="473"/>
      <c r="K819" s="473">
        <v>179</v>
      </c>
      <c r="L819" s="477"/>
      <c r="M819" s="477"/>
      <c r="N819" s="473"/>
      <c r="O819" s="473"/>
      <c r="P819" s="477"/>
      <c r="Q819" s="477"/>
      <c r="R819" s="565"/>
      <c r="S819" s="478"/>
    </row>
    <row r="820" spans="1:19" ht="14.4" customHeight="1" x14ac:dyDescent="0.3">
      <c r="A820" s="472" t="s">
        <v>1043</v>
      </c>
      <c r="B820" s="473" t="s">
        <v>1044</v>
      </c>
      <c r="C820" s="473" t="s">
        <v>535</v>
      </c>
      <c r="D820" s="473" t="s">
        <v>1021</v>
      </c>
      <c r="E820" s="473" t="s">
        <v>1045</v>
      </c>
      <c r="F820" s="473" t="s">
        <v>1066</v>
      </c>
      <c r="G820" s="473" t="s">
        <v>1067</v>
      </c>
      <c r="H820" s="477">
        <v>8</v>
      </c>
      <c r="I820" s="477">
        <v>2792</v>
      </c>
      <c r="J820" s="473"/>
      <c r="K820" s="473">
        <v>349</v>
      </c>
      <c r="L820" s="477"/>
      <c r="M820" s="477"/>
      <c r="N820" s="473"/>
      <c r="O820" s="473"/>
      <c r="P820" s="477"/>
      <c r="Q820" s="477"/>
      <c r="R820" s="565"/>
      <c r="S820" s="478"/>
    </row>
    <row r="821" spans="1:19" ht="14.4" customHeight="1" x14ac:dyDescent="0.3">
      <c r="A821" s="472" t="s">
        <v>1043</v>
      </c>
      <c r="B821" s="473" t="s">
        <v>1044</v>
      </c>
      <c r="C821" s="473" t="s">
        <v>535</v>
      </c>
      <c r="D821" s="473" t="s">
        <v>1021</v>
      </c>
      <c r="E821" s="473" t="s">
        <v>1045</v>
      </c>
      <c r="F821" s="473" t="s">
        <v>1107</v>
      </c>
      <c r="G821" s="473" t="s">
        <v>1108</v>
      </c>
      <c r="H821" s="477">
        <v>5</v>
      </c>
      <c r="I821" s="477">
        <v>15525</v>
      </c>
      <c r="J821" s="473"/>
      <c r="K821" s="473">
        <v>3105</v>
      </c>
      <c r="L821" s="477"/>
      <c r="M821" s="477"/>
      <c r="N821" s="473"/>
      <c r="O821" s="473"/>
      <c r="P821" s="477"/>
      <c r="Q821" s="477"/>
      <c r="R821" s="565"/>
      <c r="S821" s="478"/>
    </row>
    <row r="822" spans="1:19" ht="14.4" customHeight="1" x14ac:dyDescent="0.3">
      <c r="A822" s="472" t="s">
        <v>1043</v>
      </c>
      <c r="B822" s="473" t="s">
        <v>1044</v>
      </c>
      <c r="C822" s="473" t="s">
        <v>535</v>
      </c>
      <c r="D822" s="473" t="s">
        <v>1021</v>
      </c>
      <c r="E822" s="473" t="s">
        <v>1045</v>
      </c>
      <c r="F822" s="473" t="s">
        <v>1127</v>
      </c>
      <c r="G822" s="473" t="s">
        <v>1128</v>
      </c>
      <c r="H822" s="477">
        <v>5</v>
      </c>
      <c r="I822" s="477">
        <v>10865</v>
      </c>
      <c r="J822" s="473"/>
      <c r="K822" s="473">
        <v>2173</v>
      </c>
      <c r="L822" s="477"/>
      <c r="M822" s="477"/>
      <c r="N822" s="473"/>
      <c r="O822" s="473"/>
      <c r="P822" s="477"/>
      <c r="Q822" s="477"/>
      <c r="R822" s="565"/>
      <c r="S822" s="478"/>
    </row>
    <row r="823" spans="1:19" ht="14.4" customHeight="1" x14ac:dyDescent="0.3">
      <c r="A823" s="472" t="s">
        <v>1043</v>
      </c>
      <c r="B823" s="473" t="s">
        <v>1044</v>
      </c>
      <c r="C823" s="473" t="s">
        <v>535</v>
      </c>
      <c r="D823" s="473" t="s">
        <v>1021</v>
      </c>
      <c r="E823" s="473" t="s">
        <v>1045</v>
      </c>
      <c r="F823" s="473" t="s">
        <v>1145</v>
      </c>
      <c r="G823" s="473"/>
      <c r="H823" s="477"/>
      <c r="I823" s="477"/>
      <c r="J823" s="473"/>
      <c r="K823" s="473"/>
      <c r="L823" s="477">
        <v>0</v>
      </c>
      <c r="M823" s="477">
        <v>0</v>
      </c>
      <c r="N823" s="473"/>
      <c r="O823" s="473"/>
      <c r="P823" s="477"/>
      <c r="Q823" s="477"/>
      <c r="R823" s="565"/>
      <c r="S823" s="478"/>
    </row>
    <row r="824" spans="1:19" ht="14.4" customHeight="1" x14ac:dyDescent="0.3">
      <c r="A824" s="472" t="s">
        <v>1043</v>
      </c>
      <c r="B824" s="473" t="s">
        <v>1044</v>
      </c>
      <c r="C824" s="473" t="s">
        <v>535</v>
      </c>
      <c r="D824" s="473" t="s">
        <v>1021</v>
      </c>
      <c r="E824" s="473" t="s">
        <v>1045</v>
      </c>
      <c r="F824" s="473" t="s">
        <v>1156</v>
      </c>
      <c r="G824" s="473" t="s">
        <v>1157</v>
      </c>
      <c r="H824" s="477">
        <v>10</v>
      </c>
      <c r="I824" s="477">
        <v>21300</v>
      </c>
      <c r="J824" s="473"/>
      <c r="K824" s="473">
        <v>2130</v>
      </c>
      <c r="L824" s="477"/>
      <c r="M824" s="477"/>
      <c r="N824" s="473"/>
      <c r="O824" s="473"/>
      <c r="P824" s="477"/>
      <c r="Q824" s="477"/>
      <c r="R824" s="565"/>
      <c r="S824" s="478"/>
    </row>
    <row r="825" spans="1:19" ht="14.4" customHeight="1" x14ac:dyDescent="0.3">
      <c r="A825" s="472" t="s">
        <v>1043</v>
      </c>
      <c r="B825" s="473" t="s">
        <v>1044</v>
      </c>
      <c r="C825" s="473" t="s">
        <v>535</v>
      </c>
      <c r="D825" s="473" t="s">
        <v>1021</v>
      </c>
      <c r="E825" s="473" t="s">
        <v>1045</v>
      </c>
      <c r="F825" s="473" t="s">
        <v>1181</v>
      </c>
      <c r="G825" s="473" t="s">
        <v>1183</v>
      </c>
      <c r="H825" s="477">
        <v>5</v>
      </c>
      <c r="I825" s="477">
        <v>0</v>
      </c>
      <c r="J825" s="473"/>
      <c r="K825" s="473">
        <v>0</v>
      </c>
      <c r="L825" s="477"/>
      <c r="M825" s="477"/>
      <c r="N825" s="473"/>
      <c r="O825" s="473"/>
      <c r="P825" s="477"/>
      <c r="Q825" s="477"/>
      <c r="R825" s="565"/>
      <c r="S825" s="478"/>
    </row>
    <row r="826" spans="1:19" ht="14.4" customHeight="1" x14ac:dyDescent="0.3">
      <c r="A826" s="472" t="s">
        <v>1043</v>
      </c>
      <c r="B826" s="473" t="s">
        <v>1044</v>
      </c>
      <c r="C826" s="473" t="s">
        <v>535</v>
      </c>
      <c r="D826" s="473" t="s">
        <v>1021</v>
      </c>
      <c r="E826" s="473" t="s">
        <v>1045</v>
      </c>
      <c r="F826" s="473" t="s">
        <v>1187</v>
      </c>
      <c r="G826" s="473" t="s">
        <v>1188</v>
      </c>
      <c r="H826" s="477"/>
      <c r="I826" s="477"/>
      <c r="J826" s="473"/>
      <c r="K826" s="473"/>
      <c r="L826" s="477"/>
      <c r="M826" s="477"/>
      <c r="N826" s="473"/>
      <c r="O826" s="473"/>
      <c r="P826" s="477">
        <v>3</v>
      </c>
      <c r="Q826" s="477">
        <v>14337</v>
      </c>
      <c r="R826" s="565"/>
      <c r="S826" s="478">
        <v>4779</v>
      </c>
    </row>
    <row r="827" spans="1:19" ht="14.4" customHeight="1" x14ac:dyDescent="0.3">
      <c r="A827" s="472" t="s">
        <v>1043</v>
      </c>
      <c r="B827" s="473" t="s">
        <v>1044</v>
      </c>
      <c r="C827" s="473" t="s">
        <v>535</v>
      </c>
      <c r="D827" s="473" t="s">
        <v>1022</v>
      </c>
      <c r="E827" s="473" t="s">
        <v>1045</v>
      </c>
      <c r="F827" s="473" t="s">
        <v>1145</v>
      </c>
      <c r="G827" s="473"/>
      <c r="H827" s="477"/>
      <c r="I827" s="477"/>
      <c r="J827" s="473"/>
      <c r="K827" s="473"/>
      <c r="L827" s="477">
        <v>8</v>
      </c>
      <c r="M827" s="477">
        <v>8096</v>
      </c>
      <c r="N827" s="473">
        <v>1</v>
      </c>
      <c r="O827" s="473">
        <v>1012</v>
      </c>
      <c r="P827" s="477"/>
      <c r="Q827" s="477"/>
      <c r="R827" s="565"/>
      <c r="S827" s="478"/>
    </row>
    <row r="828" spans="1:19" ht="14.4" customHeight="1" x14ac:dyDescent="0.3">
      <c r="A828" s="472" t="s">
        <v>1043</v>
      </c>
      <c r="B828" s="473" t="s">
        <v>1044</v>
      </c>
      <c r="C828" s="473" t="s">
        <v>535</v>
      </c>
      <c r="D828" s="473" t="s">
        <v>1022</v>
      </c>
      <c r="E828" s="473" t="s">
        <v>1045</v>
      </c>
      <c r="F828" s="473" t="s">
        <v>1187</v>
      </c>
      <c r="G828" s="473" t="s">
        <v>1188</v>
      </c>
      <c r="H828" s="477"/>
      <c r="I828" s="477"/>
      <c r="J828" s="473"/>
      <c r="K828" s="473"/>
      <c r="L828" s="477"/>
      <c r="M828" s="477"/>
      <c r="N828" s="473"/>
      <c r="O828" s="473"/>
      <c r="P828" s="477">
        <v>3</v>
      </c>
      <c r="Q828" s="477">
        <v>14337</v>
      </c>
      <c r="R828" s="565"/>
      <c r="S828" s="478">
        <v>4779</v>
      </c>
    </row>
    <row r="829" spans="1:19" ht="14.4" customHeight="1" x14ac:dyDescent="0.3">
      <c r="A829" s="472" t="s">
        <v>1043</v>
      </c>
      <c r="B829" s="473" t="s">
        <v>1044</v>
      </c>
      <c r="C829" s="473" t="s">
        <v>535</v>
      </c>
      <c r="D829" s="473" t="s">
        <v>1024</v>
      </c>
      <c r="E829" s="473" t="s">
        <v>1045</v>
      </c>
      <c r="F829" s="473" t="s">
        <v>1058</v>
      </c>
      <c r="G829" s="473" t="s">
        <v>1059</v>
      </c>
      <c r="H829" s="477">
        <v>1</v>
      </c>
      <c r="I829" s="477">
        <v>179</v>
      </c>
      <c r="J829" s="473"/>
      <c r="K829" s="473">
        <v>179</v>
      </c>
      <c r="L829" s="477"/>
      <c r="M829" s="477"/>
      <c r="N829" s="473"/>
      <c r="O829" s="473"/>
      <c r="P829" s="477"/>
      <c r="Q829" s="477"/>
      <c r="R829" s="565"/>
      <c r="S829" s="478"/>
    </row>
    <row r="830" spans="1:19" ht="14.4" customHeight="1" x14ac:dyDescent="0.3">
      <c r="A830" s="472" t="s">
        <v>1043</v>
      </c>
      <c r="B830" s="473" t="s">
        <v>1044</v>
      </c>
      <c r="C830" s="473" t="s">
        <v>535</v>
      </c>
      <c r="D830" s="473" t="s">
        <v>1024</v>
      </c>
      <c r="E830" s="473" t="s">
        <v>1045</v>
      </c>
      <c r="F830" s="473" t="s">
        <v>1066</v>
      </c>
      <c r="G830" s="473" t="s">
        <v>1068</v>
      </c>
      <c r="H830" s="477">
        <v>2</v>
      </c>
      <c r="I830" s="477">
        <v>698</v>
      </c>
      <c r="J830" s="473"/>
      <c r="K830" s="473">
        <v>349</v>
      </c>
      <c r="L830" s="477"/>
      <c r="M830" s="477"/>
      <c r="N830" s="473"/>
      <c r="O830" s="473"/>
      <c r="P830" s="477"/>
      <c r="Q830" s="477"/>
      <c r="R830" s="565"/>
      <c r="S830" s="478"/>
    </row>
    <row r="831" spans="1:19" ht="14.4" customHeight="1" x14ac:dyDescent="0.3">
      <c r="A831" s="472" t="s">
        <v>1043</v>
      </c>
      <c r="B831" s="473" t="s">
        <v>1044</v>
      </c>
      <c r="C831" s="473" t="s">
        <v>535</v>
      </c>
      <c r="D831" s="473" t="s">
        <v>1024</v>
      </c>
      <c r="E831" s="473" t="s">
        <v>1045</v>
      </c>
      <c r="F831" s="473" t="s">
        <v>1112</v>
      </c>
      <c r="G831" s="473" t="s">
        <v>1113</v>
      </c>
      <c r="H831" s="477">
        <v>1</v>
      </c>
      <c r="I831" s="477">
        <v>12793</v>
      </c>
      <c r="J831" s="473"/>
      <c r="K831" s="473">
        <v>12793</v>
      </c>
      <c r="L831" s="477"/>
      <c r="M831" s="477"/>
      <c r="N831" s="473"/>
      <c r="O831" s="473"/>
      <c r="P831" s="477"/>
      <c r="Q831" s="477"/>
      <c r="R831" s="565"/>
      <c r="S831" s="478"/>
    </row>
    <row r="832" spans="1:19" ht="14.4" customHeight="1" x14ac:dyDescent="0.3">
      <c r="A832" s="472" t="s">
        <v>1043</v>
      </c>
      <c r="B832" s="473" t="s">
        <v>1044</v>
      </c>
      <c r="C832" s="473" t="s">
        <v>535</v>
      </c>
      <c r="D832" s="473" t="s">
        <v>1024</v>
      </c>
      <c r="E832" s="473" t="s">
        <v>1045</v>
      </c>
      <c r="F832" s="473" t="s">
        <v>1127</v>
      </c>
      <c r="G832" s="473" t="s">
        <v>1128</v>
      </c>
      <c r="H832" s="477">
        <v>1</v>
      </c>
      <c r="I832" s="477">
        <v>2173</v>
      </c>
      <c r="J832" s="473"/>
      <c r="K832" s="473">
        <v>2173</v>
      </c>
      <c r="L832" s="477"/>
      <c r="M832" s="477"/>
      <c r="N832" s="473"/>
      <c r="O832" s="473"/>
      <c r="P832" s="477"/>
      <c r="Q832" s="477"/>
      <c r="R832" s="565"/>
      <c r="S832" s="478"/>
    </row>
    <row r="833" spans="1:19" ht="14.4" customHeight="1" x14ac:dyDescent="0.3">
      <c r="A833" s="472" t="s">
        <v>1043</v>
      </c>
      <c r="B833" s="473" t="s">
        <v>1044</v>
      </c>
      <c r="C833" s="473" t="s">
        <v>535</v>
      </c>
      <c r="D833" s="473" t="s">
        <v>1024</v>
      </c>
      <c r="E833" s="473" t="s">
        <v>1045</v>
      </c>
      <c r="F833" s="473" t="s">
        <v>1156</v>
      </c>
      <c r="G833" s="473" t="s">
        <v>1158</v>
      </c>
      <c r="H833" s="477">
        <v>2</v>
      </c>
      <c r="I833" s="477">
        <v>4260</v>
      </c>
      <c r="J833" s="473"/>
      <c r="K833" s="473">
        <v>2130</v>
      </c>
      <c r="L833" s="477"/>
      <c r="M833" s="477"/>
      <c r="N833" s="473"/>
      <c r="O833" s="473"/>
      <c r="P833" s="477"/>
      <c r="Q833" s="477"/>
      <c r="R833" s="565"/>
      <c r="S833" s="478"/>
    </row>
    <row r="834" spans="1:19" ht="14.4" customHeight="1" x14ac:dyDescent="0.3">
      <c r="A834" s="472" t="s">
        <v>1043</v>
      </c>
      <c r="B834" s="473" t="s">
        <v>1044</v>
      </c>
      <c r="C834" s="473" t="s">
        <v>535</v>
      </c>
      <c r="D834" s="473" t="s">
        <v>1024</v>
      </c>
      <c r="E834" s="473" t="s">
        <v>1045</v>
      </c>
      <c r="F834" s="473" t="s">
        <v>1171</v>
      </c>
      <c r="G834" s="473" t="s">
        <v>1172</v>
      </c>
      <c r="H834" s="477">
        <v>1</v>
      </c>
      <c r="I834" s="477">
        <v>288</v>
      </c>
      <c r="J834" s="473"/>
      <c r="K834" s="473">
        <v>288</v>
      </c>
      <c r="L834" s="477"/>
      <c r="M834" s="477"/>
      <c r="N834" s="473"/>
      <c r="O834" s="473"/>
      <c r="P834" s="477"/>
      <c r="Q834" s="477"/>
      <c r="R834" s="565"/>
      <c r="S834" s="478"/>
    </row>
    <row r="835" spans="1:19" ht="14.4" customHeight="1" x14ac:dyDescent="0.3">
      <c r="A835" s="472" t="s">
        <v>1043</v>
      </c>
      <c r="B835" s="473" t="s">
        <v>1044</v>
      </c>
      <c r="C835" s="473" t="s">
        <v>535</v>
      </c>
      <c r="D835" s="473" t="s">
        <v>1025</v>
      </c>
      <c r="E835" s="473" t="s">
        <v>1045</v>
      </c>
      <c r="F835" s="473" t="s">
        <v>1058</v>
      </c>
      <c r="G835" s="473" t="s">
        <v>1059</v>
      </c>
      <c r="H835" s="477">
        <v>351</v>
      </c>
      <c r="I835" s="477">
        <v>62829</v>
      </c>
      <c r="J835" s="473">
        <v>12.036206896551723</v>
      </c>
      <c r="K835" s="473">
        <v>179</v>
      </c>
      <c r="L835" s="477">
        <v>29</v>
      </c>
      <c r="M835" s="477">
        <v>5220</v>
      </c>
      <c r="N835" s="473">
        <v>1</v>
      </c>
      <c r="O835" s="473">
        <v>180</v>
      </c>
      <c r="P835" s="477"/>
      <c r="Q835" s="477"/>
      <c r="R835" s="565"/>
      <c r="S835" s="478"/>
    </row>
    <row r="836" spans="1:19" ht="14.4" customHeight="1" x14ac:dyDescent="0.3">
      <c r="A836" s="472" t="s">
        <v>1043</v>
      </c>
      <c r="B836" s="473" t="s">
        <v>1044</v>
      </c>
      <c r="C836" s="473" t="s">
        <v>535</v>
      </c>
      <c r="D836" s="473" t="s">
        <v>1025</v>
      </c>
      <c r="E836" s="473" t="s">
        <v>1045</v>
      </c>
      <c r="F836" s="473" t="s">
        <v>1066</v>
      </c>
      <c r="G836" s="473" t="s">
        <v>1067</v>
      </c>
      <c r="H836" s="477">
        <v>101</v>
      </c>
      <c r="I836" s="477">
        <v>35249</v>
      </c>
      <c r="J836" s="473"/>
      <c r="K836" s="473">
        <v>349</v>
      </c>
      <c r="L836" s="477"/>
      <c r="M836" s="477"/>
      <c r="N836" s="473"/>
      <c r="O836" s="473"/>
      <c r="P836" s="477"/>
      <c r="Q836" s="477"/>
      <c r="R836" s="565"/>
      <c r="S836" s="478"/>
    </row>
    <row r="837" spans="1:19" ht="14.4" customHeight="1" x14ac:dyDescent="0.3">
      <c r="A837" s="472" t="s">
        <v>1043</v>
      </c>
      <c r="B837" s="473" t="s">
        <v>1044</v>
      </c>
      <c r="C837" s="473" t="s">
        <v>535</v>
      </c>
      <c r="D837" s="473" t="s">
        <v>1025</v>
      </c>
      <c r="E837" s="473" t="s">
        <v>1045</v>
      </c>
      <c r="F837" s="473" t="s">
        <v>1066</v>
      </c>
      <c r="G837" s="473" t="s">
        <v>1068</v>
      </c>
      <c r="H837" s="477">
        <v>604</v>
      </c>
      <c r="I837" s="477">
        <v>210796</v>
      </c>
      <c r="J837" s="473">
        <v>10.785714285714286</v>
      </c>
      <c r="K837" s="473">
        <v>349</v>
      </c>
      <c r="L837" s="477">
        <v>56</v>
      </c>
      <c r="M837" s="477">
        <v>19544</v>
      </c>
      <c r="N837" s="473">
        <v>1</v>
      </c>
      <c r="O837" s="473">
        <v>349</v>
      </c>
      <c r="P837" s="477"/>
      <c r="Q837" s="477"/>
      <c r="R837" s="565"/>
      <c r="S837" s="478"/>
    </row>
    <row r="838" spans="1:19" ht="14.4" customHeight="1" x14ac:dyDescent="0.3">
      <c r="A838" s="472" t="s">
        <v>1043</v>
      </c>
      <c r="B838" s="473" t="s">
        <v>1044</v>
      </c>
      <c r="C838" s="473" t="s">
        <v>535</v>
      </c>
      <c r="D838" s="473" t="s">
        <v>1025</v>
      </c>
      <c r="E838" s="473" t="s">
        <v>1045</v>
      </c>
      <c r="F838" s="473" t="s">
        <v>1107</v>
      </c>
      <c r="G838" s="473" t="s">
        <v>1108</v>
      </c>
      <c r="H838" s="477">
        <v>309</v>
      </c>
      <c r="I838" s="477">
        <v>959445</v>
      </c>
      <c r="J838" s="473">
        <v>11.433397683397683</v>
      </c>
      <c r="K838" s="473">
        <v>3105</v>
      </c>
      <c r="L838" s="477">
        <v>27</v>
      </c>
      <c r="M838" s="477">
        <v>83916</v>
      </c>
      <c r="N838" s="473">
        <v>1</v>
      </c>
      <c r="O838" s="473">
        <v>3108</v>
      </c>
      <c r="P838" s="477"/>
      <c r="Q838" s="477"/>
      <c r="R838" s="565"/>
      <c r="S838" s="478"/>
    </row>
    <row r="839" spans="1:19" ht="14.4" customHeight="1" x14ac:dyDescent="0.3">
      <c r="A839" s="472" t="s">
        <v>1043</v>
      </c>
      <c r="B839" s="473" t="s">
        <v>1044</v>
      </c>
      <c r="C839" s="473" t="s">
        <v>535</v>
      </c>
      <c r="D839" s="473" t="s">
        <v>1025</v>
      </c>
      <c r="E839" s="473" t="s">
        <v>1045</v>
      </c>
      <c r="F839" s="473" t="s">
        <v>1112</v>
      </c>
      <c r="G839" s="473" t="s">
        <v>1113</v>
      </c>
      <c r="H839" s="477">
        <v>24</v>
      </c>
      <c r="I839" s="477">
        <v>307032</v>
      </c>
      <c r="J839" s="473">
        <v>4.7996248241363135</v>
      </c>
      <c r="K839" s="473">
        <v>12793</v>
      </c>
      <c r="L839" s="477">
        <v>5</v>
      </c>
      <c r="M839" s="477">
        <v>63970</v>
      </c>
      <c r="N839" s="473">
        <v>1</v>
      </c>
      <c r="O839" s="473">
        <v>12794</v>
      </c>
      <c r="P839" s="477"/>
      <c r="Q839" s="477"/>
      <c r="R839" s="565"/>
      <c r="S839" s="478"/>
    </row>
    <row r="840" spans="1:19" ht="14.4" customHeight="1" x14ac:dyDescent="0.3">
      <c r="A840" s="472" t="s">
        <v>1043</v>
      </c>
      <c r="B840" s="473" t="s">
        <v>1044</v>
      </c>
      <c r="C840" s="473" t="s">
        <v>535</v>
      </c>
      <c r="D840" s="473" t="s">
        <v>1025</v>
      </c>
      <c r="E840" s="473" t="s">
        <v>1045</v>
      </c>
      <c r="F840" s="473" t="s">
        <v>1116</v>
      </c>
      <c r="G840" s="473" t="s">
        <v>1117</v>
      </c>
      <c r="H840" s="477"/>
      <c r="I840" s="477"/>
      <c r="J840" s="473"/>
      <c r="K840" s="473"/>
      <c r="L840" s="477">
        <v>1</v>
      </c>
      <c r="M840" s="477">
        <v>125</v>
      </c>
      <c r="N840" s="473">
        <v>1</v>
      </c>
      <c r="O840" s="473">
        <v>125</v>
      </c>
      <c r="P840" s="477"/>
      <c r="Q840" s="477"/>
      <c r="R840" s="565"/>
      <c r="S840" s="478"/>
    </row>
    <row r="841" spans="1:19" ht="14.4" customHeight="1" x14ac:dyDescent="0.3">
      <c r="A841" s="472" t="s">
        <v>1043</v>
      </c>
      <c r="B841" s="473" t="s">
        <v>1044</v>
      </c>
      <c r="C841" s="473" t="s">
        <v>535</v>
      </c>
      <c r="D841" s="473" t="s">
        <v>1025</v>
      </c>
      <c r="E841" s="473" t="s">
        <v>1045</v>
      </c>
      <c r="F841" s="473" t="s">
        <v>1127</v>
      </c>
      <c r="G841" s="473" t="s">
        <v>1128</v>
      </c>
      <c r="H841" s="477">
        <v>328</v>
      </c>
      <c r="I841" s="477">
        <v>712744</v>
      </c>
      <c r="J841" s="473">
        <v>11.310344827586206</v>
      </c>
      <c r="K841" s="473">
        <v>2173</v>
      </c>
      <c r="L841" s="477">
        <v>29</v>
      </c>
      <c r="M841" s="477">
        <v>63017</v>
      </c>
      <c r="N841" s="473">
        <v>1</v>
      </c>
      <c r="O841" s="473">
        <v>2173</v>
      </c>
      <c r="P841" s="477"/>
      <c r="Q841" s="477"/>
      <c r="R841" s="565"/>
      <c r="S841" s="478"/>
    </row>
    <row r="842" spans="1:19" ht="14.4" customHeight="1" x14ac:dyDescent="0.3">
      <c r="A842" s="472" t="s">
        <v>1043</v>
      </c>
      <c r="B842" s="473" t="s">
        <v>1044</v>
      </c>
      <c r="C842" s="473" t="s">
        <v>535</v>
      </c>
      <c r="D842" s="473" t="s">
        <v>1025</v>
      </c>
      <c r="E842" s="473" t="s">
        <v>1045</v>
      </c>
      <c r="F842" s="473" t="s">
        <v>1156</v>
      </c>
      <c r="G842" s="473" t="s">
        <v>1157</v>
      </c>
      <c r="H842" s="477">
        <v>90</v>
      </c>
      <c r="I842" s="477">
        <v>191700</v>
      </c>
      <c r="J842" s="473"/>
      <c r="K842" s="473">
        <v>2130</v>
      </c>
      <c r="L842" s="477"/>
      <c r="M842" s="477"/>
      <c r="N842" s="473"/>
      <c r="O842" s="473"/>
      <c r="P842" s="477"/>
      <c r="Q842" s="477"/>
      <c r="R842" s="565"/>
      <c r="S842" s="478"/>
    </row>
    <row r="843" spans="1:19" ht="14.4" customHeight="1" x14ac:dyDescent="0.3">
      <c r="A843" s="472" t="s">
        <v>1043</v>
      </c>
      <c r="B843" s="473" t="s">
        <v>1044</v>
      </c>
      <c r="C843" s="473" t="s">
        <v>535</v>
      </c>
      <c r="D843" s="473" t="s">
        <v>1025</v>
      </c>
      <c r="E843" s="473" t="s">
        <v>1045</v>
      </c>
      <c r="F843" s="473" t="s">
        <v>1156</v>
      </c>
      <c r="G843" s="473" t="s">
        <v>1158</v>
      </c>
      <c r="H843" s="477">
        <v>601</v>
      </c>
      <c r="I843" s="477">
        <v>1280130</v>
      </c>
      <c r="J843" s="473">
        <v>10.011966213045518</v>
      </c>
      <c r="K843" s="473">
        <v>2130</v>
      </c>
      <c r="L843" s="477">
        <v>60</v>
      </c>
      <c r="M843" s="477">
        <v>127860</v>
      </c>
      <c r="N843" s="473">
        <v>1</v>
      </c>
      <c r="O843" s="473">
        <v>2131</v>
      </c>
      <c r="P843" s="477"/>
      <c r="Q843" s="477"/>
      <c r="R843" s="565"/>
      <c r="S843" s="478"/>
    </row>
    <row r="844" spans="1:19" ht="14.4" customHeight="1" x14ac:dyDescent="0.3">
      <c r="A844" s="472" t="s">
        <v>1043</v>
      </c>
      <c r="B844" s="473" t="s">
        <v>1044</v>
      </c>
      <c r="C844" s="473" t="s">
        <v>535</v>
      </c>
      <c r="D844" s="473" t="s">
        <v>1025</v>
      </c>
      <c r="E844" s="473" t="s">
        <v>1045</v>
      </c>
      <c r="F844" s="473" t="s">
        <v>1171</v>
      </c>
      <c r="G844" s="473" t="s">
        <v>1172</v>
      </c>
      <c r="H844" s="477">
        <v>14</v>
      </c>
      <c r="I844" s="477">
        <v>4032</v>
      </c>
      <c r="J844" s="473">
        <v>6.9757785467128031</v>
      </c>
      <c r="K844" s="473">
        <v>288</v>
      </c>
      <c r="L844" s="477">
        <v>2</v>
      </c>
      <c r="M844" s="477">
        <v>578</v>
      </c>
      <c r="N844" s="473">
        <v>1</v>
      </c>
      <c r="O844" s="473">
        <v>289</v>
      </c>
      <c r="P844" s="477"/>
      <c r="Q844" s="477"/>
      <c r="R844" s="565"/>
      <c r="S844" s="478"/>
    </row>
    <row r="845" spans="1:19" ht="14.4" customHeight="1" x14ac:dyDescent="0.3">
      <c r="A845" s="472" t="s">
        <v>1043</v>
      </c>
      <c r="B845" s="473" t="s">
        <v>1044</v>
      </c>
      <c r="C845" s="473" t="s">
        <v>535</v>
      </c>
      <c r="D845" s="473" t="s">
        <v>1025</v>
      </c>
      <c r="E845" s="473" t="s">
        <v>1045</v>
      </c>
      <c r="F845" s="473" t="s">
        <v>1181</v>
      </c>
      <c r="G845" s="473" t="s">
        <v>1182</v>
      </c>
      <c r="H845" s="477">
        <v>259</v>
      </c>
      <c r="I845" s="477">
        <v>0</v>
      </c>
      <c r="J845" s="473"/>
      <c r="K845" s="473">
        <v>0</v>
      </c>
      <c r="L845" s="477">
        <v>24</v>
      </c>
      <c r="M845" s="477">
        <v>0</v>
      </c>
      <c r="N845" s="473"/>
      <c r="O845" s="473">
        <v>0</v>
      </c>
      <c r="P845" s="477"/>
      <c r="Q845" s="477"/>
      <c r="R845" s="565"/>
      <c r="S845" s="478"/>
    </row>
    <row r="846" spans="1:19" ht="14.4" customHeight="1" x14ac:dyDescent="0.3">
      <c r="A846" s="472" t="s">
        <v>1043</v>
      </c>
      <c r="B846" s="473" t="s">
        <v>1044</v>
      </c>
      <c r="C846" s="473" t="s">
        <v>535</v>
      </c>
      <c r="D846" s="473" t="s">
        <v>1025</v>
      </c>
      <c r="E846" s="473" t="s">
        <v>1045</v>
      </c>
      <c r="F846" s="473" t="s">
        <v>1181</v>
      </c>
      <c r="G846" s="473" t="s">
        <v>1183</v>
      </c>
      <c r="H846" s="477">
        <v>38</v>
      </c>
      <c r="I846" s="477">
        <v>0</v>
      </c>
      <c r="J846" s="473"/>
      <c r="K846" s="473">
        <v>0</v>
      </c>
      <c r="L846" s="477"/>
      <c r="M846" s="477"/>
      <c r="N846" s="473"/>
      <c r="O846" s="473"/>
      <c r="P846" s="477"/>
      <c r="Q846" s="477"/>
      <c r="R846" s="565"/>
      <c r="S846" s="478"/>
    </row>
    <row r="847" spans="1:19" ht="14.4" customHeight="1" x14ac:dyDescent="0.3">
      <c r="A847" s="472" t="s">
        <v>1043</v>
      </c>
      <c r="B847" s="473" t="s">
        <v>1044</v>
      </c>
      <c r="C847" s="473" t="s">
        <v>535</v>
      </c>
      <c r="D847" s="473" t="s">
        <v>1027</v>
      </c>
      <c r="E847" s="473" t="s">
        <v>1045</v>
      </c>
      <c r="F847" s="473" t="s">
        <v>1058</v>
      </c>
      <c r="G847" s="473" t="s">
        <v>1059</v>
      </c>
      <c r="H847" s="477">
        <v>1</v>
      </c>
      <c r="I847" s="477">
        <v>179</v>
      </c>
      <c r="J847" s="473"/>
      <c r="K847" s="473">
        <v>179</v>
      </c>
      <c r="L847" s="477"/>
      <c r="M847" s="477"/>
      <c r="N847" s="473"/>
      <c r="O847" s="473"/>
      <c r="P847" s="477"/>
      <c r="Q847" s="477"/>
      <c r="R847" s="565"/>
      <c r="S847" s="478"/>
    </row>
    <row r="848" spans="1:19" ht="14.4" customHeight="1" x14ac:dyDescent="0.3">
      <c r="A848" s="472" t="s">
        <v>1043</v>
      </c>
      <c r="B848" s="473" t="s">
        <v>1044</v>
      </c>
      <c r="C848" s="473" t="s">
        <v>535</v>
      </c>
      <c r="D848" s="473" t="s">
        <v>1027</v>
      </c>
      <c r="E848" s="473" t="s">
        <v>1045</v>
      </c>
      <c r="F848" s="473" t="s">
        <v>1066</v>
      </c>
      <c r="G848" s="473" t="s">
        <v>1068</v>
      </c>
      <c r="H848" s="477">
        <v>2</v>
      </c>
      <c r="I848" s="477">
        <v>698</v>
      </c>
      <c r="J848" s="473"/>
      <c r="K848" s="473">
        <v>349</v>
      </c>
      <c r="L848" s="477"/>
      <c r="M848" s="477"/>
      <c r="N848" s="473"/>
      <c r="O848" s="473"/>
      <c r="P848" s="477"/>
      <c r="Q848" s="477"/>
      <c r="R848" s="565"/>
      <c r="S848" s="478"/>
    </row>
    <row r="849" spans="1:19" ht="14.4" customHeight="1" x14ac:dyDescent="0.3">
      <c r="A849" s="472" t="s">
        <v>1043</v>
      </c>
      <c r="B849" s="473" t="s">
        <v>1044</v>
      </c>
      <c r="C849" s="473" t="s">
        <v>535</v>
      </c>
      <c r="D849" s="473" t="s">
        <v>1027</v>
      </c>
      <c r="E849" s="473" t="s">
        <v>1045</v>
      </c>
      <c r="F849" s="473" t="s">
        <v>1107</v>
      </c>
      <c r="G849" s="473" t="s">
        <v>1108</v>
      </c>
      <c r="H849" s="477">
        <v>1</v>
      </c>
      <c r="I849" s="477">
        <v>3105</v>
      </c>
      <c r="J849" s="473"/>
      <c r="K849" s="473">
        <v>3105</v>
      </c>
      <c r="L849" s="477"/>
      <c r="M849" s="477"/>
      <c r="N849" s="473"/>
      <c r="O849" s="473"/>
      <c r="P849" s="477"/>
      <c r="Q849" s="477"/>
      <c r="R849" s="565"/>
      <c r="S849" s="478"/>
    </row>
    <row r="850" spans="1:19" ht="14.4" customHeight="1" x14ac:dyDescent="0.3">
      <c r="A850" s="472" t="s">
        <v>1043</v>
      </c>
      <c r="B850" s="473" t="s">
        <v>1044</v>
      </c>
      <c r="C850" s="473" t="s">
        <v>535</v>
      </c>
      <c r="D850" s="473" t="s">
        <v>1027</v>
      </c>
      <c r="E850" s="473" t="s">
        <v>1045</v>
      </c>
      <c r="F850" s="473" t="s">
        <v>1127</v>
      </c>
      <c r="G850" s="473" t="s">
        <v>1128</v>
      </c>
      <c r="H850" s="477">
        <v>1</v>
      </c>
      <c r="I850" s="477">
        <v>2173</v>
      </c>
      <c r="J850" s="473"/>
      <c r="K850" s="473">
        <v>2173</v>
      </c>
      <c r="L850" s="477"/>
      <c r="M850" s="477"/>
      <c r="N850" s="473"/>
      <c r="O850" s="473"/>
      <c r="P850" s="477"/>
      <c r="Q850" s="477"/>
      <c r="R850" s="565"/>
      <c r="S850" s="478"/>
    </row>
    <row r="851" spans="1:19" ht="14.4" customHeight="1" x14ac:dyDescent="0.3">
      <c r="A851" s="472" t="s">
        <v>1043</v>
      </c>
      <c r="B851" s="473" t="s">
        <v>1044</v>
      </c>
      <c r="C851" s="473" t="s">
        <v>535</v>
      </c>
      <c r="D851" s="473" t="s">
        <v>1027</v>
      </c>
      <c r="E851" s="473" t="s">
        <v>1045</v>
      </c>
      <c r="F851" s="473" t="s">
        <v>1145</v>
      </c>
      <c r="G851" s="473"/>
      <c r="H851" s="477"/>
      <c r="I851" s="477"/>
      <c r="J851" s="473"/>
      <c r="K851" s="473"/>
      <c r="L851" s="477">
        <v>2</v>
      </c>
      <c r="M851" s="477">
        <v>2024</v>
      </c>
      <c r="N851" s="473">
        <v>1</v>
      </c>
      <c r="O851" s="473">
        <v>1012</v>
      </c>
      <c r="P851" s="477"/>
      <c r="Q851" s="477"/>
      <c r="R851" s="565"/>
      <c r="S851" s="478"/>
    </row>
    <row r="852" spans="1:19" ht="14.4" customHeight="1" x14ac:dyDescent="0.3">
      <c r="A852" s="472" t="s">
        <v>1043</v>
      </c>
      <c r="B852" s="473" t="s">
        <v>1044</v>
      </c>
      <c r="C852" s="473" t="s">
        <v>535</v>
      </c>
      <c r="D852" s="473" t="s">
        <v>1027</v>
      </c>
      <c r="E852" s="473" t="s">
        <v>1045</v>
      </c>
      <c r="F852" s="473" t="s">
        <v>1156</v>
      </c>
      <c r="G852" s="473" t="s">
        <v>1158</v>
      </c>
      <c r="H852" s="477">
        <v>2</v>
      </c>
      <c r="I852" s="477">
        <v>4260</v>
      </c>
      <c r="J852" s="473"/>
      <c r="K852" s="473">
        <v>2130</v>
      </c>
      <c r="L852" s="477"/>
      <c r="M852" s="477"/>
      <c r="N852" s="473"/>
      <c r="O852" s="473"/>
      <c r="P852" s="477"/>
      <c r="Q852" s="477"/>
      <c r="R852" s="565"/>
      <c r="S852" s="478"/>
    </row>
    <row r="853" spans="1:19" ht="14.4" customHeight="1" x14ac:dyDescent="0.3">
      <c r="A853" s="472" t="s">
        <v>1043</v>
      </c>
      <c r="B853" s="473" t="s">
        <v>1044</v>
      </c>
      <c r="C853" s="473" t="s">
        <v>535</v>
      </c>
      <c r="D853" s="473" t="s">
        <v>1027</v>
      </c>
      <c r="E853" s="473" t="s">
        <v>1045</v>
      </c>
      <c r="F853" s="473" t="s">
        <v>1181</v>
      </c>
      <c r="G853" s="473" t="s">
        <v>1182</v>
      </c>
      <c r="H853" s="477">
        <v>1</v>
      </c>
      <c r="I853" s="477">
        <v>0</v>
      </c>
      <c r="J853" s="473"/>
      <c r="K853" s="473">
        <v>0</v>
      </c>
      <c r="L853" s="477"/>
      <c r="M853" s="477"/>
      <c r="N853" s="473"/>
      <c r="O853" s="473"/>
      <c r="P853" s="477"/>
      <c r="Q853" s="477"/>
      <c r="R853" s="565"/>
      <c r="S853" s="478"/>
    </row>
    <row r="854" spans="1:19" ht="14.4" customHeight="1" x14ac:dyDescent="0.3">
      <c r="A854" s="472" t="s">
        <v>1043</v>
      </c>
      <c r="B854" s="473" t="s">
        <v>1044</v>
      </c>
      <c r="C854" s="473" t="s">
        <v>535</v>
      </c>
      <c r="D854" s="473" t="s">
        <v>1027</v>
      </c>
      <c r="E854" s="473" t="s">
        <v>1045</v>
      </c>
      <c r="F854" s="473" t="s">
        <v>1187</v>
      </c>
      <c r="G854" s="473" t="s">
        <v>1188</v>
      </c>
      <c r="H854" s="477"/>
      <c r="I854" s="477"/>
      <c r="J854" s="473"/>
      <c r="K854" s="473"/>
      <c r="L854" s="477"/>
      <c r="M854" s="477"/>
      <c r="N854" s="473"/>
      <c r="O854" s="473"/>
      <c r="P854" s="477">
        <v>6</v>
      </c>
      <c r="Q854" s="477">
        <v>28674</v>
      </c>
      <c r="R854" s="565"/>
      <c r="S854" s="478">
        <v>4779</v>
      </c>
    </row>
    <row r="855" spans="1:19" ht="14.4" customHeight="1" x14ac:dyDescent="0.3">
      <c r="A855" s="472" t="s">
        <v>1043</v>
      </c>
      <c r="B855" s="473" t="s">
        <v>1044</v>
      </c>
      <c r="C855" s="473" t="s">
        <v>535</v>
      </c>
      <c r="D855" s="473" t="s">
        <v>1029</v>
      </c>
      <c r="E855" s="473" t="s">
        <v>1045</v>
      </c>
      <c r="F855" s="473" t="s">
        <v>1058</v>
      </c>
      <c r="G855" s="473" t="s">
        <v>1059</v>
      </c>
      <c r="H855" s="477">
        <v>6</v>
      </c>
      <c r="I855" s="477">
        <v>1074</v>
      </c>
      <c r="J855" s="473">
        <v>1.1933333333333334</v>
      </c>
      <c r="K855" s="473">
        <v>179</v>
      </c>
      <c r="L855" s="477">
        <v>5</v>
      </c>
      <c r="M855" s="477">
        <v>900</v>
      </c>
      <c r="N855" s="473">
        <v>1</v>
      </c>
      <c r="O855" s="473">
        <v>180</v>
      </c>
      <c r="P855" s="477"/>
      <c r="Q855" s="477"/>
      <c r="R855" s="565"/>
      <c r="S855" s="478"/>
    </row>
    <row r="856" spans="1:19" ht="14.4" customHeight="1" x14ac:dyDescent="0.3">
      <c r="A856" s="472" t="s">
        <v>1043</v>
      </c>
      <c r="B856" s="473" t="s">
        <v>1044</v>
      </c>
      <c r="C856" s="473" t="s">
        <v>535</v>
      </c>
      <c r="D856" s="473" t="s">
        <v>1029</v>
      </c>
      <c r="E856" s="473" t="s">
        <v>1045</v>
      </c>
      <c r="F856" s="473" t="s">
        <v>1066</v>
      </c>
      <c r="G856" s="473" t="s">
        <v>1067</v>
      </c>
      <c r="H856" s="477">
        <v>12</v>
      </c>
      <c r="I856" s="477">
        <v>4188</v>
      </c>
      <c r="J856" s="473"/>
      <c r="K856" s="473">
        <v>349</v>
      </c>
      <c r="L856" s="477"/>
      <c r="M856" s="477"/>
      <c r="N856" s="473"/>
      <c r="O856" s="473"/>
      <c r="P856" s="477"/>
      <c r="Q856" s="477"/>
      <c r="R856" s="565"/>
      <c r="S856" s="478"/>
    </row>
    <row r="857" spans="1:19" ht="14.4" customHeight="1" x14ac:dyDescent="0.3">
      <c r="A857" s="472" t="s">
        <v>1043</v>
      </c>
      <c r="B857" s="473" t="s">
        <v>1044</v>
      </c>
      <c r="C857" s="473" t="s">
        <v>535</v>
      </c>
      <c r="D857" s="473" t="s">
        <v>1029</v>
      </c>
      <c r="E857" s="473" t="s">
        <v>1045</v>
      </c>
      <c r="F857" s="473" t="s">
        <v>1066</v>
      </c>
      <c r="G857" s="473" t="s">
        <v>1068</v>
      </c>
      <c r="H857" s="477"/>
      <c r="I857" s="477"/>
      <c r="J857" s="473"/>
      <c r="K857" s="473"/>
      <c r="L857" s="477">
        <v>10</v>
      </c>
      <c r="M857" s="477">
        <v>3490</v>
      </c>
      <c r="N857" s="473">
        <v>1</v>
      </c>
      <c r="O857" s="473">
        <v>349</v>
      </c>
      <c r="P857" s="477"/>
      <c r="Q857" s="477"/>
      <c r="R857" s="565"/>
      <c r="S857" s="478"/>
    </row>
    <row r="858" spans="1:19" ht="14.4" customHeight="1" x14ac:dyDescent="0.3">
      <c r="A858" s="472" t="s">
        <v>1043</v>
      </c>
      <c r="B858" s="473" t="s">
        <v>1044</v>
      </c>
      <c r="C858" s="473" t="s">
        <v>535</v>
      </c>
      <c r="D858" s="473" t="s">
        <v>1029</v>
      </c>
      <c r="E858" s="473" t="s">
        <v>1045</v>
      </c>
      <c r="F858" s="473" t="s">
        <v>1107</v>
      </c>
      <c r="G858" s="473" t="s">
        <v>1108</v>
      </c>
      <c r="H858" s="477">
        <v>5</v>
      </c>
      <c r="I858" s="477">
        <v>15525</v>
      </c>
      <c r="J858" s="473">
        <v>0.99903474903474898</v>
      </c>
      <c r="K858" s="473">
        <v>3105</v>
      </c>
      <c r="L858" s="477">
        <v>5</v>
      </c>
      <c r="M858" s="477">
        <v>15540</v>
      </c>
      <c r="N858" s="473">
        <v>1</v>
      </c>
      <c r="O858" s="473">
        <v>3108</v>
      </c>
      <c r="P858" s="477"/>
      <c r="Q858" s="477"/>
      <c r="R858" s="565"/>
      <c r="S858" s="478"/>
    </row>
    <row r="859" spans="1:19" ht="14.4" customHeight="1" x14ac:dyDescent="0.3">
      <c r="A859" s="472" t="s">
        <v>1043</v>
      </c>
      <c r="B859" s="473" t="s">
        <v>1044</v>
      </c>
      <c r="C859" s="473" t="s">
        <v>535</v>
      </c>
      <c r="D859" s="473" t="s">
        <v>1029</v>
      </c>
      <c r="E859" s="473" t="s">
        <v>1045</v>
      </c>
      <c r="F859" s="473" t="s">
        <v>1127</v>
      </c>
      <c r="G859" s="473" t="s">
        <v>1128</v>
      </c>
      <c r="H859" s="477">
        <v>5</v>
      </c>
      <c r="I859" s="477">
        <v>10865</v>
      </c>
      <c r="J859" s="473">
        <v>1</v>
      </c>
      <c r="K859" s="473">
        <v>2173</v>
      </c>
      <c r="L859" s="477">
        <v>5</v>
      </c>
      <c r="M859" s="477">
        <v>10865</v>
      </c>
      <c r="N859" s="473">
        <v>1</v>
      </c>
      <c r="O859" s="473">
        <v>2173</v>
      </c>
      <c r="P859" s="477"/>
      <c r="Q859" s="477"/>
      <c r="R859" s="565"/>
      <c r="S859" s="478"/>
    </row>
    <row r="860" spans="1:19" ht="14.4" customHeight="1" x14ac:dyDescent="0.3">
      <c r="A860" s="472" t="s">
        <v>1043</v>
      </c>
      <c r="B860" s="473" t="s">
        <v>1044</v>
      </c>
      <c r="C860" s="473" t="s">
        <v>535</v>
      </c>
      <c r="D860" s="473" t="s">
        <v>1029</v>
      </c>
      <c r="E860" s="473" t="s">
        <v>1045</v>
      </c>
      <c r="F860" s="473" t="s">
        <v>1156</v>
      </c>
      <c r="G860" s="473" t="s">
        <v>1157</v>
      </c>
      <c r="H860" s="477">
        <v>12</v>
      </c>
      <c r="I860" s="477">
        <v>25560</v>
      </c>
      <c r="J860" s="473"/>
      <c r="K860" s="473">
        <v>2130</v>
      </c>
      <c r="L860" s="477"/>
      <c r="M860" s="477"/>
      <c r="N860" s="473"/>
      <c r="O860" s="473"/>
      <c r="P860" s="477"/>
      <c r="Q860" s="477"/>
      <c r="R860" s="565"/>
      <c r="S860" s="478"/>
    </row>
    <row r="861" spans="1:19" ht="14.4" customHeight="1" x14ac:dyDescent="0.3">
      <c r="A861" s="472" t="s">
        <v>1043</v>
      </c>
      <c r="B861" s="473" t="s">
        <v>1044</v>
      </c>
      <c r="C861" s="473" t="s">
        <v>535</v>
      </c>
      <c r="D861" s="473" t="s">
        <v>1029</v>
      </c>
      <c r="E861" s="473" t="s">
        <v>1045</v>
      </c>
      <c r="F861" s="473" t="s">
        <v>1156</v>
      </c>
      <c r="G861" s="473" t="s">
        <v>1158</v>
      </c>
      <c r="H861" s="477"/>
      <c r="I861" s="477"/>
      <c r="J861" s="473"/>
      <c r="K861" s="473"/>
      <c r="L861" s="477">
        <v>10</v>
      </c>
      <c r="M861" s="477">
        <v>21310</v>
      </c>
      <c r="N861" s="473">
        <v>1</v>
      </c>
      <c r="O861" s="473">
        <v>2131</v>
      </c>
      <c r="P861" s="477"/>
      <c r="Q861" s="477"/>
      <c r="R861" s="565"/>
      <c r="S861" s="478"/>
    </row>
    <row r="862" spans="1:19" ht="14.4" customHeight="1" x14ac:dyDescent="0.3">
      <c r="A862" s="472" t="s">
        <v>1043</v>
      </c>
      <c r="B862" s="473" t="s">
        <v>1044</v>
      </c>
      <c r="C862" s="473" t="s">
        <v>535</v>
      </c>
      <c r="D862" s="473" t="s">
        <v>1029</v>
      </c>
      <c r="E862" s="473" t="s">
        <v>1045</v>
      </c>
      <c r="F862" s="473" t="s">
        <v>1181</v>
      </c>
      <c r="G862" s="473" t="s">
        <v>1182</v>
      </c>
      <c r="H862" s="477"/>
      <c r="I862" s="477"/>
      <c r="J862" s="473"/>
      <c r="K862" s="473"/>
      <c r="L862" s="477">
        <v>5</v>
      </c>
      <c r="M862" s="477">
        <v>0</v>
      </c>
      <c r="N862" s="473"/>
      <c r="O862" s="473">
        <v>0</v>
      </c>
      <c r="P862" s="477"/>
      <c r="Q862" s="477"/>
      <c r="R862" s="565"/>
      <c r="S862" s="478"/>
    </row>
    <row r="863" spans="1:19" ht="14.4" customHeight="1" x14ac:dyDescent="0.3">
      <c r="A863" s="472" t="s">
        <v>1043</v>
      </c>
      <c r="B863" s="473" t="s">
        <v>1044</v>
      </c>
      <c r="C863" s="473" t="s">
        <v>535</v>
      </c>
      <c r="D863" s="473" t="s">
        <v>1029</v>
      </c>
      <c r="E863" s="473" t="s">
        <v>1045</v>
      </c>
      <c r="F863" s="473" t="s">
        <v>1181</v>
      </c>
      <c r="G863" s="473" t="s">
        <v>1183</v>
      </c>
      <c r="H863" s="477">
        <v>5</v>
      </c>
      <c r="I863" s="477">
        <v>0</v>
      </c>
      <c r="J863" s="473"/>
      <c r="K863" s="473">
        <v>0</v>
      </c>
      <c r="L863" s="477"/>
      <c r="M863" s="477"/>
      <c r="N863" s="473"/>
      <c r="O863" s="473"/>
      <c r="P863" s="477"/>
      <c r="Q863" s="477"/>
      <c r="R863" s="565"/>
      <c r="S863" s="478"/>
    </row>
    <row r="864" spans="1:19" ht="14.4" customHeight="1" x14ac:dyDescent="0.3">
      <c r="A864" s="472" t="s">
        <v>1043</v>
      </c>
      <c r="B864" s="473" t="s">
        <v>1044</v>
      </c>
      <c r="C864" s="473" t="s">
        <v>535</v>
      </c>
      <c r="D864" s="473" t="s">
        <v>1031</v>
      </c>
      <c r="E864" s="473" t="s">
        <v>1045</v>
      </c>
      <c r="F864" s="473" t="s">
        <v>1145</v>
      </c>
      <c r="G864" s="473"/>
      <c r="H864" s="477"/>
      <c r="I864" s="477"/>
      <c r="J864" s="473"/>
      <c r="K864" s="473"/>
      <c r="L864" s="477">
        <v>3</v>
      </c>
      <c r="M864" s="477">
        <v>3036</v>
      </c>
      <c r="N864" s="473">
        <v>1</v>
      </c>
      <c r="O864" s="473">
        <v>1012</v>
      </c>
      <c r="P864" s="477"/>
      <c r="Q864" s="477"/>
      <c r="R864" s="565"/>
      <c r="S864" s="478"/>
    </row>
    <row r="865" spans="1:19" ht="14.4" customHeight="1" x14ac:dyDescent="0.3">
      <c r="A865" s="472" t="s">
        <v>1043</v>
      </c>
      <c r="B865" s="473" t="s">
        <v>1044</v>
      </c>
      <c r="C865" s="473" t="s">
        <v>535</v>
      </c>
      <c r="D865" s="473" t="s">
        <v>1036</v>
      </c>
      <c r="E865" s="473" t="s">
        <v>1045</v>
      </c>
      <c r="F865" s="473" t="s">
        <v>1058</v>
      </c>
      <c r="G865" s="473" t="s">
        <v>1059</v>
      </c>
      <c r="H865" s="477"/>
      <c r="I865" s="477"/>
      <c r="J865" s="473"/>
      <c r="K865" s="473"/>
      <c r="L865" s="477">
        <v>1</v>
      </c>
      <c r="M865" s="477">
        <v>180</v>
      </c>
      <c r="N865" s="473">
        <v>1</v>
      </c>
      <c r="O865" s="473">
        <v>180</v>
      </c>
      <c r="P865" s="477"/>
      <c r="Q865" s="477"/>
      <c r="R865" s="565"/>
      <c r="S865" s="478"/>
    </row>
    <row r="866" spans="1:19" ht="14.4" customHeight="1" x14ac:dyDescent="0.3">
      <c r="A866" s="472" t="s">
        <v>1043</v>
      </c>
      <c r="B866" s="473" t="s">
        <v>1044</v>
      </c>
      <c r="C866" s="473" t="s">
        <v>535</v>
      </c>
      <c r="D866" s="473" t="s">
        <v>1036</v>
      </c>
      <c r="E866" s="473" t="s">
        <v>1045</v>
      </c>
      <c r="F866" s="473" t="s">
        <v>1066</v>
      </c>
      <c r="G866" s="473" t="s">
        <v>1067</v>
      </c>
      <c r="H866" s="477"/>
      <c r="I866" s="477"/>
      <c r="J866" s="473"/>
      <c r="K866" s="473"/>
      <c r="L866" s="477">
        <v>2</v>
      </c>
      <c r="M866" s="477">
        <v>698</v>
      </c>
      <c r="N866" s="473">
        <v>1</v>
      </c>
      <c r="O866" s="473">
        <v>349</v>
      </c>
      <c r="P866" s="477"/>
      <c r="Q866" s="477"/>
      <c r="R866" s="565"/>
      <c r="S866" s="478"/>
    </row>
    <row r="867" spans="1:19" ht="14.4" customHeight="1" x14ac:dyDescent="0.3">
      <c r="A867" s="472" t="s">
        <v>1043</v>
      </c>
      <c r="B867" s="473" t="s">
        <v>1044</v>
      </c>
      <c r="C867" s="473" t="s">
        <v>535</v>
      </c>
      <c r="D867" s="473" t="s">
        <v>1036</v>
      </c>
      <c r="E867" s="473" t="s">
        <v>1045</v>
      </c>
      <c r="F867" s="473" t="s">
        <v>1112</v>
      </c>
      <c r="G867" s="473" t="s">
        <v>1113</v>
      </c>
      <c r="H867" s="477"/>
      <c r="I867" s="477"/>
      <c r="J867" s="473"/>
      <c r="K867" s="473"/>
      <c r="L867" s="477">
        <v>1</v>
      </c>
      <c r="M867" s="477">
        <v>12794</v>
      </c>
      <c r="N867" s="473">
        <v>1</v>
      </c>
      <c r="O867" s="473">
        <v>12794</v>
      </c>
      <c r="P867" s="477"/>
      <c r="Q867" s="477"/>
      <c r="R867" s="565"/>
      <c r="S867" s="478"/>
    </row>
    <row r="868" spans="1:19" ht="14.4" customHeight="1" x14ac:dyDescent="0.3">
      <c r="A868" s="472" t="s">
        <v>1043</v>
      </c>
      <c r="B868" s="473" t="s">
        <v>1044</v>
      </c>
      <c r="C868" s="473" t="s">
        <v>535</v>
      </c>
      <c r="D868" s="473" t="s">
        <v>1036</v>
      </c>
      <c r="E868" s="473" t="s">
        <v>1045</v>
      </c>
      <c r="F868" s="473" t="s">
        <v>1127</v>
      </c>
      <c r="G868" s="473" t="s">
        <v>1128</v>
      </c>
      <c r="H868" s="477"/>
      <c r="I868" s="477"/>
      <c r="J868" s="473"/>
      <c r="K868" s="473"/>
      <c r="L868" s="477">
        <v>1</v>
      </c>
      <c r="M868" s="477">
        <v>2173</v>
      </c>
      <c r="N868" s="473">
        <v>1</v>
      </c>
      <c r="O868" s="473">
        <v>2173</v>
      </c>
      <c r="P868" s="477"/>
      <c r="Q868" s="477"/>
      <c r="R868" s="565"/>
      <c r="S868" s="478"/>
    </row>
    <row r="869" spans="1:19" ht="14.4" customHeight="1" x14ac:dyDescent="0.3">
      <c r="A869" s="472" t="s">
        <v>1043</v>
      </c>
      <c r="B869" s="473" t="s">
        <v>1044</v>
      </c>
      <c r="C869" s="473" t="s">
        <v>535</v>
      </c>
      <c r="D869" s="473" t="s">
        <v>1036</v>
      </c>
      <c r="E869" s="473" t="s">
        <v>1045</v>
      </c>
      <c r="F869" s="473" t="s">
        <v>1145</v>
      </c>
      <c r="G869" s="473"/>
      <c r="H869" s="477">
        <v>2</v>
      </c>
      <c r="I869" s="477">
        <v>2022</v>
      </c>
      <c r="J869" s="473"/>
      <c r="K869" s="473">
        <v>1011</v>
      </c>
      <c r="L869" s="477"/>
      <c r="M869" s="477"/>
      <c r="N869" s="473"/>
      <c r="O869" s="473"/>
      <c r="P869" s="477"/>
      <c r="Q869" s="477"/>
      <c r="R869" s="565"/>
      <c r="S869" s="478"/>
    </row>
    <row r="870" spans="1:19" ht="14.4" customHeight="1" x14ac:dyDescent="0.3">
      <c r="A870" s="472" t="s">
        <v>1043</v>
      </c>
      <c r="B870" s="473" t="s">
        <v>1044</v>
      </c>
      <c r="C870" s="473" t="s">
        <v>535</v>
      </c>
      <c r="D870" s="473" t="s">
        <v>1036</v>
      </c>
      <c r="E870" s="473" t="s">
        <v>1045</v>
      </c>
      <c r="F870" s="473" t="s">
        <v>1156</v>
      </c>
      <c r="G870" s="473" t="s">
        <v>1157</v>
      </c>
      <c r="H870" s="477"/>
      <c r="I870" s="477"/>
      <c r="J870" s="473"/>
      <c r="K870" s="473"/>
      <c r="L870" s="477">
        <v>2</v>
      </c>
      <c r="M870" s="477">
        <v>4262</v>
      </c>
      <c r="N870" s="473">
        <v>1</v>
      </c>
      <c r="O870" s="473">
        <v>2131</v>
      </c>
      <c r="P870" s="477"/>
      <c r="Q870" s="477"/>
      <c r="R870" s="565"/>
      <c r="S870" s="478"/>
    </row>
    <row r="871" spans="1:19" ht="14.4" customHeight="1" x14ac:dyDescent="0.3">
      <c r="A871" s="472" t="s">
        <v>1043</v>
      </c>
      <c r="B871" s="473" t="s">
        <v>1044</v>
      </c>
      <c r="C871" s="473" t="s">
        <v>535</v>
      </c>
      <c r="D871" s="473" t="s">
        <v>1036</v>
      </c>
      <c r="E871" s="473" t="s">
        <v>1045</v>
      </c>
      <c r="F871" s="473" t="s">
        <v>1171</v>
      </c>
      <c r="G871" s="473" t="s">
        <v>1172</v>
      </c>
      <c r="H871" s="477"/>
      <c r="I871" s="477"/>
      <c r="J871" s="473"/>
      <c r="K871" s="473"/>
      <c r="L871" s="477">
        <v>1</v>
      </c>
      <c r="M871" s="477">
        <v>289</v>
      </c>
      <c r="N871" s="473">
        <v>1</v>
      </c>
      <c r="O871" s="473">
        <v>289</v>
      </c>
      <c r="P871" s="477"/>
      <c r="Q871" s="477"/>
      <c r="R871" s="565"/>
      <c r="S871" s="478"/>
    </row>
    <row r="872" spans="1:19" ht="14.4" customHeight="1" x14ac:dyDescent="0.3">
      <c r="A872" s="472" t="s">
        <v>1043</v>
      </c>
      <c r="B872" s="473" t="s">
        <v>1044</v>
      </c>
      <c r="C872" s="473" t="s">
        <v>535</v>
      </c>
      <c r="D872" s="473" t="s">
        <v>1038</v>
      </c>
      <c r="E872" s="473" t="s">
        <v>1045</v>
      </c>
      <c r="F872" s="473" t="s">
        <v>1058</v>
      </c>
      <c r="G872" s="473" t="s">
        <v>1059</v>
      </c>
      <c r="H872" s="477">
        <v>1</v>
      </c>
      <c r="I872" s="477">
        <v>179</v>
      </c>
      <c r="J872" s="473"/>
      <c r="K872" s="473">
        <v>179</v>
      </c>
      <c r="L872" s="477"/>
      <c r="M872" s="477"/>
      <c r="N872" s="473"/>
      <c r="O872" s="473"/>
      <c r="P872" s="477"/>
      <c r="Q872" s="477"/>
      <c r="R872" s="565"/>
      <c r="S872" s="478"/>
    </row>
    <row r="873" spans="1:19" ht="14.4" customHeight="1" x14ac:dyDescent="0.3">
      <c r="A873" s="472" t="s">
        <v>1043</v>
      </c>
      <c r="B873" s="473" t="s">
        <v>1044</v>
      </c>
      <c r="C873" s="473" t="s">
        <v>535</v>
      </c>
      <c r="D873" s="473" t="s">
        <v>1038</v>
      </c>
      <c r="E873" s="473" t="s">
        <v>1045</v>
      </c>
      <c r="F873" s="473" t="s">
        <v>1066</v>
      </c>
      <c r="G873" s="473" t="s">
        <v>1068</v>
      </c>
      <c r="H873" s="477">
        <v>2</v>
      </c>
      <c r="I873" s="477">
        <v>698</v>
      </c>
      <c r="J873" s="473"/>
      <c r="K873" s="473">
        <v>349</v>
      </c>
      <c r="L873" s="477"/>
      <c r="M873" s="477"/>
      <c r="N873" s="473"/>
      <c r="O873" s="473"/>
      <c r="P873" s="477"/>
      <c r="Q873" s="477"/>
      <c r="R873" s="565"/>
      <c r="S873" s="478"/>
    </row>
    <row r="874" spans="1:19" ht="14.4" customHeight="1" x14ac:dyDescent="0.3">
      <c r="A874" s="472" t="s">
        <v>1043</v>
      </c>
      <c r="B874" s="473" t="s">
        <v>1044</v>
      </c>
      <c r="C874" s="473" t="s">
        <v>535</v>
      </c>
      <c r="D874" s="473" t="s">
        <v>1038</v>
      </c>
      <c r="E874" s="473" t="s">
        <v>1045</v>
      </c>
      <c r="F874" s="473" t="s">
        <v>1107</v>
      </c>
      <c r="G874" s="473" t="s">
        <v>1108</v>
      </c>
      <c r="H874" s="477">
        <v>1</v>
      </c>
      <c r="I874" s="477">
        <v>3105</v>
      </c>
      <c r="J874" s="473"/>
      <c r="K874" s="473">
        <v>3105</v>
      </c>
      <c r="L874" s="477"/>
      <c r="M874" s="477"/>
      <c r="N874" s="473"/>
      <c r="O874" s="473"/>
      <c r="P874" s="477"/>
      <c r="Q874" s="477"/>
      <c r="R874" s="565"/>
      <c r="S874" s="478"/>
    </row>
    <row r="875" spans="1:19" ht="14.4" customHeight="1" x14ac:dyDescent="0.3">
      <c r="A875" s="472" t="s">
        <v>1043</v>
      </c>
      <c r="B875" s="473" t="s">
        <v>1044</v>
      </c>
      <c r="C875" s="473" t="s">
        <v>535</v>
      </c>
      <c r="D875" s="473" t="s">
        <v>1038</v>
      </c>
      <c r="E875" s="473" t="s">
        <v>1045</v>
      </c>
      <c r="F875" s="473" t="s">
        <v>1127</v>
      </c>
      <c r="G875" s="473" t="s">
        <v>1128</v>
      </c>
      <c r="H875" s="477">
        <v>1</v>
      </c>
      <c r="I875" s="477">
        <v>2173</v>
      </c>
      <c r="J875" s="473"/>
      <c r="K875" s="473">
        <v>2173</v>
      </c>
      <c r="L875" s="477"/>
      <c r="M875" s="477"/>
      <c r="N875" s="473"/>
      <c r="O875" s="473"/>
      <c r="P875" s="477"/>
      <c r="Q875" s="477"/>
      <c r="R875" s="565"/>
      <c r="S875" s="478"/>
    </row>
    <row r="876" spans="1:19" ht="14.4" customHeight="1" x14ac:dyDescent="0.3">
      <c r="A876" s="472" t="s">
        <v>1043</v>
      </c>
      <c r="B876" s="473" t="s">
        <v>1044</v>
      </c>
      <c r="C876" s="473" t="s">
        <v>535</v>
      </c>
      <c r="D876" s="473" t="s">
        <v>1038</v>
      </c>
      <c r="E876" s="473" t="s">
        <v>1045</v>
      </c>
      <c r="F876" s="473" t="s">
        <v>1156</v>
      </c>
      <c r="G876" s="473" t="s">
        <v>1158</v>
      </c>
      <c r="H876" s="477">
        <v>2</v>
      </c>
      <c r="I876" s="477">
        <v>4260</v>
      </c>
      <c r="J876" s="473"/>
      <c r="K876" s="473">
        <v>2130</v>
      </c>
      <c r="L876" s="477"/>
      <c r="M876" s="477"/>
      <c r="N876" s="473"/>
      <c r="O876" s="473"/>
      <c r="P876" s="477"/>
      <c r="Q876" s="477"/>
      <c r="R876" s="565"/>
      <c r="S876" s="478"/>
    </row>
    <row r="877" spans="1:19" ht="14.4" customHeight="1" x14ac:dyDescent="0.3">
      <c r="A877" s="472" t="s">
        <v>1043</v>
      </c>
      <c r="B877" s="473" t="s">
        <v>1044</v>
      </c>
      <c r="C877" s="473" t="s">
        <v>535</v>
      </c>
      <c r="D877" s="473" t="s">
        <v>1038</v>
      </c>
      <c r="E877" s="473" t="s">
        <v>1045</v>
      </c>
      <c r="F877" s="473" t="s">
        <v>1181</v>
      </c>
      <c r="G877" s="473" t="s">
        <v>1182</v>
      </c>
      <c r="H877" s="477">
        <v>1</v>
      </c>
      <c r="I877" s="477">
        <v>0</v>
      </c>
      <c r="J877" s="473"/>
      <c r="K877" s="473">
        <v>0</v>
      </c>
      <c r="L877" s="477"/>
      <c r="M877" s="477"/>
      <c r="N877" s="473"/>
      <c r="O877" s="473"/>
      <c r="P877" s="477"/>
      <c r="Q877" s="477"/>
      <c r="R877" s="565"/>
      <c r="S877" s="478"/>
    </row>
    <row r="878" spans="1:19" ht="14.4" customHeight="1" x14ac:dyDescent="0.3">
      <c r="A878" s="472" t="s">
        <v>1043</v>
      </c>
      <c r="B878" s="473" t="s">
        <v>1044</v>
      </c>
      <c r="C878" s="473" t="s">
        <v>535</v>
      </c>
      <c r="D878" s="473" t="s">
        <v>1038</v>
      </c>
      <c r="E878" s="473" t="s">
        <v>1045</v>
      </c>
      <c r="F878" s="473" t="s">
        <v>1187</v>
      </c>
      <c r="G878" s="473" t="s">
        <v>1188</v>
      </c>
      <c r="H878" s="477"/>
      <c r="I878" s="477"/>
      <c r="J878" s="473"/>
      <c r="K878" s="473"/>
      <c r="L878" s="477"/>
      <c r="M878" s="477"/>
      <c r="N878" s="473"/>
      <c r="O878" s="473"/>
      <c r="P878" s="477">
        <v>9</v>
      </c>
      <c r="Q878" s="477">
        <v>43011</v>
      </c>
      <c r="R878" s="565"/>
      <c r="S878" s="478">
        <v>4779</v>
      </c>
    </row>
    <row r="879" spans="1:19" ht="14.4" customHeight="1" x14ac:dyDescent="0.3">
      <c r="A879" s="472" t="s">
        <v>1043</v>
      </c>
      <c r="B879" s="473" t="s">
        <v>1044</v>
      </c>
      <c r="C879" s="473" t="s">
        <v>535</v>
      </c>
      <c r="D879" s="473" t="s">
        <v>1039</v>
      </c>
      <c r="E879" s="473" t="s">
        <v>1045</v>
      </c>
      <c r="F879" s="473" t="s">
        <v>1050</v>
      </c>
      <c r="G879" s="473" t="s">
        <v>1051</v>
      </c>
      <c r="H879" s="477"/>
      <c r="I879" s="477"/>
      <c r="J879" s="473"/>
      <c r="K879" s="473"/>
      <c r="L879" s="477"/>
      <c r="M879" s="477"/>
      <c r="N879" s="473"/>
      <c r="O879" s="473"/>
      <c r="P879" s="477">
        <v>1</v>
      </c>
      <c r="Q879" s="477">
        <v>58</v>
      </c>
      <c r="R879" s="565"/>
      <c r="S879" s="478">
        <v>58</v>
      </c>
    </row>
    <row r="880" spans="1:19" ht="14.4" customHeight="1" x14ac:dyDescent="0.3">
      <c r="A880" s="472" t="s">
        <v>1043</v>
      </c>
      <c r="B880" s="473" t="s">
        <v>1044</v>
      </c>
      <c r="C880" s="473" t="s">
        <v>535</v>
      </c>
      <c r="D880" s="473" t="s">
        <v>1039</v>
      </c>
      <c r="E880" s="473" t="s">
        <v>1045</v>
      </c>
      <c r="F880" s="473" t="s">
        <v>1058</v>
      </c>
      <c r="G880" s="473" t="s">
        <v>1059</v>
      </c>
      <c r="H880" s="477"/>
      <c r="I880" s="477"/>
      <c r="J880" s="473"/>
      <c r="K880" s="473"/>
      <c r="L880" s="477"/>
      <c r="M880" s="477"/>
      <c r="N880" s="473"/>
      <c r="O880" s="473"/>
      <c r="P880" s="477">
        <v>1</v>
      </c>
      <c r="Q880" s="477">
        <v>180</v>
      </c>
      <c r="R880" s="565"/>
      <c r="S880" s="478">
        <v>180</v>
      </c>
    </row>
    <row r="881" spans="1:19" ht="14.4" customHeight="1" x14ac:dyDescent="0.3">
      <c r="A881" s="472" t="s">
        <v>1043</v>
      </c>
      <c r="B881" s="473" t="s">
        <v>1044</v>
      </c>
      <c r="C881" s="473" t="s">
        <v>535</v>
      </c>
      <c r="D881" s="473" t="s">
        <v>1039</v>
      </c>
      <c r="E881" s="473" t="s">
        <v>1045</v>
      </c>
      <c r="F881" s="473" t="s">
        <v>1062</v>
      </c>
      <c r="G881" s="473" t="s">
        <v>1063</v>
      </c>
      <c r="H881" s="477"/>
      <c r="I881" s="477"/>
      <c r="J881" s="473"/>
      <c r="K881" s="473"/>
      <c r="L881" s="477"/>
      <c r="M881" s="477"/>
      <c r="N881" s="473"/>
      <c r="O881" s="473"/>
      <c r="P881" s="477">
        <v>3</v>
      </c>
      <c r="Q881" s="477">
        <v>1011</v>
      </c>
      <c r="R881" s="565"/>
      <c r="S881" s="478">
        <v>337</v>
      </c>
    </row>
    <row r="882" spans="1:19" ht="14.4" customHeight="1" x14ac:dyDescent="0.3">
      <c r="A882" s="472" t="s">
        <v>1043</v>
      </c>
      <c r="B882" s="473" t="s">
        <v>1044</v>
      </c>
      <c r="C882" s="473" t="s">
        <v>535</v>
      </c>
      <c r="D882" s="473" t="s">
        <v>1039</v>
      </c>
      <c r="E882" s="473" t="s">
        <v>1045</v>
      </c>
      <c r="F882" s="473" t="s">
        <v>1101</v>
      </c>
      <c r="G882" s="473" t="s">
        <v>1102</v>
      </c>
      <c r="H882" s="477"/>
      <c r="I882" s="477"/>
      <c r="J882" s="473"/>
      <c r="K882" s="473"/>
      <c r="L882" s="477"/>
      <c r="M882" s="477"/>
      <c r="N882" s="473"/>
      <c r="O882" s="473"/>
      <c r="P882" s="477">
        <v>1</v>
      </c>
      <c r="Q882" s="477">
        <v>495</v>
      </c>
      <c r="R882" s="565"/>
      <c r="S882" s="478">
        <v>495</v>
      </c>
    </row>
    <row r="883" spans="1:19" ht="14.4" customHeight="1" x14ac:dyDescent="0.3">
      <c r="A883" s="472" t="s">
        <v>1043</v>
      </c>
      <c r="B883" s="473" t="s">
        <v>1044</v>
      </c>
      <c r="C883" s="473" t="s">
        <v>535</v>
      </c>
      <c r="D883" s="473" t="s">
        <v>1039</v>
      </c>
      <c r="E883" s="473" t="s">
        <v>1045</v>
      </c>
      <c r="F883" s="473" t="s">
        <v>1105</v>
      </c>
      <c r="G883" s="473" t="s">
        <v>1106</v>
      </c>
      <c r="H883" s="477"/>
      <c r="I883" s="477"/>
      <c r="J883" s="473"/>
      <c r="K883" s="473"/>
      <c r="L883" s="477"/>
      <c r="M883" s="477"/>
      <c r="N883" s="473"/>
      <c r="O883" s="473"/>
      <c r="P883" s="477">
        <v>1</v>
      </c>
      <c r="Q883" s="477">
        <v>371</v>
      </c>
      <c r="R883" s="565"/>
      <c r="S883" s="478">
        <v>371</v>
      </c>
    </row>
    <row r="884" spans="1:19" ht="14.4" customHeight="1" x14ac:dyDescent="0.3">
      <c r="A884" s="472" t="s">
        <v>1043</v>
      </c>
      <c r="B884" s="473" t="s">
        <v>1044</v>
      </c>
      <c r="C884" s="473" t="s">
        <v>535</v>
      </c>
      <c r="D884" s="473" t="s">
        <v>1039</v>
      </c>
      <c r="E884" s="473" t="s">
        <v>1045</v>
      </c>
      <c r="F884" s="473" t="s">
        <v>1123</v>
      </c>
      <c r="G884" s="473" t="s">
        <v>1124</v>
      </c>
      <c r="H884" s="477"/>
      <c r="I884" s="477"/>
      <c r="J884" s="473"/>
      <c r="K884" s="473"/>
      <c r="L884" s="477"/>
      <c r="M884" s="477"/>
      <c r="N884" s="473"/>
      <c r="O884" s="473"/>
      <c r="P884" s="477">
        <v>1</v>
      </c>
      <c r="Q884" s="477">
        <v>458</v>
      </c>
      <c r="R884" s="565"/>
      <c r="S884" s="478">
        <v>458</v>
      </c>
    </row>
    <row r="885" spans="1:19" ht="14.4" customHeight="1" x14ac:dyDescent="0.3">
      <c r="A885" s="472" t="s">
        <v>1043</v>
      </c>
      <c r="B885" s="473" t="s">
        <v>1044</v>
      </c>
      <c r="C885" s="473" t="s">
        <v>535</v>
      </c>
      <c r="D885" s="473" t="s">
        <v>1032</v>
      </c>
      <c r="E885" s="473" t="s">
        <v>1045</v>
      </c>
      <c r="F885" s="473" t="s">
        <v>1050</v>
      </c>
      <c r="G885" s="473" t="s">
        <v>1051</v>
      </c>
      <c r="H885" s="477"/>
      <c r="I885" s="477"/>
      <c r="J885" s="473"/>
      <c r="K885" s="473"/>
      <c r="L885" s="477"/>
      <c r="M885" s="477"/>
      <c r="N885" s="473"/>
      <c r="O885" s="473"/>
      <c r="P885" s="477">
        <v>1</v>
      </c>
      <c r="Q885" s="477">
        <v>58</v>
      </c>
      <c r="R885" s="565"/>
      <c r="S885" s="478">
        <v>58</v>
      </c>
    </row>
    <row r="886" spans="1:19" ht="14.4" customHeight="1" x14ac:dyDescent="0.3">
      <c r="A886" s="472" t="s">
        <v>1043</v>
      </c>
      <c r="B886" s="473" t="s">
        <v>1044</v>
      </c>
      <c r="C886" s="473" t="s">
        <v>535</v>
      </c>
      <c r="D886" s="473" t="s">
        <v>1032</v>
      </c>
      <c r="E886" s="473" t="s">
        <v>1045</v>
      </c>
      <c r="F886" s="473" t="s">
        <v>1058</v>
      </c>
      <c r="G886" s="473" t="s">
        <v>1059</v>
      </c>
      <c r="H886" s="477"/>
      <c r="I886" s="477"/>
      <c r="J886" s="473"/>
      <c r="K886" s="473"/>
      <c r="L886" s="477"/>
      <c r="M886" s="477"/>
      <c r="N886" s="473"/>
      <c r="O886" s="473"/>
      <c r="P886" s="477">
        <v>1</v>
      </c>
      <c r="Q886" s="477">
        <v>180</v>
      </c>
      <c r="R886" s="565"/>
      <c r="S886" s="478">
        <v>180</v>
      </c>
    </row>
    <row r="887" spans="1:19" ht="14.4" customHeight="1" x14ac:dyDescent="0.3">
      <c r="A887" s="472" t="s">
        <v>1043</v>
      </c>
      <c r="B887" s="473" t="s">
        <v>1044</v>
      </c>
      <c r="C887" s="473" t="s">
        <v>535</v>
      </c>
      <c r="D887" s="473" t="s">
        <v>1032</v>
      </c>
      <c r="E887" s="473" t="s">
        <v>1045</v>
      </c>
      <c r="F887" s="473" t="s">
        <v>1062</v>
      </c>
      <c r="G887" s="473" t="s">
        <v>1063</v>
      </c>
      <c r="H887" s="477"/>
      <c r="I887" s="477"/>
      <c r="J887" s="473"/>
      <c r="K887" s="473"/>
      <c r="L887" s="477"/>
      <c r="M887" s="477"/>
      <c r="N887" s="473"/>
      <c r="O887" s="473"/>
      <c r="P887" s="477">
        <v>2</v>
      </c>
      <c r="Q887" s="477">
        <v>674</v>
      </c>
      <c r="R887" s="565"/>
      <c r="S887" s="478">
        <v>337</v>
      </c>
    </row>
    <row r="888" spans="1:19" ht="14.4" customHeight="1" x14ac:dyDescent="0.3">
      <c r="A888" s="472" t="s">
        <v>1043</v>
      </c>
      <c r="B888" s="473" t="s">
        <v>1044</v>
      </c>
      <c r="C888" s="473" t="s">
        <v>535</v>
      </c>
      <c r="D888" s="473" t="s">
        <v>1032</v>
      </c>
      <c r="E888" s="473" t="s">
        <v>1045</v>
      </c>
      <c r="F888" s="473" t="s">
        <v>1101</v>
      </c>
      <c r="G888" s="473" t="s">
        <v>1102</v>
      </c>
      <c r="H888" s="477"/>
      <c r="I888" s="477"/>
      <c r="J888" s="473"/>
      <c r="K888" s="473"/>
      <c r="L888" s="477"/>
      <c r="M888" s="477"/>
      <c r="N888" s="473"/>
      <c r="O888" s="473"/>
      <c r="P888" s="477">
        <v>1</v>
      </c>
      <c r="Q888" s="477">
        <v>495</v>
      </c>
      <c r="R888" s="565"/>
      <c r="S888" s="478">
        <v>495</v>
      </c>
    </row>
    <row r="889" spans="1:19" ht="14.4" customHeight="1" x14ac:dyDescent="0.3">
      <c r="A889" s="472" t="s">
        <v>1043</v>
      </c>
      <c r="B889" s="473" t="s">
        <v>1044</v>
      </c>
      <c r="C889" s="473" t="s">
        <v>535</v>
      </c>
      <c r="D889" s="473" t="s">
        <v>1032</v>
      </c>
      <c r="E889" s="473" t="s">
        <v>1045</v>
      </c>
      <c r="F889" s="473" t="s">
        <v>1105</v>
      </c>
      <c r="G889" s="473" t="s">
        <v>1106</v>
      </c>
      <c r="H889" s="477"/>
      <c r="I889" s="477"/>
      <c r="J889" s="473"/>
      <c r="K889" s="473"/>
      <c r="L889" s="477"/>
      <c r="M889" s="477"/>
      <c r="N889" s="473"/>
      <c r="O889" s="473"/>
      <c r="P889" s="477">
        <v>1</v>
      </c>
      <c r="Q889" s="477">
        <v>371</v>
      </c>
      <c r="R889" s="565"/>
      <c r="S889" s="478">
        <v>371</v>
      </c>
    </row>
    <row r="890" spans="1:19" ht="14.4" customHeight="1" x14ac:dyDescent="0.3">
      <c r="A890" s="472" t="s">
        <v>1043</v>
      </c>
      <c r="B890" s="473" t="s">
        <v>1044</v>
      </c>
      <c r="C890" s="473" t="s">
        <v>535</v>
      </c>
      <c r="D890" s="473" t="s">
        <v>1032</v>
      </c>
      <c r="E890" s="473" t="s">
        <v>1045</v>
      </c>
      <c r="F890" s="473" t="s">
        <v>1121</v>
      </c>
      <c r="G890" s="473"/>
      <c r="H890" s="477"/>
      <c r="I890" s="477"/>
      <c r="J890" s="473"/>
      <c r="K890" s="473"/>
      <c r="L890" s="477">
        <v>1</v>
      </c>
      <c r="M890" s="477">
        <v>1285</v>
      </c>
      <c r="N890" s="473">
        <v>1</v>
      </c>
      <c r="O890" s="473">
        <v>1285</v>
      </c>
      <c r="P890" s="477"/>
      <c r="Q890" s="477"/>
      <c r="R890" s="565"/>
      <c r="S890" s="478"/>
    </row>
    <row r="891" spans="1:19" ht="14.4" customHeight="1" x14ac:dyDescent="0.3">
      <c r="A891" s="472" t="s">
        <v>1043</v>
      </c>
      <c r="B891" s="473" t="s">
        <v>1044</v>
      </c>
      <c r="C891" s="473" t="s">
        <v>535</v>
      </c>
      <c r="D891" s="473" t="s">
        <v>1032</v>
      </c>
      <c r="E891" s="473" t="s">
        <v>1045</v>
      </c>
      <c r="F891" s="473" t="s">
        <v>1123</v>
      </c>
      <c r="G891" s="473" t="s">
        <v>1124</v>
      </c>
      <c r="H891" s="477"/>
      <c r="I891" s="477"/>
      <c r="J891" s="473"/>
      <c r="K891" s="473"/>
      <c r="L891" s="477"/>
      <c r="M891" s="477"/>
      <c r="N891" s="473"/>
      <c r="O891" s="473"/>
      <c r="P891" s="477">
        <v>1</v>
      </c>
      <c r="Q891" s="477">
        <v>458</v>
      </c>
      <c r="R891" s="565"/>
      <c r="S891" s="478">
        <v>458</v>
      </c>
    </row>
    <row r="892" spans="1:19" ht="14.4" customHeight="1" thickBot="1" x14ac:dyDescent="0.35">
      <c r="A892" s="479" t="s">
        <v>1043</v>
      </c>
      <c r="B892" s="480" t="s">
        <v>1044</v>
      </c>
      <c r="C892" s="480" t="s">
        <v>535</v>
      </c>
      <c r="D892" s="480" t="s">
        <v>1032</v>
      </c>
      <c r="E892" s="480" t="s">
        <v>1045</v>
      </c>
      <c r="F892" s="480" t="s">
        <v>1145</v>
      </c>
      <c r="G892" s="480"/>
      <c r="H892" s="484"/>
      <c r="I892" s="484"/>
      <c r="J892" s="480"/>
      <c r="K892" s="480"/>
      <c r="L892" s="484">
        <v>2</v>
      </c>
      <c r="M892" s="484">
        <v>2024</v>
      </c>
      <c r="N892" s="480">
        <v>1</v>
      </c>
      <c r="O892" s="480">
        <v>1012</v>
      </c>
      <c r="P892" s="484"/>
      <c r="Q892" s="484"/>
      <c r="R892" s="492"/>
      <c r="S892" s="485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41783809</v>
      </c>
      <c r="C3" s="202">
        <f t="shared" ref="C3:R3" si="0">SUBTOTAL(9,C6:C1048576)</f>
        <v>37.174045659306849</v>
      </c>
      <c r="D3" s="202">
        <f t="shared" si="0"/>
        <v>41092198</v>
      </c>
      <c r="E3" s="202">
        <f t="shared" si="0"/>
        <v>27</v>
      </c>
      <c r="F3" s="202">
        <f t="shared" si="0"/>
        <v>43297586</v>
      </c>
      <c r="G3" s="205">
        <f>IF(D3&lt;&gt;0,F3/D3,"")</f>
        <v>1.0536692634450948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3"/>
      <c r="B5" s="524">
        <v>2015</v>
      </c>
      <c r="C5" s="525"/>
      <c r="D5" s="525">
        <v>2017</v>
      </c>
      <c r="E5" s="525"/>
      <c r="F5" s="525">
        <v>2018</v>
      </c>
      <c r="G5" s="567" t="s">
        <v>2</v>
      </c>
      <c r="H5" s="524">
        <v>2015</v>
      </c>
      <c r="I5" s="525"/>
      <c r="J5" s="525">
        <v>2017</v>
      </c>
      <c r="K5" s="525"/>
      <c r="L5" s="525">
        <v>2018</v>
      </c>
      <c r="M5" s="567" t="s">
        <v>2</v>
      </c>
      <c r="N5" s="524">
        <v>2015</v>
      </c>
      <c r="O5" s="525"/>
      <c r="P5" s="525">
        <v>2017</v>
      </c>
      <c r="Q5" s="525"/>
      <c r="R5" s="525">
        <v>2018</v>
      </c>
      <c r="S5" s="567" t="s">
        <v>2</v>
      </c>
    </row>
    <row r="6" spans="1:19" ht="14.4" customHeight="1" x14ac:dyDescent="0.3">
      <c r="A6" s="512" t="s">
        <v>1203</v>
      </c>
      <c r="B6" s="547">
        <v>258651</v>
      </c>
      <c r="C6" s="466">
        <v>0.86536608540877646</v>
      </c>
      <c r="D6" s="547">
        <v>298892</v>
      </c>
      <c r="E6" s="466">
        <v>1</v>
      </c>
      <c r="F6" s="547">
        <v>323384</v>
      </c>
      <c r="G6" s="491">
        <v>1.0819426414892335</v>
      </c>
      <c r="H6" s="547"/>
      <c r="I6" s="466"/>
      <c r="J6" s="547"/>
      <c r="K6" s="466"/>
      <c r="L6" s="547"/>
      <c r="M6" s="491"/>
      <c r="N6" s="547"/>
      <c r="O6" s="466"/>
      <c r="P6" s="547"/>
      <c r="Q6" s="466"/>
      <c r="R6" s="547"/>
      <c r="S6" s="513"/>
    </row>
    <row r="7" spans="1:19" ht="14.4" customHeight="1" x14ac:dyDescent="0.3">
      <c r="A7" s="553" t="s">
        <v>1204</v>
      </c>
      <c r="B7" s="549">
        <v>911135</v>
      </c>
      <c r="C7" s="473">
        <v>1.2572148056159234</v>
      </c>
      <c r="D7" s="549">
        <v>724725</v>
      </c>
      <c r="E7" s="473">
        <v>1</v>
      </c>
      <c r="F7" s="549">
        <v>836023</v>
      </c>
      <c r="G7" s="565">
        <v>1.1535727344854945</v>
      </c>
      <c r="H7" s="549"/>
      <c r="I7" s="473"/>
      <c r="J7" s="549"/>
      <c r="K7" s="473"/>
      <c r="L7" s="549"/>
      <c r="M7" s="565"/>
      <c r="N7" s="549"/>
      <c r="O7" s="473"/>
      <c r="P7" s="549"/>
      <c r="Q7" s="473"/>
      <c r="R7" s="549"/>
      <c r="S7" s="568"/>
    </row>
    <row r="8" spans="1:19" ht="14.4" customHeight="1" x14ac:dyDescent="0.3">
      <c r="A8" s="553" t="s">
        <v>1205</v>
      </c>
      <c r="B8" s="549">
        <v>1375690</v>
      </c>
      <c r="C8" s="473">
        <v>1.0669747319746505</v>
      </c>
      <c r="D8" s="549">
        <v>1289337</v>
      </c>
      <c r="E8" s="473">
        <v>1</v>
      </c>
      <c r="F8" s="549">
        <v>1231326</v>
      </c>
      <c r="G8" s="565">
        <v>0.95500710830450064</v>
      </c>
      <c r="H8" s="549"/>
      <c r="I8" s="473"/>
      <c r="J8" s="549"/>
      <c r="K8" s="473"/>
      <c r="L8" s="549"/>
      <c r="M8" s="565"/>
      <c r="N8" s="549"/>
      <c r="O8" s="473"/>
      <c r="P8" s="549"/>
      <c r="Q8" s="473"/>
      <c r="R8" s="549"/>
      <c r="S8" s="568"/>
    </row>
    <row r="9" spans="1:19" ht="14.4" customHeight="1" x14ac:dyDescent="0.3">
      <c r="A9" s="553" t="s">
        <v>1206</v>
      </c>
      <c r="B9" s="549">
        <v>12701780</v>
      </c>
      <c r="C9" s="473">
        <v>0.89148110549502135</v>
      </c>
      <c r="D9" s="549">
        <v>14247952</v>
      </c>
      <c r="E9" s="473">
        <v>1</v>
      </c>
      <c r="F9" s="549">
        <v>15924145</v>
      </c>
      <c r="G9" s="565">
        <v>1.1176444867304438</v>
      </c>
      <c r="H9" s="549"/>
      <c r="I9" s="473"/>
      <c r="J9" s="549"/>
      <c r="K9" s="473"/>
      <c r="L9" s="549"/>
      <c r="M9" s="565"/>
      <c r="N9" s="549"/>
      <c r="O9" s="473"/>
      <c r="P9" s="549"/>
      <c r="Q9" s="473"/>
      <c r="R9" s="549"/>
      <c r="S9" s="568"/>
    </row>
    <row r="10" spans="1:19" ht="14.4" customHeight="1" x14ac:dyDescent="0.3">
      <c r="A10" s="553" t="s">
        <v>1207</v>
      </c>
      <c r="B10" s="549">
        <v>1006897</v>
      </c>
      <c r="C10" s="473">
        <v>1.0868641140557671</v>
      </c>
      <c r="D10" s="549">
        <v>926424</v>
      </c>
      <c r="E10" s="473">
        <v>1</v>
      </c>
      <c r="F10" s="549">
        <v>1048573</v>
      </c>
      <c r="G10" s="565">
        <v>1.1318499952505547</v>
      </c>
      <c r="H10" s="549"/>
      <c r="I10" s="473"/>
      <c r="J10" s="549"/>
      <c r="K10" s="473"/>
      <c r="L10" s="549"/>
      <c r="M10" s="565"/>
      <c r="N10" s="549"/>
      <c r="O10" s="473"/>
      <c r="P10" s="549"/>
      <c r="Q10" s="473"/>
      <c r="R10" s="549"/>
      <c r="S10" s="568"/>
    </row>
    <row r="11" spans="1:19" ht="14.4" customHeight="1" x14ac:dyDescent="0.3">
      <c r="A11" s="553" t="s">
        <v>1208</v>
      </c>
      <c r="B11" s="549">
        <v>1275312</v>
      </c>
      <c r="C11" s="473">
        <v>1.2638601630624908</v>
      </c>
      <c r="D11" s="549">
        <v>1009061</v>
      </c>
      <c r="E11" s="473">
        <v>1</v>
      </c>
      <c r="F11" s="549">
        <v>954552</v>
      </c>
      <c r="G11" s="565">
        <v>0.94598047095269766</v>
      </c>
      <c r="H11" s="549"/>
      <c r="I11" s="473"/>
      <c r="J11" s="549"/>
      <c r="K11" s="473"/>
      <c r="L11" s="549"/>
      <c r="M11" s="565"/>
      <c r="N11" s="549"/>
      <c r="O11" s="473"/>
      <c r="P11" s="549"/>
      <c r="Q11" s="473"/>
      <c r="R11" s="549"/>
      <c r="S11" s="568"/>
    </row>
    <row r="12" spans="1:19" ht="14.4" customHeight="1" x14ac:dyDescent="0.3">
      <c r="A12" s="553" t="s">
        <v>1209</v>
      </c>
      <c r="B12" s="549">
        <v>553833</v>
      </c>
      <c r="C12" s="473">
        <v>1.4663032456374916</v>
      </c>
      <c r="D12" s="549">
        <v>377707</v>
      </c>
      <c r="E12" s="473">
        <v>1</v>
      </c>
      <c r="F12" s="549">
        <v>371777</v>
      </c>
      <c r="G12" s="565">
        <v>0.98429999973524451</v>
      </c>
      <c r="H12" s="549"/>
      <c r="I12" s="473"/>
      <c r="J12" s="549"/>
      <c r="K12" s="473"/>
      <c r="L12" s="549"/>
      <c r="M12" s="565"/>
      <c r="N12" s="549"/>
      <c r="O12" s="473"/>
      <c r="P12" s="549"/>
      <c r="Q12" s="473"/>
      <c r="R12" s="549"/>
      <c r="S12" s="568"/>
    </row>
    <row r="13" spans="1:19" ht="14.4" customHeight="1" x14ac:dyDescent="0.3">
      <c r="A13" s="553" t="s">
        <v>1210</v>
      </c>
      <c r="B13" s="549">
        <v>5365651</v>
      </c>
      <c r="C13" s="473">
        <v>1.0839247902006501</v>
      </c>
      <c r="D13" s="549">
        <v>4950206</v>
      </c>
      <c r="E13" s="473">
        <v>1</v>
      </c>
      <c r="F13" s="549">
        <v>5063055</v>
      </c>
      <c r="G13" s="565">
        <v>1.0227968290612552</v>
      </c>
      <c r="H13" s="549"/>
      <c r="I13" s="473"/>
      <c r="J13" s="549"/>
      <c r="K13" s="473"/>
      <c r="L13" s="549"/>
      <c r="M13" s="565"/>
      <c r="N13" s="549"/>
      <c r="O13" s="473"/>
      <c r="P13" s="549"/>
      <c r="Q13" s="473"/>
      <c r="R13" s="549"/>
      <c r="S13" s="568"/>
    </row>
    <row r="14" spans="1:19" ht="14.4" customHeight="1" x14ac:dyDescent="0.3">
      <c r="A14" s="553" t="s">
        <v>1211</v>
      </c>
      <c r="B14" s="549">
        <v>155558</v>
      </c>
      <c r="C14" s="473">
        <v>1.4665321668300777</v>
      </c>
      <c r="D14" s="549">
        <v>106072</v>
      </c>
      <c r="E14" s="473">
        <v>1</v>
      </c>
      <c r="F14" s="549">
        <v>61234</v>
      </c>
      <c r="G14" s="565">
        <v>0.577287125725922</v>
      </c>
      <c r="H14" s="549"/>
      <c r="I14" s="473"/>
      <c r="J14" s="549"/>
      <c r="K14" s="473"/>
      <c r="L14" s="549"/>
      <c r="M14" s="565"/>
      <c r="N14" s="549"/>
      <c r="O14" s="473"/>
      <c r="P14" s="549"/>
      <c r="Q14" s="473"/>
      <c r="R14" s="549"/>
      <c r="S14" s="568"/>
    </row>
    <row r="15" spans="1:19" ht="14.4" customHeight="1" x14ac:dyDescent="0.3">
      <c r="A15" s="553" t="s">
        <v>1212</v>
      </c>
      <c r="B15" s="549">
        <v>1277289</v>
      </c>
      <c r="C15" s="473">
        <v>0.85722425536684188</v>
      </c>
      <c r="D15" s="549">
        <v>1490029</v>
      </c>
      <c r="E15" s="473">
        <v>1</v>
      </c>
      <c r="F15" s="549">
        <v>1446953</v>
      </c>
      <c r="G15" s="565">
        <v>0.97109049555411342</v>
      </c>
      <c r="H15" s="549"/>
      <c r="I15" s="473"/>
      <c r="J15" s="549"/>
      <c r="K15" s="473"/>
      <c r="L15" s="549"/>
      <c r="M15" s="565"/>
      <c r="N15" s="549"/>
      <c r="O15" s="473"/>
      <c r="P15" s="549"/>
      <c r="Q15" s="473"/>
      <c r="R15" s="549"/>
      <c r="S15" s="568"/>
    </row>
    <row r="16" spans="1:19" ht="14.4" customHeight="1" x14ac:dyDescent="0.3">
      <c r="A16" s="553" t="s">
        <v>1213</v>
      </c>
      <c r="B16" s="549">
        <v>434977</v>
      </c>
      <c r="C16" s="473">
        <v>0.95332618848803241</v>
      </c>
      <c r="D16" s="549">
        <v>456273</v>
      </c>
      <c r="E16" s="473">
        <v>1</v>
      </c>
      <c r="F16" s="549">
        <v>838623</v>
      </c>
      <c r="G16" s="565">
        <v>1.8379851536251324</v>
      </c>
      <c r="H16" s="549"/>
      <c r="I16" s="473"/>
      <c r="J16" s="549"/>
      <c r="K16" s="473"/>
      <c r="L16" s="549"/>
      <c r="M16" s="565"/>
      <c r="N16" s="549"/>
      <c r="O16" s="473"/>
      <c r="P16" s="549"/>
      <c r="Q16" s="473"/>
      <c r="R16" s="549"/>
      <c r="S16" s="568"/>
    </row>
    <row r="17" spans="1:19" ht="14.4" customHeight="1" x14ac:dyDescent="0.3">
      <c r="A17" s="553" t="s">
        <v>1214</v>
      </c>
      <c r="B17" s="549">
        <v>7352300</v>
      </c>
      <c r="C17" s="473">
        <v>1.0895377670514521</v>
      </c>
      <c r="D17" s="549">
        <v>6748091</v>
      </c>
      <c r="E17" s="473">
        <v>1</v>
      </c>
      <c r="F17" s="549">
        <v>6438319</v>
      </c>
      <c r="G17" s="565">
        <v>0.95409486920078579</v>
      </c>
      <c r="H17" s="549"/>
      <c r="I17" s="473"/>
      <c r="J17" s="549"/>
      <c r="K17" s="473"/>
      <c r="L17" s="549"/>
      <c r="M17" s="565"/>
      <c r="N17" s="549"/>
      <c r="O17" s="473"/>
      <c r="P17" s="549"/>
      <c r="Q17" s="473"/>
      <c r="R17" s="549"/>
      <c r="S17" s="568"/>
    </row>
    <row r="18" spans="1:19" ht="14.4" customHeight="1" x14ac:dyDescent="0.3">
      <c r="A18" s="553" t="s">
        <v>1215</v>
      </c>
      <c r="B18" s="549">
        <v>1563378</v>
      </c>
      <c r="C18" s="473">
        <v>0.79212203938068293</v>
      </c>
      <c r="D18" s="549">
        <v>1973658</v>
      </c>
      <c r="E18" s="473">
        <v>1</v>
      </c>
      <c r="F18" s="549">
        <v>2028120</v>
      </c>
      <c r="G18" s="565">
        <v>1.027594446454249</v>
      </c>
      <c r="H18" s="549"/>
      <c r="I18" s="473"/>
      <c r="J18" s="549"/>
      <c r="K18" s="473"/>
      <c r="L18" s="549"/>
      <c r="M18" s="565"/>
      <c r="N18" s="549"/>
      <c r="O18" s="473"/>
      <c r="P18" s="549"/>
      <c r="Q18" s="473"/>
      <c r="R18" s="549"/>
      <c r="S18" s="568"/>
    </row>
    <row r="19" spans="1:19" ht="14.4" customHeight="1" x14ac:dyDescent="0.3">
      <c r="A19" s="553" t="s">
        <v>1216</v>
      </c>
      <c r="B19" s="549">
        <v>58607</v>
      </c>
      <c r="C19" s="473">
        <v>1.0281027980001753</v>
      </c>
      <c r="D19" s="549">
        <v>57005</v>
      </c>
      <c r="E19" s="473">
        <v>1</v>
      </c>
      <c r="F19" s="549">
        <v>69224</v>
      </c>
      <c r="G19" s="565">
        <v>1.2143496184545215</v>
      </c>
      <c r="H19" s="549"/>
      <c r="I19" s="473"/>
      <c r="J19" s="549"/>
      <c r="K19" s="473"/>
      <c r="L19" s="549"/>
      <c r="M19" s="565"/>
      <c r="N19" s="549"/>
      <c r="O19" s="473"/>
      <c r="P19" s="549"/>
      <c r="Q19" s="473"/>
      <c r="R19" s="549"/>
      <c r="S19" s="568"/>
    </row>
    <row r="20" spans="1:19" ht="14.4" customHeight="1" x14ac:dyDescent="0.3">
      <c r="A20" s="553" t="s">
        <v>1217</v>
      </c>
      <c r="B20" s="549">
        <v>1782269</v>
      </c>
      <c r="C20" s="473">
        <v>0.96784071594198173</v>
      </c>
      <c r="D20" s="549">
        <v>1841490</v>
      </c>
      <c r="E20" s="473">
        <v>1</v>
      </c>
      <c r="F20" s="549">
        <v>2109559</v>
      </c>
      <c r="G20" s="565">
        <v>1.1455717924072355</v>
      </c>
      <c r="H20" s="549"/>
      <c r="I20" s="473"/>
      <c r="J20" s="549"/>
      <c r="K20" s="473"/>
      <c r="L20" s="549"/>
      <c r="M20" s="565"/>
      <c r="N20" s="549"/>
      <c r="O20" s="473"/>
      <c r="P20" s="549"/>
      <c r="Q20" s="473"/>
      <c r="R20" s="549"/>
      <c r="S20" s="568"/>
    </row>
    <row r="21" spans="1:19" ht="14.4" customHeight="1" x14ac:dyDescent="0.3">
      <c r="A21" s="553" t="s">
        <v>1218</v>
      </c>
      <c r="B21" s="549">
        <v>170627</v>
      </c>
      <c r="C21" s="473">
        <v>3.9715795354033796</v>
      </c>
      <c r="D21" s="549">
        <v>42962</v>
      </c>
      <c r="E21" s="473">
        <v>1</v>
      </c>
      <c r="F21" s="549">
        <v>68852</v>
      </c>
      <c r="G21" s="565">
        <v>1.6026255760904986</v>
      </c>
      <c r="H21" s="549"/>
      <c r="I21" s="473"/>
      <c r="J21" s="549"/>
      <c r="K21" s="473"/>
      <c r="L21" s="549"/>
      <c r="M21" s="565"/>
      <c r="N21" s="549"/>
      <c r="O21" s="473"/>
      <c r="P21" s="549"/>
      <c r="Q21" s="473"/>
      <c r="R21" s="549"/>
      <c r="S21" s="568"/>
    </row>
    <row r="22" spans="1:19" ht="14.4" customHeight="1" x14ac:dyDescent="0.3">
      <c r="A22" s="553" t="s">
        <v>1219</v>
      </c>
      <c r="B22" s="549"/>
      <c r="C22" s="473"/>
      <c r="D22" s="549">
        <v>27030</v>
      </c>
      <c r="E22" s="473">
        <v>1</v>
      </c>
      <c r="F22" s="549">
        <v>17794</v>
      </c>
      <c r="G22" s="565">
        <v>0.65830558638549763</v>
      </c>
      <c r="H22" s="549"/>
      <c r="I22" s="473"/>
      <c r="J22" s="549"/>
      <c r="K22" s="473"/>
      <c r="L22" s="549"/>
      <c r="M22" s="565"/>
      <c r="N22" s="549"/>
      <c r="O22" s="473"/>
      <c r="P22" s="549"/>
      <c r="Q22" s="473"/>
      <c r="R22" s="549"/>
      <c r="S22" s="568"/>
    </row>
    <row r="23" spans="1:19" ht="14.4" customHeight="1" x14ac:dyDescent="0.3">
      <c r="A23" s="553" t="s">
        <v>1220</v>
      </c>
      <c r="B23" s="549">
        <v>325526</v>
      </c>
      <c r="C23" s="473">
        <v>1.0263746173079287</v>
      </c>
      <c r="D23" s="549">
        <v>317161</v>
      </c>
      <c r="E23" s="473">
        <v>1</v>
      </c>
      <c r="F23" s="549">
        <v>472944</v>
      </c>
      <c r="G23" s="565">
        <v>1.4911795586468701</v>
      </c>
      <c r="H23" s="549"/>
      <c r="I23" s="473"/>
      <c r="J23" s="549"/>
      <c r="K23" s="473"/>
      <c r="L23" s="549"/>
      <c r="M23" s="565"/>
      <c r="N23" s="549"/>
      <c r="O23" s="473"/>
      <c r="P23" s="549"/>
      <c r="Q23" s="473"/>
      <c r="R23" s="549"/>
      <c r="S23" s="568"/>
    </row>
    <row r="24" spans="1:19" ht="14.4" customHeight="1" x14ac:dyDescent="0.3">
      <c r="A24" s="553" t="s">
        <v>1221</v>
      </c>
      <c r="B24" s="549">
        <v>400464</v>
      </c>
      <c r="C24" s="473">
        <v>1.99702787612826</v>
      </c>
      <c r="D24" s="549">
        <v>200530</v>
      </c>
      <c r="E24" s="473">
        <v>1</v>
      </c>
      <c r="F24" s="549">
        <v>360078</v>
      </c>
      <c r="G24" s="565">
        <v>1.7956315763227446</v>
      </c>
      <c r="H24" s="549"/>
      <c r="I24" s="473"/>
      <c r="J24" s="549"/>
      <c r="K24" s="473"/>
      <c r="L24" s="549"/>
      <c r="M24" s="565"/>
      <c r="N24" s="549"/>
      <c r="O24" s="473"/>
      <c r="P24" s="549"/>
      <c r="Q24" s="473"/>
      <c r="R24" s="549"/>
      <c r="S24" s="568"/>
    </row>
    <row r="25" spans="1:19" ht="14.4" customHeight="1" x14ac:dyDescent="0.3">
      <c r="A25" s="553" t="s">
        <v>1222</v>
      </c>
      <c r="B25" s="549">
        <v>4258</v>
      </c>
      <c r="C25" s="473">
        <v>6.5206738131699851</v>
      </c>
      <c r="D25" s="549">
        <v>653</v>
      </c>
      <c r="E25" s="473">
        <v>1</v>
      </c>
      <c r="F25" s="549">
        <v>1475</v>
      </c>
      <c r="G25" s="565">
        <v>2.2588055130168452</v>
      </c>
      <c r="H25" s="549"/>
      <c r="I25" s="473"/>
      <c r="J25" s="549"/>
      <c r="K25" s="473"/>
      <c r="L25" s="549"/>
      <c r="M25" s="565"/>
      <c r="N25" s="549"/>
      <c r="O25" s="473"/>
      <c r="P25" s="549"/>
      <c r="Q25" s="473"/>
      <c r="R25" s="549"/>
      <c r="S25" s="568"/>
    </row>
    <row r="26" spans="1:19" ht="14.4" customHeight="1" x14ac:dyDescent="0.3">
      <c r="A26" s="553" t="s">
        <v>1223</v>
      </c>
      <c r="B26" s="549">
        <v>560191</v>
      </c>
      <c r="C26" s="473">
        <v>0.79047659364306633</v>
      </c>
      <c r="D26" s="549">
        <v>708675</v>
      </c>
      <c r="E26" s="473">
        <v>1</v>
      </c>
      <c r="F26" s="549">
        <v>911500</v>
      </c>
      <c r="G26" s="565">
        <v>1.2862031255512048</v>
      </c>
      <c r="H26" s="549"/>
      <c r="I26" s="473"/>
      <c r="J26" s="549"/>
      <c r="K26" s="473"/>
      <c r="L26" s="549"/>
      <c r="M26" s="565"/>
      <c r="N26" s="549"/>
      <c r="O26" s="473"/>
      <c r="P26" s="549"/>
      <c r="Q26" s="473"/>
      <c r="R26" s="549"/>
      <c r="S26" s="568"/>
    </row>
    <row r="27" spans="1:19" ht="14.4" customHeight="1" x14ac:dyDescent="0.3">
      <c r="A27" s="553" t="s">
        <v>1224</v>
      </c>
      <c r="B27" s="549">
        <v>4728</v>
      </c>
      <c r="C27" s="473">
        <v>0.6126733186471427</v>
      </c>
      <c r="D27" s="549">
        <v>7717</v>
      </c>
      <c r="E27" s="473">
        <v>1</v>
      </c>
      <c r="F27" s="549">
        <v>14721</v>
      </c>
      <c r="G27" s="565">
        <v>1.9076065828689905</v>
      </c>
      <c r="H27" s="549"/>
      <c r="I27" s="473"/>
      <c r="J27" s="549"/>
      <c r="K27" s="473"/>
      <c r="L27" s="549"/>
      <c r="M27" s="565"/>
      <c r="N27" s="549"/>
      <c r="O27" s="473"/>
      <c r="P27" s="549"/>
      <c r="Q27" s="473"/>
      <c r="R27" s="549"/>
      <c r="S27" s="568"/>
    </row>
    <row r="28" spans="1:19" ht="14.4" customHeight="1" x14ac:dyDescent="0.3">
      <c r="A28" s="553" t="s">
        <v>1225</v>
      </c>
      <c r="B28" s="549">
        <v>23991</v>
      </c>
      <c r="C28" s="473">
        <v>1.8577512776831346</v>
      </c>
      <c r="D28" s="549">
        <v>12914</v>
      </c>
      <c r="E28" s="473">
        <v>1</v>
      </c>
      <c r="F28" s="549">
        <v>49344</v>
      </c>
      <c r="G28" s="565">
        <v>3.820969490475453</v>
      </c>
      <c r="H28" s="549"/>
      <c r="I28" s="473"/>
      <c r="J28" s="549"/>
      <c r="K28" s="473"/>
      <c r="L28" s="549"/>
      <c r="M28" s="565"/>
      <c r="N28" s="549"/>
      <c r="O28" s="473"/>
      <c r="P28" s="549"/>
      <c r="Q28" s="473"/>
      <c r="R28" s="549"/>
      <c r="S28" s="568"/>
    </row>
    <row r="29" spans="1:19" ht="14.4" customHeight="1" x14ac:dyDescent="0.3">
      <c r="A29" s="553" t="s">
        <v>1226</v>
      </c>
      <c r="B29" s="549">
        <v>38919</v>
      </c>
      <c r="C29" s="473">
        <v>0.49111627085278753</v>
      </c>
      <c r="D29" s="549">
        <v>79246</v>
      </c>
      <c r="E29" s="473">
        <v>1</v>
      </c>
      <c r="F29" s="549">
        <v>34382</v>
      </c>
      <c r="G29" s="565">
        <v>0.43386416980036846</v>
      </c>
      <c r="H29" s="549"/>
      <c r="I29" s="473"/>
      <c r="J29" s="549"/>
      <c r="K29" s="473"/>
      <c r="L29" s="549"/>
      <c r="M29" s="565"/>
      <c r="N29" s="549"/>
      <c r="O29" s="473"/>
      <c r="P29" s="549"/>
      <c r="Q29" s="473"/>
      <c r="R29" s="549"/>
      <c r="S29" s="568"/>
    </row>
    <row r="30" spans="1:19" ht="14.4" customHeight="1" x14ac:dyDescent="0.3">
      <c r="A30" s="553" t="s">
        <v>1227</v>
      </c>
      <c r="B30" s="549">
        <v>992796</v>
      </c>
      <c r="C30" s="473">
        <v>0.68995577954962273</v>
      </c>
      <c r="D30" s="549">
        <v>1438927</v>
      </c>
      <c r="E30" s="473">
        <v>1</v>
      </c>
      <c r="F30" s="549">
        <v>1333527</v>
      </c>
      <c r="G30" s="565">
        <v>0.92675097485834934</v>
      </c>
      <c r="H30" s="549"/>
      <c r="I30" s="473"/>
      <c r="J30" s="549"/>
      <c r="K30" s="473"/>
      <c r="L30" s="549"/>
      <c r="M30" s="565"/>
      <c r="N30" s="549"/>
      <c r="O30" s="473"/>
      <c r="P30" s="549"/>
      <c r="Q30" s="473"/>
      <c r="R30" s="549"/>
      <c r="S30" s="568"/>
    </row>
    <row r="31" spans="1:19" ht="14.4" customHeight="1" x14ac:dyDescent="0.3">
      <c r="A31" s="553" t="s">
        <v>1228</v>
      </c>
      <c r="B31" s="549">
        <v>262758</v>
      </c>
      <c r="C31" s="473">
        <v>1.1742744523198756</v>
      </c>
      <c r="D31" s="549">
        <v>223762</v>
      </c>
      <c r="E31" s="473">
        <v>1</v>
      </c>
      <c r="F31" s="549">
        <v>275219</v>
      </c>
      <c r="G31" s="565">
        <v>1.2299630857786399</v>
      </c>
      <c r="H31" s="549"/>
      <c r="I31" s="473"/>
      <c r="J31" s="549"/>
      <c r="K31" s="473"/>
      <c r="L31" s="549"/>
      <c r="M31" s="565"/>
      <c r="N31" s="549"/>
      <c r="O31" s="473"/>
      <c r="P31" s="549"/>
      <c r="Q31" s="473"/>
      <c r="R31" s="549"/>
      <c r="S31" s="568"/>
    </row>
    <row r="32" spans="1:19" ht="14.4" customHeight="1" thickBot="1" x14ac:dyDescent="0.35">
      <c r="A32" s="554" t="s">
        <v>1229</v>
      </c>
      <c r="B32" s="551">
        <v>2926224</v>
      </c>
      <c r="C32" s="480">
        <v>1.9054671520916533</v>
      </c>
      <c r="D32" s="551">
        <v>1535699</v>
      </c>
      <c r="E32" s="480">
        <v>1</v>
      </c>
      <c r="F32" s="551">
        <v>1012883</v>
      </c>
      <c r="G32" s="492">
        <v>0.65955828583596132</v>
      </c>
      <c r="H32" s="551"/>
      <c r="I32" s="480"/>
      <c r="J32" s="551"/>
      <c r="K32" s="480"/>
      <c r="L32" s="551"/>
      <c r="M32" s="492"/>
      <c r="N32" s="551"/>
      <c r="O32" s="480"/>
      <c r="P32" s="551"/>
      <c r="Q32" s="480"/>
      <c r="R32" s="551"/>
      <c r="S32" s="51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1279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163833</v>
      </c>
      <c r="G3" s="89">
        <f t="shared" si="0"/>
        <v>41783809</v>
      </c>
      <c r="H3" s="89"/>
      <c r="I3" s="89"/>
      <c r="J3" s="89">
        <f t="shared" si="0"/>
        <v>143787</v>
      </c>
      <c r="K3" s="89">
        <f t="shared" si="0"/>
        <v>41092198</v>
      </c>
      <c r="L3" s="89"/>
      <c r="M3" s="89"/>
      <c r="N3" s="89">
        <f t="shared" si="0"/>
        <v>145555</v>
      </c>
      <c r="O3" s="89">
        <f t="shared" si="0"/>
        <v>43297586</v>
      </c>
      <c r="P3" s="67">
        <f>IF(K3=0,0,O3/K3)</f>
        <v>1.0536692634450948</v>
      </c>
      <c r="Q3" s="90">
        <f>IF(N3=0,0,O3/N3)</f>
        <v>297.4654666620865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2017</v>
      </c>
      <c r="K4" s="421"/>
      <c r="L4" s="91"/>
      <c r="M4" s="91"/>
      <c r="N4" s="420">
        <v>2018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57"/>
      <c r="B5" s="555"/>
      <c r="C5" s="557"/>
      <c r="D5" s="569"/>
      <c r="E5" s="559"/>
      <c r="F5" s="570" t="s">
        <v>58</v>
      </c>
      <c r="G5" s="571" t="s">
        <v>14</v>
      </c>
      <c r="H5" s="572"/>
      <c r="I5" s="572"/>
      <c r="J5" s="570" t="s">
        <v>58</v>
      </c>
      <c r="K5" s="571" t="s">
        <v>14</v>
      </c>
      <c r="L5" s="572"/>
      <c r="M5" s="572"/>
      <c r="N5" s="570" t="s">
        <v>58</v>
      </c>
      <c r="O5" s="571" t="s">
        <v>14</v>
      </c>
      <c r="P5" s="573"/>
      <c r="Q5" s="564"/>
    </row>
    <row r="6" spans="1:17" ht="14.4" customHeight="1" x14ac:dyDescent="0.3">
      <c r="A6" s="465" t="s">
        <v>1230</v>
      </c>
      <c r="B6" s="466" t="s">
        <v>1044</v>
      </c>
      <c r="C6" s="466" t="s">
        <v>1045</v>
      </c>
      <c r="D6" s="466" t="s">
        <v>1046</v>
      </c>
      <c r="E6" s="466" t="s">
        <v>1047</v>
      </c>
      <c r="F6" s="470">
        <v>2</v>
      </c>
      <c r="G6" s="470">
        <v>4452</v>
      </c>
      <c r="H6" s="470">
        <v>1.9973082099596231</v>
      </c>
      <c r="I6" s="470">
        <v>2226</v>
      </c>
      <c r="J6" s="470">
        <v>1</v>
      </c>
      <c r="K6" s="470">
        <v>2229</v>
      </c>
      <c r="L6" s="470">
        <v>1</v>
      </c>
      <c r="M6" s="470">
        <v>2229</v>
      </c>
      <c r="N6" s="470">
        <v>1</v>
      </c>
      <c r="O6" s="470">
        <v>2235</v>
      </c>
      <c r="P6" s="491">
        <v>1.0026917900403769</v>
      </c>
      <c r="Q6" s="471">
        <v>2235</v>
      </c>
    </row>
    <row r="7" spans="1:17" ht="14.4" customHeight="1" x14ac:dyDescent="0.3">
      <c r="A7" s="472" t="s">
        <v>1230</v>
      </c>
      <c r="B7" s="473" t="s">
        <v>1044</v>
      </c>
      <c r="C7" s="473" t="s">
        <v>1045</v>
      </c>
      <c r="D7" s="473" t="s">
        <v>1050</v>
      </c>
      <c r="E7" s="473" t="s">
        <v>1051</v>
      </c>
      <c r="F7" s="477">
        <v>99</v>
      </c>
      <c r="G7" s="477">
        <v>5742</v>
      </c>
      <c r="H7" s="477">
        <v>1.0879120879120878</v>
      </c>
      <c r="I7" s="477">
        <v>58</v>
      </c>
      <c r="J7" s="477">
        <v>91</v>
      </c>
      <c r="K7" s="477">
        <v>5278</v>
      </c>
      <c r="L7" s="477">
        <v>1</v>
      </c>
      <c r="M7" s="477">
        <v>58</v>
      </c>
      <c r="N7" s="477">
        <v>76</v>
      </c>
      <c r="O7" s="477">
        <v>4408</v>
      </c>
      <c r="P7" s="565">
        <v>0.8351648351648352</v>
      </c>
      <c r="Q7" s="478">
        <v>58</v>
      </c>
    </row>
    <row r="8" spans="1:17" ht="14.4" customHeight="1" x14ac:dyDescent="0.3">
      <c r="A8" s="472" t="s">
        <v>1230</v>
      </c>
      <c r="B8" s="473" t="s">
        <v>1044</v>
      </c>
      <c r="C8" s="473" t="s">
        <v>1045</v>
      </c>
      <c r="D8" s="473" t="s">
        <v>1052</v>
      </c>
      <c r="E8" s="473" t="s">
        <v>1053</v>
      </c>
      <c r="F8" s="477"/>
      <c r="G8" s="477"/>
      <c r="H8" s="477"/>
      <c r="I8" s="477"/>
      <c r="J8" s="477"/>
      <c r="K8" s="477"/>
      <c r="L8" s="477"/>
      <c r="M8" s="477"/>
      <c r="N8" s="477">
        <v>4</v>
      </c>
      <c r="O8" s="477">
        <v>527</v>
      </c>
      <c r="P8" s="565"/>
      <c r="Q8" s="478">
        <v>131.75</v>
      </c>
    </row>
    <row r="9" spans="1:17" ht="14.4" customHeight="1" x14ac:dyDescent="0.3">
      <c r="A9" s="472" t="s">
        <v>1230</v>
      </c>
      <c r="B9" s="473" t="s">
        <v>1044</v>
      </c>
      <c r="C9" s="473" t="s">
        <v>1045</v>
      </c>
      <c r="D9" s="473" t="s">
        <v>1054</v>
      </c>
      <c r="E9" s="473" t="s">
        <v>1055</v>
      </c>
      <c r="F9" s="477">
        <v>1</v>
      </c>
      <c r="G9" s="477">
        <v>189</v>
      </c>
      <c r="H9" s="477"/>
      <c r="I9" s="477">
        <v>189</v>
      </c>
      <c r="J9" s="477"/>
      <c r="K9" s="477"/>
      <c r="L9" s="477"/>
      <c r="M9" s="477"/>
      <c r="N9" s="477"/>
      <c r="O9" s="477"/>
      <c r="P9" s="565"/>
      <c r="Q9" s="478"/>
    </row>
    <row r="10" spans="1:17" ht="14.4" customHeight="1" x14ac:dyDescent="0.3">
      <c r="A10" s="472" t="s">
        <v>1230</v>
      </c>
      <c r="B10" s="473" t="s">
        <v>1044</v>
      </c>
      <c r="C10" s="473" t="s">
        <v>1045</v>
      </c>
      <c r="D10" s="473" t="s">
        <v>1056</v>
      </c>
      <c r="E10" s="473" t="s">
        <v>1057</v>
      </c>
      <c r="F10" s="477">
        <v>2</v>
      </c>
      <c r="G10" s="477">
        <v>814</v>
      </c>
      <c r="H10" s="477"/>
      <c r="I10" s="477">
        <v>407</v>
      </c>
      <c r="J10" s="477"/>
      <c r="K10" s="477"/>
      <c r="L10" s="477"/>
      <c r="M10" s="477"/>
      <c r="N10" s="477"/>
      <c r="O10" s="477"/>
      <c r="P10" s="565"/>
      <c r="Q10" s="478"/>
    </row>
    <row r="11" spans="1:17" ht="14.4" customHeight="1" x14ac:dyDescent="0.3">
      <c r="A11" s="472" t="s">
        <v>1230</v>
      </c>
      <c r="B11" s="473" t="s">
        <v>1044</v>
      </c>
      <c r="C11" s="473" t="s">
        <v>1045</v>
      </c>
      <c r="D11" s="473" t="s">
        <v>1058</v>
      </c>
      <c r="E11" s="473" t="s">
        <v>1059</v>
      </c>
      <c r="F11" s="477">
        <v>23</v>
      </c>
      <c r="G11" s="477">
        <v>4117</v>
      </c>
      <c r="H11" s="477">
        <v>0.71475694444444449</v>
      </c>
      <c r="I11" s="477">
        <v>179</v>
      </c>
      <c r="J11" s="477">
        <v>32</v>
      </c>
      <c r="K11" s="477">
        <v>5760</v>
      </c>
      <c r="L11" s="477">
        <v>1</v>
      </c>
      <c r="M11" s="477">
        <v>180</v>
      </c>
      <c r="N11" s="477">
        <v>17</v>
      </c>
      <c r="O11" s="477">
        <v>3060</v>
      </c>
      <c r="P11" s="565">
        <v>0.53125</v>
      </c>
      <c r="Q11" s="478">
        <v>180</v>
      </c>
    </row>
    <row r="12" spans="1:17" ht="14.4" customHeight="1" x14ac:dyDescent="0.3">
      <c r="A12" s="472" t="s">
        <v>1230</v>
      </c>
      <c r="B12" s="473" t="s">
        <v>1044</v>
      </c>
      <c r="C12" s="473" t="s">
        <v>1045</v>
      </c>
      <c r="D12" s="473" t="s">
        <v>1062</v>
      </c>
      <c r="E12" s="473" t="s">
        <v>1063</v>
      </c>
      <c r="F12" s="477">
        <v>66</v>
      </c>
      <c r="G12" s="477">
        <v>22110</v>
      </c>
      <c r="H12" s="477">
        <v>3.8707983193277311</v>
      </c>
      <c r="I12" s="477">
        <v>335</v>
      </c>
      <c r="J12" s="477">
        <v>17</v>
      </c>
      <c r="K12" s="477">
        <v>5712</v>
      </c>
      <c r="L12" s="477">
        <v>1</v>
      </c>
      <c r="M12" s="477">
        <v>336</v>
      </c>
      <c r="N12" s="477">
        <v>35</v>
      </c>
      <c r="O12" s="477">
        <v>11795</v>
      </c>
      <c r="P12" s="565">
        <v>2.0649509803921569</v>
      </c>
      <c r="Q12" s="478">
        <v>337</v>
      </c>
    </row>
    <row r="13" spans="1:17" ht="14.4" customHeight="1" x14ac:dyDescent="0.3">
      <c r="A13" s="472" t="s">
        <v>1230</v>
      </c>
      <c r="B13" s="473" t="s">
        <v>1044</v>
      </c>
      <c r="C13" s="473" t="s">
        <v>1045</v>
      </c>
      <c r="D13" s="473" t="s">
        <v>1064</v>
      </c>
      <c r="E13" s="473" t="s">
        <v>1065</v>
      </c>
      <c r="F13" s="477">
        <v>2</v>
      </c>
      <c r="G13" s="477">
        <v>916</v>
      </c>
      <c r="H13" s="477"/>
      <c r="I13" s="477">
        <v>458</v>
      </c>
      <c r="J13" s="477"/>
      <c r="K13" s="477"/>
      <c r="L13" s="477"/>
      <c r="M13" s="477"/>
      <c r="N13" s="477"/>
      <c r="O13" s="477"/>
      <c r="P13" s="565"/>
      <c r="Q13" s="478"/>
    </row>
    <row r="14" spans="1:17" ht="14.4" customHeight="1" x14ac:dyDescent="0.3">
      <c r="A14" s="472" t="s">
        <v>1230</v>
      </c>
      <c r="B14" s="473" t="s">
        <v>1044</v>
      </c>
      <c r="C14" s="473" t="s">
        <v>1045</v>
      </c>
      <c r="D14" s="473" t="s">
        <v>1066</v>
      </c>
      <c r="E14" s="473" t="s">
        <v>1067</v>
      </c>
      <c r="F14" s="477">
        <v>35</v>
      </c>
      <c r="G14" s="477">
        <v>12215</v>
      </c>
      <c r="H14" s="477">
        <v>0.92105263157894735</v>
      </c>
      <c r="I14" s="477">
        <v>349</v>
      </c>
      <c r="J14" s="477">
        <v>38</v>
      </c>
      <c r="K14" s="477">
        <v>13262</v>
      </c>
      <c r="L14" s="477">
        <v>1</v>
      </c>
      <c r="M14" s="477">
        <v>349</v>
      </c>
      <c r="N14" s="477">
        <v>12</v>
      </c>
      <c r="O14" s="477">
        <v>4200</v>
      </c>
      <c r="P14" s="565">
        <v>0.31669431458301917</v>
      </c>
      <c r="Q14" s="478">
        <v>350</v>
      </c>
    </row>
    <row r="15" spans="1:17" ht="14.4" customHeight="1" x14ac:dyDescent="0.3">
      <c r="A15" s="472" t="s">
        <v>1230</v>
      </c>
      <c r="B15" s="473" t="s">
        <v>1044</v>
      </c>
      <c r="C15" s="473" t="s">
        <v>1045</v>
      </c>
      <c r="D15" s="473" t="s">
        <v>1066</v>
      </c>
      <c r="E15" s="473" t="s">
        <v>1068</v>
      </c>
      <c r="F15" s="477">
        <v>41</v>
      </c>
      <c r="G15" s="477">
        <v>14309</v>
      </c>
      <c r="H15" s="477">
        <v>0.57746478873239437</v>
      </c>
      <c r="I15" s="477">
        <v>349</v>
      </c>
      <c r="J15" s="477">
        <v>71</v>
      </c>
      <c r="K15" s="477">
        <v>24779</v>
      </c>
      <c r="L15" s="477">
        <v>1</v>
      </c>
      <c r="M15" s="477">
        <v>349</v>
      </c>
      <c r="N15" s="477">
        <v>159</v>
      </c>
      <c r="O15" s="477">
        <v>55650</v>
      </c>
      <c r="P15" s="565">
        <v>2.2458533435570445</v>
      </c>
      <c r="Q15" s="478">
        <v>350</v>
      </c>
    </row>
    <row r="16" spans="1:17" ht="14.4" customHeight="1" x14ac:dyDescent="0.3">
      <c r="A16" s="472" t="s">
        <v>1230</v>
      </c>
      <c r="B16" s="473" t="s">
        <v>1044</v>
      </c>
      <c r="C16" s="473" t="s">
        <v>1045</v>
      </c>
      <c r="D16" s="473" t="s">
        <v>1076</v>
      </c>
      <c r="E16" s="473" t="s">
        <v>1077</v>
      </c>
      <c r="F16" s="477">
        <v>1</v>
      </c>
      <c r="G16" s="477">
        <v>117</v>
      </c>
      <c r="H16" s="477"/>
      <c r="I16" s="477">
        <v>117</v>
      </c>
      <c r="J16" s="477"/>
      <c r="K16" s="477"/>
      <c r="L16" s="477"/>
      <c r="M16" s="477"/>
      <c r="N16" s="477"/>
      <c r="O16" s="477"/>
      <c r="P16" s="565"/>
      <c r="Q16" s="478"/>
    </row>
    <row r="17" spans="1:17" ht="14.4" customHeight="1" x14ac:dyDescent="0.3">
      <c r="A17" s="472" t="s">
        <v>1230</v>
      </c>
      <c r="B17" s="473" t="s">
        <v>1044</v>
      </c>
      <c r="C17" s="473" t="s">
        <v>1045</v>
      </c>
      <c r="D17" s="473" t="s">
        <v>1081</v>
      </c>
      <c r="E17" s="473" t="s">
        <v>1082</v>
      </c>
      <c r="F17" s="477">
        <v>1</v>
      </c>
      <c r="G17" s="477">
        <v>49</v>
      </c>
      <c r="H17" s="477">
        <v>0.5</v>
      </c>
      <c r="I17" s="477">
        <v>49</v>
      </c>
      <c r="J17" s="477">
        <v>2</v>
      </c>
      <c r="K17" s="477">
        <v>98</v>
      </c>
      <c r="L17" s="477">
        <v>1</v>
      </c>
      <c r="M17" s="477">
        <v>49</v>
      </c>
      <c r="N17" s="477">
        <v>1</v>
      </c>
      <c r="O17" s="477">
        <v>49</v>
      </c>
      <c r="P17" s="565">
        <v>0.5</v>
      </c>
      <c r="Q17" s="478">
        <v>49</v>
      </c>
    </row>
    <row r="18" spans="1:17" ht="14.4" customHeight="1" x14ac:dyDescent="0.3">
      <c r="A18" s="472" t="s">
        <v>1230</v>
      </c>
      <c r="B18" s="473" t="s">
        <v>1044</v>
      </c>
      <c r="C18" s="473" t="s">
        <v>1045</v>
      </c>
      <c r="D18" s="473" t="s">
        <v>1083</v>
      </c>
      <c r="E18" s="473" t="s">
        <v>1084</v>
      </c>
      <c r="F18" s="477">
        <v>4</v>
      </c>
      <c r="G18" s="477">
        <v>1548</v>
      </c>
      <c r="H18" s="477">
        <v>0.39590792838874678</v>
      </c>
      <c r="I18" s="477">
        <v>387</v>
      </c>
      <c r="J18" s="477">
        <v>10</v>
      </c>
      <c r="K18" s="477">
        <v>3910</v>
      </c>
      <c r="L18" s="477">
        <v>1</v>
      </c>
      <c r="M18" s="477">
        <v>391</v>
      </c>
      <c r="N18" s="477">
        <v>6</v>
      </c>
      <c r="O18" s="477">
        <v>2352</v>
      </c>
      <c r="P18" s="565">
        <v>0.60153452685421993</v>
      </c>
      <c r="Q18" s="478">
        <v>392</v>
      </c>
    </row>
    <row r="19" spans="1:17" ht="14.4" customHeight="1" x14ac:dyDescent="0.3">
      <c r="A19" s="472" t="s">
        <v>1230</v>
      </c>
      <c r="B19" s="473" t="s">
        <v>1044</v>
      </c>
      <c r="C19" s="473" t="s">
        <v>1045</v>
      </c>
      <c r="D19" s="473" t="s">
        <v>1083</v>
      </c>
      <c r="E19" s="473" t="s">
        <v>1085</v>
      </c>
      <c r="F19" s="477">
        <v>11</v>
      </c>
      <c r="G19" s="477">
        <v>4257</v>
      </c>
      <c r="H19" s="477">
        <v>3.629156010230179</v>
      </c>
      <c r="I19" s="477">
        <v>387</v>
      </c>
      <c r="J19" s="477">
        <v>3</v>
      </c>
      <c r="K19" s="477">
        <v>1173</v>
      </c>
      <c r="L19" s="477">
        <v>1</v>
      </c>
      <c r="M19" s="477">
        <v>391</v>
      </c>
      <c r="N19" s="477">
        <v>1</v>
      </c>
      <c r="O19" s="477">
        <v>392</v>
      </c>
      <c r="P19" s="565">
        <v>0.33418584825234443</v>
      </c>
      <c r="Q19" s="478">
        <v>392</v>
      </c>
    </row>
    <row r="20" spans="1:17" ht="14.4" customHeight="1" x14ac:dyDescent="0.3">
      <c r="A20" s="472" t="s">
        <v>1230</v>
      </c>
      <c r="B20" s="473" t="s">
        <v>1044</v>
      </c>
      <c r="C20" s="473" t="s">
        <v>1045</v>
      </c>
      <c r="D20" s="473" t="s">
        <v>1086</v>
      </c>
      <c r="E20" s="473" t="s">
        <v>1088</v>
      </c>
      <c r="F20" s="477">
        <v>1</v>
      </c>
      <c r="G20" s="477">
        <v>38</v>
      </c>
      <c r="H20" s="477"/>
      <c r="I20" s="477">
        <v>38</v>
      </c>
      <c r="J20" s="477"/>
      <c r="K20" s="477"/>
      <c r="L20" s="477"/>
      <c r="M20" s="477"/>
      <c r="N20" s="477"/>
      <c r="O20" s="477"/>
      <c r="P20" s="565"/>
      <c r="Q20" s="478"/>
    </row>
    <row r="21" spans="1:17" ht="14.4" customHeight="1" x14ac:dyDescent="0.3">
      <c r="A21" s="472" t="s">
        <v>1230</v>
      </c>
      <c r="B21" s="473" t="s">
        <v>1044</v>
      </c>
      <c r="C21" s="473" t="s">
        <v>1045</v>
      </c>
      <c r="D21" s="473" t="s">
        <v>1091</v>
      </c>
      <c r="E21" s="473" t="s">
        <v>1092</v>
      </c>
      <c r="F21" s="477">
        <v>6</v>
      </c>
      <c r="G21" s="477">
        <v>4224</v>
      </c>
      <c r="H21" s="477">
        <v>0.66572104018912526</v>
      </c>
      <c r="I21" s="477">
        <v>704</v>
      </c>
      <c r="J21" s="477">
        <v>9</v>
      </c>
      <c r="K21" s="477">
        <v>6345</v>
      </c>
      <c r="L21" s="477">
        <v>1</v>
      </c>
      <c r="M21" s="477">
        <v>705</v>
      </c>
      <c r="N21" s="477">
        <v>6</v>
      </c>
      <c r="O21" s="477">
        <v>4242</v>
      </c>
      <c r="P21" s="565">
        <v>0.66855791962174937</v>
      </c>
      <c r="Q21" s="478">
        <v>707</v>
      </c>
    </row>
    <row r="22" spans="1:17" ht="14.4" customHeight="1" x14ac:dyDescent="0.3">
      <c r="A22" s="472" t="s">
        <v>1230</v>
      </c>
      <c r="B22" s="473" t="s">
        <v>1044</v>
      </c>
      <c r="C22" s="473" t="s">
        <v>1045</v>
      </c>
      <c r="D22" s="473" t="s">
        <v>1091</v>
      </c>
      <c r="E22" s="473" t="s">
        <v>1093</v>
      </c>
      <c r="F22" s="477">
        <v>9</v>
      </c>
      <c r="G22" s="477">
        <v>6336</v>
      </c>
      <c r="H22" s="477">
        <v>2.9957446808510637</v>
      </c>
      <c r="I22" s="477">
        <v>704</v>
      </c>
      <c r="J22" s="477">
        <v>3</v>
      </c>
      <c r="K22" s="477">
        <v>2115</v>
      </c>
      <c r="L22" s="477">
        <v>1</v>
      </c>
      <c r="M22" s="477">
        <v>705</v>
      </c>
      <c r="N22" s="477">
        <v>1</v>
      </c>
      <c r="O22" s="477">
        <v>707</v>
      </c>
      <c r="P22" s="565">
        <v>0.33427895981087469</v>
      </c>
      <c r="Q22" s="478">
        <v>707</v>
      </c>
    </row>
    <row r="23" spans="1:17" ht="14.4" customHeight="1" x14ac:dyDescent="0.3">
      <c r="A23" s="472" t="s">
        <v>1230</v>
      </c>
      <c r="B23" s="473" t="s">
        <v>1044</v>
      </c>
      <c r="C23" s="473" t="s">
        <v>1045</v>
      </c>
      <c r="D23" s="473" t="s">
        <v>1094</v>
      </c>
      <c r="E23" s="473" t="s">
        <v>1095</v>
      </c>
      <c r="F23" s="477">
        <v>2</v>
      </c>
      <c r="G23" s="477">
        <v>294</v>
      </c>
      <c r="H23" s="477">
        <v>2</v>
      </c>
      <c r="I23" s="477">
        <v>147</v>
      </c>
      <c r="J23" s="477">
        <v>1</v>
      </c>
      <c r="K23" s="477">
        <v>147</v>
      </c>
      <c r="L23" s="477">
        <v>1</v>
      </c>
      <c r="M23" s="477">
        <v>147</v>
      </c>
      <c r="N23" s="477">
        <v>1</v>
      </c>
      <c r="O23" s="477">
        <v>148</v>
      </c>
      <c r="P23" s="565">
        <v>1.0068027210884354</v>
      </c>
      <c r="Q23" s="478">
        <v>148</v>
      </c>
    </row>
    <row r="24" spans="1:17" ht="14.4" customHeight="1" x14ac:dyDescent="0.3">
      <c r="A24" s="472" t="s">
        <v>1230</v>
      </c>
      <c r="B24" s="473" t="s">
        <v>1044</v>
      </c>
      <c r="C24" s="473" t="s">
        <v>1045</v>
      </c>
      <c r="D24" s="473" t="s">
        <v>1096</v>
      </c>
      <c r="E24" s="473" t="s">
        <v>1097</v>
      </c>
      <c r="F24" s="477">
        <v>32</v>
      </c>
      <c r="G24" s="477">
        <v>9728</v>
      </c>
      <c r="H24" s="477">
        <v>0.42526775956284152</v>
      </c>
      <c r="I24" s="477">
        <v>304</v>
      </c>
      <c r="J24" s="477">
        <v>75</v>
      </c>
      <c r="K24" s="477">
        <v>22875</v>
      </c>
      <c r="L24" s="477">
        <v>1</v>
      </c>
      <c r="M24" s="477">
        <v>305</v>
      </c>
      <c r="N24" s="477">
        <v>70</v>
      </c>
      <c r="O24" s="477">
        <v>21350</v>
      </c>
      <c r="P24" s="565">
        <v>0.93333333333333335</v>
      </c>
      <c r="Q24" s="478">
        <v>305</v>
      </c>
    </row>
    <row r="25" spans="1:17" ht="14.4" customHeight="1" x14ac:dyDescent="0.3">
      <c r="A25" s="472" t="s">
        <v>1230</v>
      </c>
      <c r="B25" s="473" t="s">
        <v>1044</v>
      </c>
      <c r="C25" s="473" t="s">
        <v>1045</v>
      </c>
      <c r="D25" s="473" t="s">
        <v>1098</v>
      </c>
      <c r="E25" s="473" t="s">
        <v>1099</v>
      </c>
      <c r="F25" s="477">
        <v>1</v>
      </c>
      <c r="G25" s="477">
        <v>3707</v>
      </c>
      <c r="H25" s="477">
        <v>0.49932650862068967</v>
      </c>
      <c r="I25" s="477">
        <v>3707</v>
      </c>
      <c r="J25" s="477">
        <v>2</v>
      </c>
      <c r="K25" s="477">
        <v>7424</v>
      </c>
      <c r="L25" s="477">
        <v>1</v>
      </c>
      <c r="M25" s="477">
        <v>3712</v>
      </c>
      <c r="N25" s="477">
        <v>5</v>
      </c>
      <c r="O25" s="477">
        <v>18610</v>
      </c>
      <c r="P25" s="565">
        <v>2.5067349137931036</v>
      </c>
      <c r="Q25" s="478">
        <v>3722</v>
      </c>
    </row>
    <row r="26" spans="1:17" ht="14.4" customHeight="1" x14ac:dyDescent="0.3">
      <c r="A26" s="472" t="s">
        <v>1230</v>
      </c>
      <c r="B26" s="473" t="s">
        <v>1044</v>
      </c>
      <c r="C26" s="473" t="s">
        <v>1045</v>
      </c>
      <c r="D26" s="473" t="s">
        <v>1098</v>
      </c>
      <c r="E26" s="473" t="s">
        <v>1100</v>
      </c>
      <c r="F26" s="477">
        <v>5</v>
      </c>
      <c r="G26" s="477">
        <v>18535</v>
      </c>
      <c r="H26" s="477">
        <v>1.2483162715517242</v>
      </c>
      <c r="I26" s="477">
        <v>3707</v>
      </c>
      <c r="J26" s="477">
        <v>4</v>
      </c>
      <c r="K26" s="477">
        <v>14848</v>
      </c>
      <c r="L26" s="477">
        <v>1</v>
      </c>
      <c r="M26" s="477">
        <v>3712</v>
      </c>
      <c r="N26" s="477">
        <v>2</v>
      </c>
      <c r="O26" s="477">
        <v>7444</v>
      </c>
      <c r="P26" s="565">
        <v>0.50134698275862066</v>
      </c>
      <c r="Q26" s="478">
        <v>3722</v>
      </c>
    </row>
    <row r="27" spans="1:17" ht="14.4" customHeight="1" x14ac:dyDescent="0.3">
      <c r="A27" s="472" t="s">
        <v>1230</v>
      </c>
      <c r="B27" s="473" t="s">
        <v>1044</v>
      </c>
      <c r="C27" s="473" t="s">
        <v>1045</v>
      </c>
      <c r="D27" s="473" t="s">
        <v>1101</v>
      </c>
      <c r="E27" s="473" t="s">
        <v>1102</v>
      </c>
      <c r="F27" s="477">
        <v>66</v>
      </c>
      <c r="G27" s="477">
        <v>32604</v>
      </c>
      <c r="H27" s="477">
        <v>0.55462184873949583</v>
      </c>
      <c r="I27" s="477">
        <v>494</v>
      </c>
      <c r="J27" s="477">
        <v>119</v>
      </c>
      <c r="K27" s="477">
        <v>58786</v>
      </c>
      <c r="L27" s="477">
        <v>1</v>
      </c>
      <c r="M27" s="477">
        <v>494</v>
      </c>
      <c r="N27" s="477">
        <v>101</v>
      </c>
      <c r="O27" s="477">
        <v>49995</v>
      </c>
      <c r="P27" s="565">
        <v>0.85045759194366011</v>
      </c>
      <c r="Q27" s="478">
        <v>495</v>
      </c>
    </row>
    <row r="28" spans="1:17" ht="14.4" customHeight="1" x14ac:dyDescent="0.3">
      <c r="A28" s="472" t="s">
        <v>1230</v>
      </c>
      <c r="B28" s="473" t="s">
        <v>1044</v>
      </c>
      <c r="C28" s="473" t="s">
        <v>1045</v>
      </c>
      <c r="D28" s="473" t="s">
        <v>1103</v>
      </c>
      <c r="E28" s="473" t="s">
        <v>1104</v>
      </c>
      <c r="F28" s="477"/>
      <c r="G28" s="477"/>
      <c r="H28" s="477"/>
      <c r="I28" s="477"/>
      <c r="J28" s="477"/>
      <c r="K28" s="477"/>
      <c r="L28" s="477"/>
      <c r="M28" s="477"/>
      <c r="N28" s="477">
        <v>1</v>
      </c>
      <c r="O28" s="477">
        <v>6597</v>
      </c>
      <c r="P28" s="565"/>
      <c r="Q28" s="478">
        <v>6597</v>
      </c>
    </row>
    <row r="29" spans="1:17" ht="14.4" customHeight="1" x14ac:dyDescent="0.3">
      <c r="A29" s="472" t="s">
        <v>1230</v>
      </c>
      <c r="B29" s="473" t="s">
        <v>1044</v>
      </c>
      <c r="C29" s="473" t="s">
        <v>1045</v>
      </c>
      <c r="D29" s="473" t="s">
        <v>1105</v>
      </c>
      <c r="E29" s="473" t="s">
        <v>1106</v>
      </c>
      <c r="F29" s="477">
        <v>46</v>
      </c>
      <c r="G29" s="477">
        <v>17020</v>
      </c>
      <c r="H29" s="477">
        <v>0.7931034482758621</v>
      </c>
      <c r="I29" s="477">
        <v>370</v>
      </c>
      <c r="J29" s="477">
        <v>58</v>
      </c>
      <c r="K29" s="477">
        <v>21460</v>
      </c>
      <c r="L29" s="477">
        <v>1</v>
      </c>
      <c r="M29" s="477">
        <v>370</v>
      </c>
      <c r="N29" s="477">
        <v>58</v>
      </c>
      <c r="O29" s="477">
        <v>21518</v>
      </c>
      <c r="P29" s="565">
        <v>1.0027027027027027</v>
      </c>
      <c r="Q29" s="478">
        <v>371</v>
      </c>
    </row>
    <row r="30" spans="1:17" ht="14.4" customHeight="1" x14ac:dyDescent="0.3">
      <c r="A30" s="472" t="s">
        <v>1230</v>
      </c>
      <c r="B30" s="473" t="s">
        <v>1044</v>
      </c>
      <c r="C30" s="473" t="s">
        <v>1045</v>
      </c>
      <c r="D30" s="473" t="s">
        <v>1114</v>
      </c>
      <c r="E30" s="473" t="s">
        <v>1115</v>
      </c>
      <c r="F30" s="477">
        <v>2</v>
      </c>
      <c r="G30" s="477">
        <v>222</v>
      </c>
      <c r="H30" s="477"/>
      <c r="I30" s="477">
        <v>111</v>
      </c>
      <c r="J30" s="477"/>
      <c r="K30" s="477"/>
      <c r="L30" s="477"/>
      <c r="M30" s="477"/>
      <c r="N30" s="477">
        <v>17</v>
      </c>
      <c r="O30" s="477">
        <v>1904</v>
      </c>
      <c r="P30" s="565"/>
      <c r="Q30" s="478">
        <v>112</v>
      </c>
    </row>
    <row r="31" spans="1:17" ht="14.4" customHeight="1" x14ac:dyDescent="0.3">
      <c r="A31" s="472" t="s">
        <v>1230</v>
      </c>
      <c r="B31" s="473" t="s">
        <v>1044</v>
      </c>
      <c r="C31" s="473" t="s">
        <v>1045</v>
      </c>
      <c r="D31" s="473" t="s">
        <v>1116</v>
      </c>
      <c r="E31" s="473" t="s">
        <v>1118</v>
      </c>
      <c r="F31" s="477">
        <v>1</v>
      </c>
      <c r="G31" s="477">
        <v>125</v>
      </c>
      <c r="H31" s="477"/>
      <c r="I31" s="477">
        <v>125</v>
      </c>
      <c r="J31" s="477"/>
      <c r="K31" s="477"/>
      <c r="L31" s="477"/>
      <c r="M31" s="477"/>
      <c r="N31" s="477"/>
      <c r="O31" s="477"/>
      <c r="P31" s="565"/>
      <c r="Q31" s="478"/>
    </row>
    <row r="32" spans="1:17" ht="14.4" customHeight="1" x14ac:dyDescent="0.3">
      <c r="A32" s="472" t="s">
        <v>1230</v>
      </c>
      <c r="B32" s="473" t="s">
        <v>1044</v>
      </c>
      <c r="C32" s="473" t="s">
        <v>1045</v>
      </c>
      <c r="D32" s="473" t="s">
        <v>1119</v>
      </c>
      <c r="E32" s="473" t="s">
        <v>1120</v>
      </c>
      <c r="F32" s="477">
        <v>1</v>
      </c>
      <c r="G32" s="477">
        <v>495</v>
      </c>
      <c r="H32" s="477"/>
      <c r="I32" s="477">
        <v>495</v>
      </c>
      <c r="J32" s="477"/>
      <c r="K32" s="477"/>
      <c r="L32" s="477"/>
      <c r="M32" s="477"/>
      <c r="N32" s="477">
        <v>1</v>
      </c>
      <c r="O32" s="477">
        <v>496</v>
      </c>
      <c r="P32" s="565"/>
      <c r="Q32" s="478">
        <v>496</v>
      </c>
    </row>
    <row r="33" spans="1:17" ht="14.4" customHeight="1" x14ac:dyDescent="0.3">
      <c r="A33" s="472" t="s">
        <v>1230</v>
      </c>
      <c r="B33" s="473" t="s">
        <v>1044</v>
      </c>
      <c r="C33" s="473" t="s">
        <v>1045</v>
      </c>
      <c r="D33" s="473" t="s">
        <v>1123</v>
      </c>
      <c r="E33" s="473" t="s">
        <v>1124</v>
      </c>
      <c r="F33" s="477">
        <v>57</v>
      </c>
      <c r="G33" s="477">
        <v>25992</v>
      </c>
      <c r="H33" s="477">
        <v>1.0555555555555556</v>
      </c>
      <c r="I33" s="477">
        <v>456</v>
      </c>
      <c r="J33" s="477">
        <v>54</v>
      </c>
      <c r="K33" s="477">
        <v>24624</v>
      </c>
      <c r="L33" s="477">
        <v>1</v>
      </c>
      <c r="M33" s="477">
        <v>456</v>
      </c>
      <c r="N33" s="477">
        <v>53</v>
      </c>
      <c r="O33" s="477">
        <v>24274</v>
      </c>
      <c r="P33" s="565">
        <v>0.98578622482131251</v>
      </c>
      <c r="Q33" s="478">
        <v>458</v>
      </c>
    </row>
    <row r="34" spans="1:17" ht="14.4" customHeight="1" x14ac:dyDescent="0.3">
      <c r="A34" s="472" t="s">
        <v>1230</v>
      </c>
      <c r="B34" s="473" t="s">
        <v>1044</v>
      </c>
      <c r="C34" s="473" t="s">
        <v>1045</v>
      </c>
      <c r="D34" s="473" t="s">
        <v>1125</v>
      </c>
      <c r="E34" s="473" t="s">
        <v>1126</v>
      </c>
      <c r="F34" s="477">
        <v>212</v>
      </c>
      <c r="G34" s="477">
        <v>12296</v>
      </c>
      <c r="H34" s="477">
        <v>1.1843575418994414</v>
      </c>
      <c r="I34" s="477">
        <v>58</v>
      </c>
      <c r="J34" s="477">
        <v>179</v>
      </c>
      <c r="K34" s="477">
        <v>10382</v>
      </c>
      <c r="L34" s="477">
        <v>1</v>
      </c>
      <c r="M34" s="477">
        <v>58</v>
      </c>
      <c r="N34" s="477">
        <v>150</v>
      </c>
      <c r="O34" s="477">
        <v>8700</v>
      </c>
      <c r="P34" s="565">
        <v>0.83798882681564246</v>
      </c>
      <c r="Q34" s="478">
        <v>58</v>
      </c>
    </row>
    <row r="35" spans="1:17" ht="14.4" customHeight="1" x14ac:dyDescent="0.3">
      <c r="A35" s="472" t="s">
        <v>1230</v>
      </c>
      <c r="B35" s="473" t="s">
        <v>1044</v>
      </c>
      <c r="C35" s="473" t="s">
        <v>1045</v>
      </c>
      <c r="D35" s="473" t="s">
        <v>1134</v>
      </c>
      <c r="E35" s="473" t="s">
        <v>1135</v>
      </c>
      <c r="F35" s="477">
        <v>215</v>
      </c>
      <c r="G35" s="477">
        <v>37625</v>
      </c>
      <c r="H35" s="477">
        <v>0.75540073883713454</v>
      </c>
      <c r="I35" s="477">
        <v>175</v>
      </c>
      <c r="J35" s="477">
        <v>283</v>
      </c>
      <c r="K35" s="477">
        <v>49808</v>
      </c>
      <c r="L35" s="477">
        <v>1</v>
      </c>
      <c r="M35" s="477">
        <v>176</v>
      </c>
      <c r="N35" s="477">
        <v>290</v>
      </c>
      <c r="O35" s="477">
        <v>51040</v>
      </c>
      <c r="P35" s="565">
        <v>1.0247349823321554</v>
      </c>
      <c r="Q35" s="478">
        <v>176</v>
      </c>
    </row>
    <row r="36" spans="1:17" ht="14.4" customHeight="1" x14ac:dyDescent="0.3">
      <c r="A36" s="472" t="s">
        <v>1230</v>
      </c>
      <c r="B36" s="473" t="s">
        <v>1044</v>
      </c>
      <c r="C36" s="473" t="s">
        <v>1045</v>
      </c>
      <c r="D36" s="473" t="s">
        <v>1136</v>
      </c>
      <c r="E36" s="473" t="s">
        <v>1137</v>
      </c>
      <c r="F36" s="477">
        <v>31</v>
      </c>
      <c r="G36" s="477">
        <v>2635</v>
      </c>
      <c r="H36" s="477">
        <v>0.86111111111111116</v>
      </c>
      <c r="I36" s="477">
        <v>85</v>
      </c>
      <c r="J36" s="477">
        <v>36</v>
      </c>
      <c r="K36" s="477">
        <v>3060</v>
      </c>
      <c r="L36" s="477">
        <v>1</v>
      </c>
      <c r="M36" s="477">
        <v>85</v>
      </c>
      <c r="N36" s="477">
        <v>17</v>
      </c>
      <c r="O36" s="477">
        <v>1462</v>
      </c>
      <c r="P36" s="565">
        <v>0.4777777777777778</v>
      </c>
      <c r="Q36" s="478">
        <v>86</v>
      </c>
    </row>
    <row r="37" spans="1:17" ht="14.4" customHeight="1" x14ac:dyDescent="0.3">
      <c r="A37" s="472" t="s">
        <v>1230</v>
      </c>
      <c r="B37" s="473" t="s">
        <v>1044</v>
      </c>
      <c r="C37" s="473" t="s">
        <v>1045</v>
      </c>
      <c r="D37" s="473" t="s">
        <v>1141</v>
      </c>
      <c r="E37" s="473" t="s">
        <v>1142</v>
      </c>
      <c r="F37" s="477">
        <v>6</v>
      </c>
      <c r="G37" s="477">
        <v>1014</v>
      </c>
      <c r="H37" s="477">
        <v>2.9823529411764707</v>
      </c>
      <c r="I37" s="477">
        <v>169</v>
      </c>
      <c r="J37" s="477">
        <v>2</v>
      </c>
      <c r="K37" s="477">
        <v>340</v>
      </c>
      <c r="L37" s="477">
        <v>1</v>
      </c>
      <c r="M37" s="477">
        <v>170</v>
      </c>
      <c r="N37" s="477">
        <v>4</v>
      </c>
      <c r="O37" s="477">
        <v>680</v>
      </c>
      <c r="P37" s="565">
        <v>2</v>
      </c>
      <c r="Q37" s="478">
        <v>170</v>
      </c>
    </row>
    <row r="38" spans="1:17" ht="14.4" customHeight="1" x14ac:dyDescent="0.3">
      <c r="A38" s="472" t="s">
        <v>1230</v>
      </c>
      <c r="B38" s="473" t="s">
        <v>1044</v>
      </c>
      <c r="C38" s="473" t="s">
        <v>1045</v>
      </c>
      <c r="D38" s="473" t="s">
        <v>1147</v>
      </c>
      <c r="E38" s="473" t="s">
        <v>1148</v>
      </c>
      <c r="F38" s="477">
        <v>1</v>
      </c>
      <c r="G38" s="477">
        <v>176</v>
      </c>
      <c r="H38" s="477">
        <v>0.5</v>
      </c>
      <c r="I38" s="477">
        <v>176</v>
      </c>
      <c r="J38" s="477">
        <v>2</v>
      </c>
      <c r="K38" s="477">
        <v>352</v>
      </c>
      <c r="L38" s="477">
        <v>1</v>
      </c>
      <c r="M38" s="477">
        <v>176</v>
      </c>
      <c r="N38" s="477">
        <v>1</v>
      </c>
      <c r="O38" s="477">
        <v>177</v>
      </c>
      <c r="P38" s="565">
        <v>0.50284090909090906</v>
      </c>
      <c r="Q38" s="478">
        <v>177</v>
      </c>
    </row>
    <row r="39" spans="1:17" ht="14.4" customHeight="1" x14ac:dyDescent="0.3">
      <c r="A39" s="472" t="s">
        <v>1230</v>
      </c>
      <c r="B39" s="473" t="s">
        <v>1044</v>
      </c>
      <c r="C39" s="473" t="s">
        <v>1045</v>
      </c>
      <c r="D39" s="473" t="s">
        <v>1154</v>
      </c>
      <c r="E39" s="473" t="s">
        <v>1155</v>
      </c>
      <c r="F39" s="477">
        <v>15</v>
      </c>
      <c r="G39" s="477">
        <v>3945</v>
      </c>
      <c r="H39" s="477">
        <v>0.99621212121212122</v>
      </c>
      <c r="I39" s="477">
        <v>263</v>
      </c>
      <c r="J39" s="477">
        <v>15</v>
      </c>
      <c r="K39" s="477">
        <v>3960</v>
      </c>
      <c r="L39" s="477">
        <v>1</v>
      </c>
      <c r="M39" s="477">
        <v>264</v>
      </c>
      <c r="N39" s="477">
        <v>7</v>
      </c>
      <c r="O39" s="477">
        <v>1848</v>
      </c>
      <c r="P39" s="565">
        <v>0.46666666666666667</v>
      </c>
      <c r="Q39" s="478">
        <v>264</v>
      </c>
    </row>
    <row r="40" spans="1:17" ht="14.4" customHeight="1" x14ac:dyDescent="0.3">
      <c r="A40" s="472" t="s">
        <v>1230</v>
      </c>
      <c r="B40" s="473" t="s">
        <v>1044</v>
      </c>
      <c r="C40" s="473" t="s">
        <v>1045</v>
      </c>
      <c r="D40" s="473" t="s">
        <v>1156</v>
      </c>
      <c r="E40" s="473" t="s">
        <v>1157</v>
      </c>
      <c r="F40" s="477">
        <v>1</v>
      </c>
      <c r="G40" s="477">
        <v>2130</v>
      </c>
      <c r="H40" s="477">
        <v>0.99953073674331305</v>
      </c>
      <c r="I40" s="477">
        <v>2130</v>
      </c>
      <c r="J40" s="477">
        <v>1</v>
      </c>
      <c r="K40" s="477">
        <v>2131</v>
      </c>
      <c r="L40" s="477">
        <v>1</v>
      </c>
      <c r="M40" s="477">
        <v>2131</v>
      </c>
      <c r="N40" s="477">
        <v>3</v>
      </c>
      <c r="O40" s="477">
        <v>6402</v>
      </c>
      <c r="P40" s="565">
        <v>3.004223369310183</v>
      </c>
      <c r="Q40" s="478">
        <v>2134</v>
      </c>
    </row>
    <row r="41" spans="1:17" ht="14.4" customHeight="1" x14ac:dyDescent="0.3">
      <c r="A41" s="472" t="s">
        <v>1230</v>
      </c>
      <c r="B41" s="473" t="s">
        <v>1044</v>
      </c>
      <c r="C41" s="473" t="s">
        <v>1045</v>
      </c>
      <c r="D41" s="473" t="s">
        <v>1161</v>
      </c>
      <c r="E41" s="473" t="s">
        <v>1162</v>
      </c>
      <c r="F41" s="477">
        <v>7</v>
      </c>
      <c r="G41" s="477">
        <v>2961</v>
      </c>
      <c r="H41" s="477">
        <v>1.1639150943396226</v>
      </c>
      <c r="I41" s="477">
        <v>423</v>
      </c>
      <c r="J41" s="477">
        <v>6</v>
      </c>
      <c r="K41" s="477">
        <v>2544</v>
      </c>
      <c r="L41" s="477">
        <v>1</v>
      </c>
      <c r="M41" s="477">
        <v>424</v>
      </c>
      <c r="N41" s="477">
        <v>8</v>
      </c>
      <c r="O41" s="477">
        <v>3408</v>
      </c>
      <c r="P41" s="565">
        <v>1.3396226415094339</v>
      </c>
      <c r="Q41" s="478">
        <v>426</v>
      </c>
    </row>
    <row r="42" spans="1:17" ht="14.4" customHeight="1" x14ac:dyDescent="0.3">
      <c r="A42" s="472" t="s">
        <v>1230</v>
      </c>
      <c r="B42" s="473" t="s">
        <v>1044</v>
      </c>
      <c r="C42" s="473" t="s">
        <v>1045</v>
      </c>
      <c r="D42" s="473" t="s">
        <v>1173</v>
      </c>
      <c r="E42" s="473" t="s">
        <v>1174</v>
      </c>
      <c r="F42" s="477">
        <v>1</v>
      </c>
      <c r="G42" s="477">
        <v>1096</v>
      </c>
      <c r="H42" s="477">
        <v>0.49908925318761382</v>
      </c>
      <c r="I42" s="477">
        <v>1096</v>
      </c>
      <c r="J42" s="477">
        <v>2</v>
      </c>
      <c r="K42" s="477">
        <v>2196</v>
      </c>
      <c r="L42" s="477">
        <v>1</v>
      </c>
      <c r="M42" s="477">
        <v>1098</v>
      </c>
      <c r="N42" s="477">
        <v>5</v>
      </c>
      <c r="O42" s="477">
        <v>5510</v>
      </c>
      <c r="P42" s="565">
        <v>2.5091074681238617</v>
      </c>
      <c r="Q42" s="478">
        <v>1102</v>
      </c>
    </row>
    <row r="43" spans="1:17" ht="14.4" customHeight="1" x14ac:dyDescent="0.3">
      <c r="A43" s="472" t="s">
        <v>1230</v>
      </c>
      <c r="B43" s="473" t="s">
        <v>1044</v>
      </c>
      <c r="C43" s="473" t="s">
        <v>1045</v>
      </c>
      <c r="D43" s="473" t="s">
        <v>1173</v>
      </c>
      <c r="E43" s="473" t="s">
        <v>1175</v>
      </c>
      <c r="F43" s="477">
        <v>4</v>
      </c>
      <c r="G43" s="477">
        <v>4384</v>
      </c>
      <c r="H43" s="477">
        <v>1.3309046751669702</v>
      </c>
      <c r="I43" s="477">
        <v>1096</v>
      </c>
      <c r="J43" s="477">
        <v>3</v>
      </c>
      <c r="K43" s="477">
        <v>3294</v>
      </c>
      <c r="L43" s="477">
        <v>1</v>
      </c>
      <c r="M43" s="477">
        <v>1098</v>
      </c>
      <c r="N43" s="477">
        <v>2</v>
      </c>
      <c r="O43" s="477">
        <v>2204</v>
      </c>
      <c r="P43" s="565">
        <v>0.6690953248330298</v>
      </c>
      <c r="Q43" s="478">
        <v>1102</v>
      </c>
    </row>
    <row r="44" spans="1:17" ht="14.4" customHeight="1" x14ac:dyDescent="0.3">
      <c r="A44" s="472" t="s">
        <v>1230</v>
      </c>
      <c r="B44" s="473" t="s">
        <v>1044</v>
      </c>
      <c r="C44" s="473" t="s">
        <v>1045</v>
      </c>
      <c r="D44" s="473" t="s">
        <v>1231</v>
      </c>
      <c r="E44" s="473" t="s">
        <v>1232</v>
      </c>
      <c r="F44" s="477">
        <v>1</v>
      </c>
      <c r="G44" s="477">
        <v>234</v>
      </c>
      <c r="H44" s="477"/>
      <c r="I44" s="477">
        <v>234</v>
      </c>
      <c r="J44" s="477"/>
      <c r="K44" s="477"/>
      <c r="L44" s="477"/>
      <c r="M44" s="477"/>
      <c r="N44" s="477"/>
      <c r="O44" s="477"/>
      <c r="P44" s="565"/>
      <c r="Q44" s="478"/>
    </row>
    <row r="45" spans="1:17" ht="14.4" customHeight="1" x14ac:dyDescent="0.3">
      <c r="A45" s="472" t="s">
        <v>1233</v>
      </c>
      <c r="B45" s="473" t="s">
        <v>1044</v>
      </c>
      <c r="C45" s="473" t="s">
        <v>1045</v>
      </c>
      <c r="D45" s="473" t="s">
        <v>1046</v>
      </c>
      <c r="E45" s="473" t="s">
        <v>1047</v>
      </c>
      <c r="F45" s="477"/>
      <c r="G45" s="477"/>
      <c r="H45" s="477"/>
      <c r="I45" s="477"/>
      <c r="J45" s="477"/>
      <c r="K45" s="477"/>
      <c r="L45" s="477"/>
      <c r="M45" s="477"/>
      <c r="N45" s="477">
        <v>2</v>
      </c>
      <c r="O45" s="477">
        <v>4470</v>
      </c>
      <c r="P45" s="565"/>
      <c r="Q45" s="478">
        <v>2235</v>
      </c>
    </row>
    <row r="46" spans="1:17" ht="14.4" customHeight="1" x14ac:dyDescent="0.3">
      <c r="A46" s="472" t="s">
        <v>1233</v>
      </c>
      <c r="B46" s="473" t="s">
        <v>1044</v>
      </c>
      <c r="C46" s="473" t="s">
        <v>1045</v>
      </c>
      <c r="D46" s="473" t="s">
        <v>1050</v>
      </c>
      <c r="E46" s="473" t="s">
        <v>1051</v>
      </c>
      <c r="F46" s="477">
        <v>112</v>
      </c>
      <c r="G46" s="477">
        <v>6496</v>
      </c>
      <c r="H46" s="477">
        <v>2.6666666666666665</v>
      </c>
      <c r="I46" s="477">
        <v>58</v>
      </c>
      <c r="J46" s="477">
        <v>42</v>
      </c>
      <c r="K46" s="477">
        <v>2436</v>
      </c>
      <c r="L46" s="477">
        <v>1</v>
      </c>
      <c r="M46" s="477">
        <v>58</v>
      </c>
      <c r="N46" s="477">
        <v>49</v>
      </c>
      <c r="O46" s="477">
        <v>2842</v>
      </c>
      <c r="P46" s="565">
        <v>1.1666666666666667</v>
      </c>
      <c r="Q46" s="478">
        <v>58</v>
      </c>
    </row>
    <row r="47" spans="1:17" ht="14.4" customHeight="1" x14ac:dyDescent="0.3">
      <c r="A47" s="472" t="s">
        <v>1233</v>
      </c>
      <c r="B47" s="473" t="s">
        <v>1044</v>
      </c>
      <c r="C47" s="473" t="s">
        <v>1045</v>
      </c>
      <c r="D47" s="473" t="s">
        <v>1052</v>
      </c>
      <c r="E47" s="473" t="s">
        <v>1053</v>
      </c>
      <c r="F47" s="477"/>
      <c r="G47" s="477"/>
      <c r="H47" s="477"/>
      <c r="I47" s="477"/>
      <c r="J47" s="477">
        <v>4</v>
      </c>
      <c r="K47" s="477">
        <v>524</v>
      </c>
      <c r="L47" s="477">
        <v>1</v>
      </c>
      <c r="M47" s="477">
        <v>131</v>
      </c>
      <c r="N47" s="477">
        <v>3</v>
      </c>
      <c r="O47" s="477">
        <v>393</v>
      </c>
      <c r="P47" s="565">
        <v>0.75</v>
      </c>
      <c r="Q47" s="478">
        <v>131</v>
      </c>
    </row>
    <row r="48" spans="1:17" ht="14.4" customHeight="1" x14ac:dyDescent="0.3">
      <c r="A48" s="472" t="s">
        <v>1233</v>
      </c>
      <c r="B48" s="473" t="s">
        <v>1044</v>
      </c>
      <c r="C48" s="473" t="s">
        <v>1045</v>
      </c>
      <c r="D48" s="473" t="s">
        <v>1054</v>
      </c>
      <c r="E48" s="473" t="s">
        <v>1055</v>
      </c>
      <c r="F48" s="477">
        <v>1</v>
      </c>
      <c r="G48" s="477">
        <v>189</v>
      </c>
      <c r="H48" s="477">
        <v>1</v>
      </c>
      <c r="I48" s="477">
        <v>189</v>
      </c>
      <c r="J48" s="477">
        <v>1</v>
      </c>
      <c r="K48" s="477">
        <v>189</v>
      </c>
      <c r="L48" s="477">
        <v>1</v>
      </c>
      <c r="M48" s="477">
        <v>189</v>
      </c>
      <c r="N48" s="477"/>
      <c r="O48" s="477"/>
      <c r="P48" s="565"/>
      <c r="Q48" s="478"/>
    </row>
    <row r="49" spans="1:17" ht="14.4" customHeight="1" x14ac:dyDescent="0.3">
      <c r="A49" s="472" t="s">
        <v>1233</v>
      </c>
      <c r="B49" s="473" t="s">
        <v>1044</v>
      </c>
      <c r="C49" s="473" t="s">
        <v>1045</v>
      </c>
      <c r="D49" s="473" t="s">
        <v>1058</v>
      </c>
      <c r="E49" s="473" t="s">
        <v>1059</v>
      </c>
      <c r="F49" s="477">
        <v>103</v>
      </c>
      <c r="G49" s="477">
        <v>18437</v>
      </c>
      <c r="H49" s="477">
        <v>0.7879059829059829</v>
      </c>
      <c r="I49" s="477">
        <v>179</v>
      </c>
      <c r="J49" s="477">
        <v>130</v>
      </c>
      <c r="K49" s="477">
        <v>23400</v>
      </c>
      <c r="L49" s="477">
        <v>1</v>
      </c>
      <c r="M49" s="477">
        <v>180</v>
      </c>
      <c r="N49" s="477">
        <v>101</v>
      </c>
      <c r="O49" s="477">
        <v>18180</v>
      </c>
      <c r="P49" s="565">
        <v>0.77692307692307694</v>
      </c>
      <c r="Q49" s="478">
        <v>180</v>
      </c>
    </row>
    <row r="50" spans="1:17" ht="14.4" customHeight="1" x14ac:dyDescent="0.3">
      <c r="A50" s="472" t="s">
        <v>1233</v>
      </c>
      <c r="B50" s="473" t="s">
        <v>1044</v>
      </c>
      <c r="C50" s="473" t="s">
        <v>1045</v>
      </c>
      <c r="D50" s="473" t="s">
        <v>1060</v>
      </c>
      <c r="E50" s="473" t="s">
        <v>1061</v>
      </c>
      <c r="F50" s="477">
        <v>1</v>
      </c>
      <c r="G50" s="477">
        <v>569</v>
      </c>
      <c r="H50" s="477"/>
      <c r="I50" s="477">
        <v>569</v>
      </c>
      <c r="J50" s="477"/>
      <c r="K50" s="477"/>
      <c r="L50" s="477"/>
      <c r="M50" s="477"/>
      <c r="N50" s="477"/>
      <c r="O50" s="477"/>
      <c r="P50" s="565"/>
      <c r="Q50" s="478"/>
    </row>
    <row r="51" spans="1:17" ht="14.4" customHeight="1" x14ac:dyDescent="0.3">
      <c r="A51" s="472" t="s">
        <v>1233</v>
      </c>
      <c r="B51" s="473" t="s">
        <v>1044</v>
      </c>
      <c r="C51" s="473" t="s">
        <v>1045</v>
      </c>
      <c r="D51" s="473" t="s">
        <v>1062</v>
      </c>
      <c r="E51" s="473" t="s">
        <v>1063</v>
      </c>
      <c r="F51" s="477">
        <v>86</v>
      </c>
      <c r="G51" s="477">
        <v>28810</v>
      </c>
      <c r="H51" s="477">
        <v>0.74560041407867494</v>
      </c>
      <c r="I51" s="477">
        <v>335</v>
      </c>
      <c r="J51" s="477">
        <v>115</v>
      </c>
      <c r="K51" s="477">
        <v>38640</v>
      </c>
      <c r="L51" s="477">
        <v>1</v>
      </c>
      <c r="M51" s="477">
        <v>336</v>
      </c>
      <c r="N51" s="477">
        <v>87</v>
      </c>
      <c r="O51" s="477">
        <v>29319</v>
      </c>
      <c r="P51" s="565">
        <v>0.75877329192546583</v>
      </c>
      <c r="Q51" s="478">
        <v>337</v>
      </c>
    </row>
    <row r="52" spans="1:17" ht="14.4" customHeight="1" x14ac:dyDescent="0.3">
      <c r="A52" s="472" t="s">
        <v>1233</v>
      </c>
      <c r="B52" s="473" t="s">
        <v>1044</v>
      </c>
      <c r="C52" s="473" t="s">
        <v>1045</v>
      </c>
      <c r="D52" s="473" t="s">
        <v>1064</v>
      </c>
      <c r="E52" s="473" t="s">
        <v>1065</v>
      </c>
      <c r="F52" s="477"/>
      <c r="G52" s="477"/>
      <c r="H52" s="477"/>
      <c r="I52" s="477"/>
      <c r="J52" s="477"/>
      <c r="K52" s="477"/>
      <c r="L52" s="477"/>
      <c r="M52" s="477"/>
      <c r="N52" s="477">
        <v>1</v>
      </c>
      <c r="O52" s="477">
        <v>459</v>
      </c>
      <c r="P52" s="565"/>
      <c r="Q52" s="478">
        <v>459</v>
      </c>
    </row>
    <row r="53" spans="1:17" ht="14.4" customHeight="1" x14ac:dyDescent="0.3">
      <c r="A53" s="472" t="s">
        <v>1233</v>
      </c>
      <c r="B53" s="473" t="s">
        <v>1044</v>
      </c>
      <c r="C53" s="473" t="s">
        <v>1045</v>
      </c>
      <c r="D53" s="473" t="s">
        <v>1066</v>
      </c>
      <c r="E53" s="473" t="s">
        <v>1067</v>
      </c>
      <c r="F53" s="477">
        <v>96</v>
      </c>
      <c r="G53" s="477">
        <v>33504</v>
      </c>
      <c r="H53" s="477">
        <v>2.4615384615384617</v>
      </c>
      <c r="I53" s="477">
        <v>349</v>
      </c>
      <c r="J53" s="477">
        <v>39</v>
      </c>
      <c r="K53" s="477">
        <v>13611</v>
      </c>
      <c r="L53" s="477">
        <v>1</v>
      </c>
      <c r="M53" s="477">
        <v>349</v>
      </c>
      <c r="N53" s="477">
        <v>109</v>
      </c>
      <c r="O53" s="477">
        <v>38150</v>
      </c>
      <c r="P53" s="565">
        <v>2.8028800235103959</v>
      </c>
      <c r="Q53" s="478">
        <v>350</v>
      </c>
    </row>
    <row r="54" spans="1:17" ht="14.4" customHeight="1" x14ac:dyDescent="0.3">
      <c r="A54" s="472" t="s">
        <v>1233</v>
      </c>
      <c r="B54" s="473" t="s">
        <v>1044</v>
      </c>
      <c r="C54" s="473" t="s">
        <v>1045</v>
      </c>
      <c r="D54" s="473" t="s">
        <v>1066</v>
      </c>
      <c r="E54" s="473" t="s">
        <v>1068</v>
      </c>
      <c r="F54" s="477">
        <v>125</v>
      </c>
      <c r="G54" s="477">
        <v>43625</v>
      </c>
      <c r="H54" s="477">
        <v>0.59241706161137442</v>
      </c>
      <c r="I54" s="477">
        <v>349</v>
      </c>
      <c r="J54" s="477">
        <v>211</v>
      </c>
      <c r="K54" s="477">
        <v>73639</v>
      </c>
      <c r="L54" s="477">
        <v>1</v>
      </c>
      <c r="M54" s="477">
        <v>349</v>
      </c>
      <c r="N54" s="477">
        <v>157</v>
      </c>
      <c r="O54" s="477">
        <v>54950</v>
      </c>
      <c r="P54" s="565">
        <v>0.74620785181765092</v>
      </c>
      <c r="Q54" s="478">
        <v>350</v>
      </c>
    </row>
    <row r="55" spans="1:17" ht="14.4" customHeight="1" x14ac:dyDescent="0.3">
      <c r="A55" s="472" t="s">
        <v>1233</v>
      </c>
      <c r="B55" s="473" t="s">
        <v>1044</v>
      </c>
      <c r="C55" s="473" t="s">
        <v>1045</v>
      </c>
      <c r="D55" s="473" t="s">
        <v>1081</v>
      </c>
      <c r="E55" s="473" t="s">
        <v>1082</v>
      </c>
      <c r="F55" s="477">
        <v>9</v>
      </c>
      <c r="G55" s="477">
        <v>441</v>
      </c>
      <c r="H55" s="477">
        <v>3</v>
      </c>
      <c r="I55" s="477">
        <v>49</v>
      </c>
      <c r="J55" s="477">
        <v>3</v>
      </c>
      <c r="K55" s="477">
        <v>147</v>
      </c>
      <c r="L55" s="477">
        <v>1</v>
      </c>
      <c r="M55" s="477">
        <v>49</v>
      </c>
      <c r="N55" s="477">
        <v>11</v>
      </c>
      <c r="O55" s="477">
        <v>539</v>
      </c>
      <c r="P55" s="565">
        <v>3.6666666666666665</v>
      </c>
      <c r="Q55" s="478">
        <v>49</v>
      </c>
    </row>
    <row r="56" spans="1:17" ht="14.4" customHeight="1" x14ac:dyDescent="0.3">
      <c r="A56" s="472" t="s">
        <v>1233</v>
      </c>
      <c r="B56" s="473" t="s">
        <v>1044</v>
      </c>
      <c r="C56" s="473" t="s">
        <v>1045</v>
      </c>
      <c r="D56" s="473" t="s">
        <v>1083</v>
      </c>
      <c r="E56" s="473" t="s">
        <v>1084</v>
      </c>
      <c r="F56" s="477">
        <v>16</v>
      </c>
      <c r="G56" s="477">
        <v>6192</v>
      </c>
      <c r="H56" s="477">
        <v>0.65984654731457804</v>
      </c>
      <c r="I56" s="477">
        <v>387</v>
      </c>
      <c r="J56" s="477">
        <v>24</v>
      </c>
      <c r="K56" s="477">
        <v>9384</v>
      </c>
      <c r="L56" s="477">
        <v>1</v>
      </c>
      <c r="M56" s="477">
        <v>391</v>
      </c>
      <c r="N56" s="477">
        <v>48</v>
      </c>
      <c r="O56" s="477">
        <v>18816</v>
      </c>
      <c r="P56" s="565">
        <v>2.0051150895140664</v>
      </c>
      <c r="Q56" s="478">
        <v>392</v>
      </c>
    </row>
    <row r="57" spans="1:17" ht="14.4" customHeight="1" x14ac:dyDescent="0.3">
      <c r="A57" s="472" t="s">
        <v>1233</v>
      </c>
      <c r="B57" s="473" t="s">
        <v>1044</v>
      </c>
      <c r="C57" s="473" t="s">
        <v>1045</v>
      </c>
      <c r="D57" s="473" t="s">
        <v>1083</v>
      </c>
      <c r="E57" s="473" t="s">
        <v>1085</v>
      </c>
      <c r="F57" s="477">
        <v>23</v>
      </c>
      <c r="G57" s="477">
        <v>8901</v>
      </c>
      <c r="H57" s="477">
        <v>1.4227941176470589</v>
      </c>
      <c r="I57" s="477">
        <v>387</v>
      </c>
      <c r="J57" s="477">
        <v>16</v>
      </c>
      <c r="K57" s="477">
        <v>6256</v>
      </c>
      <c r="L57" s="477">
        <v>1</v>
      </c>
      <c r="M57" s="477">
        <v>391</v>
      </c>
      <c r="N57" s="477">
        <v>11</v>
      </c>
      <c r="O57" s="477">
        <v>4312</v>
      </c>
      <c r="P57" s="565">
        <v>0.6892583120204604</v>
      </c>
      <c r="Q57" s="478">
        <v>392</v>
      </c>
    </row>
    <row r="58" spans="1:17" ht="14.4" customHeight="1" x14ac:dyDescent="0.3">
      <c r="A58" s="472" t="s">
        <v>1233</v>
      </c>
      <c r="B58" s="473" t="s">
        <v>1044</v>
      </c>
      <c r="C58" s="473" t="s">
        <v>1045</v>
      </c>
      <c r="D58" s="473" t="s">
        <v>1086</v>
      </c>
      <c r="E58" s="473" t="s">
        <v>1087</v>
      </c>
      <c r="F58" s="477">
        <v>7</v>
      </c>
      <c r="G58" s="477">
        <v>266</v>
      </c>
      <c r="H58" s="477">
        <v>1.75</v>
      </c>
      <c r="I58" s="477">
        <v>38</v>
      </c>
      <c r="J58" s="477">
        <v>4</v>
      </c>
      <c r="K58" s="477">
        <v>152</v>
      </c>
      <c r="L58" s="477">
        <v>1</v>
      </c>
      <c r="M58" s="477">
        <v>38</v>
      </c>
      <c r="N58" s="477">
        <v>12</v>
      </c>
      <c r="O58" s="477">
        <v>456</v>
      </c>
      <c r="P58" s="565">
        <v>3</v>
      </c>
      <c r="Q58" s="478">
        <v>38</v>
      </c>
    </row>
    <row r="59" spans="1:17" ht="14.4" customHeight="1" x14ac:dyDescent="0.3">
      <c r="A59" s="472" t="s">
        <v>1233</v>
      </c>
      <c r="B59" s="473" t="s">
        <v>1044</v>
      </c>
      <c r="C59" s="473" t="s">
        <v>1045</v>
      </c>
      <c r="D59" s="473" t="s">
        <v>1086</v>
      </c>
      <c r="E59" s="473" t="s">
        <v>1088</v>
      </c>
      <c r="F59" s="477">
        <v>3</v>
      </c>
      <c r="G59" s="477">
        <v>114</v>
      </c>
      <c r="H59" s="477">
        <v>0.5</v>
      </c>
      <c r="I59" s="477">
        <v>38</v>
      </c>
      <c r="J59" s="477">
        <v>6</v>
      </c>
      <c r="K59" s="477">
        <v>228</v>
      </c>
      <c r="L59" s="477">
        <v>1</v>
      </c>
      <c r="M59" s="477">
        <v>38</v>
      </c>
      <c r="N59" s="477">
        <v>2</v>
      </c>
      <c r="O59" s="477">
        <v>76</v>
      </c>
      <c r="P59" s="565">
        <v>0.33333333333333331</v>
      </c>
      <c r="Q59" s="478">
        <v>38</v>
      </c>
    </row>
    <row r="60" spans="1:17" ht="14.4" customHeight="1" x14ac:dyDescent="0.3">
      <c r="A60" s="472" t="s">
        <v>1233</v>
      </c>
      <c r="B60" s="473" t="s">
        <v>1044</v>
      </c>
      <c r="C60" s="473" t="s">
        <v>1045</v>
      </c>
      <c r="D60" s="473" t="s">
        <v>1089</v>
      </c>
      <c r="E60" s="473" t="s">
        <v>1090</v>
      </c>
      <c r="F60" s="477">
        <v>4</v>
      </c>
      <c r="G60" s="477">
        <v>1056</v>
      </c>
      <c r="H60" s="477"/>
      <c r="I60" s="477">
        <v>264</v>
      </c>
      <c r="J60" s="477"/>
      <c r="K60" s="477"/>
      <c r="L60" s="477"/>
      <c r="M60" s="477"/>
      <c r="N60" s="477">
        <v>3</v>
      </c>
      <c r="O60" s="477">
        <v>795</v>
      </c>
      <c r="P60" s="565"/>
      <c r="Q60" s="478">
        <v>265</v>
      </c>
    </row>
    <row r="61" spans="1:17" ht="14.4" customHeight="1" x14ac:dyDescent="0.3">
      <c r="A61" s="472" t="s">
        <v>1233</v>
      </c>
      <c r="B61" s="473" t="s">
        <v>1044</v>
      </c>
      <c r="C61" s="473" t="s">
        <v>1045</v>
      </c>
      <c r="D61" s="473" t="s">
        <v>1091</v>
      </c>
      <c r="E61" s="473" t="s">
        <v>1092</v>
      </c>
      <c r="F61" s="477">
        <v>25</v>
      </c>
      <c r="G61" s="477">
        <v>17600</v>
      </c>
      <c r="H61" s="477">
        <v>0.78014184397163122</v>
      </c>
      <c r="I61" s="477">
        <v>704</v>
      </c>
      <c r="J61" s="477">
        <v>32</v>
      </c>
      <c r="K61" s="477">
        <v>22560</v>
      </c>
      <c r="L61" s="477">
        <v>1</v>
      </c>
      <c r="M61" s="477">
        <v>705</v>
      </c>
      <c r="N61" s="477">
        <v>44</v>
      </c>
      <c r="O61" s="477">
        <v>31100</v>
      </c>
      <c r="P61" s="565">
        <v>1.3785460992907801</v>
      </c>
      <c r="Q61" s="478">
        <v>706.81818181818187</v>
      </c>
    </row>
    <row r="62" spans="1:17" ht="14.4" customHeight="1" x14ac:dyDescent="0.3">
      <c r="A62" s="472" t="s">
        <v>1233</v>
      </c>
      <c r="B62" s="473" t="s">
        <v>1044</v>
      </c>
      <c r="C62" s="473" t="s">
        <v>1045</v>
      </c>
      <c r="D62" s="473" t="s">
        <v>1091</v>
      </c>
      <c r="E62" s="473" t="s">
        <v>1093</v>
      </c>
      <c r="F62" s="477">
        <v>25</v>
      </c>
      <c r="G62" s="477">
        <v>17600</v>
      </c>
      <c r="H62" s="477">
        <v>2.7738376674546887</v>
      </c>
      <c r="I62" s="477">
        <v>704</v>
      </c>
      <c r="J62" s="477">
        <v>9</v>
      </c>
      <c r="K62" s="477">
        <v>6345</v>
      </c>
      <c r="L62" s="477">
        <v>1</v>
      </c>
      <c r="M62" s="477">
        <v>705</v>
      </c>
      <c r="N62" s="477">
        <v>9</v>
      </c>
      <c r="O62" s="477">
        <v>6358</v>
      </c>
      <c r="P62" s="565">
        <v>1.0020488573680062</v>
      </c>
      <c r="Q62" s="478">
        <v>706.44444444444446</v>
      </c>
    </row>
    <row r="63" spans="1:17" ht="14.4" customHeight="1" x14ac:dyDescent="0.3">
      <c r="A63" s="472" t="s">
        <v>1233</v>
      </c>
      <c r="B63" s="473" t="s">
        <v>1044</v>
      </c>
      <c r="C63" s="473" t="s">
        <v>1045</v>
      </c>
      <c r="D63" s="473" t="s">
        <v>1094</v>
      </c>
      <c r="E63" s="473" t="s">
        <v>1095</v>
      </c>
      <c r="F63" s="477"/>
      <c r="G63" s="477"/>
      <c r="H63" s="477"/>
      <c r="I63" s="477"/>
      <c r="J63" s="477"/>
      <c r="K63" s="477"/>
      <c r="L63" s="477"/>
      <c r="M63" s="477"/>
      <c r="N63" s="477">
        <v>2</v>
      </c>
      <c r="O63" s="477">
        <v>298</v>
      </c>
      <c r="P63" s="565"/>
      <c r="Q63" s="478">
        <v>149</v>
      </c>
    </row>
    <row r="64" spans="1:17" ht="14.4" customHeight="1" x14ac:dyDescent="0.3">
      <c r="A64" s="472" t="s">
        <v>1233</v>
      </c>
      <c r="B64" s="473" t="s">
        <v>1044</v>
      </c>
      <c r="C64" s="473" t="s">
        <v>1045</v>
      </c>
      <c r="D64" s="473" t="s">
        <v>1096</v>
      </c>
      <c r="E64" s="473" t="s">
        <v>1097</v>
      </c>
      <c r="F64" s="477">
        <v>3</v>
      </c>
      <c r="G64" s="477">
        <v>912</v>
      </c>
      <c r="H64" s="477">
        <v>0.24918032786885247</v>
      </c>
      <c r="I64" s="477">
        <v>304</v>
      </c>
      <c r="J64" s="477">
        <v>12</v>
      </c>
      <c r="K64" s="477">
        <v>3660</v>
      </c>
      <c r="L64" s="477">
        <v>1</v>
      </c>
      <c r="M64" s="477">
        <v>305</v>
      </c>
      <c r="N64" s="477">
        <v>14</v>
      </c>
      <c r="O64" s="477">
        <v>4270</v>
      </c>
      <c r="P64" s="565">
        <v>1.1666666666666667</v>
      </c>
      <c r="Q64" s="478">
        <v>305</v>
      </c>
    </row>
    <row r="65" spans="1:17" ht="14.4" customHeight="1" x14ac:dyDescent="0.3">
      <c r="A65" s="472" t="s">
        <v>1233</v>
      </c>
      <c r="B65" s="473" t="s">
        <v>1044</v>
      </c>
      <c r="C65" s="473" t="s">
        <v>1045</v>
      </c>
      <c r="D65" s="473" t="s">
        <v>1098</v>
      </c>
      <c r="E65" s="473" t="s">
        <v>1099</v>
      </c>
      <c r="F65" s="477"/>
      <c r="G65" s="477"/>
      <c r="H65" s="477"/>
      <c r="I65" s="477"/>
      <c r="J65" s="477">
        <v>2</v>
      </c>
      <c r="K65" s="477">
        <v>7424</v>
      </c>
      <c r="L65" s="477">
        <v>1</v>
      </c>
      <c r="M65" s="477">
        <v>3712</v>
      </c>
      <c r="N65" s="477"/>
      <c r="O65" s="477"/>
      <c r="P65" s="565"/>
      <c r="Q65" s="478"/>
    </row>
    <row r="66" spans="1:17" ht="14.4" customHeight="1" x14ac:dyDescent="0.3">
      <c r="A66" s="472" t="s">
        <v>1233</v>
      </c>
      <c r="B66" s="473" t="s">
        <v>1044</v>
      </c>
      <c r="C66" s="473" t="s">
        <v>1045</v>
      </c>
      <c r="D66" s="473" t="s">
        <v>1098</v>
      </c>
      <c r="E66" s="473" t="s">
        <v>1100</v>
      </c>
      <c r="F66" s="477">
        <v>2</v>
      </c>
      <c r="G66" s="477">
        <v>7414</v>
      </c>
      <c r="H66" s="477">
        <v>0.49932650862068967</v>
      </c>
      <c r="I66" s="477">
        <v>3707</v>
      </c>
      <c r="J66" s="477">
        <v>4</v>
      </c>
      <c r="K66" s="477">
        <v>14848</v>
      </c>
      <c r="L66" s="477">
        <v>1</v>
      </c>
      <c r="M66" s="477">
        <v>3712</v>
      </c>
      <c r="N66" s="477">
        <v>1</v>
      </c>
      <c r="O66" s="477">
        <v>3722</v>
      </c>
      <c r="P66" s="565">
        <v>0.25067349137931033</v>
      </c>
      <c r="Q66" s="478">
        <v>3722</v>
      </c>
    </row>
    <row r="67" spans="1:17" ht="14.4" customHeight="1" x14ac:dyDescent="0.3">
      <c r="A67" s="472" t="s">
        <v>1233</v>
      </c>
      <c r="B67" s="473" t="s">
        <v>1044</v>
      </c>
      <c r="C67" s="473" t="s">
        <v>1045</v>
      </c>
      <c r="D67" s="473" t="s">
        <v>1101</v>
      </c>
      <c r="E67" s="473" t="s">
        <v>1102</v>
      </c>
      <c r="F67" s="477">
        <v>529</v>
      </c>
      <c r="G67" s="477">
        <v>261326</v>
      </c>
      <c r="H67" s="477">
        <v>1.5650887573964498</v>
      </c>
      <c r="I67" s="477">
        <v>494</v>
      </c>
      <c r="J67" s="477">
        <v>338</v>
      </c>
      <c r="K67" s="477">
        <v>166972</v>
      </c>
      <c r="L67" s="477">
        <v>1</v>
      </c>
      <c r="M67" s="477">
        <v>494</v>
      </c>
      <c r="N67" s="477">
        <v>358</v>
      </c>
      <c r="O67" s="477">
        <v>177210</v>
      </c>
      <c r="P67" s="565">
        <v>1.0613156696931223</v>
      </c>
      <c r="Q67" s="478">
        <v>495</v>
      </c>
    </row>
    <row r="68" spans="1:17" ht="14.4" customHeight="1" x14ac:dyDescent="0.3">
      <c r="A68" s="472" t="s">
        <v>1233</v>
      </c>
      <c r="B68" s="473" t="s">
        <v>1044</v>
      </c>
      <c r="C68" s="473" t="s">
        <v>1045</v>
      </c>
      <c r="D68" s="473" t="s">
        <v>1103</v>
      </c>
      <c r="E68" s="473" t="s">
        <v>1234</v>
      </c>
      <c r="F68" s="477"/>
      <c r="G68" s="477"/>
      <c r="H68" s="477"/>
      <c r="I68" s="477"/>
      <c r="J68" s="477"/>
      <c r="K68" s="477"/>
      <c r="L68" s="477"/>
      <c r="M68" s="477"/>
      <c r="N68" s="477">
        <v>2</v>
      </c>
      <c r="O68" s="477">
        <v>13195</v>
      </c>
      <c r="P68" s="565"/>
      <c r="Q68" s="478">
        <v>6597.5</v>
      </c>
    </row>
    <row r="69" spans="1:17" ht="14.4" customHeight="1" x14ac:dyDescent="0.3">
      <c r="A69" s="472" t="s">
        <v>1233</v>
      </c>
      <c r="B69" s="473" t="s">
        <v>1044</v>
      </c>
      <c r="C69" s="473" t="s">
        <v>1045</v>
      </c>
      <c r="D69" s="473" t="s">
        <v>1103</v>
      </c>
      <c r="E69" s="473" t="s">
        <v>1104</v>
      </c>
      <c r="F69" s="477"/>
      <c r="G69" s="477"/>
      <c r="H69" s="477"/>
      <c r="I69" s="477"/>
      <c r="J69" s="477"/>
      <c r="K69" s="477"/>
      <c r="L69" s="477"/>
      <c r="M69" s="477"/>
      <c r="N69" s="477">
        <v>1</v>
      </c>
      <c r="O69" s="477">
        <v>6598</v>
      </c>
      <c r="P69" s="565"/>
      <c r="Q69" s="478">
        <v>6598</v>
      </c>
    </row>
    <row r="70" spans="1:17" ht="14.4" customHeight="1" x14ac:dyDescent="0.3">
      <c r="A70" s="472" t="s">
        <v>1233</v>
      </c>
      <c r="B70" s="473" t="s">
        <v>1044</v>
      </c>
      <c r="C70" s="473" t="s">
        <v>1045</v>
      </c>
      <c r="D70" s="473" t="s">
        <v>1105</v>
      </c>
      <c r="E70" s="473" t="s">
        <v>1106</v>
      </c>
      <c r="F70" s="477">
        <v>385</v>
      </c>
      <c r="G70" s="477">
        <v>142450</v>
      </c>
      <c r="H70" s="477">
        <v>1.515748031496063</v>
      </c>
      <c r="I70" s="477">
        <v>370</v>
      </c>
      <c r="J70" s="477">
        <v>254</v>
      </c>
      <c r="K70" s="477">
        <v>93980</v>
      </c>
      <c r="L70" s="477">
        <v>1</v>
      </c>
      <c r="M70" s="477">
        <v>370</v>
      </c>
      <c r="N70" s="477">
        <v>258</v>
      </c>
      <c r="O70" s="477">
        <v>95718</v>
      </c>
      <c r="P70" s="565">
        <v>1.0184932964460522</v>
      </c>
      <c r="Q70" s="478">
        <v>371</v>
      </c>
    </row>
    <row r="71" spans="1:17" ht="14.4" customHeight="1" x14ac:dyDescent="0.3">
      <c r="A71" s="472" t="s">
        <v>1233</v>
      </c>
      <c r="B71" s="473" t="s">
        <v>1044</v>
      </c>
      <c r="C71" s="473" t="s">
        <v>1045</v>
      </c>
      <c r="D71" s="473" t="s">
        <v>1107</v>
      </c>
      <c r="E71" s="473" t="s">
        <v>1108</v>
      </c>
      <c r="F71" s="477"/>
      <c r="G71" s="477"/>
      <c r="H71" s="477"/>
      <c r="I71" s="477"/>
      <c r="J71" s="477">
        <v>1</v>
      </c>
      <c r="K71" s="477">
        <v>3108</v>
      </c>
      <c r="L71" s="477">
        <v>1</v>
      </c>
      <c r="M71" s="477">
        <v>3108</v>
      </c>
      <c r="N71" s="477"/>
      <c r="O71" s="477"/>
      <c r="P71" s="565"/>
      <c r="Q71" s="478"/>
    </row>
    <row r="72" spans="1:17" ht="14.4" customHeight="1" x14ac:dyDescent="0.3">
      <c r="A72" s="472" t="s">
        <v>1233</v>
      </c>
      <c r="B72" s="473" t="s">
        <v>1044</v>
      </c>
      <c r="C72" s="473" t="s">
        <v>1045</v>
      </c>
      <c r="D72" s="473" t="s">
        <v>1109</v>
      </c>
      <c r="E72" s="473" t="s">
        <v>1110</v>
      </c>
      <c r="F72" s="477"/>
      <c r="G72" s="477"/>
      <c r="H72" s="477"/>
      <c r="I72" s="477"/>
      <c r="J72" s="477"/>
      <c r="K72" s="477"/>
      <c r="L72" s="477"/>
      <c r="M72" s="477"/>
      <c r="N72" s="477">
        <v>1</v>
      </c>
      <c r="O72" s="477">
        <v>12</v>
      </c>
      <c r="P72" s="565"/>
      <c r="Q72" s="478">
        <v>12</v>
      </c>
    </row>
    <row r="73" spans="1:17" ht="14.4" customHeight="1" x14ac:dyDescent="0.3">
      <c r="A73" s="472" t="s">
        <v>1233</v>
      </c>
      <c r="B73" s="473" t="s">
        <v>1044</v>
      </c>
      <c r="C73" s="473" t="s">
        <v>1045</v>
      </c>
      <c r="D73" s="473" t="s">
        <v>1109</v>
      </c>
      <c r="E73" s="473" t="s">
        <v>1111</v>
      </c>
      <c r="F73" s="477"/>
      <c r="G73" s="477"/>
      <c r="H73" s="477"/>
      <c r="I73" s="477"/>
      <c r="J73" s="477"/>
      <c r="K73" s="477"/>
      <c r="L73" s="477"/>
      <c r="M73" s="477"/>
      <c r="N73" s="477">
        <v>1</v>
      </c>
      <c r="O73" s="477">
        <v>12</v>
      </c>
      <c r="P73" s="565"/>
      <c r="Q73" s="478">
        <v>12</v>
      </c>
    </row>
    <row r="74" spans="1:17" ht="14.4" customHeight="1" x14ac:dyDescent="0.3">
      <c r="A74" s="472" t="s">
        <v>1233</v>
      </c>
      <c r="B74" s="473" t="s">
        <v>1044</v>
      </c>
      <c r="C74" s="473" t="s">
        <v>1045</v>
      </c>
      <c r="D74" s="473" t="s">
        <v>1112</v>
      </c>
      <c r="E74" s="473" t="s">
        <v>1113</v>
      </c>
      <c r="F74" s="477"/>
      <c r="G74" s="477"/>
      <c r="H74" s="477"/>
      <c r="I74" s="477"/>
      <c r="J74" s="477">
        <v>1</v>
      </c>
      <c r="K74" s="477">
        <v>12794</v>
      </c>
      <c r="L74" s="477">
        <v>1</v>
      </c>
      <c r="M74" s="477">
        <v>12794</v>
      </c>
      <c r="N74" s="477">
        <v>1</v>
      </c>
      <c r="O74" s="477">
        <v>12796</v>
      </c>
      <c r="P74" s="565">
        <v>1.0001563232765358</v>
      </c>
      <c r="Q74" s="478">
        <v>12796</v>
      </c>
    </row>
    <row r="75" spans="1:17" ht="14.4" customHeight="1" x14ac:dyDescent="0.3">
      <c r="A75" s="472" t="s">
        <v>1233</v>
      </c>
      <c r="B75" s="473" t="s">
        <v>1044</v>
      </c>
      <c r="C75" s="473" t="s">
        <v>1045</v>
      </c>
      <c r="D75" s="473" t="s">
        <v>1114</v>
      </c>
      <c r="E75" s="473" t="s">
        <v>1115</v>
      </c>
      <c r="F75" s="477">
        <v>139</v>
      </c>
      <c r="G75" s="477">
        <v>15429</v>
      </c>
      <c r="H75" s="477">
        <v>1.2522522522522523</v>
      </c>
      <c r="I75" s="477">
        <v>111</v>
      </c>
      <c r="J75" s="477">
        <v>111</v>
      </c>
      <c r="K75" s="477">
        <v>12321</v>
      </c>
      <c r="L75" s="477">
        <v>1</v>
      </c>
      <c r="M75" s="477">
        <v>111</v>
      </c>
      <c r="N75" s="477">
        <v>107</v>
      </c>
      <c r="O75" s="477">
        <v>11984</v>
      </c>
      <c r="P75" s="565">
        <v>0.97264832399967538</v>
      </c>
      <c r="Q75" s="478">
        <v>112</v>
      </c>
    </row>
    <row r="76" spans="1:17" ht="14.4" customHeight="1" x14ac:dyDescent="0.3">
      <c r="A76" s="472" t="s">
        <v>1233</v>
      </c>
      <c r="B76" s="473" t="s">
        <v>1044</v>
      </c>
      <c r="C76" s="473" t="s">
        <v>1045</v>
      </c>
      <c r="D76" s="473" t="s">
        <v>1116</v>
      </c>
      <c r="E76" s="473" t="s">
        <v>1118</v>
      </c>
      <c r="F76" s="477"/>
      <c r="G76" s="477"/>
      <c r="H76" s="477"/>
      <c r="I76" s="477"/>
      <c r="J76" s="477"/>
      <c r="K76" s="477"/>
      <c r="L76" s="477"/>
      <c r="M76" s="477"/>
      <c r="N76" s="477">
        <v>1</v>
      </c>
      <c r="O76" s="477">
        <v>125</v>
      </c>
      <c r="P76" s="565"/>
      <c r="Q76" s="478">
        <v>125</v>
      </c>
    </row>
    <row r="77" spans="1:17" ht="14.4" customHeight="1" x14ac:dyDescent="0.3">
      <c r="A77" s="472" t="s">
        <v>1233</v>
      </c>
      <c r="B77" s="473" t="s">
        <v>1044</v>
      </c>
      <c r="C77" s="473" t="s">
        <v>1045</v>
      </c>
      <c r="D77" s="473" t="s">
        <v>1119</v>
      </c>
      <c r="E77" s="473" t="s">
        <v>1120</v>
      </c>
      <c r="F77" s="477">
        <v>21</v>
      </c>
      <c r="G77" s="477">
        <v>10395</v>
      </c>
      <c r="H77" s="477">
        <v>1.5</v>
      </c>
      <c r="I77" s="477">
        <v>495</v>
      </c>
      <c r="J77" s="477">
        <v>14</v>
      </c>
      <c r="K77" s="477">
        <v>6930</v>
      </c>
      <c r="L77" s="477">
        <v>1</v>
      </c>
      <c r="M77" s="477">
        <v>495</v>
      </c>
      <c r="N77" s="477">
        <v>27</v>
      </c>
      <c r="O77" s="477">
        <v>13392</v>
      </c>
      <c r="P77" s="565">
        <v>1.9324675324675324</v>
      </c>
      <c r="Q77" s="478">
        <v>496</v>
      </c>
    </row>
    <row r="78" spans="1:17" ht="14.4" customHeight="1" x14ac:dyDescent="0.3">
      <c r="A78" s="472" t="s">
        <v>1233</v>
      </c>
      <c r="B78" s="473" t="s">
        <v>1044</v>
      </c>
      <c r="C78" s="473" t="s">
        <v>1045</v>
      </c>
      <c r="D78" s="473" t="s">
        <v>1121</v>
      </c>
      <c r="E78" s="473"/>
      <c r="F78" s="477">
        <v>2</v>
      </c>
      <c r="G78" s="477">
        <v>2566</v>
      </c>
      <c r="H78" s="477"/>
      <c r="I78" s="477">
        <v>1283</v>
      </c>
      <c r="J78" s="477"/>
      <c r="K78" s="477"/>
      <c r="L78" s="477"/>
      <c r="M78" s="477"/>
      <c r="N78" s="477"/>
      <c r="O78" s="477"/>
      <c r="P78" s="565"/>
      <c r="Q78" s="478"/>
    </row>
    <row r="79" spans="1:17" ht="14.4" customHeight="1" x14ac:dyDescent="0.3">
      <c r="A79" s="472" t="s">
        <v>1233</v>
      </c>
      <c r="B79" s="473" t="s">
        <v>1044</v>
      </c>
      <c r="C79" s="473" t="s">
        <v>1045</v>
      </c>
      <c r="D79" s="473" t="s">
        <v>1123</v>
      </c>
      <c r="E79" s="473" t="s">
        <v>1124</v>
      </c>
      <c r="F79" s="477">
        <v>177</v>
      </c>
      <c r="G79" s="477">
        <v>80712</v>
      </c>
      <c r="H79" s="477">
        <v>1.2733812949640289</v>
      </c>
      <c r="I79" s="477">
        <v>456</v>
      </c>
      <c r="J79" s="477">
        <v>139</v>
      </c>
      <c r="K79" s="477">
        <v>63384</v>
      </c>
      <c r="L79" s="477">
        <v>1</v>
      </c>
      <c r="M79" s="477">
        <v>456</v>
      </c>
      <c r="N79" s="477">
        <v>131</v>
      </c>
      <c r="O79" s="477">
        <v>59998</v>
      </c>
      <c r="P79" s="565">
        <v>0.94657957844250917</v>
      </c>
      <c r="Q79" s="478">
        <v>458</v>
      </c>
    </row>
    <row r="80" spans="1:17" ht="14.4" customHeight="1" x14ac:dyDescent="0.3">
      <c r="A80" s="472" t="s">
        <v>1233</v>
      </c>
      <c r="B80" s="473" t="s">
        <v>1044</v>
      </c>
      <c r="C80" s="473" t="s">
        <v>1045</v>
      </c>
      <c r="D80" s="473" t="s">
        <v>1125</v>
      </c>
      <c r="E80" s="473" t="s">
        <v>1126</v>
      </c>
      <c r="F80" s="477">
        <v>1382</v>
      </c>
      <c r="G80" s="477">
        <v>80156</v>
      </c>
      <c r="H80" s="477">
        <v>3.0575221238938055</v>
      </c>
      <c r="I80" s="477">
        <v>58</v>
      </c>
      <c r="J80" s="477">
        <v>452</v>
      </c>
      <c r="K80" s="477">
        <v>26216</v>
      </c>
      <c r="L80" s="477">
        <v>1</v>
      </c>
      <c r="M80" s="477">
        <v>58</v>
      </c>
      <c r="N80" s="477">
        <v>513</v>
      </c>
      <c r="O80" s="477">
        <v>29754</v>
      </c>
      <c r="P80" s="565">
        <v>1.1349557522123894</v>
      </c>
      <c r="Q80" s="478">
        <v>58</v>
      </c>
    </row>
    <row r="81" spans="1:17" ht="14.4" customHeight="1" x14ac:dyDescent="0.3">
      <c r="A81" s="472" t="s">
        <v>1233</v>
      </c>
      <c r="B81" s="473" t="s">
        <v>1044</v>
      </c>
      <c r="C81" s="473" t="s">
        <v>1045</v>
      </c>
      <c r="D81" s="473" t="s">
        <v>1127</v>
      </c>
      <c r="E81" s="473" t="s">
        <v>1128</v>
      </c>
      <c r="F81" s="477"/>
      <c r="G81" s="477"/>
      <c r="H81" s="477"/>
      <c r="I81" s="477"/>
      <c r="J81" s="477">
        <v>4</v>
      </c>
      <c r="K81" s="477">
        <v>8692</v>
      </c>
      <c r="L81" s="477">
        <v>1</v>
      </c>
      <c r="M81" s="477">
        <v>2173</v>
      </c>
      <c r="N81" s="477"/>
      <c r="O81" s="477"/>
      <c r="P81" s="565"/>
      <c r="Q81" s="478"/>
    </row>
    <row r="82" spans="1:17" ht="14.4" customHeight="1" x14ac:dyDescent="0.3">
      <c r="A82" s="472" t="s">
        <v>1233</v>
      </c>
      <c r="B82" s="473" t="s">
        <v>1044</v>
      </c>
      <c r="C82" s="473" t="s">
        <v>1045</v>
      </c>
      <c r="D82" s="473" t="s">
        <v>1132</v>
      </c>
      <c r="E82" s="473" t="s">
        <v>1133</v>
      </c>
      <c r="F82" s="477">
        <v>2</v>
      </c>
      <c r="G82" s="477">
        <v>504</v>
      </c>
      <c r="H82" s="477"/>
      <c r="I82" s="477">
        <v>252</v>
      </c>
      <c r="J82" s="477"/>
      <c r="K82" s="477"/>
      <c r="L82" s="477"/>
      <c r="M82" s="477"/>
      <c r="N82" s="477"/>
      <c r="O82" s="477"/>
      <c r="P82" s="565"/>
      <c r="Q82" s="478"/>
    </row>
    <row r="83" spans="1:17" ht="14.4" customHeight="1" x14ac:dyDescent="0.3">
      <c r="A83" s="472" t="s">
        <v>1233</v>
      </c>
      <c r="B83" s="473" t="s">
        <v>1044</v>
      </c>
      <c r="C83" s="473" t="s">
        <v>1045</v>
      </c>
      <c r="D83" s="473" t="s">
        <v>1134</v>
      </c>
      <c r="E83" s="473" t="s">
        <v>1135</v>
      </c>
      <c r="F83" s="477">
        <v>262</v>
      </c>
      <c r="G83" s="477">
        <v>45850</v>
      </c>
      <c r="H83" s="477">
        <v>0.93373248615184101</v>
      </c>
      <c r="I83" s="477">
        <v>175</v>
      </c>
      <c r="J83" s="477">
        <v>279</v>
      </c>
      <c r="K83" s="477">
        <v>49104</v>
      </c>
      <c r="L83" s="477">
        <v>1</v>
      </c>
      <c r="M83" s="477">
        <v>176</v>
      </c>
      <c r="N83" s="477">
        <v>408</v>
      </c>
      <c r="O83" s="477">
        <v>71808</v>
      </c>
      <c r="P83" s="565">
        <v>1.4623655913978495</v>
      </c>
      <c r="Q83" s="478">
        <v>176</v>
      </c>
    </row>
    <row r="84" spans="1:17" ht="14.4" customHeight="1" x14ac:dyDescent="0.3">
      <c r="A84" s="472" t="s">
        <v>1233</v>
      </c>
      <c r="B84" s="473" t="s">
        <v>1044</v>
      </c>
      <c r="C84" s="473" t="s">
        <v>1045</v>
      </c>
      <c r="D84" s="473" t="s">
        <v>1136</v>
      </c>
      <c r="E84" s="473" t="s">
        <v>1137</v>
      </c>
      <c r="F84" s="477">
        <v>192</v>
      </c>
      <c r="G84" s="477">
        <v>16320</v>
      </c>
      <c r="H84" s="477">
        <v>1.5118110236220472</v>
      </c>
      <c r="I84" s="477">
        <v>85</v>
      </c>
      <c r="J84" s="477">
        <v>127</v>
      </c>
      <c r="K84" s="477">
        <v>10795</v>
      </c>
      <c r="L84" s="477">
        <v>1</v>
      </c>
      <c r="M84" s="477">
        <v>85</v>
      </c>
      <c r="N84" s="477">
        <v>284</v>
      </c>
      <c r="O84" s="477">
        <v>24424</v>
      </c>
      <c r="P84" s="565">
        <v>2.2625289485873088</v>
      </c>
      <c r="Q84" s="478">
        <v>86</v>
      </c>
    </row>
    <row r="85" spans="1:17" ht="14.4" customHeight="1" x14ac:dyDescent="0.3">
      <c r="A85" s="472" t="s">
        <v>1233</v>
      </c>
      <c r="B85" s="473" t="s">
        <v>1044</v>
      </c>
      <c r="C85" s="473" t="s">
        <v>1045</v>
      </c>
      <c r="D85" s="473" t="s">
        <v>1141</v>
      </c>
      <c r="E85" s="473" t="s">
        <v>1142</v>
      </c>
      <c r="F85" s="477">
        <v>2</v>
      </c>
      <c r="G85" s="477">
        <v>338</v>
      </c>
      <c r="H85" s="477">
        <v>0.39764705882352941</v>
      </c>
      <c r="I85" s="477">
        <v>169</v>
      </c>
      <c r="J85" s="477">
        <v>5</v>
      </c>
      <c r="K85" s="477">
        <v>850</v>
      </c>
      <c r="L85" s="477">
        <v>1</v>
      </c>
      <c r="M85" s="477">
        <v>170</v>
      </c>
      <c r="N85" s="477">
        <v>5</v>
      </c>
      <c r="O85" s="477">
        <v>850</v>
      </c>
      <c r="P85" s="565">
        <v>1</v>
      </c>
      <c r="Q85" s="478">
        <v>170</v>
      </c>
    </row>
    <row r="86" spans="1:17" ht="14.4" customHeight="1" x14ac:dyDescent="0.3">
      <c r="A86" s="472" t="s">
        <v>1233</v>
      </c>
      <c r="B86" s="473" t="s">
        <v>1044</v>
      </c>
      <c r="C86" s="473" t="s">
        <v>1045</v>
      </c>
      <c r="D86" s="473" t="s">
        <v>1143</v>
      </c>
      <c r="E86" s="473" t="s">
        <v>1144</v>
      </c>
      <c r="F86" s="477">
        <v>9</v>
      </c>
      <c r="G86" s="477">
        <v>261</v>
      </c>
      <c r="H86" s="477">
        <v>0.81818181818181823</v>
      </c>
      <c r="I86" s="477">
        <v>29</v>
      </c>
      <c r="J86" s="477">
        <v>11</v>
      </c>
      <c r="K86" s="477">
        <v>319</v>
      </c>
      <c r="L86" s="477">
        <v>1</v>
      </c>
      <c r="M86" s="477">
        <v>29</v>
      </c>
      <c r="N86" s="477">
        <v>14</v>
      </c>
      <c r="O86" s="477">
        <v>411</v>
      </c>
      <c r="P86" s="565">
        <v>1.2884012539184952</v>
      </c>
      <c r="Q86" s="478">
        <v>29.357142857142858</v>
      </c>
    </row>
    <row r="87" spans="1:17" ht="14.4" customHeight="1" x14ac:dyDescent="0.3">
      <c r="A87" s="472" t="s">
        <v>1233</v>
      </c>
      <c r="B87" s="473" t="s">
        <v>1044</v>
      </c>
      <c r="C87" s="473" t="s">
        <v>1045</v>
      </c>
      <c r="D87" s="473" t="s">
        <v>1145</v>
      </c>
      <c r="E87" s="473"/>
      <c r="F87" s="477">
        <v>10</v>
      </c>
      <c r="G87" s="477">
        <v>10110</v>
      </c>
      <c r="H87" s="477"/>
      <c r="I87" s="477">
        <v>1011</v>
      </c>
      <c r="J87" s="477"/>
      <c r="K87" s="477"/>
      <c r="L87" s="477"/>
      <c r="M87" s="477"/>
      <c r="N87" s="477"/>
      <c r="O87" s="477"/>
      <c r="P87" s="565"/>
      <c r="Q87" s="478"/>
    </row>
    <row r="88" spans="1:17" ht="14.4" customHeight="1" x14ac:dyDescent="0.3">
      <c r="A88" s="472" t="s">
        <v>1233</v>
      </c>
      <c r="B88" s="473" t="s">
        <v>1044</v>
      </c>
      <c r="C88" s="473" t="s">
        <v>1045</v>
      </c>
      <c r="D88" s="473" t="s">
        <v>1147</v>
      </c>
      <c r="E88" s="473" t="s">
        <v>1148</v>
      </c>
      <c r="F88" s="477">
        <v>6</v>
      </c>
      <c r="G88" s="477">
        <v>1056</v>
      </c>
      <c r="H88" s="477">
        <v>1.5</v>
      </c>
      <c r="I88" s="477">
        <v>176</v>
      </c>
      <c r="J88" s="477">
        <v>4</v>
      </c>
      <c r="K88" s="477">
        <v>704</v>
      </c>
      <c r="L88" s="477">
        <v>1</v>
      </c>
      <c r="M88" s="477">
        <v>176</v>
      </c>
      <c r="N88" s="477">
        <v>13</v>
      </c>
      <c r="O88" s="477">
        <v>2301</v>
      </c>
      <c r="P88" s="565">
        <v>3.2684659090909092</v>
      </c>
      <c r="Q88" s="478">
        <v>177</v>
      </c>
    </row>
    <row r="89" spans="1:17" ht="14.4" customHeight="1" x14ac:dyDescent="0.3">
      <c r="A89" s="472" t="s">
        <v>1233</v>
      </c>
      <c r="B89" s="473" t="s">
        <v>1044</v>
      </c>
      <c r="C89" s="473" t="s">
        <v>1045</v>
      </c>
      <c r="D89" s="473" t="s">
        <v>1149</v>
      </c>
      <c r="E89" s="473"/>
      <c r="F89" s="477">
        <v>13</v>
      </c>
      <c r="G89" s="477">
        <v>29822</v>
      </c>
      <c r="H89" s="477"/>
      <c r="I89" s="477">
        <v>2294</v>
      </c>
      <c r="J89" s="477"/>
      <c r="K89" s="477"/>
      <c r="L89" s="477"/>
      <c r="M89" s="477"/>
      <c r="N89" s="477"/>
      <c r="O89" s="477"/>
      <c r="P89" s="565"/>
      <c r="Q89" s="478"/>
    </row>
    <row r="90" spans="1:17" ht="14.4" customHeight="1" x14ac:dyDescent="0.3">
      <c r="A90" s="472" t="s">
        <v>1233</v>
      </c>
      <c r="B90" s="473" t="s">
        <v>1044</v>
      </c>
      <c r="C90" s="473" t="s">
        <v>1045</v>
      </c>
      <c r="D90" s="473" t="s">
        <v>1154</v>
      </c>
      <c r="E90" s="473" t="s">
        <v>1155</v>
      </c>
      <c r="F90" s="477">
        <v>54</v>
      </c>
      <c r="G90" s="477">
        <v>14202</v>
      </c>
      <c r="H90" s="477">
        <v>1.1694664031620554</v>
      </c>
      <c r="I90" s="477">
        <v>263</v>
      </c>
      <c r="J90" s="477">
        <v>46</v>
      </c>
      <c r="K90" s="477">
        <v>12144</v>
      </c>
      <c r="L90" s="477">
        <v>1</v>
      </c>
      <c r="M90" s="477">
        <v>264</v>
      </c>
      <c r="N90" s="477">
        <v>61</v>
      </c>
      <c r="O90" s="477">
        <v>16104</v>
      </c>
      <c r="P90" s="565">
        <v>1.326086956521739</v>
      </c>
      <c r="Q90" s="478">
        <v>264</v>
      </c>
    </row>
    <row r="91" spans="1:17" ht="14.4" customHeight="1" x14ac:dyDescent="0.3">
      <c r="A91" s="472" t="s">
        <v>1233</v>
      </c>
      <c r="B91" s="473" t="s">
        <v>1044</v>
      </c>
      <c r="C91" s="473" t="s">
        <v>1045</v>
      </c>
      <c r="D91" s="473" t="s">
        <v>1156</v>
      </c>
      <c r="E91" s="473" t="s">
        <v>1157</v>
      </c>
      <c r="F91" s="477">
        <v>1</v>
      </c>
      <c r="G91" s="477">
        <v>2130</v>
      </c>
      <c r="H91" s="477">
        <v>9.0866430613028459E-2</v>
      </c>
      <c r="I91" s="477">
        <v>2130</v>
      </c>
      <c r="J91" s="477">
        <v>11</v>
      </c>
      <c r="K91" s="477">
        <v>23441</v>
      </c>
      <c r="L91" s="477">
        <v>1</v>
      </c>
      <c r="M91" s="477">
        <v>2131</v>
      </c>
      <c r="N91" s="477">
        <v>12</v>
      </c>
      <c r="O91" s="477">
        <v>25608</v>
      </c>
      <c r="P91" s="565">
        <v>1.0924448615673392</v>
      </c>
      <c r="Q91" s="478">
        <v>2134</v>
      </c>
    </row>
    <row r="92" spans="1:17" ht="14.4" customHeight="1" x14ac:dyDescent="0.3">
      <c r="A92" s="472" t="s">
        <v>1233</v>
      </c>
      <c r="B92" s="473" t="s">
        <v>1044</v>
      </c>
      <c r="C92" s="473" t="s">
        <v>1045</v>
      </c>
      <c r="D92" s="473" t="s">
        <v>1156</v>
      </c>
      <c r="E92" s="473" t="s">
        <v>1158</v>
      </c>
      <c r="F92" s="477">
        <v>1</v>
      </c>
      <c r="G92" s="477">
        <v>2130</v>
      </c>
      <c r="H92" s="477"/>
      <c r="I92" s="477">
        <v>2130</v>
      </c>
      <c r="J92" s="477"/>
      <c r="K92" s="477"/>
      <c r="L92" s="477"/>
      <c r="M92" s="477"/>
      <c r="N92" s="477"/>
      <c r="O92" s="477"/>
      <c r="P92" s="565"/>
      <c r="Q92" s="478"/>
    </row>
    <row r="93" spans="1:17" ht="14.4" customHeight="1" x14ac:dyDescent="0.3">
      <c r="A93" s="472" t="s">
        <v>1233</v>
      </c>
      <c r="B93" s="473" t="s">
        <v>1044</v>
      </c>
      <c r="C93" s="473" t="s">
        <v>1045</v>
      </c>
      <c r="D93" s="473" t="s">
        <v>1161</v>
      </c>
      <c r="E93" s="473" t="s">
        <v>1162</v>
      </c>
      <c r="F93" s="477">
        <v>2</v>
      </c>
      <c r="G93" s="477">
        <v>846</v>
      </c>
      <c r="H93" s="477">
        <v>0.33254716981132076</v>
      </c>
      <c r="I93" s="477">
        <v>423</v>
      </c>
      <c r="J93" s="477">
        <v>6</v>
      </c>
      <c r="K93" s="477">
        <v>2544</v>
      </c>
      <c r="L93" s="477">
        <v>1</v>
      </c>
      <c r="M93" s="477">
        <v>424</v>
      </c>
      <c r="N93" s="477">
        <v>4</v>
      </c>
      <c r="O93" s="477">
        <v>1704</v>
      </c>
      <c r="P93" s="565">
        <v>0.66981132075471694</v>
      </c>
      <c r="Q93" s="478">
        <v>426</v>
      </c>
    </row>
    <row r="94" spans="1:17" ht="14.4" customHeight="1" x14ac:dyDescent="0.3">
      <c r="A94" s="472" t="s">
        <v>1233</v>
      </c>
      <c r="B94" s="473" t="s">
        <v>1044</v>
      </c>
      <c r="C94" s="473" t="s">
        <v>1045</v>
      </c>
      <c r="D94" s="473" t="s">
        <v>1171</v>
      </c>
      <c r="E94" s="473" t="s">
        <v>1172</v>
      </c>
      <c r="F94" s="477"/>
      <c r="G94" s="477"/>
      <c r="H94" s="477"/>
      <c r="I94" s="477"/>
      <c r="J94" s="477">
        <v>1</v>
      </c>
      <c r="K94" s="477">
        <v>289</v>
      </c>
      <c r="L94" s="477">
        <v>1</v>
      </c>
      <c r="M94" s="477">
        <v>289</v>
      </c>
      <c r="N94" s="477">
        <v>3</v>
      </c>
      <c r="O94" s="477">
        <v>867</v>
      </c>
      <c r="P94" s="565">
        <v>3</v>
      </c>
      <c r="Q94" s="478">
        <v>289</v>
      </c>
    </row>
    <row r="95" spans="1:17" ht="14.4" customHeight="1" x14ac:dyDescent="0.3">
      <c r="A95" s="472" t="s">
        <v>1233</v>
      </c>
      <c r="B95" s="473" t="s">
        <v>1044</v>
      </c>
      <c r="C95" s="473" t="s">
        <v>1045</v>
      </c>
      <c r="D95" s="473" t="s">
        <v>1173</v>
      </c>
      <c r="E95" s="473" t="s">
        <v>1174</v>
      </c>
      <c r="F95" s="477"/>
      <c r="G95" s="477"/>
      <c r="H95" s="477"/>
      <c r="I95" s="477"/>
      <c r="J95" s="477">
        <v>2</v>
      </c>
      <c r="K95" s="477">
        <v>2196</v>
      </c>
      <c r="L95" s="477">
        <v>1</v>
      </c>
      <c r="M95" s="477">
        <v>1098</v>
      </c>
      <c r="N95" s="477">
        <v>1</v>
      </c>
      <c r="O95" s="477">
        <v>1102</v>
      </c>
      <c r="P95" s="565">
        <v>0.50182149362477235</v>
      </c>
      <c r="Q95" s="478">
        <v>1102</v>
      </c>
    </row>
    <row r="96" spans="1:17" ht="14.4" customHeight="1" x14ac:dyDescent="0.3">
      <c r="A96" s="472" t="s">
        <v>1233</v>
      </c>
      <c r="B96" s="473" t="s">
        <v>1044</v>
      </c>
      <c r="C96" s="473" t="s">
        <v>1045</v>
      </c>
      <c r="D96" s="473" t="s">
        <v>1173</v>
      </c>
      <c r="E96" s="473" t="s">
        <v>1175</v>
      </c>
      <c r="F96" s="477">
        <v>2</v>
      </c>
      <c r="G96" s="477">
        <v>2192</v>
      </c>
      <c r="H96" s="477">
        <v>0.49908925318761382</v>
      </c>
      <c r="I96" s="477">
        <v>1096</v>
      </c>
      <c r="J96" s="477">
        <v>4</v>
      </c>
      <c r="K96" s="477">
        <v>4392</v>
      </c>
      <c r="L96" s="477">
        <v>1</v>
      </c>
      <c r="M96" s="477">
        <v>1098</v>
      </c>
      <c r="N96" s="477">
        <v>1</v>
      </c>
      <c r="O96" s="477">
        <v>1102</v>
      </c>
      <c r="P96" s="565">
        <v>0.25091074681238618</v>
      </c>
      <c r="Q96" s="478">
        <v>1102</v>
      </c>
    </row>
    <row r="97" spans="1:17" ht="14.4" customHeight="1" x14ac:dyDescent="0.3">
      <c r="A97" s="472" t="s">
        <v>1233</v>
      </c>
      <c r="B97" s="473" t="s">
        <v>1044</v>
      </c>
      <c r="C97" s="473" t="s">
        <v>1045</v>
      </c>
      <c r="D97" s="473" t="s">
        <v>1176</v>
      </c>
      <c r="E97" s="473" t="s">
        <v>1177</v>
      </c>
      <c r="F97" s="477">
        <v>2</v>
      </c>
      <c r="G97" s="477">
        <v>214</v>
      </c>
      <c r="H97" s="477">
        <v>2</v>
      </c>
      <c r="I97" s="477">
        <v>107</v>
      </c>
      <c r="J97" s="477">
        <v>1</v>
      </c>
      <c r="K97" s="477">
        <v>107</v>
      </c>
      <c r="L97" s="477">
        <v>1</v>
      </c>
      <c r="M97" s="477">
        <v>107</v>
      </c>
      <c r="N97" s="477">
        <v>8</v>
      </c>
      <c r="O97" s="477">
        <v>864</v>
      </c>
      <c r="P97" s="565">
        <v>8.074766355140186</v>
      </c>
      <c r="Q97" s="478">
        <v>108</v>
      </c>
    </row>
    <row r="98" spans="1:17" ht="14.4" customHeight="1" x14ac:dyDescent="0.3">
      <c r="A98" s="472" t="s">
        <v>1233</v>
      </c>
      <c r="B98" s="473" t="s">
        <v>1044</v>
      </c>
      <c r="C98" s="473" t="s">
        <v>1045</v>
      </c>
      <c r="D98" s="473" t="s">
        <v>1181</v>
      </c>
      <c r="E98" s="473" t="s">
        <v>1183</v>
      </c>
      <c r="F98" s="477"/>
      <c r="G98" s="477"/>
      <c r="H98" s="477"/>
      <c r="I98" s="477"/>
      <c r="J98" s="477">
        <v>2</v>
      </c>
      <c r="K98" s="477">
        <v>0</v>
      </c>
      <c r="L98" s="477"/>
      <c r="M98" s="477">
        <v>0</v>
      </c>
      <c r="N98" s="477">
        <v>2</v>
      </c>
      <c r="O98" s="477">
        <v>0</v>
      </c>
      <c r="P98" s="565"/>
      <c r="Q98" s="478">
        <v>0</v>
      </c>
    </row>
    <row r="99" spans="1:17" ht="14.4" customHeight="1" x14ac:dyDescent="0.3">
      <c r="A99" s="472" t="s">
        <v>1233</v>
      </c>
      <c r="B99" s="473" t="s">
        <v>1044</v>
      </c>
      <c r="C99" s="473" t="s">
        <v>1045</v>
      </c>
      <c r="D99" s="473" t="s">
        <v>1184</v>
      </c>
      <c r="E99" s="473" t="s">
        <v>1186</v>
      </c>
      <c r="F99" s="477"/>
      <c r="G99" s="477"/>
      <c r="H99" s="477"/>
      <c r="I99" s="477"/>
      <c r="J99" s="477"/>
      <c r="K99" s="477"/>
      <c r="L99" s="477"/>
      <c r="M99" s="477"/>
      <c r="N99" s="477">
        <v>1</v>
      </c>
      <c r="O99" s="477">
        <v>0</v>
      </c>
      <c r="P99" s="565"/>
      <c r="Q99" s="478">
        <v>0</v>
      </c>
    </row>
    <row r="100" spans="1:17" ht="14.4" customHeight="1" x14ac:dyDescent="0.3">
      <c r="A100" s="472" t="s">
        <v>1233</v>
      </c>
      <c r="B100" s="473" t="s">
        <v>1044</v>
      </c>
      <c r="C100" s="473" t="s">
        <v>1045</v>
      </c>
      <c r="D100" s="473" t="s">
        <v>1187</v>
      </c>
      <c r="E100" s="473" t="s">
        <v>1188</v>
      </c>
      <c r="F100" s="477"/>
      <c r="G100" s="477"/>
      <c r="H100" s="477"/>
      <c r="I100" s="477"/>
      <c r="J100" s="477"/>
      <c r="K100" s="477"/>
      <c r="L100" s="477"/>
      <c r="M100" s="477"/>
      <c r="N100" s="477">
        <v>8</v>
      </c>
      <c r="O100" s="477">
        <v>38232</v>
      </c>
      <c r="P100" s="565"/>
      <c r="Q100" s="478">
        <v>4779</v>
      </c>
    </row>
    <row r="101" spans="1:17" ht="14.4" customHeight="1" x14ac:dyDescent="0.3">
      <c r="A101" s="472" t="s">
        <v>1233</v>
      </c>
      <c r="B101" s="473" t="s">
        <v>1044</v>
      </c>
      <c r="C101" s="473" t="s">
        <v>1045</v>
      </c>
      <c r="D101" s="473" t="s">
        <v>1189</v>
      </c>
      <c r="E101" s="473" t="s">
        <v>1190</v>
      </c>
      <c r="F101" s="477"/>
      <c r="G101" s="477"/>
      <c r="H101" s="477"/>
      <c r="I101" s="477"/>
      <c r="J101" s="477"/>
      <c r="K101" s="477"/>
      <c r="L101" s="477"/>
      <c r="M101" s="477"/>
      <c r="N101" s="477">
        <v>3</v>
      </c>
      <c r="O101" s="477">
        <v>1827</v>
      </c>
      <c r="P101" s="565"/>
      <c r="Q101" s="478">
        <v>609</v>
      </c>
    </row>
    <row r="102" spans="1:17" ht="14.4" customHeight="1" x14ac:dyDescent="0.3">
      <c r="A102" s="472" t="s">
        <v>1233</v>
      </c>
      <c r="B102" s="473" t="s">
        <v>1044</v>
      </c>
      <c r="C102" s="473" t="s">
        <v>1045</v>
      </c>
      <c r="D102" s="473" t="s">
        <v>1191</v>
      </c>
      <c r="E102" s="473" t="s">
        <v>1192</v>
      </c>
      <c r="F102" s="477"/>
      <c r="G102" s="477"/>
      <c r="H102" s="477"/>
      <c r="I102" s="477"/>
      <c r="J102" s="477"/>
      <c r="K102" s="477"/>
      <c r="L102" s="477"/>
      <c r="M102" s="477"/>
      <c r="N102" s="477">
        <v>3</v>
      </c>
      <c r="O102" s="477">
        <v>8520</v>
      </c>
      <c r="P102" s="565"/>
      <c r="Q102" s="478">
        <v>2840</v>
      </c>
    </row>
    <row r="103" spans="1:17" ht="14.4" customHeight="1" x14ac:dyDescent="0.3">
      <c r="A103" s="472" t="s">
        <v>1235</v>
      </c>
      <c r="B103" s="473" t="s">
        <v>1044</v>
      </c>
      <c r="C103" s="473" t="s">
        <v>1045</v>
      </c>
      <c r="D103" s="473" t="s">
        <v>1046</v>
      </c>
      <c r="E103" s="473" t="s">
        <v>1047</v>
      </c>
      <c r="F103" s="477">
        <v>1</v>
      </c>
      <c r="G103" s="477">
        <v>2226</v>
      </c>
      <c r="H103" s="477"/>
      <c r="I103" s="477">
        <v>2226</v>
      </c>
      <c r="J103" s="477"/>
      <c r="K103" s="477"/>
      <c r="L103" s="477"/>
      <c r="M103" s="477"/>
      <c r="N103" s="477"/>
      <c r="O103" s="477"/>
      <c r="P103" s="565"/>
      <c r="Q103" s="478"/>
    </row>
    <row r="104" spans="1:17" ht="14.4" customHeight="1" x14ac:dyDescent="0.3">
      <c r="A104" s="472" t="s">
        <v>1235</v>
      </c>
      <c r="B104" s="473" t="s">
        <v>1044</v>
      </c>
      <c r="C104" s="473" t="s">
        <v>1045</v>
      </c>
      <c r="D104" s="473" t="s">
        <v>1050</v>
      </c>
      <c r="E104" s="473" t="s">
        <v>1051</v>
      </c>
      <c r="F104" s="477">
        <v>340</v>
      </c>
      <c r="G104" s="477">
        <v>19720</v>
      </c>
      <c r="H104" s="477">
        <v>2.9565217391304346</v>
      </c>
      <c r="I104" s="477">
        <v>58</v>
      </c>
      <c r="J104" s="477">
        <v>115</v>
      </c>
      <c r="K104" s="477">
        <v>6670</v>
      </c>
      <c r="L104" s="477">
        <v>1</v>
      </c>
      <c r="M104" s="477">
        <v>58</v>
      </c>
      <c r="N104" s="477">
        <v>136</v>
      </c>
      <c r="O104" s="477">
        <v>7888</v>
      </c>
      <c r="P104" s="565">
        <v>1.182608695652174</v>
      </c>
      <c r="Q104" s="478">
        <v>58</v>
      </c>
    </row>
    <row r="105" spans="1:17" ht="14.4" customHeight="1" x14ac:dyDescent="0.3">
      <c r="A105" s="472" t="s">
        <v>1235</v>
      </c>
      <c r="B105" s="473" t="s">
        <v>1044</v>
      </c>
      <c r="C105" s="473" t="s">
        <v>1045</v>
      </c>
      <c r="D105" s="473" t="s">
        <v>1052</v>
      </c>
      <c r="E105" s="473" t="s">
        <v>1053</v>
      </c>
      <c r="F105" s="477">
        <v>8</v>
      </c>
      <c r="G105" s="477">
        <v>1048</v>
      </c>
      <c r="H105" s="477">
        <v>8</v>
      </c>
      <c r="I105" s="477">
        <v>131</v>
      </c>
      <c r="J105" s="477">
        <v>1</v>
      </c>
      <c r="K105" s="477">
        <v>131</v>
      </c>
      <c r="L105" s="477">
        <v>1</v>
      </c>
      <c r="M105" s="477">
        <v>131</v>
      </c>
      <c r="N105" s="477">
        <v>2</v>
      </c>
      <c r="O105" s="477">
        <v>262</v>
      </c>
      <c r="P105" s="565">
        <v>2</v>
      </c>
      <c r="Q105" s="478">
        <v>131</v>
      </c>
    </row>
    <row r="106" spans="1:17" ht="14.4" customHeight="1" x14ac:dyDescent="0.3">
      <c r="A106" s="472" t="s">
        <v>1235</v>
      </c>
      <c r="B106" s="473" t="s">
        <v>1044</v>
      </c>
      <c r="C106" s="473" t="s">
        <v>1045</v>
      </c>
      <c r="D106" s="473" t="s">
        <v>1054</v>
      </c>
      <c r="E106" s="473" t="s">
        <v>1055</v>
      </c>
      <c r="F106" s="477">
        <v>4</v>
      </c>
      <c r="G106" s="477">
        <v>756</v>
      </c>
      <c r="H106" s="477">
        <v>2</v>
      </c>
      <c r="I106" s="477">
        <v>189</v>
      </c>
      <c r="J106" s="477">
        <v>2</v>
      </c>
      <c r="K106" s="477">
        <v>378</v>
      </c>
      <c r="L106" s="477">
        <v>1</v>
      </c>
      <c r="M106" s="477">
        <v>189</v>
      </c>
      <c r="N106" s="477">
        <v>1</v>
      </c>
      <c r="O106" s="477">
        <v>190</v>
      </c>
      <c r="P106" s="565">
        <v>0.50264550264550267</v>
      </c>
      <c r="Q106" s="478">
        <v>190</v>
      </c>
    </row>
    <row r="107" spans="1:17" ht="14.4" customHeight="1" x14ac:dyDescent="0.3">
      <c r="A107" s="472" t="s">
        <v>1235</v>
      </c>
      <c r="B107" s="473" t="s">
        <v>1044</v>
      </c>
      <c r="C107" s="473" t="s">
        <v>1045</v>
      </c>
      <c r="D107" s="473" t="s">
        <v>1058</v>
      </c>
      <c r="E107" s="473" t="s">
        <v>1059</v>
      </c>
      <c r="F107" s="477">
        <v>238</v>
      </c>
      <c r="G107" s="477">
        <v>42602</v>
      </c>
      <c r="H107" s="477">
        <v>1.3524444444444443</v>
      </c>
      <c r="I107" s="477">
        <v>179</v>
      </c>
      <c r="J107" s="477">
        <v>175</v>
      </c>
      <c r="K107" s="477">
        <v>31500</v>
      </c>
      <c r="L107" s="477">
        <v>1</v>
      </c>
      <c r="M107" s="477">
        <v>180</v>
      </c>
      <c r="N107" s="477">
        <v>185</v>
      </c>
      <c r="O107" s="477">
        <v>33300</v>
      </c>
      <c r="P107" s="565">
        <v>1.0571428571428572</v>
      </c>
      <c r="Q107" s="478">
        <v>180</v>
      </c>
    </row>
    <row r="108" spans="1:17" ht="14.4" customHeight="1" x14ac:dyDescent="0.3">
      <c r="A108" s="472" t="s">
        <v>1235</v>
      </c>
      <c r="B108" s="473" t="s">
        <v>1044</v>
      </c>
      <c r="C108" s="473" t="s">
        <v>1045</v>
      </c>
      <c r="D108" s="473" t="s">
        <v>1060</v>
      </c>
      <c r="E108" s="473" t="s">
        <v>1061</v>
      </c>
      <c r="F108" s="477">
        <v>103</v>
      </c>
      <c r="G108" s="477">
        <v>58607</v>
      </c>
      <c r="H108" s="477">
        <v>1.3918918918918919</v>
      </c>
      <c r="I108" s="477">
        <v>569</v>
      </c>
      <c r="J108" s="477">
        <v>74</v>
      </c>
      <c r="K108" s="477">
        <v>42106</v>
      </c>
      <c r="L108" s="477">
        <v>1</v>
      </c>
      <c r="M108" s="477">
        <v>569</v>
      </c>
      <c r="N108" s="477">
        <v>93</v>
      </c>
      <c r="O108" s="477">
        <v>53010</v>
      </c>
      <c r="P108" s="565">
        <v>1.2589654681043081</v>
      </c>
      <c r="Q108" s="478">
        <v>570</v>
      </c>
    </row>
    <row r="109" spans="1:17" ht="14.4" customHeight="1" x14ac:dyDescent="0.3">
      <c r="A109" s="472" t="s">
        <v>1235</v>
      </c>
      <c r="B109" s="473" t="s">
        <v>1044</v>
      </c>
      <c r="C109" s="473" t="s">
        <v>1045</v>
      </c>
      <c r="D109" s="473" t="s">
        <v>1062</v>
      </c>
      <c r="E109" s="473" t="s">
        <v>1063</v>
      </c>
      <c r="F109" s="477">
        <v>458</v>
      </c>
      <c r="G109" s="477">
        <v>153430</v>
      </c>
      <c r="H109" s="477">
        <v>1.3795676881024312</v>
      </c>
      <c r="I109" s="477">
        <v>335</v>
      </c>
      <c r="J109" s="477">
        <v>331</v>
      </c>
      <c r="K109" s="477">
        <v>111216</v>
      </c>
      <c r="L109" s="477">
        <v>1</v>
      </c>
      <c r="M109" s="477">
        <v>336</v>
      </c>
      <c r="N109" s="477">
        <v>313</v>
      </c>
      <c r="O109" s="477">
        <v>105481</v>
      </c>
      <c r="P109" s="565">
        <v>0.94843367860739458</v>
      </c>
      <c r="Q109" s="478">
        <v>337</v>
      </c>
    </row>
    <row r="110" spans="1:17" ht="14.4" customHeight="1" x14ac:dyDescent="0.3">
      <c r="A110" s="472" t="s">
        <v>1235</v>
      </c>
      <c r="B110" s="473" t="s">
        <v>1044</v>
      </c>
      <c r="C110" s="473" t="s">
        <v>1045</v>
      </c>
      <c r="D110" s="473" t="s">
        <v>1064</v>
      </c>
      <c r="E110" s="473" t="s">
        <v>1065</v>
      </c>
      <c r="F110" s="477">
        <v>9</v>
      </c>
      <c r="G110" s="477">
        <v>4122</v>
      </c>
      <c r="H110" s="477">
        <v>1.1225490196078431</v>
      </c>
      <c r="I110" s="477">
        <v>458</v>
      </c>
      <c r="J110" s="477">
        <v>8</v>
      </c>
      <c r="K110" s="477">
        <v>3672</v>
      </c>
      <c r="L110" s="477">
        <v>1</v>
      </c>
      <c r="M110" s="477">
        <v>459</v>
      </c>
      <c r="N110" s="477">
        <v>5</v>
      </c>
      <c r="O110" s="477">
        <v>2295</v>
      </c>
      <c r="P110" s="565">
        <v>0.625</v>
      </c>
      <c r="Q110" s="478">
        <v>459</v>
      </c>
    </row>
    <row r="111" spans="1:17" ht="14.4" customHeight="1" x14ac:dyDescent="0.3">
      <c r="A111" s="472" t="s">
        <v>1235</v>
      </c>
      <c r="B111" s="473" t="s">
        <v>1044</v>
      </c>
      <c r="C111" s="473" t="s">
        <v>1045</v>
      </c>
      <c r="D111" s="473" t="s">
        <v>1066</v>
      </c>
      <c r="E111" s="473" t="s">
        <v>1067</v>
      </c>
      <c r="F111" s="477">
        <v>135</v>
      </c>
      <c r="G111" s="477">
        <v>47115</v>
      </c>
      <c r="H111" s="477">
        <v>6.4285714285714288</v>
      </c>
      <c r="I111" s="477">
        <v>349</v>
      </c>
      <c r="J111" s="477">
        <v>21</v>
      </c>
      <c r="K111" s="477">
        <v>7329</v>
      </c>
      <c r="L111" s="477">
        <v>1</v>
      </c>
      <c r="M111" s="477">
        <v>349</v>
      </c>
      <c r="N111" s="477"/>
      <c r="O111" s="477"/>
      <c r="P111" s="565"/>
      <c r="Q111" s="478"/>
    </row>
    <row r="112" spans="1:17" ht="14.4" customHeight="1" x14ac:dyDescent="0.3">
      <c r="A112" s="472" t="s">
        <v>1235</v>
      </c>
      <c r="B112" s="473" t="s">
        <v>1044</v>
      </c>
      <c r="C112" s="473" t="s">
        <v>1045</v>
      </c>
      <c r="D112" s="473" t="s">
        <v>1066</v>
      </c>
      <c r="E112" s="473" t="s">
        <v>1068</v>
      </c>
      <c r="F112" s="477">
        <v>624</v>
      </c>
      <c r="G112" s="477">
        <v>217776</v>
      </c>
      <c r="H112" s="477">
        <v>1.0129870129870129</v>
      </c>
      <c r="I112" s="477">
        <v>349</v>
      </c>
      <c r="J112" s="477">
        <v>616</v>
      </c>
      <c r="K112" s="477">
        <v>214984</v>
      </c>
      <c r="L112" s="477">
        <v>1</v>
      </c>
      <c r="M112" s="477">
        <v>349</v>
      </c>
      <c r="N112" s="477">
        <v>666</v>
      </c>
      <c r="O112" s="477">
        <v>233100</v>
      </c>
      <c r="P112" s="565">
        <v>1.0842667361292002</v>
      </c>
      <c r="Q112" s="478">
        <v>350</v>
      </c>
    </row>
    <row r="113" spans="1:17" ht="14.4" customHeight="1" x14ac:dyDescent="0.3">
      <c r="A113" s="472" t="s">
        <v>1235</v>
      </c>
      <c r="B113" s="473" t="s">
        <v>1044</v>
      </c>
      <c r="C113" s="473" t="s">
        <v>1045</v>
      </c>
      <c r="D113" s="473" t="s">
        <v>1069</v>
      </c>
      <c r="E113" s="473" t="s">
        <v>1070</v>
      </c>
      <c r="F113" s="477">
        <v>31</v>
      </c>
      <c r="G113" s="477">
        <v>51243</v>
      </c>
      <c r="H113" s="477">
        <v>1.4090909090909092</v>
      </c>
      <c r="I113" s="477">
        <v>1653</v>
      </c>
      <c r="J113" s="477">
        <v>22</v>
      </c>
      <c r="K113" s="477">
        <v>36366</v>
      </c>
      <c r="L113" s="477">
        <v>1</v>
      </c>
      <c r="M113" s="477">
        <v>1653</v>
      </c>
      <c r="N113" s="477">
        <v>36</v>
      </c>
      <c r="O113" s="477">
        <v>59580</v>
      </c>
      <c r="P113" s="565">
        <v>1.6383435076720012</v>
      </c>
      <c r="Q113" s="478">
        <v>1655</v>
      </c>
    </row>
    <row r="114" spans="1:17" ht="14.4" customHeight="1" x14ac:dyDescent="0.3">
      <c r="A114" s="472" t="s">
        <v>1235</v>
      </c>
      <c r="B114" s="473" t="s">
        <v>1044</v>
      </c>
      <c r="C114" s="473" t="s">
        <v>1045</v>
      </c>
      <c r="D114" s="473" t="s">
        <v>1069</v>
      </c>
      <c r="E114" s="473" t="s">
        <v>1071</v>
      </c>
      <c r="F114" s="477">
        <v>7</v>
      </c>
      <c r="G114" s="477">
        <v>11571</v>
      </c>
      <c r="H114" s="477">
        <v>0.7</v>
      </c>
      <c r="I114" s="477">
        <v>1653</v>
      </c>
      <c r="J114" s="477">
        <v>10</v>
      </c>
      <c r="K114" s="477">
        <v>16530</v>
      </c>
      <c r="L114" s="477">
        <v>1</v>
      </c>
      <c r="M114" s="477">
        <v>1653</v>
      </c>
      <c r="N114" s="477">
        <v>15</v>
      </c>
      <c r="O114" s="477">
        <v>24825</v>
      </c>
      <c r="P114" s="565">
        <v>1.5018148820326678</v>
      </c>
      <c r="Q114" s="478">
        <v>1655</v>
      </c>
    </row>
    <row r="115" spans="1:17" ht="14.4" customHeight="1" x14ac:dyDescent="0.3">
      <c r="A115" s="472" t="s">
        <v>1235</v>
      </c>
      <c r="B115" s="473" t="s">
        <v>1044</v>
      </c>
      <c r="C115" s="473" t="s">
        <v>1045</v>
      </c>
      <c r="D115" s="473" t="s">
        <v>1074</v>
      </c>
      <c r="E115" s="473" t="s">
        <v>1075</v>
      </c>
      <c r="F115" s="477">
        <v>8</v>
      </c>
      <c r="G115" s="477">
        <v>49808</v>
      </c>
      <c r="H115" s="477">
        <v>0.57097003461952911</v>
      </c>
      <c r="I115" s="477">
        <v>6226</v>
      </c>
      <c r="J115" s="477">
        <v>14</v>
      </c>
      <c r="K115" s="477">
        <v>87234</v>
      </c>
      <c r="L115" s="477">
        <v>1</v>
      </c>
      <c r="M115" s="477">
        <v>6231</v>
      </c>
      <c r="N115" s="477">
        <v>10</v>
      </c>
      <c r="O115" s="477">
        <v>62420</v>
      </c>
      <c r="P115" s="565">
        <v>0.71554669051058073</v>
      </c>
      <c r="Q115" s="478">
        <v>6242</v>
      </c>
    </row>
    <row r="116" spans="1:17" ht="14.4" customHeight="1" x14ac:dyDescent="0.3">
      <c r="A116" s="472" t="s">
        <v>1235</v>
      </c>
      <c r="B116" s="473" t="s">
        <v>1044</v>
      </c>
      <c r="C116" s="473" t="s">
        <v>1045</v>
      </c>
      <c r="D116" s="473" t="s">
        <v>1081</v>
      </c>
      <c r="E116" s="473" t="s">
        <v>1082</v>
      </c>
      <c r="F116" s="477">
        <v>79</v>
      </c>
      <c r="G116" s="477">
        <v>3871</v>
      </c>
      <c r="H116" s="477">
        <v>6.583333333333333</v>
      </c>
      <c r="I116" s="477">
        <v>49</v>
      </c>
      <c r="J116" s="477">
        <v>12</v>
      </c>
      <c r="K116" s="477">
        <v>588</v>
      </c>
      <c r="L116" s="477">
        <v>1</v>
      </c>
      <c r="M116" s="477">
        <v>49</v>
      </c>
      <c r="N116" s="477">
        <v>9</v>
      </c>
      <c r="O116" s="477">
        <v>441</v>
      </c>
      <c r="P116" s="565">
        <v>0.75</v>
      </c>
      <c r="Q116" s="478">
        <v>49</v>
      </c>
    </row>
    <row r="117" spans="1:17" ht="14.4" customHeight="1" x14ac:dyDescent="0.3">
      <c r="A117" s="472" t="s">
        <v>1235</v>
      </c>
      <c r="B117" s="473" t="s">
        <v>1044</v>
      </c>
      <c r="C117" s="473" t="s">
        <v>1045</v>
      </c>
      <c r="D117" s="473" t="s">
        <v>1083</v>
      </c>
      <c r="E117" s="473" t="s">
        <v>1084</v>
      </c>
      <c r="F117" s="477">
        <v>31</v>
      </c>
      <c r="G117" s="477">
        <v>11997</v>
      </c>
      <c r="H117" s="477">
        <v>1.1364023870417732</v>
      </c>
      <c r="I117" s="477">
        <v>387</v>
      </c>
      <c r="J117" s="477">
        <v>27</v>
      </c>
      <c r="K117" s="477">
        <v>10557</v>
      </c>
      <c r="L117" s="477">
        <v>1</v>
      </c>
      <c r="M117" s="477">
        <v>391</v>
      </c>
      <c r="N117" s="477">
        <v>36</v>
      </c>
      <c r="O117" s="477">
        <v>14112</v>
      </c>
      <c r="P117" s="565">
        <v>1.3367433930093777</v>
      </c>
      <c r="Q117" s="478">
        <v>392</v>
      </c>
    </row>
    <row r="118" spans="1:17" ht="14.4" customHeight="1" x14ac:dyDescent="0.3">
      <c r="A118" s="472" t="s">
        <v>1235</v>
      </c>
      <c r="B118" s="473" t="s">
        <v>1044</v>
      </c>
      <c r="C118" s="473" t="s">
        <v>1045</v>
      </c>
      <c r="D118" s="473" t="s">
        <v>1083</v>
      </c>
      <c r="E118" s="473" t="s">
        <v>1085</v>
      </c>
      <c r="F118" s="477">
        <v>11</v>
      </c>
      <c r="G118" s="477">
        <v>4257</v>
      </c>
      <c r="H118" s="477">
        <v>0.90728900255754474</v>
      </c>
      <c r="I118" s="477">
        <v>387</v>
      </c>
      <c r="J118" s="477">
        <v>12</v>
      </c>
      <c r="K118" s="477">
        <v>4692</v>
      </c>
      <c r="L118" s="477">
        <v>1</v>
      </c>
      <c r="M118" s="477">
        <v>391</v>
      </c>
      <c r="N118" s="477">
        <v>3</v>
      </c>
      <c r="O118" s="477">
        <v>1176</v>
      </c>
      <c r="P118" s="565">
        <v>0.2506393861892583</v>
      </c>
      <c r="Q118" s="478">
        <v>392</v>
      </c>
    </row>
    <row r="119" spans="1:17" ht="14.4" customHeight="1" x14ac:dyDescent="0.3">
      <c r="A119" s="472" t="s">
        <v>1235</v>
      </c>
      <c r="B119" s="473" t="s">
        <v>1044</v>
      </c>
      <c r="C119" s="473" t="s">
        <v>1045</v>
      </c>
      <c r="D119" s="473" t="s">
        <v>1086</v>
      </c>
      <c r="E119" s="473" t="s">
        <v>1087</v>
      </c>
      <c r="F119" s="477">
        <v>2</v>
      </c>
      <c r="G119" s="477">
        <v>76</v>
      </c>
      <c r="H119" s="477">
        <v>1</v>
      </c>
      <c r="I119" s="477">
        <v>38</v>
      </c>
      <c r="J119" s="477">
        <v>2</v>
      </c>
      <c r="K119" s="477">
        <v>76</v>
      </c>
      <c r="L119" s="477">
        <v>1</v>
      </c>
      <c r="M119" s="477">
        <v>38</v>
      </c>
      <c r="N119" s="477">
        <v>4</v>
      </c>
      <c r="O119" s="477">
        <v>152</v>
      </c>
      <c r="P119" s="565">
        <v>2</v>
      </c>
      <c r="Q119" s="478">
        <v>38</v>
      </c>
    </row>
    <row r="120" spans="1:17" ht="14.4" customHeight="1" x14ac:dyDescent="0.3">
      <c r="A120" s="472" t="s">
        <v>1235</v>
      </c>
      <c r="B120" s="473" t="s">
        <v>1044</v>
      </c>
      <c r="C120" s="473" t="s">
        <v>1045</v>
      </c>
      <c r="D120" s="473" t="s">
        <v>1086</v>
      </c>
      <c r="E120" s="473" t="s">
        <v>1088</v>
      </c>
      <c r="F120" s="477"/>
      <c r="G120" s="477"/>
      <c r="H120" s="477"/>
      <c r="I120" s="477"/>
      <c r="J120" s="477">
        <v>2</v>
      </c>
      <c r="K120" s="477">
        <v>76</v>
      </c>
      <c r="L120" s="477">
        <v>1</v>
      </c>
      <c r="M120" s="477">
        <v>38</v>
      </c>
      <c r="N120" s="477"/>
      <c r="O120" s="477"/>
      <c r="P120" s="565"/>
      <c r="Q120" s="478"/>
    </row>
    <row r="121" spans="1:17" ht="14.4" customHeight="1" x14ac:dyDescent="0.3">
      <c r="A121" s="472" t="s">
        <v>1235</v>
      </c>
      <c r="B121" s="473" t="s">
        <v>1044</v>
      </c>
      <c r="C121" s="473" t="s">
        <v>1045</v>
      </c>
      <c r="D121" s="473" t="s">
        <v>1089</v>
      </c>
      <c r="E121" s="473" t="s">
        <v>1090</v>
      </c>
      <c r="F121" s="477">
        <v>17</v>
      </c>
      <c r="G121" s="477">
        <v>4488</v>
      </c>
      <c r="H121" s="477">
        <v>5.6452830188679242</v>
      </c>
      <c r="I121" s="477">
        <v>264</v>
      </c>
      <c r="J121" s="477">
        <v>3</v>
      </c>
      <c r="K121" s="477">
        <v>795</v>
      </c>
      <c r="L121" s="477">
        <v>1</v>
      </c>
      <c r="M121" s="477">
        <v>265</v>
      </c>
      <c r="N121" s="477"/>
      <c r="O121" s="477"/>
      <c r="P121" s="565"/>
      <c r="Q121" s="478"/>
    </row>
    <row r="122" spans="1:17" ht="14.4" customHeight="1" x14ac:dyDescent="0.3">
      <c r="A122" s="472" t="s">
        <v>1235</v>
      </c>
      <c r="B122" s="473" t="s">
        <v>1044</v>
      </c>
      <c r="C122" s="473" t="s">
        <v>1045</v>
      </c>
      <c r="D122" s="473" t="s">
        <v>1091</v>
      </c>
      <c r="E122" s="473" t="s">
        <v>1092</v>
      </c>
      <c r="F122" s="477">
        <v>37</v>
      </c>
      <c r="G122" s="477">
        <v>26048</v>
      </c>
      <c r="H122" s="477">
        <v>1.2315839243498818</v>
      </c>
      <c r="I122" s="477">
        <v>704</v>
      </c>
      <c r="J122" s="477">
        <v>30</v>
      </c>
      <c r="K122" s="477">
        <v>21150</v>
      </c>
      <c r="L122" s="477">
        <v>1</v>
      </c>
      <c r="M122" s="477">
        <v>705</v>
      </c>
      <c r="N122" s="477">
        <v>31</v>
      </c>
      <c r="O122" s="477">
        <v>21906</v>
      </c>
      <c r="P122" s="565">
        <v>1.0357446808510637</v>
      </c>
      <c r="Q122" s="478">
        <v>706.64516129032256</v>
      </c>
    </row>
    <row r="123" spans="1:17" ht="14.4" customHeight="1" x14ac:dyDescent="0.3">
      <c r="A123" s="472" t="s">
        <v>1235</v>
      </c>
      <c r="B123" s="473" t="s">
        <v>1044</v>
      </c>
      <c r="C123" s="473" t="s">
        <v>1045</v>
      </c>
      <c r="D123" s="473" t="s">
        <v>1091</v>
      </c>
      <c r="E123" s="473" t="s">
        <v>1093</v>
      </c>
      <c r="F123" s="477">
        <v>16</v>
      </c>
      <c r="G123" s="477">
        <v>11264</v>
      </c>
      <c r="H123" s="477">
        <v>1.7752561071710007</v>
      </c>
      <c r="I123" s="477">
        <v>704</v>
      </c>
      <c r="J123" s="477">
        <v>9</v>
      </c>
      <c r="K123" s="477">
        <v>6345</v>
      </c>
      <c r="L123" s="477">
        <v>1</v>
      </c>
      <c r="M123" s="477">
        <v>705</v>
      </c>
      <c r="N123" s="477">
        <v>3</v>
      </c>
      <c r="O123" s="477">
        <v>2119</v>
      </c>
      <c r="P123" s="565">
        <v>0.33396375098502756</v>
      </c>
      <c r="Q123" s="478">
        <v>706.33333333333337</v>
      </c>
    </row>
    <row r="124" spans="1:17" ht="14.4" customHeight="1" x14ac:dyDescent="0.3">
      <c r="A124" s="472" t="s">
        <v>1235</v>
      </c>
      <c r="B124" s="473" t="s">
        <v>1044</v>
      </c>
      <c r="C124" s="473" t="s">
        <v>1045</v>
      </c>
      <c r="D124" s="473" t="s">
        <v>1094</v>
      </c>
      <c r="E124" s="473" t="s">
        <v>1095</v>
      </c>
      <c r="F124" s="477">
        <v>2</v>
      </c>
      <c r="G124" s="477">
        <v>294</v>
      </c>
      <c r="H124" s="477"/>
      <c r="I124" s="477">
        <v>147</v>
      </c>
      <c r="J124" s="477"/>
      <c r="K124" s="477"/>
      <c r="L124" s="477"/>
      <c r="M124" s="477"/>
      <c r="N124" s="477"/>
      <c r="O124" s="477"/>
      <c r="P124" s="565"/>
      <c r="Q124" s="478"/>
    </row>
    <row r="125" spans="1:17" ht="14.4" customHeight="1" x14ac:dyDescent="0.3">
      <c r="A125" s="472" t="s">
        <v>1235</v>
      </c>
      <c r="B125" s="473" t="s">
        <v>1044</v>
      </c>
      <c r="C125" s="473" t="s">
        <v>1045</v>
      </c>
      <c r="D125" s="473" t="s">
        <v>1096</v>
      </c>
      <c r="E125" s="473" t="s">
        <v>1097</v>
      </c>
      <c r="F125" s="477">
        <v>37</v>
      </c>
      <c r="G125" s="477">
        <v>11248</v>
      </c>
      <c r="H125" s="477">
        <v>1.024408014571949</v>
      </c>
      <c r="I125" s="477">
        <v>304</v>
      </c>
      <c r="J125" s="477">
        <v>36</v>
      </c>
      <c r="K125" s="477">
        <v>10980</v>
      </c>
      <c r="L125" s="477">
        <v>1</v>
      </c>
      <c r="M125" s="477">
        <v>305</v>
      </c>
      <c r="N125" s="477">
        <v>22</v>
      </c>
      <c r="O125" s="477">
        <v>6710</v>
      </c>
      <c r="P125" s="565">
        <v>0.61111111111111116</v>
      </c>
      <c r="Q125" s="478">
        <v>305</v>
      </c>
    </row>
    <row r="126" spans="1:17" ht="14.4" customHeight="1" x14ac:dyDescent="0.3">
      <c r="A126" s="472" t="s">
        <v>1235</v>
      </c>
      <c r="B126" s="473" t="s">
        <v>1044</v>
      </c>
      <c r="C126" s="473" t="s">
        <v>1045</v>
      </c>
      <c r="D126" s="473" t="s">
        <v>1098</v>
      </c>
      <c r="E126" s="473" t="s">
        <v>1099</v>
      </c>
      <c r="F126" s="477"/>
      <c r="G126" s="477"/>
      <c r="H126" s="477"/>
      <c r="I126" s="477"/>
      <c r="J126" s="477">
        <v>2</v>
      </c>
      <c r="K126" s="477">
        <v>7424</v>
      </c>
      <c r="L126" s="477">
        <v>1</v>
      </c>
      <c r="M126" s="477">
        <v>3712</v>
      </c>
      <c r="N126" s="477"/>
      <c r="O126" s="477"/>
      <c r="P126" s="565"/>
      <c r="Q126" s="478"/>
    </row>
    <row r="127" spans="1:17" ht="14.4" customHeight="1" x14ac:dyDescent="0.3">
      <c r="A127" s="472" t="s">
        <v>1235</v>
      </c>
      <c r="B127" s="473" t="s">
        <v>1044</v>
      </c>
      <c r="C127" s="473" t="s">
        <v>1045</v>
      </c>
      <c r="D127" s="473" t="s">
        <v>1098</v>
      </c>
      <c r="E127" s="473" t="s">
        <v>1100</v>
      </c>
      <c r="F127" s="477">
        <v>1</v>
      </c>
      <c r="G127" s="477">
        <v>3707</v>
      </c>
      <c r="H127" s="477">
        <v>0.49932650862068967</v>
      </c>
      <c r="I127" s="477">
        <v>3707</v>
      </c>
      <c r="J127" s="477">
        <v>2</v>
      </c>
      <c r="K127" s="477">
        <v>7424</v>
      </c>
      <c r="L127" s="477">
        <v>1</v>
      </c>
      <c r="M127" s="477">
        <v>3712</v>
      </c>
      <c r="N127" s="477">
        <v>1</v>
      </c>
      <c r="O127" s="477">
        <v>3722</v>
      </c>
      <c r="P127" s="565">
        <v>0.50134698275862066</v>
      </c>
      <c r="Q127" s="478">
        <v>3722</v>
      </c>
    </row>
    <row r="128" spans="1:17" ht="14.4" customHeight="1" x14ac:dyDescent="0.3">
      <c r="A128" s="472" t="s">
        <v>1235</v>
      </c>
      <c r="B128" s="473" t="s">
        <v>1044</v>
      </c>
      <c r="C128" s="473" t="s">
        <v>1045</v>
      </c>
      <c r="D128" s="473" t="s">
        <v>1101</v>
      </c>
      <c r="E128" s="473" t="s">
        <v>1102</v>
      </c>
      <c r="F128" s="477">
        <v>278</v>
      </c>
      <c r="G128" s="477">
        <v>137332</v>
      </c>
      <c r="H128" s="477">
        <v>1.269406392694064</v>
      </c>
      <c r="I128" s="477">
        <v>494</v>
      </c>
      <c r="J128" s="477">
        <v>219</v>
      </c>
      <c r="K128" s="477">
        <v>108186</v>
      </c>
      <c r="L128" s="477">
        <v>1</v>
      </c>
      <c r="M128" s="477">
        <v>494</v>
      </c>
      <c r="N128" s="477">
        <v>282</v>
      </c>
      <c r="O128" s="477">
        <v>139590</v>
      </c>
      <c r="P128" s="565">
        <v>1.2902778548056126</v>
      </c>
      <c r="Q128" s="478">
        <v>495</v>
      </c>
    </row>
    <row r="129" spans="1:17" ht="14.4" customHeight="1" x14ac:dyDescent="0.3">
      <c r="A129" s="472" t="s">
        <v>1235</v>
      </c>
      <c r="B129" s="473" t="s">
        <v>1044</v>
      </c>
      <c r="C129" s="473" t="s">
        <v>1045</v>
      </c>
      <c r="D129" s="473" t="s">
        <v>1103</v>
      </c>
      <c r="E129" s="473" t="s">
        <v>1234</v>
      </c>
      <c r="F129" s="477"/>
      <c r="G129" s="477"/>
      <c r="H129" s="477"/>
      <c r="I129" s="477"/>
      <c r="J129" s="477"/>
      <c r="K129" s="477"/>
      <c r="L129" s="477"/>
      <c r="M129" s="477"/>
      <c r="N129" s="477">
        <v>1</v>
      </c>
      <c r="O129" s="477">
        <v>6598</v>
      </c>
      <c r="P129" s="565"/>
      <c r="Q129" s="478">
        <v>6598</v>
      </c>
    </row>
    <row r="130" spans="1:17" ht="14.4" customHeight="1" x14ac:dyDescent="0.3">
      <c r="A130" s="472" t="s">
        <v>1235</v>
      </c>
      <c r="B130" s="473" t="s">
        <v>1044</v>
      </c>
      <c r="C130" s="473" t="s">
        <v>1045</v>
      </c>
      <c r="D130" s="473" t="s">
        <v>1105</v>
      </c>
      <c r="E130" s="473" t="s">
        <v>1106</v>
      </c>
      <c r="F130" s="477">
        <v>281</v>
      </c>
      <c r="G130" s="477">
        <v>103970</v>
      </c>
      <c r="H130" s="477">
        <v>1.2060085836909871</v>
      </c>
      <c r="I130" s="477">
        <v>370</v>
      </c>
      <c r="J130" s="477">
        <v>233</v>
      </c>
      <c r="K130" s="477">
        <v>86210</v>
      </c>
      <c r="L130" s="477">
        <v>1</v>
      </c>
      <c r="M130" s="477">
        <v>370</v>
      </c>
      <c r="N130" s="477">
        <v>234</v>
      </c>
      <c r="O130" s="477">
        <v>86814</v>
      </c>
      <c r="P130" s="565">
        <v>1.00700614777868</v>
      </c>
      <c r="Q130" s="478">
        <v>371</v>
      </c>
    </row>
    <row r="131" spans="1:17" ht="14.4" customHeight="1" x14ac:dyDescent="0.3">
      <c r="A131" s="472" t="s">
        <v>1235</v>
      </c>
      <c r="B131" s="473" t="s">
        <v>1044</v>
      </c>
      <c r="C131" s="473" t="s">
        <v>1045</v>
      </c>
      <c r="D131" s="473" t="s">
        <v>1107</v>
      </c>
      <c r="E131" s="473" t="s">
        <v>1108</v>
      </c>
      <c r="F131" s="477"/>
      <c r="G131" s="477"/>
      <c r="H131" s="477"/>
      <c r="I131" s="477"/>
      <c r="J131" s="477">
        <v>1</v>
      </c>
      <c r="K131" s="477">
        <v>3108</v>
      </c>
      <c r="L131" s="477">
        <v>1</v>
      </c>
      <c r="M131" s="477">
        <v>3108</v>
      </c>
      <c r="N131" s="477"/>
      <c r="O131" s="477"/>
      <c r="P131" s="565"/>
      <c r="Q131" s="478"/>
    </row>
    <row r="132" spans="1:17" ht="14.4" customHeight="1" x14ac:dyDescent="0.3">
      <c r="A132" s="472" t="s">
        <v>1235</v>
      </c>
      <c r="B132" s="473" t="s">
        <v>1044</v>
      </c>
      <c r="C132" s="473" t="s">
        <v>1045</v>
      </c>
      <c r="D132" s="473" t="s">
        <v>1109</v>
      </c>
      <c r="E132" s="473" t="s">
        <v>1110</v>
      </c>
      <c r="F132" s="477"/>
      <c r="G132" s="477"/>
      <c r="H132" s="477"/>
      <c r="I132" s="477"/>
      <c r="J132" s="477"/>
      <c r="K132" s="477"/>
      <c r="L132" s="477"/>
      <c r="M132" s="477"/>
      <c r="N132" s="477">
        <v>2</v>
      </c>
      <c r="O132" s="477">
        <v>24</v>
      </c>
      <c r="P132" s="565"/>
      <c r="Q132" s="478">
        <v>12</v>
      </c>
    </row>
    <row r="133" spans="1:17" ht="14.4" customHeight="1" x14ac:dyDescent="0.3">
      <c r="A133" s="472" t="s">
        <v>1235</v>
      </c>
      <c r="B133" s="473" t="s">
        <v>1044</v>
      </c>
      <c r="C133" s="473" t="s">
        <v>1045</v>
      </c>
      <c r="D133" s="473" t="s">
        <v>1236</v>
      </c>
      <c r="E133" s="473" t="s">
        <v>1237</v>
      </c>
      <c r="F133" s="477">
        <v>1</v>
      </c>
      <c r="G133" s="477">
        <v>4659</v>
      </c>
      <c r="H133" s="477"/>
      <c r="I133" s="477">
        <v>4659</v>
      </c>
      <c r="J133" s="477"/>
      <c r="K133" s="477"/>
      <c r="L133" s="477"/>
      <c r="M133" s="477"/>
      <c r="N133" s="477"/>
      <c r="O133" s="477"/>
      <c r="P133" s="565"/>
      <c r="Q133" s="478"/>
    </row>
    <row r="134" spans="1:17" ht="14.4" customHeight="1" x14ac:dyDescent="0.3">
      <c r="A134" s="472" t="s">
        <v>1235</v>
      </c>
      <c r="B134" s="473" t="s">
        <v>1044</v>
      </c>
      <c r="C134" s="473" t="s">
        <v>1045</v>
      </c>
      <c r="D134" s="473" t="s">
        <v>1114</v>
      </c>
      <c r="E134" s="473" t="s">
        <v>1115</v>
      </c>
      <c r="F134" s="477">
        <v>59</v>
      </c>
      <c r="G134" s="477">
        <v>6549</v>
      </c>
      <c r="H134" s="477">
        <v>0.96721311475409832</v>
      </c>
      <c r="I134" s="477">
        <v>111</v>
      </c>
      <c r="J134" s="477">
        <v>61</v>
      </c>
      <c r="K134" s="477">
        <v>6771</v>
      </c>
      <c r="L134" s="477">
        <v>1</v>
      </c>
      <c r="M134" s="477">
        <v>111</v>
      </c>
      <c r="N134" s="477">
        <v>52</v>
      </c>
      <c r="O134" s="477">
        <v>5824</v>
      </c>
      <c r="P134" s="565">
        <v>0.86013882735194214</v>
      </c>
      <c r="Q134" s="478">
        <v>112</v>
      </c>
    </row>
    <row r="135" spans="1:17" ht="14.4" customHeight="1" x14ac:dyDescent="0.3">
      <c r="A135" s="472" t="s">
        <v>1235</v>
      </c>
      <c r="B135" s="473" t="s">
        <v>1044</v>
      </c>
      <c r="C135" s="473" t="s">
        <v>1045</v>
      </c>
      <c r="D135" s="473" t="s">
        <v>1116</v>
      </c>
      <c r="E135" s="473" t="s">
        <v>1117</v>
      </c>
      <c r="F135" s="477">
        <v>1</v>
      </c>
      <c r="G135" s="477">
        <v>125</v>
      </c>
      <c r="H135" s="477">
        <v>1</v>
      </c>
      <c r="I135" s="477">
        <v>125</v>
      </c>
      <c r="J135" s="477">
        <v>1</v>
      </c>
      <c r="K135" s="477">
        <v>125</v>
      </c>
      <c r="L135" s="477">
        <v>1</v>
      </c>
      <c r="M135" s="477">
        <v>125</v>
      </c>
      <c r="N135" s="477">
        <v>1</v>
      </c>
      <c r="O135" s="477">
        <v>126</v>
      </c>
      <c r="P135" s="565">
        <v>1.008</v>
      </c>
      <c r="Q135" s="478">
        <v>126</v>
      </c>
    </row>
    <row r="136" spans="1:17" ht="14.4" customHeight="1" x14ac:dyDescent="0.3">
      <c r="A136" s="472" t="s">
        <v>1235</v>
      </c>
      <c r="B136" s="473" t="s">
        <v>1044</v>
      </c>
      <c r="C136" s="473" t="s">
        <v>1045</v>
      </c>
      <c r="D136" s="473" t="s">
        <v>1116</v>
      </c>
      <c r="E136" s="473" t="s">
        <v>1118</v>
      </c>
      <c r="F136" s="477">
        <v>2</v>
      </c>
      <c r="G136" s="477">
        <v>250</v>
      </c>
      <c r="H136" s="477">
        <v>2</v>
      </c>
      <c r="I136" s="477">
        <v>125</v>
      </c>
      <c r="J136" s="477">
        <v>1</v>
      </c>
      <c r="K136" s="477">
        <v>125</v>
      </c>
      <c r="L136" s="477">
        <v>1</v>
      </c>
      <c r="M136" s="477">
        <v>125</v>
      </c>
      <c r="N136" s="477"/>
      <c r="O136" s="477"/>
      <c r="P136" s="565"/>
      <c r="Q136" s="478"/>
    </row>
    <row r="137" spans="1:17" ht="14.4" customHeight="1" x14ac:dyDescent="0.3">
      <c r="A137" s="472" t="s">
        <v>1235</v>
      </c>
      <c r="B137" s="473" t="s">
        <v>1044</v>
      </c>
      <c r="C137" s="473" t="s">
        <v>1045</v>
      </c>
      <c r="D137" s="473" t="s">
        <v>1119</v>
      </c>
      <c r="E137" s="473" t="s">
        <v>1120</v>
      </c>
      <c r="F137" s="477">
        <v>30</v>
      </c>
      <c r="G137" s="477">
        <v>14850</v>
      </c>
      <c r="H137" s="477">
        <v>3.75</v>
      </c>
      <c r="I137" s="477">
        <v>495</v>
      </c>
      <c r="J137" s="477">
        <v>8</v>
      </c>
      <c r="K137" s="477">
        <v>3960</v>
      </c>
      <c r="L137" s="477">
        <v>1</v>
      </c>
      <c r="M137" s="477">
        <v>495</v>
      </c>
      <c r="N137" s="477">
        <v>6</v>
      </c>
      <c r="O137" s="477">
        <v>2976</v>
      </c>
      <c r="P137" s="565">
        <v>0.75151515151515147</v>
      </c>
      <c r="Q137" s="478">
        <v>496</v>
      </c>
    </row>
    <row r="138" spans="1:17" ht="14.4" customHeight="1" x14ac:dyDescent="0.3">
      <c r="A138" s="472" t="s">
        <v>1235</v>
      </c>
      <c r="B138" s="473" t="s">
        <v>1044</v>
      </c>
      <c r="C138" s="473" t="s">
        <v>1045</v>
      </c>
      <c r="D138" s="473" t="s">
        <v>1121</v>
      </c>
      <c r="E138" s="473"/>
      <c r="F138" s="477"/>
      <c r="G138" s="477"/>
      <c r="H138" s="477"/>
      <c r="I138" s="477"/>
      <c r="J138" s="477">
        <v>2</v>
      </c>
      <c r="K138" s="477">
        <v>2570</v>
      </c>
      <c r="L138" s="477">
        <v>1</v>
      </c>
      <c r="M138" s="477">
        <v>1285</v>
      </c>
      <c r="N138" s="477"/>
      <c r="O138" s="477"/>
      <c r="P138" s="565"/>
      <c r="Q138" s="478"/>
    </row>
    <row r="139" spans="1:17" ht="14.4" customHeight="1" x14ac:dyDescent="0.3">
      <c r="A139" s="472" t="s">
        <v>1235</v>
      </c>
      <c r="B139" s="473" t="s">
        <v>1044</v>
      </c>
      <c r="C139" s="473" t="s">
        <v>1045</v>
      </c>
      <c r="D139" s="473" t="s">
        <v>1121</v>
      </c>
      <c r="E139" s="473" t="s">
        <v>1122</v>
      </c>
      <c r="F139" s="477">
        <v>1</v>
      </c>
      <c r="G139" s="477">
        <v>1283</v>
      </c>
      <c r="H139" s="477"/>
      <c r="I139" s="477">
        <v>1283</v>
      </c>
      <c r="J139" s="477"/>
      <c r="K139" s="477"/>
      <c r="L139" s="477"/>
      <c r="M139" s="477"/>
      <c r="N139" s="477"/>
      <c r="O139" s="477"/>
      <c r="P139" s="565"/>
      <c r="Q139" s="478"/>
    </row>
    <row r="140" spans="1:17" ht="14.4" customHeight="1" x14ac:dyDescent="0.3">
      <c r="A140" s="472" t="s">
        <v>1235</v>
      </c>
      <c r="B140" s="473" t="s">
        <v>1044</v>
      </c>
      <c r="C140" s="473" t="s">
        <v>1045</v>
      </c>
      <c r="D140" s="473" t="s">
        <v>1123</v>
      </c>
      <c r="E140" s="473" t="s">
        <v>1124</v>
      </c>
      <c r="F140" s="477">
        <v>298</v>
      </c>
      <c r="G140" s="477">
        <v>135888</v>
      </c>
      <c r="H140" s="477">
        <v>0.92546583850931674</v>
      </c>
      <c r="I140" s="477">
        <v>456</v>
      </c>
      <c r="J140" s="477">
        <v>322</v>
      </c>
      <c r="K140" s="477">
        <v>146832</v>
      </c>
      <c r="L140" s="477">
        <v>1</v>
      </c>
      <c r="M140" s="477">
        <v>456</v>
      </c>
      <c r="N140" s="477">
        <v>300</v>
      </c>
      <c r="O140" s="477">
        <v>137400</v>
      </c>
      <c r="P140" s="565">
        <v>0.93576332134684537</v>
      </c>
      <c r="Q140" s="478">
        <v>458</v>
      </c>
    </row>
    <row r="141" spans="1:17" ht="14.4" customHeight="1" x14ac:dyDescent="0.3">
      <c r="A141" s="472" t="s">
        <v>1235</v>
      </c>
      <c r="B141" s="473" t="s">
        <v>1044</v>
      </c>
      <c r="C141" s="473" t="s">
        <v>1045</v>
      </c>
      <c r="D141" s="473" t="s">
        <v>1125</v>
      </c>
      <c r="E141" s="473" t="s">
        <v>1126</v>
      </c>
      <c r="F141" s="477">
        <v>334</v>
      </c>
      <c r="G141" s="477">
        <v>19372</v>
      </c>
      <c r="H141" s="477">
        <v>1.8764044943820224</v>
      </c>
      <c r="I141" s="477">
        <v>58</v>
      </c>
      <c r="J141" s="477">
        <v>178</v>
      </c>
      <c r="K141" s="477">
        <v>10324</v>
      </c>
      <c r="L141" s="477">
        <v>1</v>
      </c>
      <c r="M141" s="477">
        <v>58</v>
      </c>
      <c r="N141" s="477">
        <v>221</v>
      </c>
      <c r="O141" s="477">
        <v>12818</v>
      </c>
      <c r="P141" s="565">
        <v>1.2415730337078652</v>
      </c>
      <c r="Q141" s="478">
        <v>58</v>
      </c>
    </row>
    <row r="142" spans="1:17" ht="14.4" customHeight="1" x14ac:dyDescent="0.3">
      <c r="A142" s="472" t="s">
        <v>1235</v>
      </c>
      <c r="B142" s="473" t="s">
        <v>1044</v>
      </c>
      <c r="C142" s="473" t="s">
        <v>1045</v>
      </c>
      <c r="D142" s="473" t="s">
        <v>1127</v>
      </c>
      <c r="E142" s="473" t="s">
        <v>1128</v>
      </c>
      <c r="F142" s="477"/>
      <c r="G142" s="477"/>
      <c r="H142" s="477"/>
      <c r="I142" s="477"/>
      <c r="J142" s="477">
        <v>3</v>
      </c>
      <c r="K142" s="477">
        <v>6519</v>
      </c>
      <c r="L142" s="477">
        <v>1</v>
      </c>
      <c r="M142" s="477">
        <v>2173</v>
      </c>
      <c r="N142" s="477"/>
      <c r="O142" s="477"/>
      <c r="P142" s="565"/>
      <c r="Q142" s="478"/>
    </row>
    <row r="143" spans="1:17" ht="14.4" customHeight="1" x14ac:dyDescent="0.3">
      <c r="A143" s="472" t="s">
        <v>1235</v>
      </c>
      <c r="B143" s="473" t="s">
        <v>1044</v>
      </c>
      <c r="C143" s="473" t="s">
        <v>1045</v>
      </c>
      <c r="D143" s="473" t="s">
        <v>1129</v>
      </c>
      <c r="E143" s="473" t="s">
        <v>1131</v>
      </c>
      <c r="F143" s="477"/>
      <c r="G143" s="477"/>
      <c r="H143" s="477"/>
      <c r="I143" s="477"/>
      <c r="J143" s="477">
        <v>8</v>
      </c>
      <c r="K143" s="477">
        <v>78096</v>
      </c>
      <c r="L143" s="477">
        <v>1</v>
      </c>
      <c r="M143" s="477">
        <v>9762</v>
      </c>
      <c r="N143" s="477"/>
      <c r="O143" s="477"/>
      <c r="P143" s="565"/>
      <c r="Q143" s="478"/>
    </row>
    <row r="144" spans="1:17" ht="14.4" customHeight="1" x14ac:dyDescent="0.3">
      <c r="A144" s="472" t="s">
        <v>1235</v>
      </c>
      <c r="B144" s="473" t="s">
        <v>1044</v>
      </c>
      <c r="C144" s="473" t="s">
        <v>1045</v>
      </c>
      <c r="D144" s="473" t="s">
        <v>1134</v>
      </c>
      <c r="E144" s="473" t="s">
        <v>1135</v>
      </c>
      <c r="F144" s="477">
        <v>120</v>
      </c>
      <c r="G144" s="477">
        <v>21000</v>
      </c>
      <c r="H144" s="477">
        <v>1.3111888111888113</v>
      </c>
      <c r="I144" s="477">
        <v>175</v>
      </c>
      <c r="J144" s="477">
        <v>91</v>
      </c>
      <c r="K144" s="477">
        <v>16016</v>
      </c>
      <c r="L144" s="477">
        <v>1</v>
      </c>
      <c r="M144" s="477">
        <v>176</v>
      </c>
      <c r="N144" s="477">
        <v>133</v>
      </c>
      <c r="O144" s="477">
        <v>23408</v>
      </c>
      <c r="P144" s="565">
        <v>1.4615384615384615</v>
      </c>
      <c r="Q144" s="478">
        <v>176</v>
      </c>
    </row>
    <row r="145" spans="1:17" ht="14.4" customHeight="1" x14ac:dyDescent="0.3">
      <c r="A145" s="472" t="s">
        <v>1235</v>
      </c>
      <c r="B145" s="473" t="s">
        <v>1044</v>
      </c>
      <c r="C145" s="473" t="s">
        <v>1045</v>
      </c>
      <c r="D145" s="473" t="s">
        <v>1136</v>
      </c>
      <c r="E145" s="473" t="s">
        <v>1137</v>
      </c>
      <c r="F145" s="477">
        <v>567</v>
      </c>
      <c r="G145" s="477">
        <v>48195</v>
      </c>
      <c r="H145" s="477">
        <v>3.5217391304347827</v>
      </c>
      <c r="I145" s="477">
        <v>85</v>
      </c>
      <c r="J145" s="477">
        <v>161</v>
      </c>
      <c r="K145" s="477">
        <v>13685</v>
      </c>
      <c r="L145" s="477">
        <v>1</v>
      </c>
      <c r="M145" s="477">
        <v>85</v>
      </c>
      <c r="N145" s="477">
        <v>117</v>
      </c>
      <c r="O145" s="477">
        <v>10062</v>
      </c>
      <c r="P145" s="565">
        <v>0.73525758129338692</v>
      </c>
      <c r="Q145" s="478">
        <v>86</v>
      </c>
    </row>
    <row r="146" spans="1:17" ht="14.4" customHeight="1" x14ac:dyDescent="0.3">
      <c r="A146" s="472" t="s">
        <v>1235</v>
      </c>
      <c r="B146" s="473" t="s">
        <v>1044</v>
      </c>
      <c r="C146" s="473" t="s">
        <v>1045</v>
      </c>
      <c r="D146" s="473" t="s">
        <v>1141</v>
      </c>
      <c r="E146" s="473" t="s">
        <v>1142</v>
      </c>
      <c r="F146" s="477">
        <v>10</v>
      </c>
      <c r="G146" s="477">
        <v>1690</v>
      </c>
      <c r="H146" s="477">
        <v>1.1045751633986929</v>
      </c>
      <c r="I146" s="477">
        <v>169</v>
      </c>
      <c r="J146" s="477">
        <v>9</v>
      </c>
      <c r="K146" s="477">
        <v>1530</v>
      </c>
      <c r="L146" s="477">
        <v>1</v>
      </c>
      <c r="M146" s="477">
        <v>170</v>
      </c>
      <c r="N146" s="477">
        <v>13</v>
      </c>
      <c r="O146" s="477">
        <v>2210</v>
      </c>
      <c r="P146" s="565">
        <v>1.4444444444444444</v>
      </c>
      <c r="Q146" s="478">
        <v>170</v>
      </c>
    </row>
    <row r="147" spans="1:17" ht="14.4" customHeight="1" x14ac:dyDescent="0.3">
      <c r="A147" s="472" t="s">
        <v>1235</v>
      </c>
      <c r="B147" s="473" t="s">
        <v>1044</v>
      </c>
      <c r="C147" s="473" t="s">
        <v>1045</v>
      </c>
      <c r="D147" s="473" t="s">
        <v>1143</v>
      </c>
      <c r="E147" s="473" t="s">
        <v>1144</v>
      </c>
      <c r="F147" s="477">
        <v>2</v>
      </c>
      <c r="G147" s="477">
        <v>58</v>
      </c>
      <c r="H147" s="477"/>
      <c r="I147" s="477">
        <v>29</v>
      </c>
      <c r="J147" s="477"/>
      <c r="K147" s="477"/>
      <c r="L147" s="477"/>
      <c r="M147" s="477"/>
      <c r="N147" s="477">
        <v>2</v>
      </c>
      <c r="O147" s="477">
        <v>58</v>
      </c>
      <c r="P147" s="565"/>
      <c r="Q147" s="478">
        <v>29</v>
      </c>
    </row>
    <row r="148" spans="1:17" ht="14.4" customHeight="1" x14ac:dyDescent="0.3">
      <c r="A148" s="472" t="s">
        <v>1235</v>
      </c>
      <c r="B148" s="473" t="s">
        <v>1044</v>
      </c>
      <c r="C148" s="473" t="s">
        <v>1045</v>
      </c>
      <c r="D148" s="473" t="s">
        <v>1145</v>
      </c>
      <c r="E148" s="473"/>
      <c r="F148" s="477"/>
      <c r="G148" s="477"/>
      <c r="H148" s="477"/>
      <c r="I148" s="477"/>
      <c r="J148" s="477">
        <v>3</v>
      </c>
      <c r="K148" s="477">
        <v>3036</v>
      </c>
      <c r="L148" s="477">
        <v>1</v>
      </c>
      <c r="M148" s="477">
        <v>1012</v>
      </c>
      <c r="N148" s="477"/>
      <c r="O148" s="477"/>
      <c r="P148" s="565"/>
      <c r="Q148" s="478"/>
    </row>
    <row r="149" spans="1:17" ht="14.4" customHeight="1" x14ac:dyDescent="0.3">
      <c r="A149" s="472" t="s">
        <v>1235</v>
      </c>
      <c r="B149" s="473" t="s">
        <v>1044</v>
      </c>
      <c r="C149" s="473" t="s">
        <v>1045</v>
      </c>
      <c r="D149" s="473" t="s">
        <v>1145</v>
      </c>
      <c r="E149" s="473" t="s">
        <v>1146</v>
      </c>
      <c r="F149" s="477">
        <v>8</v>
      </c>
      <c r="G149" s="477">
        <v>8088</v>
      </c>
      <c r="H149" s="477"/>
      <c r="I149" s="477">
        <v>1011</v>
      </c>
      <c r="J149" s="477"/>
      <c r="K149" s="477"/>
      <c r="L149" s="477"/>
      <c r="M149" s="477"/>
      <c r="N149" s="477"/>
      <c r="O149" s="477"/>
      <c r="P149" s="565"/>
      <c r="Q149" s="478"/>
    </row>
    <row r="150" spans="1:17" ht="14.4" customHeight="1" x14ac:dyDescent="0.3">
      <c r="A150" s="472" t="s">
        <v>1235</v>
      </c>
      <c r="B150" s="473" t="s">
        <v>1044</v>
      </c>
      <c r="C150" s="473" t="s">
        <v>1045</v>
      </c>
      <c r="D150" s="473" t="s">
        <v>1147</v>
      </c>
      <c r="E150" s="473" t="s">
        <v>1148</v>
      </c>
      <c r="F150" s="477">
        <v>80</v>
      </c>
      <c r="G150" s="477">
        <v>14080</v>
      </c>
      <c r="H150" s="477">
        <v>6.666666666666667</v>
      </c>
      <c r="I150" s="477">
        <v>176</v>
      </c>
      <c r="J150" s="477">
        <v>12</v>
      </c>
      <c r="K150" s="477">
        <v>2112</v>
      </c>
      <c r="L150" s="477">
        <v>1</v>
      </c>
      <c r="M150" s="477">
        <v>176</v>
      </c>
      <c r="N150" s="477">
        <v>9</v>
      </c>
      <c r="O150" s="477">
        <v>1593</v>
      </c>
      <c r="P150" s="565">
        <v>0.75426136363636365</v>
      </c>
      <c r="Q150" s="478">
        <v>177</v>
      </c>
    </row>
    <row r="151" spans="1:17" ht="14.4" customHeight="1" x14ac:dyDescent="0.3">
      <c r="A151" s="472" t="s">
        <v>1235</v>
      </c>
      <c r="B151" s="473" t="s">
        <v>1044</v>
      </c>
      <c r="C151" s="473" t="s">
        <v>1045</v>
      </c>
      <c r="D151" s="473" t="s">
        <v>1149</v>
      </c>
      <c r="E151" s="473"/>
      <c r="F151" s="477"/>
      <c r="G151" s="477"/>
      <c r="H151" s="477"/>
      <c r="I151" s="477"/>
      <c r="J151" s="477">
        <v>9</v>
      </c>
      <c r="K151" s="477">
        <v>20673</v>
      </c>
      <c r="L151" s="477">
        <v>1</v>
      </c>
      <c r="M151" s="477">
        <v>2297</v>
      </c>
      <c r="N151" s="477"/>
      <c r="O151" s="477"/>
      <c r="P151" s="565"/>
      <c r="Q151" s="478"/>
    </row>
    <row r="152" spans="1:17" ht="14.4" customHeight="1" x14ac:dyDescent="0.3">
      <c r="A152" s="472" t="s">
        <v>1235</v>
      </c>
      <c r="B152" s="473" t="s">
        <v>1044</v>
      </c>
      <c r="C152" s="473" t="s">
        <v>1045</v>
      </c>
      <c r="D152" s="473" t="s">
        <v>1149</v>
      </c>
      <c r="E152" s="473" t="s">
        <v>1150</v>
      </c>
      <c r="F152" s="477">
        <v>7</v>
      </c>
      <c r="G152" s="477">
        <v>16058</v>
      </c>
      <c r="H152" s="477"/>
      <c r="I152" s="477">
        <v>2294</v>
      </c>
      <c r="J152" s="477"/>
      <c r="K152" s="477"/>
      <c r="L152" s="477"/>
      <c r="M152" s="477"/>
      <c r="N152" s="477"/>
      <c r="O152" s="477"/>
      <c r="P152" s="565"/>
      <c r="Q152" s="478"/>
    </row>
    <row r="153" spans="1:17" ht="14.4" customHeight="1" x14ac:dyDescent="0.3">
      <c r="A153" s="472" t="s">
        <v>1235</v>
      </c>
      <c r="B153" s="473" t="s">
        <v>1044</v>
      </c>
      <c r="C153" s="473" t="s">
        <v>1045</v>
      </c>
      <c r="D153" s="473" t="s">
        <v>1154</v>
      </c>
      <c r="E153" s="473" t="s">
        <v>1155</v>
      </c>
      <c r="F153" s="477">
        <v>122</v>
      </c>
      <c r="G153" s="477">
        <v>32086</v>
      </c>
      <c r="H153" s="477">
        <v>2.0256313131313131</v>
      </c>
      <c r="I153" s="477">
        <v>263</v>
      </c>
      <c r="J153" s="477">
        <v>60</v>
      </c>
      <c r="K153" s="477">
        <v>15840</v>
      </c>
      <c r="L153" s="477">
        <v>1</v>
      </c>
      <c r="M153" s="477">
        <v>264</v>
      </c>
      <c r="N153" s="477">
        <v>47</v>
      </c>
      <c r="O153" s="477">
        <v>12408</v>
      </c>
      <c r="P153" s="565">
        <v>0.78333333333333333</v>
      </c>
      <c r="Q153" s="478">
        <v>264</v>
      </c>
    </row>
    <row r="154" spans="1:17" ht="14.4" customHeight="1" x14ac:dyDescent="0.3">
      <c r="A154" s="472" t="s">
        <v>1235</v>
      </c>
      <c r="B154" s="473" t="s">
        <v>1044</v>
      </c>
      <c r="C154" s="473" t="s">
        <v>1045</v>
      </c>
      <c r="D154" s="473" t="s">
        <v>1156</v>
      </c>
      <c r="E154" s="473" t="s">
        <v>1157</v>
      </c>
      <c r="F154" s="477">
        <v>3</v>
      </c>
      <c r="G154" s="477">
        <v>6390</v>
      </c>
      <c r="H154" s="477">
        <v>0.24988268418582826</v>
      </c>
      <c r="I154" s="477">
        <v>2130</v>
      </c>
      <c r="J154" s="477">
        <v>12</v>
      </c>
      <c r="K154" s="477">
        <v>25572</v>
      </c>
      <c r="L154" s="477">
        <v>1</v>
      </c>
      <c r="M154" s="477">
        <v>2131</v>
      </c>
      <c r="N154" s="477">
        <v>4</v>
      </c>
      <c r="O154" s="477">
        <v>8536</v>
      </c>
      <c r="P154" s="565">
        <v>0.33380259659002032</v>
      </c>
      <c r="Q154" s="478">
        <v>2134</v>
      </c>
    </row>
    <row r="155" spans="1:17" ht="14.4" customHeight="1" x14ac:dyDescent="0.3">
      <c r="A155" s="472" t="s">
        <v>1235</v>
      </c>
      <c r="B155" s="473" t="s">
        <v>1044</v>
      </c>
      <c r="C155" s="473" t="s">
        <v>1045</v>
      </c>
      <c r="D155" s="473" t="s">
        <v>1156</v>
      </c>
      <c r="E155" s="473" t="s">
        <v>1158</v>
      </c>
      <c r="F155" s="477">
        <v>2</v>
      </c>
      <c r="G155" s="477">
        <v>4260</v>
      </c>
      <c r="H155" s="477"/>
      <c r="I155" s="477">
        <v>2130</v>
      </c>
      <c r="J155" s="477"/>
      <c r="K155" s="477"/>
      <c r="L155" s="477"/>
      <c r="M155" s="477"/>
      <c r="N155" s="477">
        <v>5</v>
      </c>
      <c r="O155" s="477">
        <v>10670</v>
      </c>
      <c r="P155" s="565"/>
      <c r="Q155" s="478">
        <v>2134</v>
      </c>
    </row>
    <row r="156" spans="1:17" ht="14.4" customHeight="1" x14ac:dyDescent="0.3">
      <c r="A156" s="472" t="s">
        <v>1235</v>
      </c>
      <c r="B156" s="473" t="s">
        <v>1044</v>
      </c>
      <c r="C156" s="473" t="s">
        <v>1045</v>
      </c>
      <c r="D156" s="473" t="s">
        <v>1161</v>
      </c>
      <c r="E156" s="473" t="s">
        <v>1162</v>
      </c>
      <c r="F156" s="477">
        <v>2</v>
      </c>
      <c r="G156" s="477">
        <v>846</v>
      </c>
      <c r="H156" s="477">
        <v>0.49882075471698112</v>
      </c>
      <c r="I156" s="477">
        <v>423</v>
      </c>
      <c r="J156" s="477">
        <v>4</v>
      </c>
      <c r="K156" s="477">
        <v>1696</v>
      </c>
      <c r="L156" s="477">
        <v>1</v>
      </c>
      <c r="M156" s="477">
        <v>424</v>
      </c>
      <c r="N156" s="477">
        <v>3</v>
      </c>
      <c r="O156" s="477">
        <v>1278</v>
      </c>
      <c r="P156" s="565">
        <v>0.75353773584905659</v>
      </c>
      <c r="Q156" s="478">
        <v>426</v>
      </c>
    </row>
    <row r="157" spans="1:17" ht="14.4" customHeight="1" x14ac:dyDescent="0.3">
      <c r="A157" s="472" t="s">
        <v>1235</v>
      </c>
      <c r="B157" s="473" t="s">
        <v>1044</v>
      </c>
      <c r="C157" s="473" t="s">
        <v>1045</v>
      </c>
      <c r="D157" s="473" t="s">
        <v>1163</v>
      </c>
      <c r="E157" s="473" t="s">
        <v>1238</v>
      </c>
      <c r="F157" s="477"/>
      <c r="G157" s="477"/>
      <c r="H157" s="477"/>
      <c r="I157" s="477"/>
      <c r="J157" s="477"/>
      <c r="K157" s="477"/>
      <c r="L157" s="477"/>
      <c r="M157" s="477"/>
      <c r="N157" s="477">
        <v>1</v>
      </c>
      <c r="O157" s="477">
        <v>852</v>
      </c>
      <c r="P157" s="565"/>
      <c r="Q157" s="478">
        <v>852</v>
      </c>
    </row>
    <row r="158" spans="1:17" ht="14.4" customHeight="1" x14ac:dyDescent="0.3">
      <c r="A158" s="472" t="s">
        <v>1235</v>
      </c>
      <c r="B158" s="473" t="s">
        <v>1044</v>
      </c>
      <c r="C158" s="473" t="s">
        <v>1045</v>
      </c>
      <c r="D158" s="473" t="s">
        <v>1166</v>
      </c>
      <c r="E158" s="473" t="s">
        <v>1167</v>
      </c>
      <c r="F158" s="477">
        <v>10</v>
      </c>
      <c r="G158" s="477">
        <v>52160</v>
      </c>
      <c r="H158" s="477">
        <v>0.52591248235531363</v>
      </c>
      <c r="I158" s="477">
        <v>5216</v>
      </c>
      <c r="J158" s="477">
        <v>19</v>
      </c>
      <c r="K158" s="477">
        <v>99180</v>
      </c>
      <c r="L158" s="477">
        <v>1</v>
      </c>
      <c r="M158" s="477">
        <v>5220</v>
      </c>
      <c r="N158" s="477">
        <v>11</v>
      </c>
      <c r="O158" s="477">
        <v>57519</v>
      </c>
      <c r="P158" s="565">
        <v>0.57994555353902</v>
      </c>
      <c r="Q158" s="478">
        <v>5229</v>
      </c>
    </row>
    <row r="159" spans="1:17" ht="14.4" customHeight="1" x14ac:dyDescent="0.3">
      <c r="A159" s="472" t="s">
        <v>1235</v>
      </c>
      <c r="B159" s="473" t="s">
        <v>1044</v>
      </c>
      <c r="C159" s="473" t="s">
        <v>1045</v>
      </c>
      <c r="D159" s="473" t="s">
        <v>1171</v>
      </c>
      <c r="E159" s="473" t="s">
        <v>1172</v>
      </c>
      <c r="F159" s="477">
        <v>7</v>
      </c>
      <c r="G159" s="477">
        <v>2016</v>
      </c>
      <c r="H159" s="477">
        <v>0.63416168606480028</v>
      </c>
      <c r="I159" s="477">
        <v>288</v>
      </c>
      <c r="J159" s="477">
        <v>11</v>
      </c>
      <c r="K159" s="477">
        <v>3179</v>
      </c>
      <c r="L159" s="477">
        <v>1</v>
      </c>
      <c r="M159" s="477">
        <v>289</v>
      </c>
      <c r="N159" s="477">
        <v>4</v>
      </c>
      <c r="O159" s="477">
        <v>1156</v>
      </c>
      <c r="P159" s="565">
        <v>0.36363636363636365</v>
      </c>
      <c r="Q159" s="478">
        <v>289</v>
      </c>
    </row>
    <row r="160" spans="1:17" ht="14.4" customHeight="1" x14ac:dyDescent="0.3">
      <c r="A160" s="472" t="s">
        <v>1235</v>
      </c>
      <c r="B160" s="473" t="s">
        <v>1044</v>
      </c>
      <c r="C160" s="473" t="s">
        <v>1045</v>
      </c>
      <c r="D160" s="473" t="s">
        <v>1173</v>
      </c>
      <c r="E160" s="473" t="s">
        <v>1174</v>
      </c>
      <c r="F160" s="477"/>
      <c r="G160" s="477"/>
      <c r="H160" s="477"/>
      <c r="I160" s="477"/>
      <c r="J160" s="477">
        <v>2</v>
      </c>
      <c r="K160" s="477">
        <v>2196</v>
      </c>
      <c r="L160" s="477">
        <v>1</v>
      </c>
      <c r="M160" s="477">
        <v>1098</v>
      </c>
      <c r="N160" s="477">
        <v>1</v>
      </c>
      <c r="O160" s="477">
        <v>1102</v>
      </c>
      <c r="P160" s="565">
        <v>0.50182149362477235</v>
      </c>
      <c r="Q160" s="478">
        <v>1102</v>
      </c>
    </row>
    <row r="161" spans="1:17" ht="14.4" customHeight="1" x14ac:dyDescent="0.3">
      <c r="A161" s="472" t="s">
        <v>1235</v>
      </c>
      <c r="B161" s="473" t="s">
        <v>1044</v>
      </c>
      <c r="C161" s="473" t="s">
        <v>1045</v>
      </c>
      <c r="D161" s="473" t="s">
        <v>1173</v>
      </c>
      <c r="E161" s="473" t="s">
        <v>1175</v>
      </c>
      <c r="F161" s="477">
        <v>1</v>
      </c>
      <c r="G161" s="477">
        <v>1096</v>
      </c>
      <c r="H161" s="477">
        <v>0.49908925318761382</v>
      </c>
      <c r="I161" s="477">
        <v>1096</v>
      </c>
      <c r="J161" s="477">
        <v>2</v>
      </c>
      <c r="K161" s="477">
        <v>2196</v>
      </c>
      <c r="L161" s="477">
        <v>1</v>
      </c>
      <c r="M161" s="477">
        <v>1098</v>
      </c>
      <c r="N161" s="477">
        <v>2</v>
      </c>
      <c r="O161" s="477">
        <v>2204</v>
      </c>
      <c r="P161" s="565">
        <v>1.0036429872495447</v>
      </c>
      <c r="Q161" s="478">
        <v>1102</v>
      </c>
    </row>
    <row r="162" spans="1:17" ht="14.4" customHeight="1" x14ac:dyDescent="0.3">
      <c r="A162" s="472" t="s">
        <v>1235</v>
      </c>
      <c r="B162" s="473" t="s">
        <v>1044</v>
      </c>
      <c r="C162" s="473" t="s">
        <v>1045</v>
      </c>
      <c r="D162" s="473" t="s">
        <v>1176</v>
      </c>
      <c r="E162" s="473" t="s">
        <v>1177</v>
      </c>
      <c r="F162" s="477">
        <v>19</v>
      </c>
      <c r="G162" s="477">
        <v>2033</v>
      </c>
      <c r="H162" s="477">
        <v>2.7142857142857144</v>
      </c>
      <c r="I162" s="477">
        <v>107</v>
      </c>
      <c r="J162" s="477">
        <v>7</v>
      </c>
      <c r="K162" s="477">
        <v>749</v>
      </c>
      <c r="L162" s="477">
        <v>1</v>
      </c>
      <c r="M162" s="477">
        <v>107</v>
      </c>
      <c r="N162" s="477">
        <v>2</v>
      </c>
      <c r="O162" s="477">
        <v>216</v>
      </c>
      <c r="P162" s="565">
        <v>0.28838451268357812</v>
      </c>
      <c r="Q162" s="478">
        <v>108</v>
      </c>
    </row>
    <row r="163" spans="1:17" ht="14.4" customHeight="1" x14ac:dyDescent="0.3">
      <c r="A163" s="472" t="s">
        <v>1235</v>
      </c>
      <c r="B163" s="473" t="s">
        <v>1044</v>
      </c>
      <c r="C163" s="473" t="s">
        <v>1045</v>
      </c>
      <c r="D163" s="473" t="s">
        <v>1178</v>
      </c>
      <c r="E163" s="473" t="s">
        <v>1179</v>
      </c>
      <c r="F163" s="477">
        <v>6</v>
      </c>
      <c r="G163" s="477">
        <v>1884</v>
      </c>
      <c r="H163" s="477"/>
      <c r="I163" s="477">
        <v>314</v>
      </c>
      <c r="J163" s="477"/>
      <c r="K163" s="477"/>
      <c r="L163" s="477"/>
      <c r="M163" s="477"/>
      <c r="N163" s="477"/>
      <c r="O163" s="477"/>
      <c r="P163" s="565"/>
      <c r="Q163" s="478"/>
    </row>
    <row r="164" spans="1:17" ht="14.4" customHeight="1" x14ac:dyDescent="0.3">
      <c r="A164" s="472" t="s">
        <v>1235</v>
      </c>
      <c r="B164" s="473" t="s">
        <v>1044</v>
      </c>
      <c r="C164" s="473" t="s">
        <v>1045</v>
      </c>
      <c r="D164" s="473" t="s">
        <v>1178</v>
      </c>
      <c r="E164" s="473" t="s">
        <v>1180</v>
      </c>
      <c r="F164" s="477">
        <v>7</v>
      </c>
      <c r="G164" s="477">
        <v>2198</v>
      </c>
      <c r="H164" s="477">
        <v>3.5</v>
      </c>
      <c r="I164" s="477">
        <v>314</v>
      </c>
      <c r="J164" s="477">
        <v>2</v>
      </c>
      <c r="K164" s="477">
        <v>628</v>
      </c>
      <c r="L164" s="477">
        <v>1</v>
      </c>
      <c r="M164" s="477">
        <v>314</v>
      </c>
      <c r="N164" s="477"/>
      <c r="O164" s="477"/>
      <c r="P164" s="565"/>
      <c r="Q164" s="478"/>
    </row>
    <row r="165" spans="1:17" ht="14.4" customHeight="1" x14ac:dyDescent="0.3">
      <c r="A165" s="472" t="s">
        <v>1235</v>
      </c>
      <c r="B165" s="473" t="s">
        <v>1044</v>
      </c>
      <c r="C165" s="473" t="s">
        <v>1045</v>
      </c>
      <c r="D165" s="473" t="s">
        <v>1184</v>
      </c>
      <c r="E165" s="473" t="s">
        <v>1186</v>
      </c>
      <c r="F165" s="477"/>
      <c r="G165" s="477"/>
      <c r="H165" s="477"/>
      <c r="I165" s="477"/>
      <c r="J165" s="477"/>
      <c r="K165" s="477"/>
      <c r="L165" s="477"/>
      <c r="M165" s="477"/>
      <c r="N165" s="477">
        <v>1</v>
      </c>
      <c r="O165" s="477">
        <v>0</v>
      </c>
      <c r="P165" s="565"/>
      <c r="Q165" s="478">
        <v>0</v>
      </c>
    </row>
    <row r="166" spans="1:17" ht="14.4" customHeight="1" x14ac:dyDescent="0.3">
      <c r="A166" s="472" t="s">
        <v>1235</v>
      </c>
      <c r="B166" s="473" t="s">
        <v>1044</v>
      </c>
      <c r="C166" s="473" t="s">
        <v>1045</v>
      </c>
      <c r="D166" s="473" t="s">
        <v>1187</v>
      </c>
      <c r="E166" s="473" t="s">
        <v>1188</v>
      </c>
      <c r="F166" s="477"/>
      <c r="G166" s="477"/>
      <c r="H166" s="477"/>
      <c r="I166" s="477"/>
      <c r="J166" s="477"/>
      <c r="K166" s="477"/>
      <c r="L166" s="477"/>
      <c r="M166" s="477"/>
      <c r="N166" s="477">
        <v>8</v>
      </c>
      <c r="O166" s="477">
        <v>38232</v>
      </c>
      <c r="P166" s="565"/>
      <c r="Q166" s="478">
        <v>4779</v>
      </c>
    </row>
    <row r="167" spans="1:17" ht="14.4" customHeight="1" x14ac:dyDescent="0.3">
      <c r="A167" s="472" t="s">
        <v>1235</v>
      </c>
      <c r="B167" s="473" t="s">
        <v>1044</v>
      </c>
      <c r="C167" s="473" t="s">
        <v>1045</v>
      </c>
      <c r="D167" s="473" t="s">
        <v>1189</v>
      </c>
      <c r="E167" s="473" t="s">
        <v>1190</v>
      </c>
      <c r="F167" s="477"/>
      <c r="G167" s="477"/>
      <c r="H167" s="477"/>
      <c r="I167" s="477"/>
      <c r="J167" s="477"/>
      <c r="K167" s="477"/>
      <c r="L167" s="477"/>
      <c r="M167" s="477"/>
      <c r="N167" s="477">
        <v>3</v>
      </c>
      <c r="O167" s="477">
        <v>1827</v>
      </c>
      <c r="P167" s="565"/>
      <c r="Q167" s="478">
        <v>609</v>
      </c>
    </row>
    <row r="168" spans="1:17" ht="14.4" customHeight="1" x14ac:dyDescent="0.3">
      <c r="A168" s="472" t="s">
        <v>1235</v>
      </c>
      <c r="B168" s="473" t="s">
        <v>1044</v>
      </c>
      <c r="C168" s="473" t="s">
        <v>1045</v>
      </c>
      <c r="D168" s="473" t="s">
        <v>1191</v>
      </c>
      <c r="E168" s="473" t="s">
        <v>1192</v>
      </c>
      <c r="F168" s="477"/>
      <c r="G168" s="477"/>
      <c r="H168" s="477"/>
      <c r="I168" s="477"/>
      <c r="J168" s="477"/>
      <c r="K168" s="477"/>
      <c r="L168" s="477"/>
      <c r="M168" s="477"/>
      <c r="N168" s="477">
        <v>1</v>
      </c>
      <c r="O168" s="477">
        <v>2840</v>
      </c>
      <c r="P168" s="565"/>
      <c r="Q168" s="478">
        <v>2840</v>
      </c>
    </row>
    <row r="169" spans="1:17" ht="14.4" customHeight="1" x14ac:dyDescent="0.3">
      <c r="A169" s="472" t="s">
        <v>1235</v>
      </c>
      <c r="B169" s="473" t="s">
        <v>1044</v>
      </c>
      <c r="C169" s="473" t="s">
        <v>1045</v>
      </c>
      <c r="D169" s="473" t="s">
        <v>1193</v>
      </c>
      <c r="E169" s="473" t="s">
        <v>1194</v>
      </c>
      <c r="F169" s="477"/>
      <c r="G169" s="477"/>
      <c r="H169" s="477"/>
      <c r="I169" s="477"/>
      <c r="J169" s="477"/>
      <c r="K169" s="477"/>
      <c r="L169" s="477"/>
      <c r="M169" s="477"/>
      <c r="N169" s="477">
        <v>4</v>
      </c>
      <c r="O169" s="477">
        <v>30296</v>
      </c>
      <c r="P169" s="565"/>
      <c r="Q169" s="478">
        <v>7574</v>
      </c>
    </row>
    <row r="170" spans="1:17" ht="14.4" customHeight="1" x14ac:dyDescent="0.3">
      <c r="A170" s="472" t="s">
        <v>1239</v>
      </c>
      <c r="B170" s="473" t="s">
        <v>1044</v>
      </c>
      <c r="C170" s="473" t="s">
        <v>1045</v>
      </c>
      <c r="D170" s="473" t="s">
        <v>1046</v>
      </c>
      <c r="E170" s="473" t="s">
        <v>1047</v>
      </c>
      <c r="F170" s="477"/>
      <c r="G170" s="477"/>
      <c r="H170" s="477"/>
      <c r="I170" s="477"/>
      <c r="J170" s="477"/>
      <c r="K170" s="477"/>
      <c r="L170" s="477"/>
      <c r="M170" s="477"/>
      <c r="N170" s="477">
        <v>1</v>
      </c>
      <c r="O170" s="477">
        <v>2235</v>
      </c>
      <c r="P170" s="565"/>
      <c r="Q170" s="478">
        <v>2235</v>
      </c>
    </row>
    <row r="171" spans="1:17" ht="14.4" customHeight="1" x14ac:dyDescent="0.3">
      <c r="A171" s="472" t="s">
        <v>1239</v>
      </c>
      <c r="B171" s="473" t="s">
        <v>1044</v>
      </c>
      <c r="C171" s="473" t="s">
        <v>1045</v>
      </c>
      <c r="D171" s="473" t="s">
        <v>1048</v>
      </c>
      <c r="E171" s="473" t="s">
        <v>1240</v>
      </c>
      <c r="F171" s="477">
        <v>1</v>
      </c>
      <c r="G171" s="477">
        <v>231</v>
      </c>
      <c r="H171" s="477"/>
      <c r="I171" s="477">
        <v>231</v>
      </c>
      <c r="J171" s="477"/>
      <c r="K171" s="477"/>
      <c r="L171" s="477"/>
      <c r="M171" s="477"/>
      <c r="N171" s="477"/>
      <c r="O171" s="477"/>
      <c r="P171" s="565"/>
      <c r="Q171" s="478"/>
    </row>
    <row r="172" spans="1:17" ht="14.4" customHeight="1" x14ac:dyDescent="0.3">
      <c r="A172" s="472" t="s">
        <v>1239</v>
      </c>
      <c r="B172" s="473" t="s">
        <v>1044</v>
      </c>
      <c r="C172" s="473" t="s">
        <v>1045</v>
      </c>
      <c r="D172" s="473" t="s">
        <v>1050</v>
      </c>
      <c r="E172" s="473" t="s">
        <v>1051</v>
      </c>
      <c r="F172" s="477">
        <v>6019</v>
      </c>
      <c r="G172" s="477">
        <v>349102</v>
      </c>
      <c r="H172" s="477">
        <v>2.0863084922010398</v>
      </c>
      <c r="I172" s="477">
        <v>58</v>
      </c>
      <c r="J172" s="477">
        <v>2885</v>
      </c>
      <c r="K172" s="477">
        <v>167330</v>
      </c>
      <c r="L172" s="477">
        <v>1</v>
      </c>
      <c r="M172" s="477">
        <v>58</v>
      </c>
      <c r="N172" s="477">
        <v>2050</v>
      </c>
      <c r="O172" s="477">
        <v>118900</v>
      </c>
      <c r="P172" s="565">
        <v>0.71057192374350087</v>
      </c>
      <c r="Q172" s="478">
        <v>58</v>
      </c>
    </row>
    <row r="173" spans="1:17" ht="14.4" customHeight="1" x14ac:dyDescent="0.3">
      <c r="A173" s="472" t="s">
        <v>1239</v>
      </c>
      <c r="B173" s="473" t="s">
        <v>1044</v>
      </c>
      <c r="C173" s="473" t="s">
        <v>1045</v>
      </c>
      <c r="D173" s="473" t="s">
        <v>1052</v>
      </c>
      <c r="E173" s="473" t="s">
        <v>1053</v>
      </c>
      <c r="F173" s="477">
        <v>3515</v>
      </c>
      <c r="G173" s="477">
        <v>460465</v>
      </c>
      <c r="H173" s="477">
        <v>1.4059999999999999</v>
      </c>
      <c r="I173" s="477">
        <v>131</v>
      </c>
      <c r="J173" s="477">
        <v>2500</v>
      </c>
      <c r="K173" s="477">
        <v>327500</v>
      </c>
      <c r="L173" s="477">
        <v>1</v>
      </c>
      <c r="M173" s="477">
        <v>131</v>
      </c>
      <c r="N173" s="477">
        <v>2700</v>
      </c>
      <c r="O173" s="477">
        <v>355438</v>
      </c>
      <c r="P173" s="565">
        <v>1.0853068702290076</v>
      </c>
      <c r="Q173" s="478">
        <v>131.64370370370369</v>
      </c>
    </row>
    <row r="174" spans="1:17" ht="14.4" customHeight="1" x14ac:dyDescent="0.3">
      <c r="A174" s="472" t="s">
        <v>1239</v>
      </c>
      <c r="B174" s="473" t="s">
        <v>1044</v>
      </c>
      <c r="C174" s="473" t="s">
        <v>1045</v>
      </c>
      <c r="D174" s="473" t="s">
        <v>1054</v>
      </c>
      <c r="E174" s="473" t="s">
        <v>1055</v>
      </c>
      <c r="F174" s="477">
        <v>93</v>
      </c>
      <c r="G174" s="477">
        <v>17577</v>
      </c>
      <c r="H174" s="477">
        <v>0.73809523809523814</v>
      </c>
      <c r="I174" s="477">
        <v>189</v>
      </c>
      <c r="J174" s="477">
        <v>126</v>
      </c>
      <c r="K174" s="477">
        <v>23814</v>
      </c>
      <c r="L174" s="477">
        <v>1</v>
      </c>
      <c r="M174" s="477">
        <v>189</v>
      </c>
      <c r="N174" s="477">
        <v>148</v>
      </c>
      <c r="O174" s="477">
        <v>28056</v>
      </c>
      <c r="P174" s="565">
        <v>1.1781305114638447</v>
      </c>
      <c r="Q174" s="478">
        <v>189.56756756756758</v>
      </c>
    </row>
    <row r="175" spans="1:17" ht="14.4" customHeight="1" x14ac:dyDescent="0.3">
      <c r="A175" s="472" t="s">
        <v>1239</v>
      </c>
      <c r="B175" s="473" t="s">
        <v>1044</v>
      </c>
      <c r="C175" s="473" t="s">
        <v>1045</v>
      </c>
      <c r="D175" s="473" t="s">
        <v>1056</v>
      </c>
      <c r="E175" s="473" t="s">
        <v>1057</v>
      </c>
      <c r="F175" s="477">
        <v>1348</v>
      </c>
      <c r="G175" s="477">
        <v>548636</v>
      </c>
      <c r="H175" s="477">
        <v>1.6378758567982614</v>
      </c>
      <c r="I175" s="477">
        <v>407</v>
      </c>
      <c r="J175" s="477">
        <v>821</v>
      </c>
      <c r="K175" s="477">
        <v>334968</v>
      </c>
      <c r="L175" s="477">
        <v>1</v>
      </c>
      <c r="M175" s="477">
        <v>408</v>
      </c>
      <c r="N175" s="477">
        <v>279</v>
      </c>
      <c r="O175" s="477">
        <v>113832</v>
      </c>
      <c r="P175" s="565">
        <v>0.33982947624847748</v>
      </c>
      <c r="Q175" s="478">
        <v>408</v>
      </c>
    </row>
    <row r="176" spans="1:17" ht="14.4" customHeight="1" x14ac:dyDescent="0.3">
      <c r="A176" s="472" t="s">
        <v>1239</v>
      </c>
      <c r="B176" s="473" t="s">
        <v>1044</v>
      </c>
      <c r="C176" s="473" t="s">
        <v>1045</v>
      </c>
      <c r="D176" s="473" t="s">
        <v>1058</v>
      </c>
      <c r="E176" s="473" t="s">
        <v>1059</v>
      </c>
      <c r="F176" s="477">
        <v>793</v>
      </c>
      <c r="G176" s="477">
        <v>141947</v>
      </c>
      <c r="H176" s="477">
        <v>0.80141711833785001</v>
      </c>
      <c r="I176" s="477">
        <v>179</v>
      </c>
      <c r="J176" s="477">
        <v>984</v>
      </c>
      <c r="K176" s="477">
        <v>177120</v>
      </c>
      <c r="L176" s="477">
        <v>1</v>
      </c>
      <c r="M176" s="477">
        <v>180</v>
      </c>
      <c r="N176" s="477">
        <v>1201</v>
      </c>
      <c r="O176" s="477">
        <v>216180</v>
      </c>
      <c r="P176" s="565">
        <v>1.2205284552845528</v>
      </c>
      <c r="Q176" s="478">
        <v>180</v>
      </c>
    </row>
    <row r="177" spans="1:17" ht="14.4" customHeight="1" x14ac:dyDescent="0.3">
      <c r="A177" s="472" t="s">
        <v>1239</v>
      </c>
      <c r="B177" s="473" t="s">
        <v>1044</v>
      </c>
      <c r="C177" s="473" t="s">
        <v>1045</v>
      </c>
      <c r="D177" s="473" t="s">
        <v>1062</v>
      </c>
      <c r="E177" s="473" t="s">
        <v>1063</v>
      </c>
      <c r="F177" s="477">
        <v>160</v>
      </c>
      <c r="G177" s="477">
        <v>53600</v>
      </c>
      <c r="H177" s="477">
        <v>0.51962152939351636</v>
      </c>
      <c r="I177" s="477">
        <v>335</v>
      </c>
      <c r="J177" s="477">
        <v>307</v>
      </c>
      <c r="K177" s="477">
        <v>103152</v>
      </c>
      <c r="L177" s="477">
        <v>1</v>
      </c>
      <c r="M177" s="477">
        <v>336</v>
      </c>
      <c r="N177" s="477">
        <v>253</v>
      </c>
      <c r="O177" s="477">
        <v>85261</v>
      </c>
      <c r="P177" s="565">
        <v>0.82655692570187689</v>
      </c>
      <c r="Q177" s="478">
        <v>337</v>
      </c>
    </row>
    <row r="178" spans="1:17" ht="14.4" customHeight="1" x14ac:dyDescent="0.3">
      <c r="A178" s="472" t="s">
        <v>1239</v>
      </c>
      <c r="B178" s="473" t="s">
        <v>1044</v>
      </c>
      <c r="C178" s="473" t="s">
        <v>1045</v>
      </c>
      <c r="D178" s="473" t="s">
        <v>1064</v>
      </c>
      <c r="E178" s="473" t="s">
        <v>1065</v>
      </c>
      <c r="F178" s="477"/>
      <c r="G178" s="477"/>
      <c r="H178" s="477"/>
      <c r="I178" s="477"/>
      <c r="J178" s="477">
        <v>1</v>
      </c>
      <c r="K178" s="477">
        <v>459</v>
      </c>
      <c r="L178" s="477">
        <v>1</v>
      </c>
      <c r="M178" s="477">
        <v>459</v>
      </c>
      <c r="N178" s="477"/>
      <c r="O178" s="477"/>
      <c r="P178" s="565"/>
      <c r="Q178" s="478"/>
    </row>
    <row r="179" spans="1:17" ht="14.4" customHeight="1" x14ac:dyDescent="0.3">
      <c r="A179" s="472" t="s">
        <v>1239</v>
      </c>
      <c r="B179" s="473" t="s">
        <v>1044</v>
      </c>
      <c r="C179" s="473" t="s">
        <v>1045</v>
      </c>
      <c r="D179" s="473" t="s">
        <v>1066</v>
      </c>
      <c r="E179" s="473" t="s">
        <v>1067</v>
      </c>
      <c r="F179" s="477">
        <v>521</v>
      </c>
      <c r="G179" s="477">
        <v>181829</v>
      </c>
      <c r="H179" s="477">
        <v>28.944444444444443</v>
      </c>
      <c r="I179" s="477">
        <v>349</v>
      </c>
      <c r="J179" s="477">
        <v>18</v>
      </c>
      <c r="K179" s="477">
        <v>6282</v>
      </c>
      <c r="L179" s="477">
        <v>1</v>
      </c>
      <c r="M179" s="477">
        <v>349</v>
      </c>
      <c r="N179" s="477">
        <v>55</v>
      </c>
      <c r="O179" s="477">
        <v>19250</v>
      </c>
      <c r="P179" s="565">
        <v>3.0643107290671763</v>
      </c>
      <c r="Q179" s="478">
        <v>350</v>
      </c>
    </row>
    <row r="180" spans="1:17" ht="14.4" customHeight="1" x14ac:dyDescent="0.3">
      <c r="A180" s="472" t="s">
        <v>1239</v>
      </c>
      <c r="B180" s="473" t="s">
        <v>1044</v>
      </c>
      <c r="C180" s="473" t="s">
        <v>1045</v>
      </c>
      <c r="D180" s="473" t="s">
        <v>1066</v>
      </c>
      <c r="E180" s="473" t="s">
        <v>1068</v>
      </c>
      <c r="F180" s="477">
        <v>2986</v>
      </c>
      <c r="G180" s="477">
        <v>1042114</v>
      </c>
      <c r="H180" s="477">
        <v>0.68049225159525983</v>
      </c>
      <c r="I180" s="477">
        <v>349</v>
      </c>
      <c r="J180" s="477">
        <v>4388</v>
      </c>
      <c r="K180" s="477">
        <v>1531412</v>
      </c>
      <c r="L180" s="477">
        <v>1</v>
      </c>
      <c r="M180" s="477">
        <v>349</v>
      </c>
      <c r="N180" s="477">
        <v>5061</v>
      </c>
      <c r="O180" s="477">
        <v>1771350</v>
      </c>
      <c r="P180" s="565">
        <v>1.1566776282280666</v>
      </c>
      <c r="Q180" s="478">
        <v>350</v>
      </c>
    </row>
    <row r="181" spans="1:17" ht="14.4" customHeight="1" x14ac:dyDescent="0.3">
      <c r="A181" s="472" t="s">
        <v>1239</v>
      </c>
      <c r="B181" s="473" t="s">
        <v>1044</v>
      </c>
      <c r="C181" s="473" t="s">
        <v>1045</v>
      </c>
      <c r="D181" s="473" t="s">
        <v>1076</v>
      </c>
      <c r="E181" s="473" t="s">
        <v>1077</v>
      </c>
      <c r="F181" s="477">
        <v>45</v>
      </c>
      <c r="G181" s="477">
        <v>5265</v>
      </c>
      <c r="H181" s="477">
        <v>22.5</v>
      </c>
      <c r="I181" s="477">
        <v>117</v>
      </c>
      <c r="J181" s="477">
        <v>2</v>
      </c>
      <c r="K181" s="477">
        <v>234</v>
      </c>
      <c r="L181" s="477">
        <v>1</v>
      </c>
      <c r="M181" s="477">
        <v>117</v>
      </c>
      <c r="N181" s="477">
        <v>8</v>
      </c>
      <c r="O181" s="477">
        <v>936</v>
      </c>
      <c r="P181" s="565">
        <v>4</v>
      </c>
      <c r="Q181" s="478">
        <v>117</v>
      </c>
    </row>
    <row r="182" spans="1:17" ht="14.4" customHeight="1" x14ac:dyDescent="0.3">
      <c r="A182" s="472" t="s">
        <v>1239</v>
      </c>
      <c r="B182" s="473" t="s">
        <v>1044</v>
      </c>
      <c r="C182" s="473" t="s">
        <v>1045</v>
      </c>
      <c r="D182" s="473" t="s">
        <v>1076</v>
      </c>
      <c r="E182" s="473" t="s">
        <v>1078</v>
      </c>
      <c r="F182" s="477">
        <v>471</v>
      </c>
      <c r="G182" s="477">
        <v>55107</v>
      </c>
      <c r="H182" s="477">
        <v>1.6526315789473685</v>
      </c>
      <c r="I182" s="477">
        <v>117</v>
      </c>
      <c r="J182" s="477">
        <v>285</v>
      </c>
      <c r="K182" s="477">
        <v>33345</v>
      </c>
      <c r="L182" s="477">
        <v>1</v>
      </c>
      <c r="M182" s="477">
        <v>117</v>
      </c>
      <c r="N182" s="477">
        <v>156</v>
      </c>
      <c r="O182" s="477">
        <v>18252</v>
      </c>
      <c r="P182" s="565">
        <v>0.54736842105263162</v>
      </c>
      <c r="Q182" s="478">
        <v>117</v>
      </c>
    </row>
    <row r="183" spans="1:17" ht="14.4" customHeight="1" x14ac:dyDescent="0.3">
      <c r="A183" s="472" t="s">
        <v>1239</v>
      </c>
      <c r="B183" s="473" t="s">
        <v>1044</v>
      </c>
      <c r="C183" s="473" t="s">
        <v>1045</v>
      </c>
      <c r="D183" s="473" t="s">
        <v>1081</v>
      </c>
      <c r="E183" s="473" t="s">
        <v>1082</v>
      </c>
      <c r="F183" s="477"/>
      <c r="G183" s="477"/>
      <c r="H183" s="477"/>
      <c r="I183" s="477"/>
      <c r="J183" s="477"/>
      <c r="K183" s="477"/>
      <c r="L183" s="477"/>
      <c r="M183" s="477"/>
      <c r="N183" s="477">
        <v>1</v>
      </c>
      <c r="O183" s="477">
        <v>49</v>
      </c>
      <c r="P183" s="565"/>
      <c r="Q183" s="478">
        <v>49</v>
      </c>
    </row>
    <row r="184" spans="1:17" ht="14.4" customHeight="1" x14ac:dyDescent="0.3">
      <c r="A184" s="472" t="s">
        <v>1239</v>
      </c>
      <c r="B184" s="473" t="s">
        <v>1044</v>
      </c>
      <c r="C184" s="473" t="s">
        <v>1045</v>
      </c>
      <c r="D184" s="473" t="s">
        <v>1083</v>
      </c>
      <c r="E184" s="473" t="s">
        <v>1084</v>
      </c>
      <c r="F184" s="477">
        <v>12</v>
      </c>
      <c r="G184" s="477">
        <v>4644</v>
      </c>
      <c r="H184" s="477">
        <v>1.3196930946291561</v>
      </c>
      <c r="I184" s="477">
        <v>387</v>
      </c>
      <c r="J184" s="477">
        <v>9</v>
      </c>
      <c r="K184" s="477">
        <v>3519</v>
      </c>
      <c r="L184" s="477">
        <v>1</v>
      </c>
      <c r="M184" s="477">
        <v>391</v>
      </c>
      <c r="N184" s="477">
        <v>6</v>
      </c>
      <c r="O184" s="477">
        <v>2352</v>
      </c>
      <c r="P184" s="565">
        <v>0.66837169650468886</v>
      </c>
      <c r="Q184" s="478">
        <v>392</v>
      </c>
    </row>
    <row r="185" spans="1:17" ht="14.4" customHeight="1" x14ac:dyDescent="0.3">
      <c r="A185" s="472" t="s">
        <v>1239</v>
      </c>
      <c r="B185" s="473" t="s">
        <v>1044</v>
      </c>
      <c r="C185" s="473" t="s">
        <v>1045</v>
      </c>
      <c r="D185" s="473" t="s">
        <v>1083</v>
      </c>
      <c r="E185" s="473" t="s">
        <v>1085</v>
      </c>
      <c r="F185" s="477">
        <v>7</v>
      </c>
      <c r="G185" s="477">
        <v>2709</v>
      </c>
      <c r="H185" s="477">
        <v>6.9283887468030692</v>
      </c>
      <c r="I185" s="477">
        <v>387</v>
      </c>
      <c r="J185" s="477">
        <v>1</v>
      </c>
      <c r="K185" s="477">
        <v>391</v>
      </c>
      <c r="L185" s="477">
        <v>1</v>
      </c>
      <c r="M185" s="477">
        <v>391</v>
      </c>
      <c r="N185" s="477">
        <v>3</v>
      </c>
      <c r="O185" s="477">
        <v>1176</v>
      </c>
      <c r="P185" s="565">
        <v>3.0076726342710995</v>
      </c>
      <c r="Q185" s="478">
        <v>392</v>
      </c>
    </row>
    <row r="186" spans="1:17" ht="14.4" customHeight="1" x14ac:dyDescent="0.3">
      <c r="A186" s="472" t="s">
        <v>1239</v>
      </c>
      <c r="B186" s="473" t="s">
        <v>1044</v>
      </c>
      <c r="C186" s="473" t="s">
        <v>1045</v>
      </c>
      <c r="D186" s="473" t="s">
        <v>1086</v>
      </c>
      <c r="E186" s="473" t="s">
        <v>1087</v>
      </c>
      <c r="F186" s="477">
        <v>377</v>
      </c>
      <c r="G186" s="477">
        <v>14326</v>
      </c>
      <c r="H186" s="477">
        <v>1.3416370106761566</v>
      </c>
      <c r="I186" s="477">
        <v>38</v>
      </c>
      <c r="J186" s="477">
        <v>281</v>
      </c>
      <c r="K186" s="477">
        <v>10678</v>
      </c>
      <c r="L186" s="477">
        <v>1</v>
      </c>
      <c r="M186" s="477">
        <v>38</v>
      </c>
      <c r="N186" s="477">
        <v>146</v>
      </c>
      <c r="O186" s="477">
        <v>5548</v>
      </c>
      <c r="P186" s="565">
        <v>0.5195729537366548</v>
      </c>
      <c r="Q186" s="478">
        <v>38</v>
      </c>
    </row>
    <row r="187" spans="1:17" ht="14.4" customHeight="1" x14ac:dyDescent="0.3">
      <c r="A187" s="472" t="s">
        <v>1239</v>
      </c>
      <c r="B187" s="473" t="s">
        <v>1044</v>
      </c>
      <c r="C187" s="473" t="s">
        <v>1045</v>
      </c>
      <c r="D187" s="473" t="s">
        <v>1086</v>
      </c>
      <c r="E187" s="473" t="s">
        <v>1088</v>
      </c>
      <c r="F187" s="477">
        <v>34</v>
      </c>
      <c r="G187" s="477">
        <v>1292</v>
      </c>
      <c r="H187" s="477">
        <v>34</v>
      </c>
      <c r="I187" s="477">
        <v>38</v>
      </c>
      <c r="J187" s="477">
        <v>1</v>
      </c>
      <c r="K187" s="477">
        <v>38</v>
      </c>
      <c r="L187" s="477">
        <v>1</v>
      </c>
      <c r="M187" s="477">
        <v>38</v>
      </c>
      <c r="N187" s="477">
        <v>10</v>
      </c>
      <c r="O187" s="477">
        <v>380</v>
      </c>
      <c r="P187" s="565">
        <v>10</v>
      </c>
      <c r="Q187" s="478">
        <v>38</v>
      </c>
    </row>
    <row r="188" spans="1:17" ht="14.4" customHeight="1" x14ac:dyDescent="0.3">
      <c r="A188" s="472" t="s">
        <v>1239</v>
      </c>
      <c r="B188" s="473" t="s">
        <v>1044</v>
      </c>
      <c r="C188" s="473" t="s">
        <v>1045</v>
      </c>
      <c r="D188" s="473" t="s">
        <v>1241</v>
      </c>
      <c r="E188" s="473" t="s">
        <v>1242</v>
      </c>
      <c r="F188" s="477">
        <v>1</v>
      </c>
      <c r="G188" s="477">
        <v>744</v>
      </c>
      <c r="H188" s="477"/>
      <c r="I188" s="477">
        <v>744</v>
      </c>
      <c r="J188" s="477"/>
      <c r="K188" s="477"/>
      <c r="L188" s="477"/>
      <c r="M188" s="477"/>
      <c r="N188" s="477"/>
      <c r="O188" s="477"/>
      <c r="P188" s="565"/>
      <c r="Q188" s="478"/>
    </row>
    <row r="189" spans="1:17" ht="14.4" customHeight="1" x14ac:dyDescent="0.3">
      <c r="A189" s="472" t="s">
        <v>1239</v>
      </c>
      <c r="B189" s="473" t="s">
        <v>1044</v>
      </c>
      <c r="C189" s="473" t="s">
        <v>1045</v>
      </c>
      <c r="D189" s="473" t="s">
        <v>1091</v>
      </c>
      <c r="E189" s="473" t="s">
        <v>1092</v>
      </c>
      <c r="F189" s="477">
        <v>15</v>
      </c>
      <c r="G189" s="477">
        <v>10560</v>
      </c>
      <c r="H189" s="477">
        <v>1.8723404255319149</v>
      </c>
      <c r="I189" s="477">
        <v>704</v>
      </c>
      <c r="J189" s="477">
        <v>8</v>
      </c>
      <c r="K189" s="477">
        <v>5640</v>
      </c>
      <c r="L189" s="477">
        <v>1</v>
      </c>
      <c r="M189" s="477">
        <v>705</v>
      </c>
      <c r="N189" s="477">
        <v>6</v>
      </c>
      <c r="O189" s="477">
        <v>4241</v>
      </c>
      <c r="P189" s="565">
        <v>0.75195035460992909</v>
      </c>
      <c r="Q189" s="478">
        <v>706.83333333333337</v>
      </c>
    </row>
    <row r="190" spans="1:17" ht="14.4" customHeight="1" x14ac:dyDescent="0.3">
      <c r="A190" s="472" t="s">
        <v>1239</v>
      </c>
      <c r="B190" s="473" t="s">
        <v>1044</v>
      </c>
      <c r="C190" s="473" t="s">
        <v>1045</v>
      </c>
      <c r="D190" s="473" t="s">
        <v>1091</v>
      </c>
      <c r="E190" s="473" t="s">
        <v>1093</v>
      </c>
      <c r="F190" s="477">
        <v>7</v>
      </c>
      <c r="G190" s="477">
        <v>4928</v>
      </c>
      <c r="H190" s="477">
        <v>3.495035460992908</v>
      </c>
      <c r="I190" s="477">
        <v>704</v>
      </c>
      <c r="J190" s="477">
        <v>2</v>
      </c>
      <c r="K190" s="477">
        <v>1410</v>
      </c>
      <c r="L190" s="477">
        <v>1</v>
      </c>
      <c r="M190" s="477">
        <v>705</v>
      </c>
      <c r="N190" s="477">
        <v>3</v>
      </c>
      <c r="O190" s="477">
        <v>2120</v>
      </c>
      <c r="P190" s="565">
        <v>1.5035460992907801</v>
      </c>
      <c r="Q190" s="478">
        <v>706.66666666666663</v>
      </c>
    </row>
    <row r="191" spans="1:17" ht="14.4" customHeight="1" x14ac:dyDescent="0.3">
      <c r="A191" s="472" t="s">
        <v>1239</v>
      </c>
      <c r="B191" s="473" t="s">
        <v>1044</v>
      </c>
      <c r="C191" s="473" t="s">
        <v>1045</v>
      </c>
      <c r="D191" s="473" t="s">
        <v>1094</v>
      </c>
      <c r="E191" s="473" t="s">
        <v>1095</v>
      </c>
      <c r="F191" s="477">
        <v>2</v>
      </c>
      <c r="G191" s="477">
        <v>294</v>
      </c>
      <c r="H191" s="477">
        <v>2</v>
      </c>
      <c r="I191" s="477">
        <v>147</v>
      </c>
      <c r="J191" s="477">
        <v>1</v>
      </c>
      <c r="K191" s="477">
        <v>147</v>
      </c>
      <c r="L191" s="477">
        <v>1</v>
      </c>
      <c r="M191" s="477">
        <v>147</v>
      </c>
      <c r="N191" s="477">
        <v>1</v>
      </c>
      <c r="O191" s="477">
        <v>148</v>
      </c>
      <c r="P191" s="565">
        <v>1.0068027210884354</v>
      </c>
      <c r="Q191" s="478">
        <v>148</v>
      </c>
    </row>
    <row r="192" spans="1:17" ht="14.4" customHeight="1" x14ac:dyDescent="0.3">
      <c r="A192" s="472" t="s">
        <v>1239</v>
      </c>
      <c r="B192" s="473" t="s">
        <v>1044</v>
      </c>
      <c r="C192" s="473" t="s">
        <v>1045</v>
      </c>
      <c r="D192" s="473" t="s">
        <v>1096</v>
      </c>
      <c r="E192" s="473" t="s">
        <v>1097</v>
      </c>
      <c r="F192" s="477">
        <v>2239</v>
      </c>
      <c r="G192" s="477">
        <v>680656</v>
      </c>
      <c r="H192" s="477">
        <v>0.77060048908613354</v>
      </c>
      <c r="I192" s="477">
        <v>304</v>
      </c>
      <c r="J192" s="477">
        <v>2896</v>
      </c>
      <c r="K192" s="477">
        <v>883280</v>
      </c>
      <c r="L192" s="477">
        <v>1</v>
      </c>
      <c r="M192" s="477">
        <v>305</v>
      </c>
      <c r="N192" s="477">
        <v>2478</v>
      </c>
      <c r="O192" s="477">
        <v>755790</v>
      </c>
      <c r="P192" s="565">
        <v>0.85566298342541436</v>
      </c>
      <c r="Q192" s="478">
        <v>305</v>
      </c>
    </row>
    <row r="193" spans="1:17" ht="14.4" customHeight="1" x14ac:dyDescent="0.3">
      <c r="A193" s="472" t="s">
        <v>1239</v>
      </c>
      <c r="B193" s="473" t="s">
        <v>1044</v>
      </c>
      <c r="C193" s="473" t="s">
        <v>1045</v>
      </c>
      <c r="D193" s="473" t="s">
        <v>1098</v>
      </c>
      <c r="E193" s="473" t="s">
        <v>1099</v>
      </c>
      <c r="F193" s="477">
        <v>1</v>
      </c>
      <c r="G193" s="477">
        <v>3707</v>
      </c>
      <c r="H193" s="477"/>
      <c r="I193" s="477">
        <v>3707</v>
      </c>
      <c r="J193" s="477"/>
      <c r="K193" s="477"/>
      <c r="L193" s="477"/>
      <c r="M193" s="477"/>
      <c r="N193" s="477">
        <v>1</v>
      </c>
      <c r="O193" s="477">
        <v>3722</v>
      </c>
      <c r="P193" s="565"/>
      <c r="Q193" s="478">
        <v>3722</v>
      </c>
    </row>
    <row r="194" spans="1:17" ht="14.4" customHeight="1" x14ac:dyDescent="0.3">
      <c r="A194" s="472" t="s">
        <v>1239</v>
      </c>
      <c r="B194" s="473" t="s">
        <v>1044</v>
      </c>
      <c r="C194" s="473" t="s">
        <v>1045</v>
      </c>
      <c r="D194" s="473" t="s">
        <v>1098</v>
      </c>
      <c r="E194" s="473" t="s">
        <v>1100</v>
      </c>
      <c r="F194" s="477">
        <v>1</v>
      </c>
      <c r="G194" s="477">
        <v>3707</v>
      </c>
      <c r="H194" s="477">
        <v>0.99865301724137934</v>
      </c>
      <c r="I194" s="477">
        <v>3707</v>
      </c>
      <c r="J194" s="477">
        <v>1</v>
      </c>
      <c r="K194" s="477">
        <v>3712</v>
      </c>
      <c r="L194" s="477">
        <v>1</v>
      </c>
      <c r="M194" s="477">
        <v>3712</v>
      </c>
      <c r="N194" s="477">
        <v>2</v>
      </c>
      <c r="O194" s="477">
        <v>7444</v>
      </c>
      <c r="P194" s="565">
        <v>2.0053879310344827</v>
      </c>
      <c r="Q194" s="478">
        <v>3722</v>
      </c>
    </row>
    <row r="195" spans="1:17" ht="14.4" customHeight="1" x14ac:dyDescent="0.3">
      <c r="A195" s="472" t="s">
        <v>1239</v>
      </c>
      <c r="B195" s="473" t="s">
        <v>1044</v>
      </c>
      <c r="C195" s="473" t="s">
        <v>1045</v>
      </c>
      <c r="D195" s="473" t="s">
        <v>1101</v>
      </c>
      <c r="E195" s="473" t="s">
        <v>1102</v>
      </c>
      <c r="F195" s="477">
        <v>2304</v>
      </c>
      <c r="G195" s="477">
        <v>1138176</v>
      </c>
      <c r="H195" s="477">
        <v>1.0867924528301887</v>
      </c>
      <c r="I195" s="477">
        <v>494</v>
      </c>
      <c r="J195" s="477">
        <v>2120</v>
      </c>
      <c r="K195" s="477">
        <v>1047280</v>
      </c>
      <c r="L195" s="477">
        <v>1</v>
      </c>
      <c r="M195" s="477">
        <v>494</v>
      </c>
      <c r="N195" s="477">
        <v>2453</v>
      </c>
      <c r="O195" s="477">
        <v>1214235</v>
      </c>
      <c r="P195" s="565">
        <v>1.159417729737988</v>
      </c>
      <c r="Q195" s="478">
        <v>495</v>
      </c>
    </row>
    <row r="196" spans="1:17" ht="14.4" customHeight="1" x14ac:dyDescent="0.3">
      <c r="A196" s="472" t="s">
        <v>1239</v>
      </c>
      <c r="B196" s="473" t="s">
        <v>1044</v>
      </c>
      <c r="C196" s="473" t="s">
        <v>1045</v>
      </c>
      <c r="D196" s="473" t="s">
        <v>1105</v>
      </c>
      <c r="E196" s="473" t="s">
        <v>1106</v>
      </c>
      <c r="F196" s="477">
        <v>3531</v>
      </c>
      <c r="G196" s="477">
        <v>1306470</v>
      </c>
      <c r="H196" s="477">
        <v>0.85104844540853219</v>
      </c>
      <c r="I196" s="477">
        <v>370</v>
      </c>
      <c r="J196" s="477">
        <v>4149</v>
      </c>
      <c r="K196" s="477">
        <v>1535130</v>
      </c>
      <c r="L196" s="477">
        <v>1</v>
      </c>
      <c r="M196" s="477">
        <v>370</v>
      </c>
      <c r="N196" s="477">
        <v>4241</v>
      </c>
      <c r="O196" s="477">
        <v>1573411</v>
      </c>
      <c r="P196" s="565">
        <v>1.0249366503162598</v>
      </c>
      <c r="Q196" s="478">
        <v>371</v>
      </c>
    </row>
    <row r="197" spans="1:17" ht="14.4" customHeight="1" x14ac:dyDescent="0.3">
      <c r="A197" s="472" t="s">
        <v>1239</v>
      </c>
      <c r="B197" s="473" t="s">
        <v>1044</v>
      </c>
      <c r="C197" s="473" t="s">
        <v>1045</v>
      </c>
      <c r="D197" s="473" t="s">
        <v>1107</v>
      </c>
      <c r="E197" s="473" t="s">
        <v>1108</v>
      </c>
      <c r="F197" s="477"/>
      <c r="G197" s="477"/>
      <c r="H197" s="477"/>
      <c r="I197" s="477"/>
      <c r="J197" s="477">
        <v>5</v>
      </c>
      <c r="K197" s="477">
        <v>15540</v>
      </c>
      <c r="L197" s="477">
        <v>1</v>
      </c>
      <c r="M197" s="477">
        <v>3108</v>
      </c>
      <c r="N197" s="477">
        <v>4</v>
      </c>
      <c r="O197" s="477">
        <v>12452</v>
      </c>
      <c r="P197" s="565">
        <v>0.80128700128700125</v>
      </c>
      <c r="Q197" s="478">
        <v>3113</v>
      </c>
    </row>
    <row r="198" spans="1:17" ht="14.4" customHeight="1" x14ac:dyDescent="0.3">
      <c r="A198" s="472" t="s">
        <v>1239</v>
      </c>
      <c r="B198" s="473" t="s">
        <v>1044</v>
      </c>
      <c r="C198" s="473" t="s">
        <v>1045</v>
      </c>
      <c r="D198" s="473" t="s">
        <v>1109</v>
      </c>
      <c r="E198" s="473" t="s">
        <v>1110</v>
      </c>
      <c r="F198" s="477"/>
      <c r="G198" s="477"/>
      <c r="H198" s="477"/>
      <c r="I198" s="477"/>
      <c r="J198" s="477"/>
      <c r="K198" s="477"/>
      <c r="L198" s="477"/>
      <c r="M198" s="477"/>
      <c r="N198" s="477">
        <v>1</v>
      </c>
      <c r="O198" s="477">
        <v>12</v>
      </c>
      <c r="P198" s="565"/>
      <c r="Q198" s="478">
        <v>12</v>
      </c>
    </row>
    <row r="199" spans="1:17" ht="14.4" customHeight="1" x14ac:dyDescent="0.3">
      <c r="A199" s="472" t="s">
        <v>1239</v>
      </c>
      <c r="B199" s="473" t="s">
        <v>1044</v>
      </c>
      <c r="C199" s="473" t="s">
        <v>1045</v>
      </c>
      <c r="D199" s="473" t="s">
        <v>1109</v>
      </c>
      <c r="E199" s="473" t="s">
        <v>1111</v>
      </c>
      <c r="F199" s="477"/>
      <c r="G199" s="477"/>
      <c r="H199" s="477"/>
      <c r="I199" s="477"/>
      <c r="J199" s="477"/>
      <c r="K199" s="477"/>
      <c r="L199" s="477"/>
      <c r="M199" s="477"/>
      <c r="N199" s="477">
        <v>6</v>
      </c>
      <c r="O199" s="477">
        <v>72</v>
      </c>
      <c r="P199" s="565"/>
      <c r="Q199" s="478">
        <v>12</v>
      </c>
    </row>
    <row r="200" spans="1:17" ht="14.4" customHeight="1" x14ac:dyDescent="0.3">
      <c r="A200" s="472" t="s">
        <v>1239</v>
      </c>
      <c r="B200" s="473" t="s">
        <v>1044</v>
      </c>
      <c r="C200" s="473" t="s">
        <v>1045</v>
      </c>
      <c r="D200" s="473" t="s">
        <v>1112</v>
      </c>
      <c r="E200" s="473" t="s">
        <v>1113</v>
      </c>
      <c r="F200" s="477">
        <v>9</v>
      </c>
      <c r="G200" s="477">
        <v>115137</v>
      </c>
      <c r="H200" s="477">
        <v>2.2498241363138973</v>
      </c>
      <c r="I200" s="477">
        <v>12793</v>
      </c>
      <c r="J200" s="477">
        <v>4</v>
      </c>
      <c r="K200" s="477">
        <v>51176</v>
      </c>
      <c r="L200" s="477">
        <v>1</v>
      </c>
      <c r="M200" s="477">
        <v>12794</v>
      </c>
      <c r="N200" s="477">
        <v>3</v>
      </c>
      <c r="O200" s="477">
        <v>38388</v>
      </c>
      <c r="P200" s="565">
        <v>0.75011724245740186</v>
      </c>
      <c r="Q200" s="478">
        <v>12796</v>
      </c>
    </row>
    <row r="201" spans="1:17" ht="14.4" customHeight="1" x14ac:dyDescent="0.3">
      <c r="A201" s="472" t="s">
        <v>1239</v>
      </c>
      <c r="B201" s="473" t="s">
        <v>1044</v>
      </c>
      <c r="C201" s="473" t="s">
        <v>1045</v>
      </c>
      <c r="D201" s="473" t="s">
        <v>1114</v>
      </c>
      <c r="E201" s="473" t="s">
        <v>1115</v>
      </c>
      <c r="F201" s="477">
        <v>35</v>
      </c>
      <c r="G201" s="477">
        <v>3885</v>
      </c>
      <c r="H201" s="477">
        <v>0.53846153846153844</v>
      </c>
      <c r="I201" s="477">
        <v>111</v>
      </c>
      <c r="J201" s="477">
        <v>65</v>
      </c>
      <c r="K201" s="477">
        <v>7215</v>
      </c>
      <c r="L201" s="477">
        <v>1</v>
      </c>
      <c r="M201" s="477">
        <v>111</v>
      </c>
      <c r="N201" s="477">
        <v>97</v>
      </c>
      <c r="O201" s="477">
        <v>10864</v>
      </c>
      <c r="P201" s="565">
        <v>1.5057519057519058</v>
      </c>
      <c r="Q201" s="478">
        <v>112</v>
      </c>
    </row>
    <row r="202" spans="1:17" ht="14.4" customHeight="1" x14ac:dyDescent="0.3">
      <c r="A202" s="472" t="s">
        <v>1239</v>
      </c>
      <c r="B202" s="473" t="s">
        <v>1044</v>
      </c>
      <c r="C202" s="473" t="s">
        <v>1045</v>
      </c>
      <c r="D202" s="473" t="s">
        <v>1116</v>
      </c>
      <c r="E202" s="473" t="s">
        <v>1117</v>
      </c>
      <c r="F202" s="477">
        <v>122</v>
      </c>
      <c r="G202" s="477">
        <v>15250</v>
      </c>
      <c r="H202" s="477">
        <v>1.6944444444444444</v>
      </c>
      <c r="I202" s="477">
        <v>125</v>
      </c>
      <c r="J202" s="477">
        <v>72</v>
      </c>
      <c r="K202" s="477">
        <v>9000</v>
      </c>
      <c r="L202" s="477">
        <v>1</v>
      </c>
      <c r="M202" s="477">
        <v>125</v>
      </c>
      <c r="N202" s="477">
        <v>55</v>
      </c>
      <c r="O202" s="477">
        <v>6917</v>
      </c>
      <c r="P202" s="565">
        <v>0.76855555555555555</v>
      </c>
      <c r="Q202" s="478">
        <v>125.76363636363637</v>
      </c>
    </row>
    <row r="203" spans="1:17" ht="14.4" customHeight="1" x14ac:dyDescent="0.3">
      <c r="A203" s="472" t="s">
        <v>1239</v>
      </c>
      <c r="B203" s="473" t="s">
        <v>1044</v>
      </c>
      <c r="C203" s="473" t="s">
        <v>1045</v>
      </c>
      <c r="D203" s="473" t="s">
        <v>1116</v>
      </c>
      <c r="E203" s="473" t="s">
        <v>1118</v>
      </c>
      <c r="F203" s="477">
        <v>19</v>
      </c>
      <c r="G203" s="477">
        <v>2375</v>
      </c>
      <c r="H203" s="477">
        <v>4.75</v>
      </c>
      <c r="I203" s="477">
        <v>125</v>
      </c>
      <c r="J203" s="477">
        <v>4</v>
      </c>
      <c r="K203" s="477">
        <v>500</v>
      </c>
      <c r="L203" s="477">
        <v>1</v>
      </c>
      <c r="M203" s="477">
        <v>125</v>
      </c>
      <c r="N203" s="477">
        <v>7</v>
      </c>
      <c r="O203" s="477">
        <v>878</v>
      </c>
      <c r="P203" s="565">
        <v>1.756</v>
      </c>
      <c r="Q203" s="478">
        <v>125.42857142857143</v>
      </c>
    </row>
    <row r="204" spans="1:17" ht="14.4" customHeight="1" x14ac:dyDescent="0.3">
      <c r="A204" s="472" t="s">
        <v>1239</v>
      </c>
      <c r="B204" s="473" t="s">
        <v>1044</v>
      </c>
      <c r="C204" s="473" t="s">
        <v>1045</v>
      </c>
      <c r="D204" s="473" t="s">
        <v>1119</v>
      </c>
      <c r="E204" s="473" t="s">
        <v>1120</v>
      </c>
      <c r="F204" s="477">
        <v>1171</v>
      </c>
      <c r="G204" s="477">
        <v>579645</v>
      </c>
      <c r="H204" s="477">
        <v>2.1252268602540836</v>
      </c>
      <c r="I204" s="477">
        <v>495</v>
      </c>
      <c r="J204" s="477">
        <v>551</v>
      </c>
      <c r="K204" s="477">
        <v>272745</v>
      </c>
      <c r="L204" s="477">
        <v>1</v>
      </c>
      <c r="M204" s="477">
        <v>495</v>
      </c>
      <c r="N204" s="477">
        <v>198</v>
      </c>
      <c r="O204" s="477">
        <v>98208</v>
      </c>
      <c r="P204" s="565">
        <v>0.3600725952813067</v>
      </c>
      <c r="Q204" s="478">
        <v>496</v>
      </c>
    </row>
    <row r="205" spans="1:17" ht="14.4" customHeight="1" x14ac:dyDescent="0.3">
      <c r="A205" s="472" t="s">
        <v>1239</v>
      </c>
      <c r="B205" s="473" t="s">
        <v>1044</v>
      </c>
      <c r="C205" s="473" t="s">
        <v>1045</v>
      </c>
      <c r="D205" s="473" t="s">
        <v>1121</v>
      </c>
      <c r="E205" s="473"/>
      <c r="F205" s="477">
        <v>10</v>
      </c>
      <c r="G205" s="477">
        <v>12830</v>
      </c>
      <c r="H205" s="477">
        <v>0.52549662092975624</v>
      </c>
      <c r="I205" s="477">
        <v>1283</v>
      </c>
      <c r="J205" s="477">
        <v>19</v>
      </c>
      <c r="K205" s="477">
        <v>24415</v>
      </c>
      <c r="L205" s="477">
        <v>1</v>
      </c>
      <c r="M205" s="477">
        <v>1285</v>
      </c>
      <c r="N205" s="477"/>
      <c r="O205" s="477"/>
      <c r="P205" s="565"/>
      <c r="Q205" s="478"/>
    </row>
    <row r="206" spans="1:17" ht="14.4" customHeight="1" x14ac:dyDescent="0.3">
      <c r="A206" s="472" t="s">
        <v>1239</v>
      </c>
      <c r="B206" s="473" t="s">
        <v>1044</v>
      </c>
      <c r="C206" s="473" t="s">
        <v>1045</v>
      </c>
      <c r="D206" s="473" t="s">
        <v>1121</v>
      </c>
      <c r="E206" s="473" t="s">
        <v>1122</v>
      </c>
      <c r="F206" s="477">
        <v>5</v>
      </c>
      <c r="G206" s="477">
        <v>6415</v>
      </c>
      <c r="H206" s="477">
        <v>0.83203631647211418</v>
      </c>
      <c r="I206" s="477">
        <v>1283</v>
      </c>
      <c r="J206" s="477">
        <v>6</v>
      </c>
      <c r="K206" s="477">
        <v>7710</v>
      </c>
      <c r="L206" s="477">
        <v>1</v>
      </c>
      <c r="M206" s="477">
        <v>1285</v>
      </c>
      <c r="N206" s="477"/>
      <c r="O206" s="477"/>
      <c r="P206" s="565"/>
      <c r="Q206" s="478"/>
    </row>
    <row r="207" spans="1:17" ht="14.4" customHeight="1" x14ac:dyDescent="0.3">
      <c r="A207" s="472" t="s">
        <v>1239</v>
      </c>
      <c r="B207" s="473" t="s">
        <v>1044</v>
      </c>
      <c r="C207" s="473" t="s">
        <v>1045</v>
      </c>
      <c r="D207" s="473" t="s">
        <v>1123</v>
      </c>
      <c r="E207" s="473" t="s">
        <v>1124</v>
      </c>
      <c r="F207" s="477">
        <v>103</v>
      </c>
      <c r="G207" s="477">
        <v>46968</v>
      </c>
      <c r="H207" s="477">
        <v>0.83064516129032262</v>
      </c>
      <c r="I207" s="477">
        <v>456</v>
      </c>
      <c r="J207" s="477">
        <v>124</v>
      </c>
      <c r="K207" s="477">
        <v>56544</v>
      </c>
      <c r="L207" s="477">
        <v>1</v>
      </c>
      <c r="M207" s="477">
        <v>456</v>
      </c>
      <c r="N207" s="477">
        <v>119</v>
      </c>
      <c r="O207" s="477">
        <v>54502</v>
      </c>
      <c r="P207" s="565">
        <v>0.96388653084323717</v>
      </c>
      <c r="Q207" s="478">
        <v>458</v>
      </c>
    </row>
    <row r="208" spans="1:17" ht="14.4" customHeight="1" x14ac:dyDescent="0.3">
      <c r="A208" s="472" t="s">
        <v>1239</v>
      </c>
      <c r="B208" s="473" t="s">
        <v>1044</v>
      </c>
      <c r="C208" s="473" t="s">
        <v>1045</v>
      </c>
      <c r="D208" s="473" t="s">
        <v>1125</v>
      </c>
      <c r="E208" s="473" t="s">
        <v>1126</v>
      </c>
      <c r="F208" s="477">
        <v>288</v>
      </c>
      <c r="G208" s="477">
        <v>16704</v>
      </c>
      <c r="H208" s="477">
        <v>1.03971119133574</v>
      </c>
      <c r="I208" s="477">
        <v>58</v>
      </c>
      <c r="J208" s="477">
        <v>277</v>
      </c>
      <c r="K208" s="477">
        <v>16066</v>
      </c>
      <c r="L208" s="477">
        <v>1</v>
      </c>
      <c r="M208" s="477">
        <v>58</v>
      </c>
      <c r="N208" s="477">
        <v>255</v>
      </c>
      <c r="O208" s="477">
        <v>14790</v>
      </c>
      <c r="P208" s="565">
        <v>0.92057761732851984</v>
      </c>
      <c r="Q208" s="478">
        <v>58</v>
      </c>
    </row>
    <row r="209" spans="1:17" ht="14.4" customHeight="1" x14ac:dyDescent="0.3">
      <c r="A209" s="472" t="s">
        <v>1239</v>
      </c>
      <c r="B209" s="473" t="s">
        <v>1044</v>
      </c>
      <c r="C209" s="473" t="s">
        <v>1045</v>
      </c>
      <c r="D209" s="473" t="s">
        <v>1127</v>
      </c>
      <c r="E209" s="473" t="s">
        <v>1128</v>
      </c>
      <c r="F209" s="477">
        <v>188</v>
      </c>
      <c r="G209" s="477">
        <v>408524</v>
      </c>
      <c r="H209" s="477">
        <v>0.70149253731343286</v>
      </c>
      <c r="I209" s="477">
        <v>2173</v>
      </c>
      <c r="J209" s="477">
        <v>268</v>
      </c>
      <c r="K209" s="477">
        <v>582364</v>
      </c>
      <c r="L209" s="477">
        <v>1</v>
      </c>
      <c r="M209" s="477">
        <v>2173</v>
      </c>
      <c r="N209" s="477">
        <v>217</v>
      </c>
      <c r="O209" s="477">
        <v>471758</v>
      </c>
      <c r="P209" s="565">
        <v>0.81007411172393895</v>
      </c>
      <c r="Q209" s="478">
        <v>2174</v>
      </c>
    </row>
    <row r="210" spans="1:17" ht="14.4" customHeight="1" x14ac:dyDescent="0.3">
      <c r="A210" s="472" t="s">
        <v>1239</v>
      </c>
      <c r="B210" s="473" t="s">
        <v>1044</v>
      </c>
      <c r="C210" s="473" t="s">
        <v>1045</v>
      </c>
      <c r="D210" s="473" t="s">
        <v>1129</v>
      </c>
      <c r="E210" s="473" t="s">
        <v>1131</v>
      </c>
      <c r="F210" s="477"/>
      <c r="G210" s="477"/>
      <c r="H210" s="477"/>
      <c r="I210" s="477"/>
      <c r="J210" s="477">
        <v>8</v>
      </c>
      <c r="K210" s="477">
        <v>78096</v>
      </c>
      <c r="L210" s="477">
        <v>1</v>
      </c>
      <c r="M210" s="477">
        <v>9762</v>
      </c>
      <c r="N210" s="477">
        <v>1</v>
      </c>
      <c r="O210" s="477">
        <v>10467</v>
      </c>
      <c r="P210" s="565">
        <v>0.13402735095267362</v>
      </c>
      <c r="Q210" s="478">
        <v>10467</v>
      </c>
    </row>
    <row r="211" spans="1:17" ht="14.4" customHeight="1" x14ac:dyDescent="0.3">
      <c r="A211" s="472" t="s">
        <v>1239</v>
      </c>
      <c r="B211" s="473" t="s">
        <v>1044</v>
      </c>
      <c r="C211" s="473" t="s">
        <v>1045</v>
      </c>
      <c r="D211" s="473" t="s">
        <v>1134</v>
      </c>
      <c r="E211" s="473" t="s">
        <v>1135</v>
      </c>
      <c r="F211" s="477">
        <v>15185</v>
      </c>
      <c r="G211" s="477">
        <v>2657375</v>
      </c>
      <c r="H211" s="477">
        <v>0.70360788437993804</v>
      </c>
      <c r="I211" s="477">
        <v>175</v>
      </c>
      <c r="J211" s="477">
        <v>21459</v>
      </c>
      <c r="K211" s="477">
        <v>3776784</v>
      </c>
      <c r="L211" s="477">
        <v>1</v>
      </c>
      <c r="M211" s="477">
        <v>176</v>
      </c>
      <c r="N211" s="477">
        <v>23549</v>
      </c>
      <c r="O211" s="477">
        <v>4144624</v>
      </c>
      <c r="P211" s="565">
        <v>1.0973950323873434</v>
      </c>
      <c r="Q211" s="478">
        <v>176</v>
      </c>
    </row>
    <row r="212" spans="1:17" ht="14.4" customHeight="1" x14ac:dyDescent="0.3">
      <c r="A212" s="472" t="s">
        <v>1239</v>
      </c>
      <c r="B212" s="473" t="s">
        <v>1044</v>
      </c>
      <c r="C212" s="473" t="s">
        <v>1045</v>
      </c>
      <c r="D212" s="473" t="s">
        <v>1136</v>
      </c>
      <c r="E212" s="473" t="s">
        <v>1137</v>
      </c>
      <c r="F212" s="477">
        <v>50</v>
      </c>
      <c r="G212" s="477">
        <v>4250</v>
      </c>
      <c r="H212" s="477">
        <v>2.1739130434782608</v>
      </c>
      <c r="I212" s="477">
        <v>85</v>
      </c>
      <c r="J212" s="477">
        <v>23</v>
      </c>
      <c r="K212" s="477">
        <v>1955</v>
      </c>
      <c r="L212" s="477">
        <v>1</v>
      </c>
      <c r="M212" s="477">
        <v>85</v>
      </c>
      <c r="N212" s="477">
        <v>22</v>
      </c>
      <c r="O212" s="477">
        <v>1892</v>
      </c>
      <c r="P212" s="565">
        <v>0.9677749360613811</v>
      </c>
      <c r="Q212" s="478">
        <v>86</v>
      </c>
    </row>
    <row r="213" spans="1:17" ht="14.4" customHeight="1" x14ac:dyDescent="0.3">
      <c r="A213" s="472" t="s">
        <v>1239</v>
      </c>
      <c r="B213" s="473" t="s">
        <v>1044</v>
      </c>
      <c r="C213" s="473" t="s">
        <v>1045</v>
      </c>
      <c r="D213" s="473" t="s">
        <v>1138</v>
      </c>
      <c r="E213" s="473" t="s">
        <v>1139</v>
      </c>
      <c r="F213" s="477">
        <v>157</v>
      </c>
      <c r="G213" s="477">
        <v>27946</v>
      </c>
      <c r="H213" s="477">
        <v>1.6881720430107527</v>
      </c>
      <c r="I213" s="477">
        <v>178</v>
      </c>
      <c r="J213" s="477">
        <v>93</v>
      </c>
      <c r="K213" s="477">
        <v>16554</v>
      </c>
      <c r="L213" s="477">
        <v>1</v>
      </c>
      <c r="M213" s="477">
        <v>178</v>
      </c>
      <c r="N213" s="477">
        <v>3</v>
      </c>
      <c r="O213" s="477">
        <v>537</v>
      </c>
      <c r="P213" s="565">
        <v>3.2439289597680318E-2</v>
      </c>
      <c r="Q213" s="478">
        <v>179</v>
      </c>
    </row>
    <row r="214" spans="1:17" ht="14.4" customHeight="1" x14ac:dyDescent="0.3">
      <c r="A214" s="472" t="s">
        <v>1239</v>
      </c>
      <c r="B214" s="473" t="s">
        <v>1044</v>
      </c>
      <c r="C214" s="473" t="s">
        <v>1045</v>
      </c>
      <c r="D214" s="473" t="s">
        <v>1138</v>
      </c>
      <c r="E214" s="473" t="s">
        <v>1140</v>
      </c>
      <c r="F214" s="477">
        <v>14</v>
      </c>
      <c r="G214" s="477">
        <v>2492</v>
      </c>
      <c r="H214" s="477">
        <v>14</v>
      </c>
      <c r="I214" s="477">
        <v>178</v>
      </c>
      <c r="J214" s="477">
        <v>1</v>
      </c>
      <c r="K214" s="477">
        <v>178</v>
      </c>
      <c r="L214" s="477">
        <v>1</v>
      </c>
      <c r="M214" s="477">
        <v>178</v>
      </c>
      <c r="N214" s="477">
        <v>1</v>
      </c>
      <c r="O214" s="477">
        <v>179</v>
      </c>
      <c r="P214" s="565">
        <v>1.0056179775280898</v>
      </c>
      <c r="Q214" s="478">
        <v>179</v>
      </c>
    </row>
    <row r="215" spans="1:17" ht="14.4" customHeight="1" x14ac:dyDescent="0.3">
      <c r="A215" s="472" t="s">
        <v>1239</v>
      </c>
      <c r="B215" s="473" t="s">
        <v>1044</v>
      </c>
      <c r="C215" s="473" t="s">
        <v>1045</v>
      </c>
      <c r="D215" s="473" t="s">
        <v>1141</v>
      </c>
      <c r="E215" s="473" t="s">
        <v>1142</v>
      </c>
      <c r="F215" s="477">
        <v>33</v>
      </c>
      <c r="G215" s="477">
        <v>5577</v>
      </c>
      <c r="H215" s="477">
        <v>0.93731092436974794</v>
      </c>
      <c r="I215" s="477">
        <v>169</v>
      </c>
      <c r="J215" s="477">
        <v>35</v>
      </c>
      <c r="K215" s="477">
        <v>5950</v>
      </c>
      <c r="L215" s="477">
        <v>1</v>
      </c>
      <c r="M215" s="477">
        <v>170</v>
      </c>
      <c r="N215" s="477">
        <v>41</v>
      </c>
      <c r="O215" s="477">
        <v>6970</v>
      </c>
      <c r="P215" s="565">
        <v>1.1714285714285715</v>
      </c>
      <c r="Q215" s="478">
        <v>170</v>
      </c>
    </row>
    <row r="216" spans="1:17" ht="14.4" customHeight="1" x14ac:dyDescent="0.3">
      <c r="A216" s="472" t="s">
        <v>1239</v>
      </c>
      <c r="B216" s="473" t="s">
        <v>1044</v>
      </c>
      <c r="C216" s="473" t="s">
        <v>1045</v>
      </c>
      <c r="D216" s="473" t="s">
        <v>1143</v>
      </c>
      <c r="E216" s="473" t="s">
        <v>1144</v>
      </c>
      <c r="F216" s="477">
        <v>2</v>
      </c>
      <c r="G216" s="477">
        <v>58</v>
      </c>
      <c r="H216" s="477">
        <v>0.66666666666666663</v>
      </c>
      <c r="I216" s="477">
        <v>29</v>
      </c>
      <c r="J216" s="477">
        <v>3</v>
      </c>
      <c r="K216" s="477">
        <v>87</v>
      </c>
      <c r="L216" s="477">
        <v>1</v>
      </c>
      <c r="M216" s="477">
        <v>29</v>
      </c>
      <c r="N216" s="477">
        <v>1</v>
      </c>
      <c r="O216" s="477">
        <v>29</v>
      </c>
      <c r="P216" s="565">
        <v>0.33333333333333331</v>
      </c>
      <c r="Q216" s="478">
        <v>29</v>
      </c>
    </row>
    <row r="217" spans="1:17" ht="14.4" customHeight="1" x14ac:dyDescent="0.3">
      <c r="A217" s="472" t="s">
        <v>1239</v>
      </c>
      <c r="B217" s="473" t="s">
        <v>1044</v>
      </c>
      <c r="C217" s="473" t="s">
        <v>1045</v>
      </c>
      <c r="D217" s="473" t="s">
        <v>1145</v>
      </c>
      <c r="E217" s="473"/>
      <c r="F217" s="477">
        <v>52</v>
      </c>
      <c r="G217" s="477">
        <v>52572</v>
      </c>
      <c r="H217" s="477">
        <v>0.73167065634916217</v>
      </c>
      <c r="I217" s="477">
        <v>1011</v>
      </c>
      <c r="J217" s="477">
        <v>71</v>
      </c>
      <c r="K217" s="477">
        <v>71852</v>
      </c>
      <c r="L217" s="477">
        <v>1</v>
      </c>
      <c r="M217" s="477">
        <v>1012</v>
      </c>
      <c r="N217" s="477"/>
      <c r="O217" s="477"/>
      <c r="P217" s="565"/>
      <c r="Q217" s="478"/>
    </row>
    <row r="218" spans="1:17" ht="14.4" customHeight="1" x14ac:dyDescent="0.3">
      <c r="A218" s="472" t="s">
        <v>1239</v>
      </c>
      <c r="B218" s="473" t="s">
        <v>1044</v>
      </c>
      <c r="C218" s="473" t="s">
        <v>1045</v>
      </c>
      <c r="D218" s="473" t="s">
        <v>1145</v>
      </c>
      <c r="E218" s="473" t="s">
        <v>1146</v>
      </c>
      <c r="F218" s="477">
        <v>21</v>
      </c>
      <c r="G218" s="477">
        <v>21231</v>
      </c>
      <c r="H218" s="477">
        <v>0.91214126138511775</v>
      </c>
      <c r="I218" s="477">
        <v>1011</v>
      </c>
      <c r="J218" s="477">
        <v>23</v>
      </c>
      <c r="K218" s="477">
        <v>23276</v>
      </c>
      <c r="L218" s="477">
        <v>1</v>
      </c>
      <c r="M218" s="477">
        <v>1012</v>
      </c>
      <c r="N218" s="477"/>
      <c r="O218" s="477"/>
      <c r="P218" s="565"/>
      <c r="Q218" s="478"/>
    </row>
    <row r="219" spans="1:17" ht="14.4" customHeight="1" x14ac:dyDescent="0.3">
      <c r="A219" s="472" t="s">
        <v>1239</v>
      </c>
      <c r="B219" s="473" t="s">
        <v>1044</v>
      </c>
      <c r="C219" s="473" t="s">
        <v>1045</v>
      </c>
      <c r="D219" s="473" t="s">
        <v>1147</v>
      </c>
      <c r="E219" s="473" t="s">
        <v>1148</v>
      </c>
      <c r="F219" s="477">
        <v>146</v>
      </c>
      <c r="G219" s="477">
        <v>25696</v>
      </c>
      <c r="H219" s="477">
        <v>1.5208333333333333</v>
      </c>
      <c r="I219" s="477">
        <v>176</v>
      </c>
      <c r="J219" s="477">
        <v>96</v>
      </c>
      <c r="K219" s="477">
        <v>16896</v>
      </c>
      <c r="L219" s="477">
        <v>1</v>
      </c>
      <c r="M219" s="477">
        <v>176</v>
      </c>
      <c r="N219" s="477">
        <v>5</v>
      </c>
      <c r="O219" s="477">
        <v>885</v>
      </c>
      <c r="P219" s="565">
        <v>5.237926136363636E-2</v>
      </c>
      <c r="Q219" s="478">
        <v>177</v>
      </c>
    </row>
    <row r="220" spans="1:17" ht="14.4" customHeight="1" x14ac:dyDescent="0.3">
      <c r="A220" s="472" t="s">
        <v>1239</v>
      </c>
      <c r="B220" s="473" t="s">
        <v>1044</v>
      </c>
      <c r="C220" s="473" t="s">
        <v>1045</v>
      </c>
      <c r="D220" s="473" t="s">
        <v>1149</v>
      </c>
      <c r="E220" s="473"/>
      <c r="F220" s="477">
        <v>59</v>
      </c>
      <c r="G220" s="477">
        <v>135346</v>
      </c>
      <c r="H220" s="477">
        <v>0.5611708854199059</v>
      </c>
      <c r="I220" s="477">
        <v>2294</v>
      </c>
      <c r="J220" s="477">
        <v>105</v>
      </c>
      <c r="K220" s="477">
        <v>241185</v>
      </c>
      <c r="L220" s="477">
        <v>1</v>
      </c>
      <c r="M220" s="477">
        <v>2297</v>
      </c>
      <c r="N220" s="477"/>
      <c r="O220" s="477"/>
      <c r="P220" s="565"/>
      <c r="Q220" s="478"/>
    </row>
    <row r="221" spans="1:17" ht="14.4" customHeight="1" x14ac:dyDescent="0.3">
      <c r="A221" s="472" t="s">
        <v>1239</v>
      </c>
      <c r="B221" s="473" t="s">
        <v>1044</v>
      </c>
      <c r="C221" s="473" t="s">
        <v>1045</v>
      </c>
      <c r="D221" s="473" t="s">
        <v>1149</v>
      </c>
      <c r="E221" s="473" t="s">
        <v>1150</v>
      </c>
      <c r="F221" s="477">
        <v>26</v>
      </c>
      <c r="G221" s="477">
        <v>59644</v>
      </c>
      <c r="H221" s="477">
        <v>1.1289583767106435</v>
      </c>
      <c r="I221" s="477">
        <v>2294</v>
      </c>
      <c r="J221" s="477">
        <v>23</v>
      </c>
      <c r="K221" s="477">
        <v>52831</v>
      </c>
      <c r="L221" s="477">
        <v>1</v>
      </c>
      <c r="M221" s="477">
        <v>2297</v>
      </c>
      <c r="N221" s="477"/>
      <c r="O221" s="477"/>
      <c r="P221" s="565"/>
      <c r="Q221" s="478"/>
    </row>
    <row r="222" spans="1:17" ht="14.4" customHeight="1" x14ac:dyDescent="0.3">
      <c r="A222" s="472" t="s">
        <v>1239</v>
      </c>
      <c r="B222" s="473" t="s">
        <v>1044</v>
      </c>
      <c r="C222" s="473" t="s">
        <v>1045</v>
      </c>
      <c r="D222" s="473" t="s">
        <v>1154</v>
      </c>
      <c r="E222" s="473" t="s">
        <v>1155</v>
      </c>
      <c r="F222" s="477">
        <v>18</v>
      </c>
      <c r="G222" s="477">
        <v>4734</v>
      </c>
      <c r="H222" s="477">
        <v>1.6301652892561984</v>
      </c>
      <c r="I222" s="477">
        <v>263</v>
      </c>
      <c r="J222" s="477">
        <v>11</v>
      </c>
      <c r="K222" s="477">
        <v>2904</v>
      </c>
      <c r="L222" s="477">
        <v>1</v>
      </c>
      <c r="M222" s="477">
        <v>264</v>
      </c>
      <c r="N222" s="477">
        <v>21</v>
      </c>
      <c r="O222" s="477">
        <v>5544</v>
      </c>
      <c r="P222" s="565">
        <v>1.9090909090909092</v>
      </c>
      <c r="Q222" s="478">
        <v>264</v>
      </c>
    </row>
    <row r="223" spans="1:17" ht="14.4" customHeight="1" x14ac:dyDescent="0.3">
      <c r="A223" s="472" t="s">
        <v>1239</v>
      </c>
      <c r="B223" s="473" t="s">
        <v>1044</v>
      </c>
      <c r="C223" s="473" t="s">
        <v>1045</v>
      </c>
      <c r="D223" s="473" t="s">
        <v>1156</v>
      </c>
      <c r="E223" s="473" t="s">
        <v>1157</v>
      </c>
      <c r="F223" s="477">
        <v>273</v>
      </c>
      <c r="G223" s="477">
        <v>581490</v>
      </c>
      <c r="H223" s="477">
        <v>5.0531831690911932</v>
      </c>
      <c r="I223" s="477">
        <v>2130</v>
      </c>
      <c r="J223" s="477">
        <v>54</v>
      </c>
      <c r="K223" s="477">
        <v>115074</v>
      </c>
      <c r="L223" s="477">
        <v>1</v>
      </c>
      <c r="M223" s="477">
        <v>2131</v>
      </c>
      <c r="N223" s="477">
        <v>30</v>
      </c>
      <c r="O223" s="477">
        <v>64020</v>
      </c>
      <c r="P223" s="565">
        <v>0.55633766098336723</v>
      </c>
      <c r="Q223" s="478">
        <v>2134</v>
      </c>
    </row>
    <row r="224" spans="1:17" ht="14.4" customHeight="1" x14ac:dyDescent="0.3">
      <c r="A224" s="472" t="s">
        <v>1239</v>
      </c>
      <c r="B224" s="473" t="s">
        <v>1044</v>
      </c>
      <c r="C224" s="473" t="s">
        <v>1045</v>
      </c>
      <c r="D224" s="473" t="s">
        <v>1156</v>
      </c>
      <c r="E224" s="473" t="s">
        <v>1158</v>
      </c>
      <c r="F224" s="477">
        <v>688</v>
      </c>
      <c r="G224" s="477">
        <v>1465440</v>
      </c>
      <c r="H224" s="477">
        <v>0.71261880505637243</v>
      </c>
      <c r="I224" s="477">
        <v>2130</v>
      </c>
      <c r="J224" s="477">
        <v>965</v>
      </c>
      <c r="K224" s="477">
        <v>2056415</v>
      </c>
      <c r="L224" s="477">
        <v>1</v>
      </c>
      <c r="M224" s="477">
        <v>2131</v>
      </c>
      <c r="N224" s="477">
        <v>1381</v>
      </c>
      <c r="O224" s="477">
        <v>2947054</v>
      </c>
      <c r="P224" s="565">
        <v>1.4331027540647194</v>
      </c>
      <c r="Q224" s="478">
        <v>2134</v>
      </c>
    </row>
    <row r="225" spans="1:17" ht="14.4" customHeight="1" x14ac:dyDescent="0.3">
      <c r="A225" s="472" t="s">
        <v>1239</v>
      </c>
      <c r="B225" s="473" t="s">
        <v>1044</v>
      </c>
      <c r="C225" s="473" t="s">
        <v>1045</v>
      </c>
      <c r="D225" s="473" t="s">
        <v>1159</v>
      </c>
      <c r="E225" s="473" t="s">
        <v>1160</v>
      </c>
      <c r="F225" s="477">
        <v>1281</v>
      </c>
      <c r="G225" s="477">
        <v>310002</v>
      </c>
      <c r="H225" s="477">
        <v>1.6423076923076922</v>
      </c>
      <c r="I225" s="477">
        <v>242</v>
      </c>
      <c r="J225" s="477">
        <v>780</v>
      </c>
      <c r="K225" s="477">
        <v>188760</v>
      </c>
      <c r="L225" s="477">
        <v>1</v>
      </c>
      <c r="M225" s="477">
        <v>242</v>
      </c>
      <c r="N225" s="477">
        <v>217</v>
      </c>
      <c r="O225" s="477">
        <v>52731</v>
      </c>
      <c r="P225" s="565">
        <v>0.27935473617291801</v>
      </c>
      <c r="Q225" s="478">
        <v>243</v>
      </c>
    </row>
    <row r="226" spans="1:17" ht="14.4" customHeight="1" x14ac:dyDescent="0.3">
      <c r="A226" s="472" t="s">
        <v>1239</v>
      </c>
      <c r="B226" s="473" t="s">
        <v>1044</v>
      </c>
      <c r="C226" s="473" t="s">
        <v>1045</v>
      </c>
      <c r="D226" s="473" t="s">
        <v>1161</v>
      </c>
      <c r="E226" s="473" t="s">
        <v>1162</v>
      </c>
      <c r="F226" s="477">
        <v>1</v>
      </c>
      <c r="G226" s="477">
        <v>423</v>
      </c>
      <c r="H226" s="477">
        <v>0.99764150943396224</v>
      </c>
      <c r="I226" s="477">
        <v>423</v>
      </c>
      <c r="J226" s="477">
        <v>1</v>
      </c>
      <c r="K226" s="477">
        <v>424</v>
      </c>
      <c r="L226" s="477">
        <v>1</v>
      </c>
      <c r="M226" s="477">
        <v>424</v>
      </c>
      <c r="N226" s="477">
        <v>3</v>
      </c>
      <c r="O226" s="477">
        <v>1278</v>
      </c>
      <c r="P226" s="565">
        <v>3.0141509433962264</v>
      </c>
      <c r="Q226" s="478">
        <v>426</v>
      </c>
    </row>
    <row r="227" spans="1:17" ht="14.4" customHeight="1" x14ac:dyDescent="0.3">
      <c r="A227" s="472" t="s">
        <v>1239</v>
      </c>
      <c r="B227" s="473" t="s">
        <v>1044</v>
      </c>
      <c r="C227" s="473" t="s">
        <v>1045</v>
      </c>
      <c r="D227" s="473" t="s">
        <v>1168</v>
      </c>
      <c r="E227" s="473" t="s">
        <v>1169</v>
      </c>
      <c r="F227" s="477">
        <v>37</v>
      </c>
      <c r="G227" s="477">
        <v>39035</v>
      </c>
      <c r="H227" s="477">
        <v>0.40582407186002267</v>
      </c>
      <c r="I227" s="477">
        <v>1055</v>
      </c>
      <c r="J227" s="477">
        <v>91</v>
      </c>
      <c r="K227" s="477">
        <v>96187</v>
      </c>
      <c r="L227" s="477">
        <v>1</v>
      </c>
      <c r="M227" s="477">
        <v>1057</v>
      </c>
      <c r="N227" s="477">
        <v>4</v>
      </c>
      <c r="O227" s="477">
        <v>4240</v>
      </c>
      <c r="P227" s="565">
        <v>4.4080800939835942E-2</v>
      </c>
      <c r="Q227" s="478">
        <v>1060</v>
      </c>
    </row>
    <row r="228" spans="1:17" ht="14.4" customHeight="1" x14ac:dyDescent="0.3">
      <c r="A228" s="472" t="s">
        <v>1239</v>
      </c>
      <c r="B228" s="473" t="s">
        <v>1044</v>
      </c>
      <c r="C228" s="473" t="s">
        <v>1045</v>
      </c>
      <c r="D228" s="473" t="s">
        <v>1168</v>
      </c>
      <c r="E228" s="473" t="s">
        <v>1170</v>
      </c>
      <c r="F228" s="477">
        <v>18</v>
      </c>
      <c r="G228" s="477">
        <v>18990</v>
      </c>
      <c r="H228" s="477">
        <v>9.5057890705951248E-2</v>
      </c>
      <c r="I228" s="477">
        <v>1055</v>
      </c>
      <c r="J228" s="477">
        <v>189</v>
      </c>
      <c r="K228" s="477">
        <v>199773</v>
      </c>
      <c r="L228" s="477">
        <v>1</v>
      </c>
      <c r="M228" s="477">
        <v>1057</v>
      </c>
      <c r="N228" s="477">
        <v>457</v>
      </c>
      <c r="O228" s="477">
        <v>484420</v>
      </c>
      <c r="P228" s="565">
        <v>2.4248522072552348</v>
      </c>
      <c r="Q228" s="478">
        <v>1060</v>
      </c>
    </row>
    <row r="229" spans="1:17" ht="14.4" customHeight="1" x14ac:dyDescent="0.3">
      <c r="A229" s="472" t="s">
        <v>1239</v>
      </c>
      <c r="B229" s="473" t="s">
        <v>1044</v>
      </c>
      <c r="C229" s="473" t="s">
        <v>1045</v>
      </c>
      <c r="D229" s="473" t="s">
        <v>1171</v>
      </c>
      <c r="E229" s="473" t="s">
        <v>1172</v>
      </c>
      <c r="F229" s="477">
        <v>173</v>
      </c>
      <c r="G229" s="477">
        <v>49824</v>
      </c>
      <c r="H229" s="477">
        <v>0.80939616940396708</v>
      </c>
      <c r="I229" s="477">
        <v>288</v>
      </c>
      <c r="J229" s="477">
        <v>213</v>
      </c>
      <c r="K229" s="477">
        <v>61557</v>
      </c>
      <c r="L229" s="477">
        <v>1</v>
      </c>
      <c r="M229" s="477">
        <v>289</v>
      </c>
      <c r="N229" s="477">
        <v>279</v>
      </c>
      <c r="O229" s="477">
        <v>80631</v>
      </c>
      <c r="P229" s="565">
        <v>1.3098591549295775</v>
      </c>
      <c r="Q229" s="478">
        <v>289</v>
      </c>
    </row>
    <row r="230" spans="1:17" ht="14.4" customHeight="1" x14ac:dyDescent="0.3">
      <c r="A230" s="472" t="s">
        <v>1239</v>
      </c>
      <c r="B230" s="473" t="s">
        <v>1044</v>
      </c>
      <c r="C230" s="473" t="s">
        <v>1045</v>
      </c>
      <c r="D230" s="473" t="s">
        <v>1173</v>
      </c>
      <c r="E230" s="473" t="s">
        <v>1174</v>
      </c>
      <c r="F230" s="477">
        <v>1</v>
      </c>
      <c r="G230" s="477">
        <v>1096</v>
      </c>
      <c r="H230" s="477"/>
      <c r="I230" s="477">
        <v>1096</v>
      </c>
      <c r="J230" s="477"/>
      <c r="K230" s="477"/>
      <c r="L230" s="477"/>
      <c r="M230" s="477"/>
      <c r="N230" s="477"/>
      <c r="O230" s="477"/>
      <c r="P230" s="565"/>
      <c r="Q230" s="478"/>
    </row>
    <row r="231" spans="1:17" ht="14.4" customHeight="1" x14ac:dyDescent="0.3">
      <c r="A231" s="472" t="s">
        <v>1239</v>
      </c>
      <c r="B231" s="473" t="s">
        <v>1044</v>
      </c>
      <c r="C231" s="473" t="s">
        <v>1045</v>
      </c>
      <c r="D231" s="473" t="s">
        <v>1173</v>
      </c>
      <c r="E231" s="473" t="s">
        <v>1175</v>
      </c>
      <c r="F231" s="477">
        <v>2</v>
      </c>
      <c r="G231" s="477">
        <v>2192</v>
      </c>
      <c r="H231" s="477">
        <v>1.9963570127504553</v>
      </c>
      <c r="I231" s="477">
        <v>1096</v>
      </c>
      <c r="J231" s="477">
        <v>1</v>
      </c>
      <c r="K231" s="477">
        <v>1098</v>
      </c>
      <c r="L231" s="477">
        <v>1</v>
      </c>
      <c r="M231" s="477">
        <v>1098</v>
      </c>
      <c r="N231" s="477">
        <v>2</v>
      </c>
      <c r="O231" s="477">
        <v>2204</v>
      </c>
      <c r="P231" s="565">
        <v>2.0072859744990894</v>
      </c>
      <c r="Q231" s="478">
        <v>1102</v>
      </c>
    </row>
    <row r="232" spans="1:17" ht="14.4" customHeight="1" x14ac:dyDescent="0.3">
      <c r="A232" s="472" t="s">
        <v>1239</v>
      </c>
      <c r="B232" s="473" t="s">
        <v>1044</v>
      </c>
      <c r="C232" s="473" t="s">
        <v>1045</v>
      </c>
      <c r="D232" s="473" t="s">
        <v>1231</v>
      </c>
      <c r="E232" s="473" t="s">
        <v>1232</v>
      </c>
      <c r="F232" s="477">
        <v>1</v>
      </c>
      <c r="G232" s="477">
        <v>234</v>
      </c>
      <c r="H232" s="477"/>
      <c r="I232" s="477">
        <v>234</v>
      </c>
      <c r="J232" s="477"/>
      <c r="K232" s="477"/>
      <c r="L232" s="477"/>
      <c r="M232" s="477"/>
      <c r="N232" s="477"/>
      <c r="O232" s="477"/>
      <c r="P232" s="565"/>
      <c r="Q232" s="478"/>
    </row>
    <row r="233" spans="1:17" ht="14.4" customHeight="1" x14ac:dyDescent="0.3">
      <c r="A233" s="472" t="s">
        <v>1239</v>
      </c>
      <c r="B233" s="473" t="s">
        <v>1044</v>
      </c>
      <c r="C233" s="473" t="s">
        <v>1045</v>
      </c>
      <c r="D233" s="473" t="s">
        <v>1178</v>
      </c>
      <c r="E233" s="473" t="s">
        <v>1179</v>
      </c>
      <c r="F233" s="477">
        <v>1</v>
      </c>
      <c r="G233" s="477">
        <v>314</v>
      </c>
      <c r="H233" s="477"/>
      <c r="I233" s="477">
        <v>314</v>
      </c>
      <c r="J233" s="477"/>
      <c r="K233" s="477"/>
      <c r="L233" s="477"/>
      <c r="M233" s="477"/>
      <c r="N233" s="477"/>
      <c r="O233" s="477"/>
      <c r="P233" s="565"/>
      <c r="Q233" s="478"/>
    </row>
    <row r="234" spans="1:17" ht="14.4" customHeight="1" x14ac:dyDescent="0.3">
      <c r="A234" s="472" t="s">
        <v>1239</v>
      </c>
      <c r="B234" s="473" t="s">
        <v>1044</v>
      </c>
      <c r="C234" s="473" t="s">
        <v>1045</v>
      </c>
      <c r="D234" s="473" t="s">
        <v>1181</v>
      </c>
      <c r="E234" s="473" t="s">
        <v>1182</v>
      </c>
      <c r="F234" s="477">
        <v>10</v>
      </c>
      <c r="G234" s="477">
        <v>0</v>
      </c>
      <c r="H234" s="477"/>
      <c r="I234" s="477">
        <v>0</v>
      </c>
      <c r="J234" s="477">
        <v>263</v>
      </c>
      <c r="K234" s="477">
        <v>0</v>
      </c>
      <c r="L234" s="477"/>
      <c r="M234" s="477">
        <v>0</v>
      </c>
      <c r="N234" s="477">
        <v>212</v>
      </c>
      <c r="O234" s="477">
        <v>0</v>
      </c>
      <c r="P234" s="565"/>
      <c r="Q234" s="478">
        <v>0</v>
      </c>
    </row>
    <row r="235" spans="1:17" ht="14.4" customHeight="1" x14ac:dyDescent="0.3">
      <c r="A235" s="472" t="s">
        <v>1239</v>
      </c>
      <c r="B235" s="473" t="s">
        <v>1044</v>
      </c>
      <c r="C235" s="473" t="s">
        <v>1045</v>
      </c>
      <c r="D235" s="473" t="s">
        <v>1181</v>
      </c>
      <c r="E235" s="473" t="s">
        <v>1183</v>
      </c>
      <c r="F235" s="477">
        <v>100</v>
      </c>
      <c r="G235" s="477">
        <v>0</v>
      </c>
      <c r="H235" s="477"/>
      <c r="I235" s="477">
        <v>0</v>
      </c>
      <c r="J235" s="477">
        <v>12</v>
      </c>
      <c r="K235" s="477">
        <v>0</v>
      </c>
      <c r="L235" s="477"/>
      <c r="M235" s="477">
        <v>0</v>
      </c>
      <c r="N235" s="477">
        <v>7</v>
      </c>
      <c r="O235" s="477">
        <v>0</v>
      </c>
      <c r="P235" s="565"/>
      <c r="Q235" s="478">
        <v>0</v>
      </c>
    </row>
    <row r="236" spans="1:17" ht="14.4" customHeight="1" x14ac:dyDescent="0.3">
      <c r="A236" s="472" t="s">
        <v>1239</v>
      </c>
      <c r="B236" s="473" t="s">
        <v>1044</v>
      </c>
      <c r="C236" s="473" t="s">
        <v>1045</v>
      </c>
      <c r="D236" s="473" t="s">
        <v>1184</v>
      </c>
      <c r="E236" s="473" t="s">
        <v>1185</v>
      </c>
      <c r="F236" s="477"/>
      <c r="G236" s="477"/>
      <c r="H236" s="477"/>
      <c r="I236" s="477"/>
      <c r="J236" s="477">
        <v>30</v>
      </c>
      <c r="K236" s="477">
        <v>0</v>
      </c>
      <c r="L236" s="477"/>
      <c r="M236" s="477">
        <v>0</v>
      </c>
      <c r="N236" s="477">
        <v>48</v>
      </c>
      <c r="O236" s="477">
        <v>0</v>
      </c>
      <c r="P236" s="565"/>
      <c r="Q236" s="478">
        <v>0</v>
      </c>
    </row>
    <row r="237" spans="1:17" ht="14.4" customHeight="1" x14ac:dyDescent="0.3">
      <c r="A237" s="472" t="s">
        <v>1239</v>
      </c>
      <c r="B237" s="473" t="s">
        <v>1044</v>
      </c>
      <c r="C237" s="473" t="s">
        <v>1045</v>
      </c>
      <c r="D237" s="473" t="s">
        <v>1184</v>
      </c>
      <c r="E237" s="473" t="s">
        <v>1186</v>
      </c>
      <c r="F237" s="477">
        <v>14</v>
      </c>
      <c r="G237" s="477">
        <v>0</v>
      </c>
      <c r="H237" s="477"/>
      <c r="I237" s="477">
        <v>0</v>
      </c>
      <c r="J237" s="477">
        <v>6</v>
      </c>
      <c r="K237" s="477">
        <v>0</v>
      </c>
      <c r="L237" s="477"/>
      <c r="M237" s="477">
        <v>0</v>
      </c>
      <c r="N237" s="477">
        <v>2</v>
      </c>
      <c r="O237" s="477">
        <v>0</v>
      </c>
      <c r="P237" s="565"/>
      <c r="Q237" s="478">
        <v>0</v>
      </c>
    </row>
    <row r="238" spans="1:17" ht="14.4" customHeight="1" x14ac:dyDescent="0.3">
      <c r="A238" s="472" t="s">
        <v>1239</v>
      </c>
      <c r="B238" s="473" t="s">
        <v>1044</v>
      </c>
      <c r="C238" s="473" t="s">
        <v>1045</v>
      </c>
      <c r="D238" s="473" t="s">
        <v>1187</v>
      </c>
      <c r="E238" s="473" t="s">
        <v>1188</v>
      </c>
      <c r="F238" s="477"/>
      <c r="G238" s="477"/>
      <c r="H238" s="477"/>
      <c r="I238" s="477"/>
      <c r="J238" s="477"/>
      <c r="K238" s="477"/>
      <c r="L238" s="477"/>
      <c r="M238" s="477"/>
      <c r="N238" s="477">
        <v>64</v>
      </c>
      <c r="O238" s="477">
        <v>305856</v>
      </c>
      <c r="P238" s="565"/>
      <c r="Q238" s="478">
        <v>4779</v>
      </c>
    </row>
    <row r="239" spans="1:17" ht="14.4" customHeight="1" x14ac:dyDescent="0.3">
      <c r="A239" s="472" t="s">
        <v>1239</v>
      </c>
      <c r="B239" s="473" t="s">
        <v>1044</v>
      </c>
      <c r="C239" s="473" t="s">
        <v>1045</v>
      </c>
      <c r="D239" s="473" t="s">
        <v>1189</v>
      </c>
      <c r="E239" s="473" t="s">
        <v>1190</v>
      </c>
      <c r="F239" s="477"/>
      <c r="G239" s="477"/>
      <c r="H239" s="477"/>
      <c r="I239" s="477"/>
      <c r="J239" s="477"/>
      <c r="K239" s="477"/>
      <c r="L239" s="477"/>
      <c r="M239" s="477"/>
      <c r="N239" s="477">
        <v>19</v>
      </c>
      <c r="O239" s="477">
        <v>11571</v>
      </c>
      <c r="P239" s="565"/>
      <c r="Q239" s="478">
        <v>609</v>
      </c>
    </row>
    <row r="240" spans="1:17" ht="14.4" customHeight="1" x14ac:dyDescent="0.3">
      <c r="A240" s="472" t="s">
        <v>1239</v>
      </c>
      <c r="B240" s="473" t="s">
        <v>1044</v>
      </c>
      <c r="C240" s="473" t="s">
        <v>1045</v>
      </c>
      <c r="D240" s="473" t="s">
        <v>1191</v>
      </c>
      <c r="E240" s="473" t="s">
        <v>1192</v>
      </c>
      <c r="F240" s="477"/>
      <c r="G240" s="477"/>
      <c r="H240" s="477"/>
      <c r="I240" s="477"/>
      <c r="J240" s="477"/>
      <c r="K240" s="477"/>
      <c r="L240" s="477"/>
      <c r="M240" s="477"/>
      <c r="N240" s="477">
        <v>166</v>
      </c>
      <c r="O240" s="477">
        <v>471440</v>
      </c>
      <c r="P240" s="565"/>
      <c r="Q240" s="478">
        <v>2840</v>
      </c>
    </row>
    <row r="241" spans="1:17" ht="14.4" customHeight="1" x14ac:dyDescent="0.3">
      <c r="A241" s="472" t="s">
        <v>1239</v>
      </c>
      <c r="B241" s="473" t="s">
        <v>1044</v>
      </c>
      <c r="C241" s="473" t="s">
        <v>1045</v>
      </c>
      <c r="D241" s="473" t="s">
        <v>1193</v>
      </c>
      <c r="E241" s="473" t="s">
        <v>1194</v>
      </c>
      <c r="F241" s="477"/>
      <c r="G241" s="477"/>
      <c r="H241" s="477"/>
      <c r="I241" s="477"/>
      <c r="J241" s="477"/>
      <c r="K241" s="477"/>
      <c r="L241" s="477"/>
      <c r="M241" s="477"/>
      <c r="N241" s="477">
        <v>4</v>
      </c>
      <c r="O241" s="477">
        <v>30300</v>
      </c>
      <c r="P241" s="565"/>
      <c r="Q241" s="478">
        <v>7575</v>
      </c>
    </row>
    <row r="242" spans="1:17" ht="14.4" customHeight="1" x14ac:dyDescent="0.3">
      <c r="A242" s="472" t="s">
        <v>1239</v>
      </c>
      <c r="B242" s="473" t="s">
        <v>1044</v>
      </c>
      <c r="C242" s="473" t="s">
        <v>1045</v>
      </c>
      <c r="D242" s="473" t="s">
        <v>1195</v>
      </c>
      <c r="E242" s="473" t="s">
        <v>1196</v>
      </c>
      <c r="F242" s="477"/>
      <c r="G242" s="477"/>
      <c r="H242" s="477"/>
      <c r="I242" s="477"/>
      <c r="J242" s="477"/>
      <c r="K242" s="477"/>
      <c r="L242" s="477"/>
      <c r="M242" s="477"/>
      <c r="N242" s="477">
        <v>18</v>
      </c>
      <c r="O242" s="477">
        <v>288126</v>
      </c>
      <c r="P242" s="565"/>
      <c r="Q242" s="478">
        <v>16007</v>
      </c>
    </row>
    <row r="243" spans="1:17" ht="14.4" customHeight="1" x14ac:dyDescent="0.3">
      <c r="A243" s="472" t="s">
        <v>1243</v>
      </c>
      <c r="B243" s="473" t="s">
        <v>1044</v>
      </c>
      <c r="C243" s="473" t="s">
        <v>1045</v>
      </c>
      <c r="D243" s="473" t="s">
        <v>1046</v>
      </c>
      <c r="E243" s="473" t="s">
        <v>1047</v>
      </c>
      <c r="F243" s="477"/>
      <c r="G243" s="477"/>
      <c r="H243" s="477"/>
      <c r="I243" s="477"/>
      <c r="J243" s="477"/>
      <c r="K243" s="477"/>
      <c r="L243" s="477"/>
      <c r="M243" s="477"/>
      <c r="N243" s="477">
        <v>1</v>
      </c>
      <c r="O243" s="477">
        <v>2235</v>
      </c>
      <c r="P243" s="565"/>
      <c r="Q243" s="478">
        <v>2235</v>
      </c>
    </row>
    <row r="244" spans="1:17" ht="14.4" customHeight="1" x14ac:dyDescent="0.3">
      <c r="A244" s="472" t="s">
        <v>1243</v>
      </c>
      <c r="B244" s="473" t="s">
        <v>1044</v>
      </c>
      <c r="C244" s="473" t="s">
        <v>1045</v>
      </c>
      <c r="D244" s="473" t="s">
        <v>1050</v>
      </c>
      <c r="E244" s="473" t="s">
        <v>1051</v>
      </c>
      <c r="F244" s="477">
        <v>186</v>
      </c>
      <c r="G244" s="477">
        <v>10788</v>
      </c>
      <c r="H244" s="477">
        <v>1.86</v>
      </c>
      <c r="I244" s="477">
        <v>58</v>
      </c>
      <c r="J244" s="477">
        <v>100</v>
      </c>
      <c r="K244" s="477">
        <v>5800</v>
      </c>
      <c r="L244" s="477">
        <v>1</v>
      </c>
      <c r="M244" s="477">
        <v>58</v>
      </c>
      <c r="N244" s="477">
        <v>137</v>
      </c>
      <c r="O244" s="477">
        <v>7946</v>
      </c>
      <c r="P244" s="565">
        <v>1.37</v>
      </c>
      <c r="Q244" s="478">
        <v>58</v>
      </c>
    </row>
    <row r="245" spans="1:17" ht="14.4" customHeight="1" x14ac:dyDescent="0.3">
      <c r="A245" s="472" t="s">
        <v>1243</v>
      </c>
      <c r="B245" s="473" t="s">
        <v>1044</v>
      </c>
      <c r="C245" s="473" t="s">
        <v>1045</v>
      </c>
      <c r="D245" s="473" t="s">
        <v>1052</v>
      </c>
      <c r="E245" s="473" t="s">
        <v>1053</v>
      </c>
      <c r="F245" s="477">
        <v>1052</v>
      </c>
      <c r="G245" s="477">
        <v>137812</v>
      </c>
      <c r="H245" s="477">
        <v>1.9127272727272728</v>
      </c>
      <c r="I245" s="477">
        <v>131</v>
      </c>
      <c r="J245" s="477">
        <v>550</v>
      </c>
      <c r="K245" s="477">
        <v>72050</v>
      </c>
      <c r="L245" s="477">
        <v>1</v>
      </c>
      <c r="M245" s="477">
        <v>131</v>
      </c>
      <c r="N245" s="477">
        <v>534</v>
      </c>
      <c r="O245" s="477">
        <v>70322</v>
      </c>
      <c r="P245" s="565">
        <v>0.97601665510062452</v>
      </c>
      <c r="Q245" s="478">
        <v>131.68913857677902</v>
      </c>
    </row>
    <row r="246" spans="1:17" ht="14.4" customHeight="1" x14ac:dyDescent="0.3">
      <c r="A246" s="472" t="s">
        <v>1243</v>
      </c>
      <c r="B246" s="473" t="s">
        <v>1044</v>
      </c>
      <c r="C246" s="473" t="s">
        <v>1045</v>
      </c>
      <c r="D246" s="473" t="s">
        <v>1054</v>
      </c>
      <c r="E246" s="473" t="s">
        <v>1055</v>
      </c>
      <c r="F246" s="477">
        <v>9</v>
      </c>
      <c r="G246" s="477">
        <v>1701</v>
      </c>
      <c r="H246" s="477">
        <v>0.6428571428571429</v>
      </c>
      <c r="I246" s="477">
        <v>189</v>
      </c>
      <c r="J246" s="477">
        <v>14</v>
      </c>
      <c r="K246" s="477">
        <v>2646</v>
      </c>
      <c r="L246" s="477">
        <v>1</v>
      </c>
      <c r="M246" s="477">
        <v>189</v>
      </c>
      <c r="N246" s="477">
        <v>10</v>
      </c>
      <c r="O246" s="477">
        <v>1898</v>
      </c>
      <c r="P246" s="565">
        <v>0.71730914588057448</v>
      </c>
      <c r="Q246" s="478">
        <v>189.8</v>
      </c>
    </row>
    <row r="247" spans="1:17" ht="14.4" customHeight="1" x14ac:dyDescent="0.3">
      <c r="A247" s="472" t="s">
        <v>1243</v>
      </c>
      <c r="B247" s="473" t="s">
        <v>1044</v>
      </c>
      <c r="C247" s="473" t="s">
        <v>1045</v>
      </c>
      <c r="D247" s="473" t="s">
        <v>1244</v>
      </c>
      <c r="E247" s="473" t="s">
        <v>1245</v>
      </c>
      <c r="F247" s="477"/>
      <c r="G247" s="477"/>
      <c r="H247" s="477"/>
      <c r="I247" s="477"/>
      <c r="J247" s="477">
        <v>1</v>
      </c>
      <c r="K247" s="477">
        <v>2131</v>
      </c>
      <c r="L247" s="477">
        <v>1</v>
      </c>
      <c r="M247" s="477">
        <v>2131</v>
      </c>
      <c r="N247" s="477"/>
      <c r="O247" s="477"/>
      <c r="P247" s="565"/>
      <c r="Q247" s="478"/>
    </row>
    <row r="248" spans="1:17" ht="14.4" customHeight="1" x14ac:dyDescent="0.3">
      <c r="A248" s="472" t="s">
        <v>1243</v>
      </c>
      <c r="B248" s="473" t="s">
        <v>1044</v>
      </c>
      <c r="C248" s="473" t="s">
        <v>1045</v>
      </c>
      <c r="D248" s="473" t="s">
        <v>1056</v>
      </c>
      <c r="E248" s="473" t="s">
        <v>1057</v>
      </c>
      <c r="F248" s="477">
        <v>3</v>
      </c>
      <c r="G248" s="477">
        <v>1221</v>
      </c>
      <c r="H248" s="477">
        <v>0.99754901960784315</v>
      </c>
      <c r="I248" s="477">
        <v>407</v>
      </c>
      <c r="J248" s="477">
        <v>3</v>
      </c>
      <c r="K248" s="477">
        <v>1224</v>
      </c>
      <c r="L248" s="477">
        <v>1</v>
      </c>
      <c r="M248" s="477">
        <v>408</v>
      </c>
      <c r="N248" s="477">
        <v>12</v>
      </c>
      <c r="O248" s="477">
        <v>4896</v>
      </c>
      <c r="P248" s="565">
        <v>4</v>
      </c>
      <c r="Q248" s="478">
        <v>408</v>
      </c>
    </row>
    <row r="249" spans="1:17" ht="14.4" customHeight="1" x14ac:dyDescent="0.3">
      <c r="A249" s="472" t="s">
        <v>1243</v>
      </c>
      <c r="B249" s="473" t="s">
        <v>1044</v>
      </c>
      <c r="C249" s="473" t="s">
        <v>1045</v>
      </c>
      <c r="D249" s="473" t="s">
        <v>1058</v>
      </c>
      <c r="E249" s="473" t="s">
        <v>1059</v>
      </c>
      <c r="F249" s="477">
        <v>44</v>
      </c>
      <c r="G249" s="477">
        <v>7876</v>
      </c>
      <c r="H249" s="477">
        <v>0.93096926713947992</v>
      </c>
      <c r="I249" s="477">
        <v>179</v>
      </c>
      <c r="J249" s="477">
        <v>47</v>
      </c>
      <c r="K249" s="477">
        <v>8460</v>
      </c>
      <c r="L249" s="477">
        <v>1</v>
      </c>
      <c r="M249" s="477">
        <v>180</v>
      </c>
      <c r="N249" s="477">
        <v>37</v>
      </c>
      <c r="O249" s="477">
        <v>6660</v>
      </c>
      <c r="P249" s="565">
        <v>0.78723404255319152</v>
      </c>
      <c r="Q249" s="478">
        <v>180</v>
      </c>
    </row>
    <row r="250" spans="1:17" ht="14.4" customHeight="1" x14ac:dyDescent="0.3">
      <c r="A250" s="472" t="s">
        <v>1243</v>
      </c>
      <c r="B250" s="473" t="s">
        <v>1044</v>
      </c>
      <c r="C250" s="473" t="s">
        <v>1045</v>
      </c>
      <c r="D250" s="473" t="s">
        <v>1062</v>
      </c>
      <c r="E250" s="473" t="s">
        <v>1063</v>
      </c>
      <c r="F250" s="477">
        <v>21</v>
      </c>
      <c r="G250" s="477">
        <v>7035</v>
      </c>
      <c r="H250" s="477">
        <v>0.87239583333333337</v>
      </c>
      <c r="I250" s="477">
        <v>335</v>
      </c>
      <c r="J250" s="477">
        <v>24</v>
      </c>
      <c r="K250" s="477">
        <v>8064</v>
      </c>
      <c r="L250" s="477">
        <v>1</v>
      </c>
      <c r="M250" s="477">
        <v>336</v>
      </c>
      <c r="N250" s="477">
        <v>51</v>
      </c>
      <c r="O250" s="477">
        <v>17187</v>
      </c>
      <c r="P250" s="565">
        <v>2.1313244047619047</v>
      </c>
      <c r="Q250" s="478">
        <v>337</v>
      </c>
    </row>
    <row r="251" spans="1:17" ht="14.4" customHeight="1" x14ac:dyDescent="0.3">
      <c r="A251" s="472" t="s">
        <v>1243</v>
      </c>
      <c r="B251" s="473" t="s">
        <v>1044</v>
      </c>
      <c r="C251" s="473" t="s">
        <v>1045</v>
      </c>
      <c r="D251" s="473" t="s">
        <v>1066</v>
      </c>
      <c r="E251" s="473" t="s">
        <v>1067</v>
      </c>
      <c r="F251" s="477">
        <v>123</v>
      </c>
      <c r="G251" s="477">
        <v>42927</v>
      </c>
      <c r="H251" s="477">
        <v>7.2352941176470589</v>
      </c>
      <c r="I251" s="477">
        <v>349</v>
      </c>
      <c r="J251" s="477">
        <v>17</v>
      </c>
      <c r="K251" s="477">
        <v>5933</v>
      </c>
      <c r="L251" s="477">
        <v>1</v>
      </c>
      <c r="M251" s="477">
        <v>349</v>
      </c>
      <c r="N251" s="477"/>
      <c r="O251" s="477"/>
      <c r="P251" s="565"/>
      <c r="Q251" s="478"/>
    </row>
    <row r="252" spans="1:17" ht="14.4" customHeight="1" x14ac:dyDescent="0.3">
      <c r="A252" s="472" t="s">
        <v>1243</v>
      </c>
      <c r="B252" s="473" t="s">
        <v>1044</v>
      </c>
      <c r="C252" s="473" t="s">
        <v>1045</v>
      </c>
      <c r="D252" s="473" t="s">
        <v>1066</v>
      </c>
      <c r="E252" s="473" t="s">
        <v>1068</v>
      </c>
      <c r="F252" s="477">
        <v>172</v>
      </c>
      <c r="G252" s="477">
        <v>60028</v>
      </c>
      <c r="H252" s="477">
        <v>0.67984189723320154</v>
      </c>
      <c r="I252" s="477">
        <v>349</v>
      </c>
      <c r="J252" s="477">
        <v>253</v>
      </c>
      <c r="K252" s="477">
        <v>88297</v>
      </c>
      <c r="L252" s="477">
        <v>1</v>
      </c>
      <c r="M252" s="477">
        <v>349</v>
      </c>
      <c r="N252" s="477">
        <v>256</v>
      </c>
      <c r="O252" s="477">
        <v>89600</v>
      </c>
      <c r="P252" s="565">
        <v>1.0147570132620587</v>
      </c>
      <c r="Q252" s="478">
        <v>350</v>
      </c>
    </row>
    <row r="253" spans="1:17" ht="14.4" customHeight="1" x14ac:dyDescent="0.3">
      <c r="A253" s="472" t="s">
        <v>1243</v>
      </c>
      <c r="B253" s="473" t="s">
        <v>1044</v>
      </c>
      <c r="C253" s="473" t="s">
        <v>1045</v>
      </c>
      <c r="D253" s="473" t="s">
        <v>1076</v>
      </c>
      <c r="E253" s="473" t="s">
        <v>1077</v>
      </c>
      <c r="F253" s="477"/>
      <c r="G253" s="477"/>
      <c r="H253" s="477"/>
      <c r="I253" s="477"/>
      <c r="J253" s="477">
        <v>4</v>
      </c>
      <c r="K253" s="477">
        <v>468</v>
      </c>
      <c r="L253" s="477">
        <v>1</v>
      </c>
      <c r="M253" s="477">
        <v>117</v>
      </c>
      <c r="N253" s="477">
        <v>3</v>
      </c>
      <c r="O253" s="477">
        <v>351</v>
      </c>
      <c r="P253" s="565">
        <v>0.75</v>
      </c>
      <c r="Q253" s="478">
        <v>117</v>
      </c>
    </row>
    <row r="254" spans="1:17" ht="14.4" customHeight="1" x14ac:dyDescent="0.3">
      <c r="A254" s="472" t="s">
        <v>1243</v>
      </c>
      <c r="B254" s="473" t="s">
        <v>1044</v>
      </c>
      <c r="C254" s="473" t="s">
        <v>1045</v>
      </c>
      <c r="D254" s="473" t="s">
        <v>1076</v>
      </c>
      <c r="E254" s="473" t="s">
        <v>1078</v>
      </c>
      <c r="F254" s="477">
        <v>2</v>
      </c>
      <c r="G254" s="477">
        <v>234</v>
      </c>
      <c r="H254" s="477">
        <v>2</v>
      </c>
      <c r="I254" s="477">
        <v>117</v>
      </c>
      <c r="J254" s="477">
        <v>1</v>
      </c>
      <c r="K254" s="477">
        <v>117</v>
      </c>
      <c r="L254" s="477">
        <v>1</v>
      </c>
      <c r="M254" s="477">
        <v>117</v>
      </c>
      <c r="N254" s="477">
        <v>3</v>
      </c>
      <c r="O254" s="477">
        <v>351</v>
      </c>
      <c r="P254" s="565">
        <v>3</v>
      </c>
      <c r="Q254" s="478">
        <v>117</v>
      </c>
    </row>
    <row r="255" spans="1:17" ht="14.4" customHeight="1" x14ac:dyDescent="0.3">
      <c r="A255" s="472" t="s">
        <v>1243</v>
      </c>
      <c r="B255" s="473" t="s">
        <v>1044</v>
      </c>
      <c r="C255" s="473" t="s">
        <v>1045</v>
      </c>
      <c r="D255" s="473" t="s">
        <v>1081</v>
      </c>
      <c r="E255" s="473" t="s">
        <v>1082</v>
      </c>
      <c r="F255" s="477">
        <v>1</v>
      </c>
      <c r="G255" s="477">
        <v>49</v>
      </c>
      <c r="H255" s="477"/>
      <c r="I255" s="477">
        <v>49</v>
      </c>
      <c r="J255" s="477"/>
      <c r="K255" s="477"/>
      <c r="L255" s="477"/>
      <c r="M255" s="477"/>
      <c r="N255" s="477"/>
      <c r="O255" s="477"/>
      <c r="P255" s="565"/>
      <c r="Q255" s="478"/>
    </row>
    <row r="256" spans="1:17" ht="14.4" customHeight="1" x14ac:dyDescent="0.3">
      <c r="A256" s="472" t="s">
        <v>1243</v>
      </c>
      <c r="B256" s="473" t="s">
        <v>1044</v>
      </c>
      <c r="C256" s="473" t="s">
        <v>1045</v>
      </c>
      <c r="D256" s="473" t="s">
        <v>1086</v>
      </c>
      <c r="E256" s="473" t="s">
        <v>1087</v>
      </c>
      <c r="F256" s="477">
        <v>1</v>
      </c>
      <c r="G256" s="477">
        <v>38</v>
      </c>
      <c r="H256" s="477">
        <v>1</v>
      </c>
      <c r="I256" s="477">
        <v>38</v>
      </c>
      <c r="J256" s="477">
        <v>1</v>
      </c>
      <c r="K256" s="477">
        <v>38</v>
      </c>
      <c r="L256" s="477">
        <v>1</v>
      </c>
      <c r="M256" s="477">
        <v>38</v>
      </c>
      <c r="N256" s="477">
        <v>3</v>
      </c>
      <c r="O256" s="477">
        <v>114</v>
      </c>
      <c r="P256" s="565">
        <v>3</v>
      </c>
      <c r="Q256" s="478">
        <v>38</v>
      </c>
    </row>
    <row r="257" spans="1:17" ht="14.4" customHeight="1" x14ac:dyDescent="0.3">
      <c r="A257" s="472" t="s">
        <v>1243</v>
      </c>
      <c r="B257" s="473" t="s">
        <v>1044</v>
      </c>
      <c r="C257" s="473" t="s">
        <v>1045</v>
      </c>
      <c r="D257" s="473" t="s">
        <v>1086</v>
      </c>
      <c r="E257" s="473" t="s">
        <v>1088</v>
      </c>
      <c r="F257" s="477"/>
      <c r="G257" s="477"/>
      <c r="H257" s="477"/>
      <c r="I257" s="477"/>
      <c r="J257" s="477">
        <v>3</v>
      </c>
      <c r="K257" s="477">
        <v>114</v>
      </c>
      <c r="L257" s="477">
        <v>1</v>
      </c>
      <c r="M257" s="477">
        <v>38</v>
      </c>
      <c r="N257" s="477">
        <v>2</v>
      </c>
      <c r="O257" s="477">
        <v>76</v>
      </c>
      <c r="P257" s="565">
        <v>0.66666666666666663</v>
      </c>
      <c r="Q257" s="478">
        <v>38</v>
      </c>
    </row>
    <row r="258" spans="1:17" ht="14.4" customHeight="1" x14ac:dyDescent="0.3">
      <c r="A258" s="472" t="s">
        <v>1243</v>
      </c>
      <c r="B258" s="473" t="s">
        <v>1044</v>
      </c>
      <c r="C258" s="473" t="s">
        <v>1045</v>
      </c>
      <c r="D258" s="473" t="s">
        <v>1096</v>
      </c>
      <c r="E258" s="473" t="s">
        <v>1097</v>
      </c>
      <c r="F258" s="477">
        <v>388</v>
      </c>
      <c r="G258" s="477">
        <v>117952</v>
      </c>
      <c r="H258" s="477">
        <v>1.0312743169398908</v>
      </c>
      <c r="I258" s="477">
        <v>304</v>
      </c>
      <c r="J258" s="477">
        <v>375</v>
      </c>
      <c r="K258" s="477">
        <v>114375</v>
      </c>
      <c r="L258" s="477">
        <v>1</v>
      </c>
      <c r="M258" s="477">
        <v>305</v>
      </c>
      <c r="N258" s="477">
        <v>432</v>
      </c>
      <c r="O258" s="477">
        <v>131760</v>
      </c>
      <c r="P258" s="565">
        <v>1.1519999999999999</v>
      </c>
      <c r="Q258" s="478">
        <v>305</v>
      </c>
    </row>
    <row r="259" spans="1:17" ht="14.4" customHeight="1" x14ac:dyDescent="0.3">
      <c r="A259" s="472" t="s">
        <v>1243</v>
      </c>
      <c r="B259" s="473" t="s">
        <v>1044</v>
      </c>
      <c r="C259" s="473" t="s">
        <v>1045</v>
      </c>
      <c r="D259" s="473" t="s">
        <v>1098</v>
      </c>
      <c r="E259" s="473" t="s">
        <v>1099</v>
      </c>
      <c r="F259" s="477"/>
      <c r="G259" s="477"/>
      <c r="H259" s="477"/>
      <c r="I259" s="477"/>
      <c r="J259" s="477"/>
      <c r="K259" s="477"/>
      <c r="L259" s="477"/>
      <c r="M259" s="477"/>
      <c r="N259" s="477">
        <v>2</v>
      </c>
      <c r="O259" s="477">
        <v>7444</v>
      </c>
      <c r="P259" s="565"/>
      <c r="Q259" s="478">
        <v>3722</v>
      </c>
    </row>
    <row r="260" spans="1:17" ht="14.4" customHeight="1" x14ac:dyDescent="0.3">
      <c r="A260" s="472" t="s">
        <v>1243</v>
      </c>
      <c r="B260" s="473" t="s">
        <v>1044</v>
      </c>
      <c r="C260" s="473" t="s">
        <v>1045</v>
      </c>
      <c r="D260" s="473" t="s">
        <v>1098</v>
      </c>
      <c r="E260" s="473" t="s">
        <v>1100</v>
      </c>
      <c r="F260" s="477">
        <v>1</v>
      </c>
      <c r="G260" s="477">
        <v>3707</v>
      </c>
      <c r="H260" s="477"/>
      <c r="I260" s="477">
        <v>3707</v>
      </c>
      <c r="J260" s="477"/>
      <c r="K260" s="477"/>
      <c r="L260" s="477"/>
      <c r="M260" s="477"/>
      <c r="N260" s="477">
        <v>1</v>
      </c>
      <c r="O260" s="477">
        <v>3722</v>
      </c>
      <c r="P260" s="565"/>
      <c r="Q260" s="478">
        <v>3722</v>
      </c>
    </row>
    <row r="261" spans="1:17" ht="14.4" customHeight="1" x14ac:dyDescent="0.3">
      <c r="A261" s="472" t="s">
        <v>1243</v>
      </c>
      <c r="B261" s="473" t="s">
        <v>1044</v>
      </c>
      <c r="C261" s="473" t="s">
        <v>1045</v>
      </c>
      <c r="D261" s="473" t="s">
        <v>1101</v>
      </c>
      <c r="E261" s="473" t="s">
        <v>1102</v>
      </c>
      <c r="F261" s="477">
        <v>66</v>
      </c>
      <c r="G261" s="477">
        <v>32604</v>
      </c>
      <c r="H261" s="477">
        <v>0.94285714285714284</v>
      </c>
      <c r="I261" s="477">
        <v>494</v>
      </c>
      <c r="J261" s="477">
        <v>70</v>
      </c>
      <c r="K261" s="477">
        <v>34580</v>
      </c>
      <c r="L261" s="477">
        <v>1</v>
      </c>
      <c r="M261" s="477">
        <v>494</v>
      </c>
      <c r="N261" s="477">
        <v>100</v>
      </c>
      <c r="O261" s="477">
        <v>49500</v>
      </c>
      <c r="P261" s="565">
        <v>1.4314632735685366</v>
      </c>
      <c r="Q261" s="478">
        <v>495</v>
      </c>
    </row>
    <row r="262" spans="1:17" ht="14.4" customHeight="1" x14ac:dyDescent="0.3">
      <c r="A262" s="472" t="s">
        <v>1243</v>
      </c>
      <c r="B262" s="473" t="s">
        <v>1044</v>
      </c>
      <c r="C262" s="473" t="s">
        <v>1045</v>
      </c>
      <c r="D262" s="473" t="s">
        <v>1103</v>
      </c>
      <c r="E262" s="473" t="s">
        <v>1104</v>
      </c>
      <c r="F262" s="477"/>
      <c r="G262" s="477"/>
      <c r="H262" s="477"/>
      <c r="I262" s="477"/>
      <c r="J262" s="477"/>
      <c r="K262" s="477"/>
      <c r="L262" s="477"/>
      <c r="M262" s="477"/>
      <c r="N262" s="477">
        <v>1</v>
      </c>
      <c r="O262" s="477">
        <v>6598</v>
      </c>
      <c r="P262" s="565"/>
      <c r="Q262" s="478">
        <v>6598</v>
      </c>
    </row>
    <row r="263" spans="1:17" ht="14.4" customHeight="1" x14ac:dyDescent="0.3">
      <c r="A263" s="472" t="s">
        <v>1243</v>
      </c>
      <c r="B263" s="473" t="s">
        <v>1044</v>
      </c>
      <c r="C263" s="473" t="s">
        <v>1045</v>
      </c>
      <c r="D263" s="473" t="s">
        <v>1105</v>
      </c>
      <c r="E263" s="473" t="s">
        <v>1106</v>
      </c>
      <c r="F263" s="477">
        <v>376</v>
      </c>
      <c r="G263" s="477">
        <v>139120</v>
      </c>
      <c r="H263" s="477">
        <v>0.99470899470899465</v>
      </c>
      <c r="I263" s="477">
        <v>370</v>
      </c>
      <c r="J263" s="477">
        <v>378</v>
      </c>
      <c r="K263" s="477">
        <v>139860</v>
      </c>
      <c r="L263" s="477">
        <v>1</v>
      </c>
      <c r="M263" s="477">
        <v>370</v>
      </c>
      <c r="N263" s="477">
        <v>428</v>
      </c>
      <c r="O263" s="477">
        <v>158788</v>
      </c>
      <c r="P263" s="565">
        <v>1.1353353353353353</v>
      </c>
      <c r="Q263" s="478">
        <v>371</v>
      </c>
    </row>
    <row r="264" spans="1:17" ht="14.4" customHeight="1" x14ac:dyDescent="0.3">
      <c r="A264" s="472" t="s">
        <v>1243</v>
      </c>
      <c r="B264" s="473" t="s">
        <v>1044</v>
      </c>
      <c r="C264" s="473" t="s">
        <v>1045</v>
      </c>
      <c r="D264" s="473" t="s">
        <v>1109</v>
      </c>
      <c r="E264" s="473" t="s">
        <v>1110</v>
      </c>
      <c r="F264" s="477"/>
      <c r="G264" s="477"/>
      <c r="H264" s="477"/>
      <c r="I264" s="477"/>
      <c r="J264" s="477"/>
      <c r="K264" s="477"/>
      <c r="L264" s="477"/>
      <c r="M264" s="477"/>
      <c r="N264" s="477">
        <v>1</v>
      </c>
      <c r="O264" s="477">
        <v>12</v>
      </c>
      <c r="P264" s="565"/>
      <c r="Q264" s="478">
        <v>12</v>
      </c>
    </row>
    <row r="265" spans="1:17" ht="14.4" customHeight="1" x14ac:dyDescent="0.3">
      <c r="A265" s="472" t="s">
        <v>1243</v>
      </c>
      <c r="B265" s="473" t="s">
        <v>1044</v>
      </c>
      <c r="C265" s="473" t="s">
        <v>1045</v>
      </c>
      <c r="D265" s="473" t="s">
        <v>1114</v>
      </c>
      <c r="E265" s="473" t="s">
        <v>1115</v>
      </c>
      <c r="F265" s="477">
        <v>4</v>
      </c>
      <c r="G265" s="477">
        <v>444</v>
      </c>
      <c r="H265" s="477">
        <v>0.8</v>
      </c>
      <c r="I265" s="477">
        <v>111</v>
      </c>
      <c r="J265" s="477">
        <v>5</v>
      </c>
      <c r="K265" s="477">
        <v>555</v>
      </c>
      <c r="L265" s="477">
        <v>1</v>
      </c>
      <c r="M265" s="477">
        <v>111</v>
      </c>
      <c r="N265" s="477">
        <v>10</v>
      </c>
      <c r="O265" s="477">
        <v>1120</v>
      </c>
      <c r="P265" s="565">
        <v>2.0180180180180178</v>
      </c>
      <c r="Q265" s="478">
        <v>112</v>
      </c>
    </row>
    <row r="266" spans="1:17" ht="14.4" customHeight="1" x14ac:dyDescent="0.3">
      <c r="A266" s="472" t="s">
        <v>1243</v>
      </c>
      <c r="B266" s="473" t="s">
        <v>1044</v>
      </c>
      <c r="C266" s="473" t="s">
        <v>1045</v>
      </c>
      <c r="D266" s="473" t="s">
        <v>1116</v>
      </c>
      <c r="E266" s="473" t="s">
        <v>1117</v>
      </c>
      <c r="F266" s="477"/>
      <c r="G266" s="477"/>
      <c r="H266" s="477"/>
      <c r="I266" s="477"/>
      <c r="J266" s="477">
        <v>1</v>
      </c>
      <c r="K266" s="477">
        <v>125</v>
      </c>
      <c r="L266" s="477">
        <v>1</v>
      </c>
      <c r="M266" s="477">
        <v>125</v>
      </c>
      <c r="N266" s="477">
        <v>1</v>
      </c>
      <c r="O266" s="477">
        <v>126</v>
      </c>
      <c r="P266" s="565">
        <v>1.008</v>
      </c>
      <c r="Q266" s="478">
        <v>126</v>
      </c>
    </row>
    <row r="267" spans="1:17" ht="14.4" customHeight="1" x14ac:dyDescent="0.3">
      <c r="A267" s="472" t="s">
        <v>1243</v>
      </c>
      <c r="B267" s="473" t="s">
        <v>1044</v>
      </c>
      <c r="C267" s="473" t="s">
        <v>1045</v>
      </c>
      <c r="D267" s="473" t="s">
        <v>1116</v>
      </c>
      <c r="E267" s="473" t="s">
        <v>1118</v>
      </c>
      <c r="F267" s="477">
        <v>5</v>
      </c>
      <c r="G267" s="477">
        <v>625</v>
      </c>
      <c r="H267" s="477"/>
      <c r="I267" s="477">
        <v>125</v>
      </c>
      <c r="J267" s="477"/>
      <c r="K267" s="477"/>
      <c r="L267" s="477"/>
      <c r="M267" s="477"/>
      <c r="N267" s="477">
        <v>2</v>
      </c>
      <c r="O267" s="477">
        <v>250</v>
      </c>
      <c r="P267" s="565"/>
      <c r="Q267" s="478">
        <v>125</v>
      </c>
    </row>
    <row r="268" spans="1:17" ht="14.4" customHeight="1" x14ac:dyDescent="0.3">
      <c r="A268" s="472" t="s">
        <v>1243</v>
      </c>
      <c r="B268" s="473" t="s">
        <v>1044</v>
      </c>
      <c r="C268" s="473" t="s">
        <v>1045</v>
      </c>
      <c r="D268" s="473" t="s">
        <v>1119</v>
      </c>
      <c r="E268" s="473" t="s">
        <v>1120</v>
      </c>
      <c r="F268" s="477">
        <v>5</v>
      </c>
      <c r="G268" s="477">
        <v>2475</v>
      </c>
      <c r="H268" s="477">
        <v>1</v>
      </c>
      <c r="I268" s="477">
        <v>495</v>
      </c>
      <c r="J268" s="477">
        <v>5</v>
      </c>
      <c r="K268" s="477">
        <v>2475</v>
      </c>
      <c r="L268" s="477">
        <v>1</v>
      </c>
      <c r="M268" s="477">
        <v>495</v>
      </c>
      <c r="N268" s="477">
        <v>4</v>
      </c>
      <c r="O268" s="477">
        <v>1984</v>
      </c>
      <c r="P268" s="565">
        <v>0.80161616161616167</v>
      </c>
      <c r="Q268" s="478">
        <v>496</v>
      </c>
    </row>
    <row r="269" spans="1:17" ht="14.4" customHeight="1" x14ac:dyDescent="0.3">
      <c r="A269" s="472" t="s">
        <v>1243</v>
      </c>
      <c r="B269" s="473" t="s">
        <v>1044</v>
      </c>
      <c r="C269" s="473" t="s">
        <v>1045</v>
      </c>
      <c r="D269" s="473" t="s">
        <v>1121</v>
      </c>
      <c r="E269" s="473"/>
      <c r="F269" s="477">
        <v>1</v>
      </c>
      <c r="G269" s="477">
        <v>1283</v>
      </c>
      <c r="H269" s="477"/>
      <c r="I269" s="477">
        <v>1283</v>
      </c>
      <c r="J269" s="477"/>
      <c r="K269" s="477"/>
      <c r="L269" s="477"/>
      <c r="M269" s="477"/>
      <c r="N269" s="477"/>
      <c r="O269" s="477"/>
      <c r="P269" s="565"/>
      <c r="Q269" s="478"/>
    </row>
    <row r="270" spans="1:17" ht="14.4" customHeight="1" x14ac:dyDescent="0.3">
      <c r="A270" s="472" t="s">
        <v>1243</v>
      </c>
      <c r="B270" s="473" t="s">
        <v>1044</v>
      </c>
      <c r="C270" s="473" t="s">
        <v>1045</v>
      </c>
      <c r="D270" s="473" t="s">
        <v>1121</v>
      </c>
      <c r="E270" s="473" t="s">
        <v>1122</v>
      </c>
      <c r="F270" s="477">
        <v>2</v>
      </c>
      <c r="G270" s="477">
        <v>2566</v>
      </c>
      <c r="H270" s="477"/>
      <c r="I270" s="477">
        <v>1283</v>
      </c>
      <c r="J270" s="477"/>
      <c r="K270" s="477"/>
      <c r="L270" s="477"/>
      <c r="M270" s="477"/>
      <c r="N270" s="477"/>
      <c r="O270" s="477"/>
      <c r="P270" s="565"/>
      <c r="Q270" s="478"/>
    </row>
    <row r="271" spans="1:17" ht="14.4" customHeight="1" x14ac:dyDescent="0.3">
      <c r="A271" s="472" t="s">
        <v>1243</v>
      </c>
      <c r="B271" s="473" t="s">
        <v>1044</v>
      </c>
      <c r="C271" s="473" t="s">
        <v>1045</v>
      </c>
      <c r="D271" s="473" t="s">
        <v>1123</v>
      </c>
      <c r="E271" s="473" t="s">
        <v>1124</v>
      </c>
      <c r="F271" s="477">
        <v>3</v>
      </c>
      <c r="G271" s="477">
        <v>1368</v>
      </c>
      <c r="H271" s="477">
        <v>0.13636363636363635</v>
      </c>
      <c r="I271" s="477">
        <v>456</v>
      </c>
      <c r="J271" s="477">
        <v>22</v>
      </c>
      <c r="K271" s="477">
        <v>10032</v>
      </c>
      <c r="L271" s="477">
        <v>1</v>
      </c>
      <c r="M271" s="477">
        <v>456</v>
      </c>
      <c r="N271" s="477">
        <v>16</v>
      </c>
      <c r="O271" s="477">
        <v>7328</v>
      </c>
      <c r="P271" s="565">
        <v>0.73046251993620415</v>
      </c>
      <c r="Q271" s="478">
        <v>458</v>
      </c>
    </row>
    <row r="272" spans="1:17" ht="14.4" customHeight="1" x14ac:dyDescent="0.3">
      <c r="A272" s="472" t="s">
        <v>1243</v>
      </c>
      <c r="B272" s="473" t="s">
        <v>1044</v>
      </c>
      <c r="C272" s="473" t="s">
        <v>1045</v>
      </c>
      <c r="D272" s="473" t="s">
        <v>1125</v>
      </c>
      <c r="E272" s="473" t="s">
        <v>1126</v>
      </c>
      <c r="F272" s="477">
        <v>18</v>
      </c>
      <c r="G272" s="477">
        <v>1044</v>
      </c>
      <c r="H272" s="477">
        <v>2.25</v>
      </c>
      <c r="I272" s="477">
        <v>58</v>
      </c>
      <c r="J272" s="477">
        <v>8</v>
      </c>
      <c r="K272" s="477">
        <v>464</v>
      </c>
      <c r="L272" s="477">
        <v>1</v>
      </c>
      <c r="M272" s="477">
        <v>58</v>
      </c>
      <c r="N272" s="477">
        <v>22</v>
      </c>
      <c r="O272" s="477">
        <v>1276</v>
      </c>
      <c r="P272" s="565">
        <v>2.75</v>
      </c>
      <c r="Q272" s="478">
        <v>58</v>
      </c>
    </row>
    <row r="273" spans="1:17" ht="14.4" customHeight="1" x14ac:dyDescent="0.3">
      <c r="A273" s="472" t="s">
        <v>1243</v>
      </c>
      <c r="B273" s="473" t="s">
        <v>1044</v>
      </c>
      <c r="C273" s="473" t="s">
        <v>1045</v>
      </c>
      <c r="D273" s="473" t="s">
        <v>1134</v>
      </c>
      <c r="E273" s="473" t="s">
        <v>1135</v>
      </c>
      <c r="F273" s="477">
        <v>2202</v>
      </c>
      <c r="G273" s="477">
        <v>385350</v>
      </c>
      <c r="H273" s="477">
        <v>0.91687128825947917</v>
      </c>
      <c r="I273" s="477">
        <v>175</v>
      </c>
      <c r="J273" s="477">
        <v>2388</v>
      </c>
      <c r="K273" s="477">
        <v>420288</v>
      </c>
      <c r="L273" s="477">
        <v>1</v>
      </c>
      <c r="M273" s="477">
        <v>176</v>
      </c>
      <c r="N273" s="477">
        <v>2438</v>
      </c>
      <c r="O273" s="477">
        <v>429088</v>
      </c>
      <c r="P273" s="565">
        <v>1.0209380234505863</v>
      </c>
      <c r="Q273" s="478">
        <v>176</v>
      </c>
    </row>
    <row r="274" spans="1:17" ht="14.4" customHeight="1" x14ac:dyDescent="0.3">
      <c r="A274" s="472" t="s">
        <v>1243</v>
      </c>
      <c r="B274" s="473" t="s">
        <v>1044</v>
      </c>
      <c r="C274" s="473" t="s">
        <v>1045</v>
      </c>
      <c r="D274" s="473" t="s">
        <v>1136</v>
      </c>
      <c r="E274" s="473" t="s">
        <v>1137</v>
      </c>
      <c r="F274" s="477">
        <v>4</v>
      </c>
      <c r="G274" s="477">
        <v>340</v>
      </c>
      <c r="H274" s="477"/>
      <c r="I274" s="477">
        <v>85</v>
      </c>
      <c r="J274" s="477"/>
      <c r="K274" s="477"/>
      <c r="L274" s="477"/>
      <c r="M274" s="477"/>
      <c r="N274" s="477"/>
      <c r="O274" s="477"/>
      <c r="P274" s="565"/>
      <c r="Q274" s="478"/>
    </row>
    <row r="275" spans="1:17" ht="14.4" customHeight="1" x14ac:dyDescent="0.3">
      <c r="A275" s="472" t="s">
        <v>1243</v>
      </c>
      <c r="B275" s="473" t="s">
        <v>1044</v>
      </c>
      <c r="C275" s="473" t="s">
        <v>1045</v>
      </c>
      <c r="D275" s="473" t="s">
        <v>1141</v>
      </c>
      <c r="E275" s="473" t="s">
        <v>1142</v>
      </c>
      <c r="F275" s="477">
        <v>24</v>
      </c>
      <c r="G275" s="477">
        <v>4056</v>
      </c>
      <c r="H275" s="477">
        <v>2.6509803921568627</v>
      </c>
      <c r="I275" s="477">
        <v>169</v>
      </c>
      <c r="J275" s="477">
        <v>9</v>
      </c>
      <c r="K275" s="477">
        <v>1530</v>
      </c>
      <c r="L275" s="477">
        <v>1</v>
      </c>
      <c r="M275" s="477">
        <v>170</v>
      </c>
      <c r="N275" s="477">
        <v>20</v>
      </c>
      <c r="O275" s="477">
        <v>3400</v>
      </c>
      <c r="P275" s="565">
        <v>2.2222222222222223</v>
      </c>
      <c r="Q275" s="478">
        <v>170</v>
      </c>
    </row>
    <row r="276" spans="1:17" ht="14.4" customHeight="1" x14ac:dyDescent="0.3">
      <c r="A276" s="472" t="s">
        <v>1243</v>
      </c>
      <c r="B276" s="473" t="s">
        <v>1044</v>
      </c>
      <c r="C276" s="473" t="s">
        <v>1045</v>
      </c>
      <c r="D276" s="473" t="s">
        <v>1145</v>
      </c>
      <c r="E276" s="473"/>
      <c r="F276" s="477">
        <v>4</v>
      </c>
      <c r="G276" s="477">
        <v>4044</v>
      </c>
      <c r="H276" s="477"/>
      <c r="I276" s="477">
        <v>1011</v>
      </c>
      <c r="J276" s="477"/>
      <c r="K276" s="477"/>
      <c r="L276" s="477"/>
      <c r="M276" s="477"/>
      <c r="N276" s="477"/>
      <c r="O276" s="477"/>
      <c r="P276" s="565"/>
      <c r="Q276" s="478"/>
    </row>
    <row r="277" spans="1:17" ht="14.4" customHeight="1" x14ac:dyDescent="0.3">
      <c r="A277" s="472" t="s">
        <v>1243</v>
      </c>
      <c r="B277" s="473" t="s">
        <v>1044</v>
      </c>
      <c r="C277" s="473" t="s">
        <v>1045</v>
      </c>
      <c r="D277" s="473" t="s">
        <v>1145</v>
      </c>
      <c r="E277" s="473" t="s">
        <v>1146</v>
      </c>
      <c r="F277" s="477">
        <v>6</v>
      </c>
      <c r="G277" s="477">
        <v>6066</v>
      </c>
      <c r="H277" s="477"/>
      <c r="I277" s="477">
        <v>1011</v>
      </c>
      <c r="J277" s="477"/>
      <c r="K277" s="477"/>
      <c r="L277" s="477"/>
      <c r="M277" s="477"/>
      <c r="N277" s="477"/>
      <c r="O277" s="477"/>
      <c r="P277" s="565"/>
      <c r="Q277" s="478"/>
    </row>
    <row r="278" spans="1:17" ht="14.4" customHeight="1" x14ac:dyDescent="0.3">
      <c r="A278" s="472" t="s">
        <v>1243</v>
      </c>
      <c r="B278" s="473" t="s">
        <v>1044</v>
      </c>
      <c r="C278" s="473" t="s">
        <v>1045</v>
      </c>
      <c r="D278" s="473" t="s">
        <v>1147</v>
      </c>
      <c r="E278" s="473" t="s">
        <v>1148</v>
      </c>
      <c r="F278" s="477">
        <v>1</v>
      </c>
      <c r="G278" s="477">
        <v>176</v>
      </c>
      <c r="H278" s="477"/>
      <c r="I278" s="477">
        <v>176</v>
      </c>
      <c r="J278" s="477"/>
      <c r="K278" s="477"/>
      <c r="L278" s="477"/>
      <c r="M278" s="477"/>
      <c r="N278" s="477"/>
      <c r="O278" s="477"/>
      <c r="P278" s="565"/>
      <c r="Q278" s="478"/>
    </row>
    <row r="279" spans="1:17" ht="14.4" customHeight="1" x14ac:dyDescent="0.3">
      <c r="A279" s="472" t="s">
        <v>1243</v>
      </c>
      <c r="B279" s="473" t="s">
        <v>1044</v>
      </c>
      <c r="C279" s="473" t="s">
        <v>1045</v>
      </c>
      <c r="D279" s="473" t="s">
        <v>1149</v>
      </c>
      <c r="E279" s="473"/>
      <c r="F279" s="477">
        <v>4</v>
      </c>
      <c r="G279" s="477">
        <v>9176</v>
      </c>
      <c r="H279" s="477"/>
      <c r="I279" s="477">
        <v>2294</v>
      </c>
      <c r="J279" s="477"/>
      <c r="K279" s="477"/>
      <c r="L279" s="477"/>
      <c r="M279" s="477"/>
      <c r="N279" s="477"/>
      <c r="O279" s="477"/>
      <c r="P279" s="565"/>
      <c r="Q279" s="478"/>
    </row>
    <row r="280" spans="1:17" ht="14.4" customHeight="1" x14ac:dyDescent="0.3">
      <c r="A280" s="472" t="s">
        <v>1243</v>
      </c>
      <c r="B280" s="473" t="s">
        <v>1044</v>
      </c>
      <c r="C280" s="473" t="s">
        <v>1045</v>
      </c>
      <c r="D280" s="473" t="s">
        <v>1149</v>
      </c>
      <c r="E280" s="473" t="s">
        <v>1150</v>
      </c>
      <c r="F280" s="477">
        <v>6</v>
      </c>
      <c r="G280" s="477">
        <v>13764</v>
      </c>
      <c r="H280" s="477"/>
      <c r="I280" s="477">
        <v>2294</v>
      </c>
      <c r="J280" s="477"/>
      <c r="K280" s="477"/>
      <c r="L280" s="477"/>
      <c r="M280" s="477"/>
      <c r="N280" s="477"/>
      <c r="O280" s="477"/>
      <c r="P280" s="565"/>
      <c r="Q280" s="478"/>
    </row>
    <row r="281" spans="1:17" ht="14.4" customHeight="1" x14ac:dyDescent="0.3">
      <c r="A281" s="472" t="s">
        <v>1243</v>
      </c>
      <c r="B281" s="473" t="s">
        <v>1044</v>
      </c>
      <c r="C281" s="473" t="s">
        <v>1045</v>
      </c>
      <c r="D281" s="473" t="s">
        <v>1154</v>
      </c>
      <c r="E281" s="473" t="s">
        <v>1155</v>
      </c>
      <c r="F281" s="477">
        <v>1</v>
      </c>
      <c r="G281" s="477">
        <v>263</v>
      </c>
      <c r="H281" s="477">
        <v>0.99621212121212122</v>
      </c>
      <c r="I281" s="477">
        <v>263</v>
      </c>
      <c r="J281" s="477">
        <v>1</v>
      </c>
      <c r="K281" s="477">
        <v>264</v>
      </c>
      <c r="L281" s="477">
        <v>1</v>
      </c>
      <c r="M281" s="477">
        <v>264</v>
      </c>
      <c r="N281" s="477">
        <v>1</v>
      </c>
      <c r="O281" s="477">
        <v>264</v>
      </c>
      <c r="P281" s="565">
        <v>1</v>
      </c>
      <c r="Q281" s="478">
        <v>264</v>
      </c>
    </row>
    <row r="282" spans="1:17" ht="14.4" customHeight="1" x14ac:dyDescent="0.3">
      <c r="A282" s="472" t="s">
        <v>1243</v>
      </c>
      <c r="B282" s="473" t="s">
        <v>1044</v>
      </c>
      <c r="C282" s="473" t="s">
        <v>1045</v>
      </c>
      <c r="D282" s="473" t="s">
        <v>1156</v>
      </c>
      <c r="E282" s="473" t="s">
        <v>1157</v>
      </c>
      <c r="F282" s="477">
        <v>1</v>
      </c>
      <c r="G282" s="477">
        <v>2130</v>
      </c>
      <c r="H282" s="477">
        <v>0.99953073674331305</v>
      </c>
      <c r="I282" s="477">
        <v>2130</v>
      </c>
      <c r="J282" s="477">
        <v>1</v>
      </c>
      <c r="K282" s="477">
        <v>2131</v>
      </c>
      <c r="L282" s="477">
        <v>1</v>
      </c>
      <c r="M282" s="477">
        <v>2131</v>
      </c>
      <c r="N282" s="477"/>
      <c r="O282" s="477"/>
      <c r="P282" s="565"/>
      <c r="Q282" s="478"/>
    </row>
    <row r="283" spans="1:17" ht="14.4" customHeight="1" x14ac:dyDescent="0.3">
      <c r="A283" s="472" t="s">
        <v>1243</v>
      </c>
      <c r="B283" s="473" t="s">
        <v>1044</v>
      </c>
      <c r="C283" s="473" t="s">
        <v>1045</v>
      </c>
      <c r="D283" s="473" t="s">
        <v>1156</v>
      </c>
      <c r="E283" s="473" t="s">
        <v>1158</v>
      </c>
      <c r="F283" s="477">
        <v>3</v>
      </c>
      <c r="G283" s="477">
        <v>6390</v>
      </c>
      <c r="H283" s="477">
        <v>2.9985922102299392</v>
      </c>
      <c r="I283" s="477">
        <v>2130</v>
      </c>
      <c r="J283" s="477">
        <v>1</v>
      </c>
      <c r="K283" s="477">
        <v>2131</v>
      </c>
      <c r="L283" s="477">
        <v>1</v>
      </c>
      <c r="M283" s="477">
        <v>2131</v>
      </c>
      <c r="N283" s="477"/>
      <c r="O283" s="477"/>
      <c r="P283" s="565"/>
      <c r="Q283" s="478"/>
    </row>
    <row r="284" spans="1:17" ht="14.4" customHeight="1" x14ac:dyDescent="0.3">
      <c r="A284" s="472" t="s">
        <v>1243</v>
      </c>
      <c r="B284" s="473" t="s">
        <v>1044</v>
      </c>
      <c r="C284" s="473" t="s">
        <v>1045</v>
      </c>
      <c r="D284" s="473" t="s">
        <v>1159</v>
      </c>
      <c r="E284" s="473" t="s">
        <v>1160</v>
      </c>
      <c r="F284" s="477">
        <v>3</v>
      </c>
      <c r="G284" s="477">
        <v>726</v>
      </c>
      <c r="H284" s="477">
        <v>0.42857142857142855</v>
      </c>
      <c r="I284" s="477">
        <v>242</v>
      </c>
      <c r="J284" s="477">
        <v>7</v>
      </c>
      <c r="K284" s="477">
        <v>1694</v>
      </c>
      <c r="L284" s="477">
        <v>1</v>
      </c>
      <c r="M284" s="477">
        <v>242</v>
      </c>
      <c r="N284" s="477">
        <v>9</v>
      </c>
      <c r="O284" s="477">
        <v>2187</v>
      </c>
      <c r="P284" s="565">
        <v>1.2910271546635184</v>
      </c>
      <c r="Q284" s="478">
        <v>243</v>
      </c>
    </row>
    <row r="285" spans="1:17" ht="14.4" customHeight="1" x14ac:dyDescent="0.3">
      <c r="A285" s="472" t="s">
        <v>1243</v>
      </c>
      <c r="B285" s="473" t="s">
        <v>1044</v>
      </c>
      <c r="C285" s="473" t="s">
        <v>1045</v>
      </c>
      <c r="D285" s="473" t="s">
        <v>1161</v>
      </c>
      <c r="E285" s="473" t="s">
        <v>1162</v>
      </c>
      <c r="F285" s="477">
        <v>1</v>
      </c>
      <c r="G285" s="477">
        <v>423</v>
      </c>
      <c r="H285" s="477"/>
      <c r="I285" s="477">
        <v>423</v>
      </c>
      <c r="J285" s="477"/>
      <c r="K285" s="477"/>
      <c r="L285" s="477"/>
      <c r="M285" s="477"/>
      <c r="N285" s="477">
        <v>4</v>
      </c>
      <c r="O285" s="477">
        <v>1704</v>
      </c>
      <c r="P285" s="565"/>
      <c r="Q285" s="478">
        <v>426</v>
      </c>
    </row>
    <row r="286" spans="1:17" ht="14.4" customHeight="1" x14ac:dyDescent="0.3">
      <c r="A286" s="472" t="s">
        <v>1243</v>
      </c>
      <c r="B286" s="473" t="s">
        <v>1044</v>
      </c>
      <c r="C286" s="473" t="s">
        <v>1045</v>
      </c>
      <c r="D286" s="473" t="s">
        <v>1168</v>
      </c>
      <c r="E286" s="473" t="s">
        <v>1170</v>
      </c>
      <c r="F286" s="477"/>
      <c r="G286" s="477"/>
      <c r="H286" s="477"/>
      <c r="I286" s="477"/>
      <c r="J286" s="477"/>
      <c r="K286" s="477"/>
      <c r="L286" s="477"/>
      <c r="M286" s="477"/>
      <c r="N286" s="477">
        <v>2</v>
      </c>
      <c r="O286" s="477">
        <v>2120</v>
      </c>
      <c r="P286" s="565"/>
      <c r="Q286" s="478">
        <v>1060</v>
      </c>
    </row>
    <row r="287" spans="1:17" ht="14.4" customHeight="1" x14ac:dyDescent="0.3">
      <c r="A287" s="472" t="s">
        <v>1243</v>
      </c>
      <c r="B287" s="473" t="s">
        <v>1044</v>
      </c>
      <c r="C287" s="473" t="s">
        <v>1045</v>
      </c>
      <c r="D287" s="473" t="s">
        <v>1171</v>
      </c>
      <c r="E287" s="473" t="s">
        <v>1172</v>
      </c>
      <c r="F287" s="477"/>
      <c r="G287" s="477"/>
      <c r="H287" s="477"/>
      <c r="I287" s="477"/>
      <c r="J287" s="477">
        <v>2</v>
      </c>
      <c r="K287" s="477">
        <v>578</v>
      </c>
      <c r="L287" s="477">
        <v>1</v>
      </c>
      <c r="M287" s="477">
        <v>289</v>
      </c>
      <c r="N287" s="477">
        <v>1</v>
      </c>
      <c r="O287" s="477">
        <v>289</v>
      </c>
      <c r="P287" s="565">
        <v>0.5</v>
      </c>
      <c r="Q287" s="478">
        <v>289</v>
      </c>
    </row>
    <row r="288" spans="1:17" ht="14.4" customHeight="1" x14ac:dyDescent="0.3">
      <c r="A288" s="472" t="s">
        <v>1243</v>
      </c>
      <c r="B288" s="473" t="s">
        <v>1044</v>
      </c>
      <c r="C288" s="473" t="s">
        <v>1045</v>
      </c>
      <c r="D288" s="473" t="s">
        <v>1173</v>
      </c>
      <c r="E288" s="473" t="s">
        <v>1174</v>
      </c>
      <c r="F288" s="477"/>
      <c r="G288" s="477"/>
      <c r="H288" s="477"/>
      <c r="I288" s="477"/>
      <c r="J288" s="477"/>
      <c r="K288" s="477"/>
      <c r="L288" s="477"/>
      <c r="M288" s="477"/>
      <c r="N288" s="477">
        <v>2</v>
      </c>
      <c r="O288" s="477">
        <v>2204</v>
      </c>
      <c r="P288" s="565"/>
      <c r="Q288" s="478">
        <v>1102</v>
      </c>
    </row>
    <row r="289" spans="1:17" ht="14.4" customHeight="1" x14ac:dyDescent="0.3">
      <c r="A289" s="472" t="s">
        <v>1243</v>
      </c>
      <c r="B289" s="473" t="s">
        <v>1044</v>
      </c>
      <c r="C289" s="473" t="s">
        <v>1045</v>
      </c>
      <c r="D289" s="473" t="s">
        <v>1173</v>
      </c>
      <c r="E289" s="473" t="s">
        <v>1175</v>
      </c>
      <c r="F289" s="477">
        <v>1</v>
      </c>
      <c r="G289" s="477">
        <v>1096</v>
      </c>
      <c r="H289" s="477"/>
      <c r="I289" s="477">
        <v>1096</v>
      </c>
      <c r="J289" s="477"/>
      <c r="K289" s="477"/>
      <c r="L289" s="477"/>
      <c r="M289" s="477"/>
      <c r="N289" s="477">
        <v>1</v>
      </c>
      <c r="O289" s="477">
        <v>1102</v>
      </c>
      <c r="P289" s="565"/>
      <c r="Q289" s="478">
        <v>1102</v>
      </c>
    </row>
    <row r="290" spans="1:17" ht="14.4" customHeight="1" x14ac:dyDescent="0.3">
      <c r="A290" s="472" t="s">
        <v>1243</v>
      </c>
      <c r="B290" s="473" t="s">
        <v>1044</v>
      </c>
      <c r="C290" s="473" t="s">
        <v>1045</v>
      </c>
      <c r="D290" s="473" t="s">
        <v>1187</v>
      </c>
      <c r="E290" s="473" t="s">
        <v>1188</v>
      </c>
      <c r="F290" s="477"/>
      <c r="G290" s="477"/>
      <c r="H290" s="477"/>
      <c r="I290" s="477"/>
      <c r="J290" s="477"/>
      <c r="K290" s="477"/>
      <c r="L290" s="477"/>
      <c r="M290" s="477"/>
      <c r="N290" s="477">
        <v>7</v>
      </c>
      <c r="O290" s="477">
        <v>33453</v>
      </c>
      <c r="P290" s="565"/>
      <c r="Q290" s="478">
        <v>4779</v>
      </c>
    </row>
    <row r="291" spans="1:17" ht="14.4" customHeight="1" x14ac:dyDescent="0.3">
      <c r="A291" s="472" t="s">
        <v>1243</v>
      </c>
      <c r="B291" s="473" t="s">
        <v>1044</v>
      </c>
      <c r="C291" s="473" t="s">
        <v>1045</v>
      </c>
      <c r="D291" s="473" t="s">
        <v>1189</v>
      </c>
      <c r="E291" s="473" t="s">
        <v>1190</v>
      </c>
      <c r="F291" s="477"/>
      <c r="G291" s="477"/>
      <c r="H291" s="477"/>
      <c r="I291" s="477"/>
      <c r="J291" s="477"/>
      <c r="K291" s="477"/>
      <c r="L291" s="477"/>
      <c r="M291" s="477"/>
      <c r="N291" s="477">
        <v>2</v>
      </c>
      <c r="O291" s="477">
        <v>1218</v>
      </c>
      <c r="P291" s="565"/>
      <c r="Q291" s="478">
        <v>609</v>
      </c>
    </row>
    <row r="292" spans="1:17" ht="14.4" customHeight="1" x14ac:dyDescent="0.3">
      <c r="A292" s="472" t="s">
        <v>1246</v>
      </c>
      <c r="B292" s="473" t="s">
        <v>1044</v>
      </c>
      <c r="C292" s="473" t="s">
        <v>1045</v>
      </c>
      <c r="D292" s="473" t="s">
        <v>1050</v>
      </c>
      <c r="E292" s="473" t="s">
        <v>1051</v>
      </c>
      <c r="F292" s="477">
        <v>204</v>
      </c>
      <c r="G292" s="477">
        <v>11832</v>
      </c>
      <c r="H292" s="477">
        <v>1.6585365853658536</v>
      </c>
      <c r="I292" s="477">
        <v>58</v>
      </c>
      <c r="J292" s="477">
        <v>123</v>
      </c>
      <c r="K292" s="477">
        <v>7134</v>
      </c>
      <c r="L292" s="477">
        <v>1</v>
      </c>
      <c r="M292" s="477">
        <v>58</v>
      </c>
      <c r="N292" s="477">
        <v>111</v>
      </c>
      <c r="O292" s="477">
        <v>6438</v>
      </c>
      <c r="P292" s="565">
        <v>0.90243902439024393</v>
      </c>
      <c r="Q292" s="478">
        <v>58</v>
      </c>
    </row>
    <row r="293" spans="1:17" ht="14.4" customHeight="1" x14ac:dyDescent="0.3">
      <c r="A293" s="472" t="s">
        <v>1246</v>
      </c>
      <c r="B293" s="473" t="s">
        <v>1044</v>
      </c>
      <c r="C293" s="473" t="s">
        <v>1045</v>
      </c>
      <c r="D293" s="473" t="s">
        <v>1052</v>
      </c>
      <c r="E293" s="473" t="s">
        <v>1053</v>
      </c>
      <c r="F293" s="477">
        <v>40</v>
      </c>
      <c r="G293" s="477">
        <v>5240</v>
      </c>
      <c r="H293" s="477">
        <v>1.4285714285714286</v>
      </c>
      <c r="I293" s="477">
        <v>131</v>
      </c>
      <c r="J293" s="477">
        <v>28</v>
      </c>
      <c r="K293" s="477">
        <v>3668</v>
      </c>
      <c r="L293" s="477">
        <v>1</v>
      </c>
      <c r="M293" s="477">
        <v>131</v>
      </c>
      <c r="N293" s="477">
        <v>27</v>
      </c>
      <c r="O293" s="477">
        <v>3548</v>
      </c>
      <c r="P293" s="565">
        <v>0.96728462377317337</v>
      </c>
      <c r="Q293" s="478">
        <v>131.40740740740742</v>
      </c>
    </row>
    <row r="294" spans="1:17" ht="14.4" customHeight="1" x14ac:dyDescent="0.3">
      <c r="A294" s="472" t="s">
        <v>1246</v>
      </c>
      <c r="B294" s="473" t="s">
        <v>1044</v>
      </c>
      <c r="C294" s="473" t="s">
        <v>1045</v>
      </c>
      <c r="D294" s="473" t="s">
        <v>1056</v>
      </c>
      <c r="E294" s="473" t="s">
        <v>1057</v>
      </c>
      <c r="F294" s="477">
        <v>1</v>
      </c>
      <c r="G294" s="477">
        <v>407</v>
      </c>
      <c r="H294" s="477">
        <v>0.24938725490196079</v>
      </c>
      <c r="I294" s="477">
        <v>407</v>
      </c>
      <c r="J294" s="477">
        <v>4</v>
      </c>
      <c r="K294" s="477">
        <v>1632</v>
      </c>
      <c r="L294" s="477">
        <v>1</v>
      </c>
      <c r="M294" s="477">
        <v>408</v>
      </c>
      <c r="N294" s="477"/>
      <c r="O294" s="477"/>
      <c r="P294" s="565"/>
      <c r="Q294" s="478"/>
    </row>
    <row r="295" spans="1:17" ht="14.4" customHeight="1" x14ac:dyDescent="0.3">
      <c r="A295" s="472" t="s">
        <v>1246</v>
      </c>
      <c r="B295" s="473" t="s">
        <v>1044</v>
      </c>
      <c r="C295" s="473" t="s">
        <v>1045</v>
      </c>
      <c r="D295" s="473" t="s">
        <v>1058</v>
      </c>
      <c r="E295" s="473" t="s">
        <v>1059</v>
      </c>
      <c r="F295" s="477">
        <v>97</v>
      </c>
      <c r="G295" s="477">
        <v>17363</v>
      </c>
      <c r="H295" s="477">
        <v>1.9685941043083901</v>
      </c>
      <c r="I295" s="477">
        <v>179</v>
      </c>
      <c r="J295" s="477">
        <v>49</v>
      </c>
      <c r="K295" s="477">
        <v>8820</v>
      </c>
      <c r="L295" s="477">
        <v>1</v>
      </c>
      <c r="M295" s="477">
        <v>180</v>
      </c>
      <c r="N295" s="477">
        <v>23</v>
      </c>
      <c r="O295" s="477">
        <v>4140</v>
      </c>
      <c r="P295" s="565">
        <v>0.46938775510204084</v>
      </c>
      <c r="Q295" s="478">
        <v>180</v>
      </c>
    </row>
    <row r="296" spans="1:17" ht="14.4" customHeight="1" x14ac:dyDescent="0.3">
      <c r="A296" s="472" t="s">
        <v>1246</v>
      </c>
      <c r="B296" s="473" t="s">
        <v>1044</v>
      </c>
      <c r="C296" s="473" t="s">
        <v>1045</v>
      </c>
      <c r="D296" s="473" t="s">
        <v>1062</v>
      </c>
      <c r="E296" s="473" t="s">
        <v>1063</v>
      </c>
      <c r="F296" s="477">
        <v>57</v>
      </c>
      <c r="G296" s="477">
        <v>19095</v>
      </c>
      <c r="H296" s="477">
        <v>1.0524140211640212</v>
      </c>
      <c r="I296" s="477">
        <v>335</v>
      </c>
      <c r="J296" s="477">
        <v>54</v>
      </c>
      <c r="K296" s="477">
        <v>18144</v>
      </c>
      <c r="L296" s="477">
        <v>1</v>
      </c>
      <c r="M296" s="477">
        <v>336</v>
      </c>
      <c r="N296" s="477">
        <v>48</v>
      </c>
      <c r="O296" s="477">
        <v>16176</v>
      </c>
      <c r="P296" s="565">
        <v>0.89153439153439151</v>
      </c>
      <c r="Q296" s="478">
        <v>337</v>
      </c>
    </row>
    <row r="297" spans="1:17" ht="14.4" customHeight="1" x14ac:dyDescent="0.3">
      <c r="A297" s="472" t="s">
        <v>1246</v>
      </c>
      <c r="B297" s="473" t="s">
        <v>1044</v>
      </c>
      <c r="C297" s="473" t="s">
        <v>1045</v>
      </c>
      <c r="D297" s="473" t="s">
        <v>1064</v>
      </c>
      <c r="E297" s="473" t="s">
        <v>1065</v>
      </c>
      <c r="F297" s="477"/>
      <c r="G297" s="477"/>
      <c r="H297" s="477"/>
      <c r="I297" s="477"/>
      <c r="J297" s="477">
        <v>2</v>
      </c>
      <c r="K297" s="477">
        <v>918</v>
      </c>
      <c r="L297" s="477">
        <v>1</v>
      </c>
      <c r="M297" s="477">
        <v>459</v>
      </c>
      <c r="N297" s="477"/>
      <c r="O297" s="477"/>
      <c r="P297" s="565"/>
      <c r="Q297" s="478"/>
    </row>
    <row r="298" spans="1:17" ht="14.4" customHeight="1" x14ac:dyDescent="0.3">
      <c r="A298" s="472" t="s">
        <v>1246</v>
      </c>
      <c r="B298" s="473" t="s">
        <v>1044</v>
      </c>
      <c r="C298" s="473" t="s">
        <v>1045</v>
      </c>
      <c r="D298" s="473" t="s">
        <v>1066</v>
      </c>
      <c r="E298" s="473" t="s">
        <v>1067</v>
      </c>
      <c r="F298" s="477">
        <v>555</v>
      </c>
      <c r="G298" s="477">
        <v>193695</v>
      </c>
      <c r="H298" s="477">
        <v>10.882352941176471</v>
      </c>
      <c r="I298" s="477">
        <v>349</v>
      </c>
      <c r="J298" s="477">
        <v>51</v>
      </c>
      <c r="K298" s="477">
        <v>17799</v>
      </c>
      <c r="L298" s="477">
        <v>1</v>
      </c>
      <c r="M298" s="477">
        <v>349</v>
      </c>
      <c r="N298" s="477">
        <v>151</v>
      </c>
      <c r="O298" s="477">
        <v>52850</v>
      </c>
      <c r="P298" s="565">
        <v>2.9692679364009216</v>
      </c>
      <c r="Q298" s="478">
        <v>350</v>
      </c>
    </row>
    <row r="299" spans="1:17" ht="14.4" customHeight="1" x14ac:dyDescent="0.3">
      <c r="A299" s="472" t="s">
        <v>1246</v>
      </c>
      <c r="B299" s="473" t="s">
        <v>1044</v>
      </c>
      <c r="C299" s="473" t="s">
        <v>1045</v>
      </c>
      <c r="D299" s="473" t="s">
        <v>1066</v>
      </c>
      <c r="E299" s="473" t="s">
        <v>1068</v>
      </c>
      <c r="F299" s="477">
        <v>777</v>
      </c>
      <c r="G299" s="477">
        <v>271173</v>
      </c>
      <c r="H299" s="477">
        <v>0.67860262008733629</v>
      </c>
      <c r="I299" s="477">
        <v>349</v>
      </c>
      <c r="J299" s="477">
        <v>1145</v>
      </c>
      <c r="K299" s="477">
        <v>399605</v>
      </c>
      <c r="L299" s="477">
        <v>1</v>
      </c>
      <c r="M299" s="477">
        <v>349</v>
      </c>
      <c r="N299" s="477">
        <v>1245</v>
      </c>
      <c r="O299" s="477">
        <v>435750</v>
      </c>
      <c r="P299" s="565">
        <v>1.0904518211734087</v>
      </c>
      <c r="Q299" s="478">
        <v>350</v>
      </c>
    </row>
    <row r="300" spans="1:17" ht="14.4" customHeight="1" x14ac:dyDescent="0.3">
      <c r="A300" s="472" t="s">
        <v>1246</v>
      </c>
      <c r="B300" s="473" t="s">
        <v>1044</v>
      </c>
      <c r="C300" s="473" t="s">
        <v>1045</v>
      </c>
      <c r="D300" s="473" t="s">
        <v>1074</v>
      </c>
      <c r="E300" s="473" t="s">
        <v>1075</v>
      </c>
      <c r="F300" s="477"/>
      <c r="G300" s="477"/>
      <c r="H300" s="477"/>
      <c r="I300" s="477"/>
      <c r="J300" s="477">
        <v>1</v>
      </c>
      <c r="K300" s="477">
        <v>6231</v>
      </c>
      <c r="L300" s="477">
        <v>1</v>
      </c>
      <c r="M300" s="477">
        <v>6231</v>
      </c>
      <c r="N300" s="477"/>
      <c r="O300" s="477"/>
      <c r="P300" s="565"/>
      <c r="Q300" s="478"/>
    </row>
    <row r="301" spans="1:17" ht="14.4" customHeight="1" x14ac:dyDescent="0.3">
      <c r="A301" s="472" t="s">
        <v>1246</v>
      </c>
      <c r="B301" s="473" t="s">
        <v>1044</v>
      </c>
      <c r="C301" s="473" t="s">
        <v>1045</v>
      </c>
      <c r="D301" s="473" t="s">
        <v>1076</v>
      </c>
      <c r="E301" s="473" t="s">
        <v>1077</v>
      </c>
      <c r="F301" s="477"/>
      <c r="G301" s="477"/>
      <c r="H301" s="477"/>
      <c r="I301" s="477"/>
      <c r="J301" s="477">
        <v>1</v>
      </c>
      <c r="K301" s="477">
        <v>117</v>
      </c>
      <c r="L301" s="477">
        <v>1</v>
      </c>
      <c r="M301" s="477">
        <v>117</v>
      </c>
      <c r="N301" s="477">
        <v>1</v>
      </c>
      <c r="O301" s="477">
        <v>117</v>
      </c>
      <c r="P301" s="565">
        <v>1</v>
      </c>
      <c r="Q301" s="478">
        <v>117</v>
      </c>
    </row>
    <row r="302" spans="1:17" ht="14.4" customHeight="1" x14ac:dyDescent="0.3">
      <c r="A302" s="472" t="s">
        <v>1246</v>
      </c>
      <c r="B302" s="473" t="s">
        <v>1044</v>
      </c>
      <c r="C302" s="473" t="s">
        <v>1045</v>
      </c>
      <c r="D302" s="473" t="s">
        <v>1076</v>
      </c>
      <c r="E302" s="473" t="s">
        <v>1078</v>
      </c>
      <c r="F302" s="477">
        <v>1</v>
      </c>
      <c r="G302" s="477">
        <v>117</v>
      </c>
      <c r="H302" s="477"/>
      <c r="I302" s="477">
        <v>117</v>
      </c>
      <c r="J302" s="477"/>
      <c r="K302" s="477"/>
      <c r="L302" s="477"/>
      <c r="M302" s="477"/>
      <c r="N302" s="477"/>
      <c r="O302" s="477"/>
      <c r="P302" s="565"/>
      <c r="Q302" s="478"/>
    </row>
    <row r="303" spans="1:17" ht="14.4" customHeight="1" x14ac:dyDescent="0.3">
      <c r="A303" s="472" t="s">
        <v>1246</v>
      </c>
      <c r="B303" s="473" t="s">
        <v>1044</v>
      </c>
      <c r="C303" s="473" t="s">
        <v>1045</v>
      </c>
      <c r="D303" s="473" t="s">
        <v>1083</v>
      </c>
      <c r="E303" s="473" t="s">
        <v>1084</v>
      </c>
      <c r="F303" s="477"/>
      <c r="G303" s="477"/>
      <c r="H303" s="477"/>
      <c r="I303" s="477"/>
      <c r="J303" s="477"/>
      <c r="K303" s="477"/>
      <c r="L303" s="477"/>
      <c r="M303" s="477"/>
      <c r="N303" s="477">
        <v>1</v>
      </c>
      <c r="O303" s="477">
        <v>392</v>
      </c>
      <c r="P303" s="565"/>
      <c r="Q303" s="478">
        <v>392</v>
      </c>
    </row>
    <row r="304" spans="1:17" ht="14.4" customHeight="1" x14ac:dyDescent="0.3">
      <c r="A304" s="472" t="s">
        <v>1246</v>
      </c>
      <c r="B304" s="473" t="s">
        <v>1044</v>
      </c>
      <c r="C304" s="473" t="s">
        <v>1045</v>
      </c>
      <c r="D304" s="473" t="s">
        <v>1086</v>
      </c>
      <c r="E304" s="473" t="s">
        <v>1087</v>
      </c>
      <c r="F304" s="477">
        <v>1</v>
      </c>
      <c r="G304" s="477">
        <v>38</v>
      </c>
      <c r="H304" s="477"/>
      <c r="I304" s="477">
        <v>38</v>
      </c>
      <c r="J304" s="477"/>
      <c r="K304" s="477"/>
      <c r="L304" s="477"/>
      <c r="M304" s="477"/>
      <c r="N304" s="477"/>
      <c r="O304" s="477"/>
      <c r="P304" s="565"/>
      <c r="Q304" s="478"/>
    </row>
    <row r="305" spans="1:17" ht="14.4" customHeight="1" x14ac:dyDescent="0.3">
      <c r="A305" s="472" t="s">
        <v>1246</v>
      </c>
      <c r="B305" s="473" t="s">
        <v>1044</v>
      </c>
      <c r="C305" s="473" t="s">
        <v>1045</v>
      </c>
      <c r="D305" s="473" t="s">
        <v>1086</v>
      </c>
      <c r="E305" s="473" t="s">
        <v>1088</v>
      </c>
      <c r="F305" s="477"/>
      <c r="G305" s="477"/>
      <c r="H305" s="477"/>
      <c r="I305" s="477"/>
      <c r="J305" s="477">
        <v>1</v>
      </c>
      <c r="K305" s="477">
        <v>38</v>
      </c>
      <c r="L305" s="477">
        <v>1</v>
      </c>
      <c r="M305" s="477">
        <v>38</v>
      </c>
      <c r="N305" s="477">
        <v>1</v>
      </c>
      <c r="O305" s="477">
        <v>38</v>
      </c>
      <c r="P305" s="565">
        <v>1</v>
      </c>
      <c r="Q305" s="478">
        <v>38</v>
      </c>
    </row>
    <row r="306" spans="1:17" ht="14.4" customHeight="1" x14ac:dyDescent="0.3">
      <c r="A306" s="472" t="s">
        <v>1246</v>
      </c>
      <c r="B306" s="473" t="s">
        <v>1044</v>
      </c>
      <c r="C306" s="473" t="s">
        <v>1045</v>
      </c>
      <c r="D306" s="473" t="s">
        <v>1091</v>
      </c>
      <c r="E306" s="473" t="s">
        <v>1092</v>
      </c>
      <c r="F306" s="477"/>
      <c r="G306" s="477"/>
      <c r="H306" s="477"/>
      <c r="I306" s="477"/>
      <c r="J306" s="477"/>
      <c r="K306" s="477"/>
      <c r="L306" s="477"/>
      <c r="M306" s="477"/>
      <c r="N306" s="477">
        <v>1</v>
      </c>
      <c r="O306" s="477">
        <v>707</v>
      </c>
      <c r="P306" s="565"/>
      <c r="Q306" s="478">
        <v>707</v>
      </c>
    </row>
    <row r="307" spans="1:17" ht="14.4" customHeight="1" x14ac:dyDescent="0.3">
      <c r="A307" s="472" t="s">
        <v>1246</v>
      </c>
      <c r="B307" s="473" t="s">
        <v>1044</v>
      </c>
      <c r="C307" s="473" t="s">
        <v>1045</v>
      </c>
      <c r="D307" s="473" t="s">
        <v>1094</v>
      </c>
      <c r="E307" s="473" t="s">
        <v>1095</v>
      </c>
      <c r="F307" s="477"/>
      <c r="G307" s="477"/>
      <c r="H307" s="477"/>
      <c r="I307" s="477"/>
      <c r="J307" s="477"/>
      <c r="K307" s="477"/>
      <c r="L307" s="477"/>
      <c r="M307" s="477"/>
      <c r="N307" s="477">
        <v>1</v>
      </c>
      <c r="O307" s="477">
        <v>148</v>
      </c>
      <c r="P307" s="565"/>
      <c r="Q307" s="478">
        <v>148</v>
      </c>
    </row>
    <row r="308" spans="1:17" ht="14.4" customHeight="1" x14ac:dyDescent="0.3">
      <c r="A308" s="472" t="s">
        <v>1246</v>
      </c>
      <c r="B308" s="473" t="s">
        <v>1044</v>
      </c>
      <c r="C308" s="473" t="s">
        <v>1045</v>
      </c>
      <c r="D308" s="473" t="s">
        <v>1096</v>
      </c>
      <c r="E308" s="473" t="s">
        <v>1097</v>
      </c>
      <c r="F308" s="477">
        <v>47</v>
      </c>
      <c r="G308" s="477">
        <v>14288</v>
      </c>
      <c r="H308" s="477">
        <v>0.9759562841530055</v>
      </c>
      <c r="I308" s="477">
        <v>304</v>
      </c>
      <c r="J308" s="477">
        <v>48</v>
      </c>
      <c r="K308" s="477">
        <v>14640</v>
      </c>
      <c r="L308" s="477">
        <v>1</v>
      </c>
      <c r="M308" s="477">
        <v>305</v>
      </c>
      <c r="N308" s="477">
        <v>54</v>
      </c>
      <c r="O308" s="477">
        <v>16470</v>
      </c>
      <c r="P308" s="565">
        <v>1.125</v>
      </c>
      <c r="Q308" s="478">
        <v>305</v>
      </c>
    </row>
    <row r="309" spans="1:17" ht="14.4" customHeight="1" x14ac:dyDescent="0.3">
      <c r="A309" s="472" t="s">
        <v>1246</v>
      </c>
      <c r="B309" s="473" t="s">
        <v>1044</v>
      </c>
      <c r="C309" s="473" t="s">
        <v>1045</v>
      </c>
      <c r="D309" s="473" t="s">
        <v>1098</v>
      </c>
      <c r="E309" s="473" t="s">
        <v>1099</v>
      </c>
      <c r="F309" s="477"/>
      <c r="G309" s="477"/>
      <c r="H309" s="477"/>
      <c r="I309" s="477"/>
      <c r="J309" s="477"/>
      <c r="K309" s="477"/>
      <c r="L309" s="477"/>
      <c r="M309" s="477"/>
      <c r="N309" s="477">
        <v>1</v>
      </c>
      <c r="O309" s="477">
        <v>3722</v>
      </c>
      <c r="P309" s="565"/>
      <c r="Q309" s="478">
        <v>3722</v>
      </c>
    </row>
    <row r="310" spans="1:17" ht="14.4" customHeight="1" x14ac:dyDescent="0.3">
      <c r="A310" s="472" t="s">
        <v>1246</v>
      </c>
      <c r="B310" s="473" t="s">
        <v>1044</v>
      </c>
      <c r="C310" s="473" t="s">
        <v>1045</v>
      </c>
      <c r="D310" s="473" t="s">
        <v>1101</v>
      </c>
      <c r="E310" s="473" t="s">
        <v>1102</v>
      </c>
      <c r="F310" s="477">
        <v>209</v>
      </c>
      <c r="G310" s="477">
        <v>103246</v>
      </c>
      <c r="H310" s="477">
        <v>0.94144144144144148</v>
      </c>
      <c r="I310" s="477">
        <v>494</v>
      </c>
      <c r="J310" s="477">
        <v>222</v>
      </c>
      <c r="K310" s="477">
        <v>109668</v>
      </c>
      <c r="L310" s="477">
        <v>1</v>
      </c>
      <c r="M310" s="477">
        <v>494</v>
      </c>
      <c r="N310" s="477">
        <v>232</v>
      </c>
      <c r="O310" s="477">
        <v>114840</v>
      </c>
      <c r="P310" s="565">
        <v>1.0471605208447314</v>
      </c>
      <c r="Q310" s="478">
        <v>495</v>
      </c>
    </row>
    <row r="311" spans="1:17" ht="14.4" customHeight="1" x14ac:dyDescent="0.3">
      <c r="A311" s="472" t="s">
        <v>1246</v>
      </c>
      <c r="B311" s="473" t="s">
        <v>1044</v>
      </c>
      <c r="C311" s="473" t="s">
        <v>1045</v>
      </c>
      <c r="D311" s="473" t="s">
        <v>1103</v>
      </c>
      <c r="E311" s="473" t="s">
        <v>1104</v>
      </c>
      <c r="F311" s="477"/>
      <c r="G311" s="477"/>
      <c r="H311" s="477"/>
      <c r="I311" s="477"/>
      <c r="J311" s="477">
        <v>1</v>
      </c>
      <c r="K311" s="477">
        <v>6580</v>
      </c>
      <c r="L311" s="477">
        <v>1</v>
      </c>
      <c r="M311" s="477">
        <v>6580</v>
      </c>
      <c r="N311" s="477"/>
      <c r="O311" s="477"/>
      <c r="P311" s="565"/>
      <c r="Q311" s="478"/>
    </row>
    <row r="312" spans="1:17" ht="14.4" customHeight="1" x14ac:dyDescent="0.3">
      <c r="A312" s="472" t="s">
        <v>1246</v>
      </c>
      <c r="B312" s="473" t="s">
        <v>1044</v>
      </c>
      <c r="C312" s="473" t="s">
        <v>1045</v>
      </c>
      <c r="D312" s="473" t="s">
        <v>1105</v>
      </c>
      <c r="E312" s="473" t="s">
        <v>1106</v>
      </c>
      <c r="F312" s="477">
        <v>255</v>
      </c>
      <c r="G312" s="477">
        <v>94350</v>
      </c>
      <c r="H312" s="477">
        <v>1</v>
      </c>
      <c r="I312" s="477">
        <v>370</v>
      </c>
      <c r="J312" s="477">
        <v>255</v>
      </c>
      <c r="K312" s="477">
        <v>94350</v>
      </c>
      <c r="L312" s="477">
        <v>1</v>
      </c>
      <c r="M312" s="477">
        <v>370</v>
      </c>
      <c r="N312" s="477">
        <v>263</v>
      </c>
      <c r="O312" s="477">
        <v>97573</v>
      </c>
      <c r="P312" s="565">
        <v>1.0341600423953365</v>
      </c>
      <c r="Q312" s="478">
        <v>371</v>
      </c>
    </row>
    <row r="313" spans="1:17" ht="14.4" customHeight="1" x14ac:dyDescent="0.3">
      <c r="A313" s="472" t="s">
        <v>1246</v>
      </c>
      <c r="B313" s="473" t="s">
        <v>1044</v>
      </c>
      <c r="C313" s="473" t="s">
        <v>1045</v>
      </c>
      <c r="D313" s="473" t="s">
        <v>1109</v>
      </c>
      <c r="E313" s="473" t="s">
        <v>1111</v>
      </c>
      <c r="F313" s="477"/>
      <c r="G313" s="477"/>
      <c r="H313" s="477"/>
      <c r="I313" s="477"/>
      <c r="J313" s="477"/>
      <c r="K313" s="477"/>
      <c r="L313" s="477"/>
      <c r="M313" s="477"/>
      <c r="N313" s="477">
        <v>2</v>
      </c>
      <c r="O313" s="477">
        <v>24</v>
      </c>
      <c r="P313" s="565"/>
      <c r="Q313" s="478">
        <v>12</v>
      </c>
    </row>
    <row r="314" spans="1:17" ht="14.4" customHeight="1" x14ac:dyDescent="0.3">
      <c r="A314" s="472" t="s">
        <v>1246</v>
      </c>
      <c r="B314" s="473" t="s">
        <v>1044</v>
      </c>
      <c r="C314" s="473" t="s">
        <v>1045</v>
      </c>
      <c r="D314" s="473" t="s">
        <v>1114</v>
      </c>
      <c r="E314" s="473" t="s">
        <v>1115</v>
      </c>
      <c r="F314" s="477">
        <v>1</v>
      </c>
      <c r="G314" s="477">
        <v>111</v>
      </c>
      <c r="H314" s="477">
        <v>7.1428571428571425E-2</v>
      </c>
      <c r="I314" s="477">
        <v>111</v>
      </c>
      <c r="J314" s="477">
        <v>14</v>
      </c>
      <c r="K314" s="477">
        <v>1554</v>
      </c>
      <c r="L314" s="477">
        <v>1</v>
      </c>
      <c r="M314" s="477">
        <v>111</v>
      </c>
      <c r="N314" s="477">
        <v>2</v>
      </c>
      <c r="O314" s="477">
        <v>224</v>
      </c>
      <c r="P314" s="565">
        <v>0.14414414414414414</v>
      </c>
      <c r="Q314" s="478">
        <v>112</v>
      </c>
    </row>
    <row r="315" spans="1:17" ht="14.4" customHeight="1" x14ac:dyDescent="0.3">
      <c r="A315" s="472" t="s">
        <v>1246</v>
      </c>
      <c r="B315" s="473" t="s">
        <v>1044</v>
      </c>
      <c r="C315" s="473" t="s">
        <v>1045</v>
      </c>
      <c r="D315" s="473" t="s">
        <v>1116</v>
      </c>
      <c r="E315" s="473" t="s">
        <v>1117</v>
      </c>
      <c r="F315" s="477"/>
      <c r="G315" s="477"/>
      <c r="H315" s="477"/>
      <c r="I315" s="477"/>
      <c r="J315" s="477"/>
      <c r="K315" s="477"/>
      <c r="L315" s="477"/>
      <c r="M315" s="477"/>
      <c r="N315" s="477">
        <v>1</v>
      </c>
      <c r="O315" s="477">
        <v>126</v>
      </c>
      <c r="P315" s="565"/>
      <c r="Q315" s="478">
        <v>126</v>
      </c>
    </row>
    <row r="316" spans="1:17" ht="14.4" customHeight="1" x14ac:dyDescent="0.3">
      <c r="A316" s="472" t="s">
        <v>1246</v>
      </c>
      <c r="B316" s="473" t="s">
        <v>1044</v>
      </c>
      <c r="C316" s="473" t="s">
        <v>1045</v>
      </c>
      <c r="D316" s="473" t="s">
        <v>1116</v>
      </c>
      <c r="E316" s="473" t="s">
        <v>1118</v>
      </c>
      <c r="F316" s="477">
        <v>3</v>
      </c>
      <c r="G316" s="477">
        <v>375</v>
      </c>
      <c r="H316" s="477"/>
      <c r="I316" s="477">
        <v>125</v>
      </c>
      <c r="J316" s="477"/>
      <c r="K316" s="477"/>
      <c r="L316" s="477"/>
      <c r="M316" s="477"/>
      <c r="N316" s="477">
        <v>1</v>
      </c>
      <c r="O316" s="477">
        <v>126</v>
      </c>
      <c r="P316" s="565"/>
      <c r="Q316" s="478">
        <v>126</v>
      </c>
    </row>
    <row r="317" spans="1:17" ht="14.4" customHeight="1" x14ac:dyDescent="0.3">
      <c r="A317" s="472" t="s">
        <v>1246</v>
      </c>
      <c r="B317" s="473" t="s">
        <v>1044</v>
      </c>
      <c r="C317" s="473" t="s">
        <v>1045</v>
      </c>
      <c r="D317" s="473" t="s">
        <v>1119</v>
      </c>
      <c r="E317" s="473" t="s">
        <v>1120</v>
      </c>
      <c r="F317" s="477">
        <v>1</v>
      </c>
      <c r="G317" s="477">
        <v>495</v>
      </c>
      <c r="H317" s="477"/>
      <c r="I317" s="477">
        <v>495</v>
      </c>
      <c r="J317" s="477"/>
      <c r="K317" s="477"/>
      <c r="L317" s="477"/>
      <c r="M317" s="477"/>
      <c r="N317" s="477">
        <v>1</v>
      </c>
      <c r="O317" s="477">
        <v>496</v>
      </c>
      <c r="P317" s="565"/>
      <c r="Q317" s="478">
        <v>496</v>
      </c>
    </row>
    <row r="318" spans="1:17" ht="14.4" customHeight="1" x14ac:dyDescent="0.3">
      <c r="A318" s="472" t="s">
        <v>1246</v>
      </c>
      <c r="B318" s="473" t="s">
        <v>1044</v>
      </c>
      <c r="C318" s="473" t="s">
        <v>1045</v>
      </c>
      <c r="D318" s="473" t="s">
        <v>1121</v>
      </c>
      <c r="E318" s="473"/>
      <c r="F318" s="477"/>
      <c r="G318" s="477"/>
      <c r="H318" s="477"/>
      <c r="I318" s="477"/>
      <c r="J318" s="477">
        <v>1</v>
      </c>
      <c r="K318" s="477">
        <v>1285</v>
      </c>
      <c r="L318" s="477">
        <v>1</v>
      </c>
      <c r="M318" s="477">
        <v>1285</v>
      </c>
      <c r="N318" s="477"/>
      <c r="O318" s="477"/>
      <c r="P318" s="565"/>
      <c r="Q318" s="478"/>
    </row>
    <row r="319" spans="1:17" ht="14.4" customHeight="1" x14ac:dyDescent="0.3">
      <c r="A319" s="472" t="s">
        <v>1246</v>
      </c>
      <c r="B319" s="473" t="s">
        <v>1044</v>
      </c>
      <c r="C319" s="473" t="s">
        <v>1045</v>
      </c>
      <c r="D319" s="473" t="s">
        <v>1123</v>
      </c>
      <c r="E319" s="473" t="s">
        <v>1124</v>
      </c>
      <c r="F319" s="477">
        <v>20</v>
      </c>
      <c r="G319" s="477">
        <v>9120</v>
      </c>
      <c r="H319" s="477">
        <v>0.625</v>
      </c>
      <c r="I319" s="477">
        <v>456</v>
      </c>
      <c r="J319" s="477">
        <v>32</v>
      </c>
      <c r="K319" s="477">
        <v>14592</v>
      </c>
      <c r="L319" s="477">
        <v>1</v>
      </c>
      <c r="M319" s="477">
        <v>456</v>
      </c>
      <c r="N319" s="477">
        <v>22</v>
      </c>
      <c r="O319" s="477">
        <v>10076</v>
      </c>
      <c r="P319" s="565">
        <v>0.69051535087719296</v>
      </c>
      <c r="Q319" s="478">
        <v>458</v>
      </c>
    </row>
    <row r="320" spans="1:17" ht="14.4" customHeight="1" x14ac:dyDescent="0.3">
      <c r="A320" s="472" t="s">
        <v>1246</v>
      </c>
      <c r="B320" s="473" t="s">
        <v>1044</v>
      </c>
      <c r="C320" s="473" t="s">
        <v>1045</v>
      </c>
      <c r="D320" s="473" t="s">
        <v>1125</v>
      </c>
      <c r="E320" s="473" t="s">
        <v>1126</v>
      </c>
      <c r="F320" s="477">
        <v>932</v>
      </c>
      <c r="G320" s="477">
        <v>54056</v>
      </c>
      <c r="H320" s="477">
        <v>1.9416666666666667</v>
      </c>
      <c r="I320" s="477">
        <v>58</v>
      </c>
      <c r="J320" s="477">
        <v>480</v>
      </c>
      <c r="K320" s="477">
        <v>27840</v>
      </c>
      <c r="L320" s="477">
        <v>1</v>
      </c>
      <c r="M320" s="477">
        <v>58</v>
      </c>
      <c r="N320" s="477">
        <v>400</v>
      </c>
      <c r="O320" s="477">
        <v>23200</v>
      </c>
      <c r="P320" s="565">
        <v>0.83333333333333337</v>
      </c>
      <c r="Q320" s="478">
        <v>58</v>
      </c>
    </row>
    <row r="321" spans="1:17" ht="14.4" customHeight="1" x14ac:dyDescent="0.3">
      <c r="A321" s="472" t="s">
        <v>1246</v>
      </c>
      <c r="B321" s="473" t="s">
        <v>1044</v>
      </c>
      <c r="C321" s="473" t="s">
        <v>1045</v>
      </c>
      <c r="D321" s="473" t="s">
        <v>1127</v>
      </c>
      <c r="E321" s="473" t="s">
        <v>1128</v>
      </c>
      <c r="F321" s="477">
        <v>2</v>
      </c>
      <c r="G321" s="477">
        <v>4346</v>
      </c>
      <c r="H321" s="477">
        <v>0.2857142857142857</v>
      </c>
      <c r="I321" s="477">
        <v>2173</v>
      </c>
      <c r="J321" s="477">
        <v>7</v>
      </c>
      <c r="K321" s="477">
        <v>15211</v>
      </c>
      <c r="L321" s="477">
        <v>1</v>
      </c>
      <c r="M321" s="477">
        <v>2173</v>
      </c>
      <c r="N321" s="477"/>
      <c r="O321" s="477"/>
      <c r="P321" s="565"/>
      <c r="Q321" s="478"/>
    </row>
    <row r="322" spans="1:17" ht="14.4" customHeight="1" x14ac:dyDescent="0.3">
      <c r="A322" s="472" t="s">
        <v>1246</v>
      </c>
      <c r="B322" s="473" t="s">
        <v>1044</v>
      </c>
      <c r="C322" s="473" t="s">
        <v>1045</v>
      </c>
      <c r="D322" s="473" t="s">
        <v>1134</v>
      </c>
      <c r="E322" s="473" t="s">
        <v>1135</v>
      </c>
      <c r="F322" s="477">
        <v>478</v>
      </c>
      <c r="G322" s="477">
        <v>83650</v>
      </c>
      <c r="H322" s="477">
        <v>0.68881752305665345</v>
      </c>
      <c r="I322" s="477">
        <v>175</v>
      </c>
      <c r="J322" s="477">
        <v>690</v>
      </c>
      <c r="K322" s="477">
        <v>121440</v>
      </c>
      <c r="L322" s="477">
        <v>1</v>
      </c>
      <c r="M322" s="477">
        <v>176</v>
      </c>
      <c r="N322" s="477">
        <v>640</v>
      </c>
      <c r="O322" s="477">
        <v>112640</v>
      </c>
      <c r="P322" s="565">
        <v>0.92753623188405798</v>
      </c>
      <c r="Q322" s="478">
        <v>176</v>
      </c>
    </row>
    <row r="323" spans="1:17" ht="14.4" customHeight="1" x14ac:dyDescent="0.3">
      <c r="A323" s="472" t="s">
        <v>1246</v>
      </c>
      <c r="B323" s="473" t="s">
        <v>1044</v>
      </c>
      <c r="C323" s="473" t="s">
        <v>1045</v>
      </c>
      <c r="D323" s="473" t="s">
        <v>1136</v>
      </c>
      <c r="E323" s="473" t="s">
        <v>1137</v>
      </c>
      <c r="F323" s="477"/>
      <c r="G323" s="477"/>
      <c r="H323" s="477"/>
      <c r="I323" s="477"/>
      <c r="J323" s="477"/>
      <c r="K323" s="477"/>
      <c r="L323" s="477"/>
      <c r="M323" s="477"/>
      <c r="N323" s="477">
        <v>2</v>
      </c>
      <c r="O323" s="477">
        <v>172</v>
      </c>
      <c r="P323" s="565"/>
      <c r="Q323" s="478">
        <v>86</v>
      </c>
    </row>
    <row r="324" spans="1:17" ht="14.4" customHeight="1" x14ac:dyDescent="0.3">
      <c r="A324" s="472" t="s">
        <v>1246</v>
      </c>
      <c r="B324" s="473" t="s">
        <v>1044</v>
      </c>
      <c r="C324" s="473" t="s">
        <v>1045</v>
      </c>
      <c r="D324" s="473" t="s">
        <v>1141</v>
      </c>
      <c r="E324" s="473" t="s">
        <v>1142</v>
      </c>
      <c r="F324" s="477">
        <v>15</v>
      </c>
      <c r="G324" s="477">
        <v>2535</v>
      </c>
      <c r="H324" s="477">
        <v>0.46599264705882354</v>
      </c>
      <c r="I324" s="477">
        <v>169</v>
      </c>
      <c r="J324" s="477">
        <v>32</v>
      </c>
      <c r="K324" s="477">
        <v>5440</v>
      </c>
      <c r="L324" s="477">
        <v>1</v>
      </c>
      <c r="M324" s="477">
        <v>170</v>
      </c>
      <c r="N324" s="477">
        <v>34</v>
      </c>
      <c r="O324" s="477">
        <v>5780</v>
      </c>
      <c r="P324" s="565">
        <v>1.0625</v>
      </c>
      <c r="Q324" s="478">
        <v>170</v>
      </c>
    </row>
    <row r="325" spans="1:17" ht="14.4" customHeight="1" x14ac:dyDescent="0.3">
      <c r="A325" s="472" t="s">
        <v>1246</v>
      </c>
      <c r="B325" s="473" t="s">
        <v>1044</v>
      </c>
      <c r="C325" s="473" t="s">
        <v>1045</v>
      </c>
      <c r="D325" s="473" t="s">
        <v>1145</v>
      </c>
      <c r="E325" s="473"/>
      <c r="F325" s="477">
        <v>10</v>
      </c>
      <c r="G325" s="477">
        <v>10110</v>
      </c>
      <c r="H325" s="477">
        <v>2.4975296442687749</v>
      </c>
      <c r="I325" s="477">
        <v>1011</v>
      </c>
      <c r="J325" s="477">
        <v>4</v>
      </c>
      <c r="K325" s="477">
        <v>4048</v>
      </c>
      <c r="L325" s="477">
        <v>1</v>
      </c>
      <c r="M325" s="477">
        <v>1012</v>
      </c>
      <c r="N325" s="477"/>
      <c r="O325" s="477"/>
      <c r="P325" s="565"/>
      <c r="Q325" s="478"/>
    </row>
    <row r="326" spans="1:17" ht="14.4" customHeight="1" x14ac:dyDescent="0.3">
      <c r="A326" s="472" t="s">
        <v>1246</v>
      </c>
      <c r="B326" s="473" t="s">
        <v>1044</v>
      </c>
      <c r="C326" s="473" t="s">
        <v>1045</v>
      </c>
      <c r="D326" s="473" t="s">
        <v>1149</v>
      </c>
      <c r="E326" s="473"/>
      <c r="F326" s="477"/>
      <c r="G326" s="477"/>
      <c r="H326" s="477"/>
      <c r="I326" s="477"/>
      <c r="J326" s="477">
        <v>7</v>
      </c>
      <c r="K326" s="477">
        <v>16079</v>
      </c>
      <c r="L326" s="477">
        <v>1</v>
      </c>
      <c r="M326" s="477">
        <v>2297</v>
      </c>
      <c r="N326" s="477"/>
      <c r="O326" s="477"/>
      <c r="P326" s="565"/>
      <c r="Q326" s="478"/>
    </row>
    <row r="327" spans="1:17" ht="14.4" customHeight="1" x14ac:dyDescent="0.3">
      <c r="A327" s="472" t="s">
        <v>1246</v>
      </c>
      <c r="B327" s="473" t="s">
        <v>1044</v>
      </c>
      <c r="C327" s="473" t="s">
        <v>1045</v>
      </c>
      <c r="D327" s="473" t="s">
        <v>1154</v>
      </c>
      <c r="E327" s="473" t="s">
        <v>1155</v>
      </c>
      <c r="F327" s="477"/>
      <c r="G327" s="477"/>
      <c r="H327" s="477"/>
      <c r="I327" s="477"/>
      <c r="J327" s="477">
        <v>1</v>
      </c>
      <c r="K327" s="477">
        <v>264</v>
      </c>
      <c r="L327" s="477">
        <v>1</v>
      </c>
      <c r="M327" s="477">
        <v>264</v>
      </c>
      <c r="N327" s="477"/>
      <c r="O327" s="477"/>
      <c r="P327" s="565"/>
      <c r="Q327" s="478"/>
    </row>
    <row r="328" spans="1:17" ht="14.4" customHeight="1" x14ac:dyDescent="0.3">
      <c r="A328" s="472" t="s">
        <v>1246</v>
      </c>
      <c r="B328" s="473" t="s">
        <v>1044</v>
      </c>
      <c r="C328" s="473" t="s">
        <v>1045</v>
      </c>
      <c r="D328" s="473" t="s">
        <v>1156</v>
      </c>
      <c r="E328" s="473" t="s">
        <v>1157</v>
      </c>
      <c r="F328" s="477">
        <v>106</v>
      </c>
      <c r="G328" s="477">
        <v>225780</v>
      </c>
      <c r="H328" s="477">
        <v>11.772250899421241</v>
      </c>
      <c r="I328" s="477">
        <v>2130</v>
      </c>
      <c r="J328" s="477">
        <v>9</v>
      </c>
      <c r="K328" s="477">
        <v>19179</v>
      </c>
      <c r="L328" s="477">
        <v>1</v>
      </c>
      <c r="M328" s="477">
        <v>2131</v>
      </c>
      <c r="N328" s="477">
        <v>2</v>
      </c>
      <c r="O328" s="477">
        <v>4268</v>
      </c>
      <c r="P328" s="565">
        <v>0.22253506439334689</v>
      </c>
      <c r="Q328" s="478">
        <v>2134</v>
      </c>
    </row>
    <row r="329" spans="1:17" ht="14.4" customHeight="1" x14ac:dyDescent="0.3">
      <c r="A329" s="472" t="s">
        <v>1246</v>
      </c>
      <c r="B329" s="473" t="s">
        <v>1044</v>
      </c>
      <c r="C329" s="473" t="s">
        <v>1045</v>
      </c>
      <c r="D329" s="473" t="s">
        <v>1156</v>
      </c>
      <c r="E329" s="473" t="s">
        <v>1158</v>
      </c>
      <c r="F329" s="477">
        <v>72</v>
      </c>
      <c r="G329" s="477">
        <v>153360</v>
      </c>
      <c r="H329" s="477">
        <v>1.9450327850140146</v>
      </c>
      <c r="I329" s="477">
        <v>2130</v>
      </c>
      <c r="J329" s="477">
        <v>37</v>
      </c>
      <c r="K329" s="477">
        <v>78847</v>
      </c>
      <c r="L329" s="477">
        <v>1</v>
      </c>
      <c r="M329" s="477">
        <v>2131</v>
      </c>
      <c r="N329" s="477">
        <v>1</v>
      </c>
      <c r="O329" s="477">
        <v>2134</v>
      </c>
      <c r="P329" s="565">
        <v>2.7065075399190838E-2</v>
      </c>
      <c r="Q329" s="478">
        <v>2134</v>
      </c>
    </row>
    <row r="330" spans="1:17" ht="14.4" customHeight="1" x14ac:dyDescent="0.3">
      <c r="A330" s="472" t="s">
        <v>1246</v>
      </c>
      <c r="B330" s="473" t="s">
        <v>1044</v>
      </c>
      <c r="C330" s="473" t="s">
        <v>1045</v>
      </c>
      <c r="D330" s="473" t="s">
        <v>1159</v>
      </c>
      <c r="E330" s="473" t="s">
        <v>1160</v>
      </c>
      <c r="F330" s="477">
        <v>1</v>
      </c>
      <c r="G330" s="477">
        <v>242</v>
      </c>
      <c r="H330" s="477">
        <v>1</v>
      </c>
      <c r="I330" s="477">
        <v>242</v>
      </c>
      <c r="J330" s="477">
        <v>1</v>
      </c>
      <c r="K330" s="477">
        <v>242</v>
      </c>
      <c r="L330" s="477">
        <v>1</v>
      </c>
      <c r="M330" s="477">
        <v>242</v>
      </c>
      <c r="N330" s="477">
        <v>1</v>
      </c>
      <c r="O330" s="477">
        <v>243</v>
      </c>
      <c r="P330" s="565">
        <v>1.0041322314049588</v>
      </c>
      <c r="Q330" s="478">
        <v>243</v>
      </c>
    </row>
    <row r="331" spans="1:17" ht="14.4" customHeight="1" x14ac:dyDescent="0.3">
      <c r="A331" s="472" t="s">
        <v>1246</v>
      </c>
      <c r="B331" s="473" t="s">
        <v>1044</v>
      </c>
      <c r="C331" s="473" t="s">
        <v>1045</v>
      </c>
      <c r="D331" s="473" t="s">
        <v>1161</v>
      </c>
      <c r="E331" s="473" t="s">
        <v>1162</v>
      </c>
      <c r="F331" s="477"/>
      <c r="G331" s="477"/>
      <c r="H331" s="477"/>
      <c r="I331" s="477"/>
      <c r="J331" s="477">
        <v>1</v>
      </c>
      <c r="K331" s="477">
        <v>424</v>
      </c>
      <c r="L331" s="477">
        <v>1</v>
      </c>
      <c r="M331" s="477">
        <v>424</v>
      </c>
      <c r="N331" s="477">
        <v>1</v>
      </c>
      <c r="O331" s="477">
        <v>426</v>
      </c>
      <c r="P331" s="565">
        <v>1.0047169811320755</v>
      </c>
      <c r="Q331" s="478">
        <v>426</v>
      </c>
    </row>
    <row r="332" spans="1:17" ht="14.4" customHeight="1" x14ac:dyDescent="0.3">
      <c r="A332" s="472" t="s">
        <v>1246</v>
      </c>
      <c r="B332" s="473" t="s">
        <v>1044</v>
      </c>
      <c r="C332" s="473" t="s">
        <v>1045</v>
      </c>
      <c r="D332" s="473" t="s">
        <v>1166</v>
      </c>
      <c r="E332" s="473" t="s">
        <v>1167</v>
      </c>
      <c r="F332" s="477"/>
      <c r="G332" s="477"/>
      <c r="H332" s="477"/>
      <c r="I332" s="477"/>
      <c r="J332" s="477">
        <v>2</v>
      </c>
      <c r="K332" s="477">
        <v>10440</v>
      </c>
      <c r="L332" s="477">
        <v>1</v>
      </c>
      <c r="M332" s="477">
        <v>5220</v>
      </c>
      <c r="N332" s="477"/>
      <c r="O332" s="477"/>
      <c r="P332" s="565"/>
      <c r="Q332" s="478"/>
    </row>
    <row r="333" spans="1:17" ht="14.4" customHeight="1" x14ac:dyDescent="0.3">
      <c r="A333" s="472" t="s">
        <v>1246</v>
      </c>
      <c r="B333" s="473" t="s">
        <v>1044</v>
      </c>
      <c r="C333" s="473" t="s">
        <v>1045</v>
      </c>
      <c r="D333" s="473" t="s">
        <v>1171</v>
      </c>
      <c r="E333" s="473" t="s">
        <v>1172</v>
      </c>
      <c r="F333" s="477">
        <v>1</v>
      </c>
      <c r="G333" s="477">
        <v>288</v>
      </c>
      <c r="H333" s="477">
        <v>0.16608996539792387</v>
      </c>
      <c r="I333" s="477">
        <v>288</v>
      </c>
      <c r="J333" s="477">
        <v>6</v>
      </c>
      <c r="K333" s="477">
        <v>1734</v>
      </c>
      <c r="L333" s="477">
        <v>1</v>
      </c>
      <c r="M333" s="477">
        <v>289</v>
      </c>
      <c r="N333" s="477">
        <v>4</v>
      </c>
      <c r="O333" s="477">
        <v>1156</v>
      </c>
      <c r="P333" s="565">
        <v>0.66666666666666663</v>
      </c>
      <c r="Q333" s="478">
        <v>289</v>
      </c>
    </row>
    <row r="334" spans="1:17" ht="14.4" customHeight="1" x14ac:dyDescent="0.3">
      <c r="A334" s="472" t="s">
        <v>1246</v>
      </c>
      <c r="B334" s="473" t="s">
        <v>1044</v>
      </c>
      <c r="C334" s="473" t="s">
        <v>1045</v>
      </c>
      <c r="D334" s="473" t="s">
        <v>1173</v>
      </c>
      <c r="E334" s="473" t="s">
        <v>1174</v>
      </c>
      <c r="F334" s="477"/>
      <c r="G334" s="477"/>
      <c r="H334" s="477"/>
      <c r="I334" s="477"/>
      <c r="J334" s="477"/>
      <c r="K334" s="477"/>
      <c r="L334" s="477"/>
      <c r="M334" s="477"/>
      <c r="N334" s="477">
        <v>1</v>
      </c>
      <c r="O334" s="477">
        <v>1102</v>
      </c>
      <c r="P334" s="565"/>
      <c r="Q334" s="478">
        <v>1102</v>
      </c>
    </row>
    <row r="335" spans="1:17" ht="14.4" customHeight="1" x14ac:dyDescent="0.3">
      <c r="A335" s="472" t="s">
        <v>1246</v>
      </c>
      <c r="B335" s="473" t="s">
        <v>1044</v>
      </c>
      <c r="C335" s="473" t="s">
        <v>1045</v>
      </c>
      <c r="D335" s="473" t="s">
        <v>1173</v>
      </c>
      <c r="E335" s="473" t="s">
        <v>1175</v>
      </c>
      <c r="F335" s="477"/>
      <c r="G335" s="477"/>
      <c r="H335" s="477"/>
      <c r="I335" s="477"/>
      <c r="J335" s="477">
        <v>1</v>
      </c>
      <c r="K335" s="477">
        <v>1098</v>
      </c>
      <c r="L335" s="477">
        <v>1</v>
      </c>
      <c r="M335" s="477">
        <v>1098</v>
      </c>
      <c r="N335" s="477"/>
      <c r="O335" s="477"/>
      <c r="P335" s="565"/>
      <c r="Q335" s="478"/>
    </row>
    <row r="336" spans="1:17" ht="14.4" customHeight="1" x14ac:dyDescent="0.3">
      <c r="A336" s="472" t="s">
        <v>1246</v>
      </c>
      <c r="B336" s="473" t="s">
        <v>1044</v>
      </c>
      <c r="C336" s="473" t="s">
        <v>1045</v>
      </c>
      <c r="D336" s="473" t="s">
        <v>1181</v>
      </c>
      <c r="E336" s="473" t="s">
        <v>1182</v>
      </c>
      <c r="F336" s="477">
        <v>5</v>
      </c>
      <c r="G336" s="477">
        <v>0</v>
      </c>
      <c r="H336" s="477"/>
      <c r="I336" s="477">
        <v>0</v>
      </c>
      <c r="J336" s="477">
        <v>1</v>
      </c>
      <c r="K336" s="477">
        <v>0</v>
      </c>
      <c r="L336" s="477"/>
      <c r="M336" s="477">
        <v>0</v>
      </c>
      <c r="N336" s="477"/>
      <c r="O336" s="477"/>
      <c r="P336" s="565"/>
      <c r="Q336" s="478"/>
    </row>
    <row r="337" spans="1:17" ht="14.4" customHeight="1" x14ac:dyDescent="0.3">
      <c r="A337" s="472" t="s">
        <v>1246</v>
      </c>
      <c r="B337" s="473" t="s">
        <v>1044</v>
      </c>
      <c r="C337" s="473" t="s">
        <v>1045</v>
      </c>
      <c r="D337" s="473" t="s">
        <v>1184</v>
      </c>
      <c r="E337" s="473" t="s">
        <v>1185</v>
      </c>
      <c r="F337" s="477"/>
      <c r="G337" s="477"/>
      <c r="H337" s="477"/>
      <c r="I337" s="477"/>
      <c r="J337" s="477">
        <v>1</v>
      </c>
      <c r="K337" s="477">
        <v>0</v>
      </c>
      <c r="L337" s="477"/>
      <c r="M337" s="477">
        <v>0</v>
      </c>
      <c r="N337" s="477"/>
      <c r="O337" s="477"/>
      <c r="P337" s="565"/>
      <c r="Q337" s="478"/>
    </row>
    <row r="338" spans="1:17" ht="14.4" customHeight="1" x14ac:dyDescent="0.3">
      <c r="A338" s="472" t="s">
        <v>1246</v>
      </c>
      <c r="B338" s="473" t="s">
        <v>1044</v>
      </c>
      <c r="C338" s="473" t="s">
        <v>1045</v>
      </c>
      <c r="D338" s="473" t="s">
        <v>1184</v>
      </c>
      <c r="E338" s="473" t="s">
        <v>1186</v>
      </c>
      <c r="F338" s="477"/>
      <c r="G338" s="477"/>
      <c r="H338" s="477"/>
      <c r="I338" s="477"/>
      <c r="J338" s="477">
        <v>2</v>
      </c>
      <c r="K338" s="477">
        <v>0</v>
      </c>
      <c r="L338" s="477"/>
      <c r="M338" s="477">
        <v>0</v>
      </c>
      <c r="N338" s="477"/>
      <c r="O338" s="477"/>
      <c r="P338" s="565"/>
      <c r="Q338" s="478"/>
    </row>
    <row r="339" spans="1:17" ht="14.4" customHeight="1" x14ac:dyDescent="0.3">
      <c r="A339" s="472" t="s">
        <v>1246</v>
      </c>
      <c r="B339" s="473" t="s">
        <v>1044</v>
      </c>
      <c r="C339" s="473" t="s">
        <v>1045</v>
      </c>
      <c r="D339" s="473" t="s">
        <v>1187</v>
      </c>
      <c r="E339" s="473" t="s">
        <v>1188</v>
      </c>
      <c r="F339" s="477"/>
      <c r="G339" s="477"/>
      <c r="H339" s="477"/>
      <c r="I339" s="477"/>
      <c r="J339" s="477"/>
      <c r="K339" s="477"/>
      <c r="L339" s="477"/>
      <c r="M339" s="477"/>
      <c r="N339" s="477">
        <v>8</v>
      </c>
      <c r="O339" s="477">
        <v>38232</v>
      </c>
      <c r="P339" s="565"/>
      <c r="Q339" s="478">
        <v>4779</v>
      </c>
    </row>
    <row r="340" spans="1:17" ht="14.4" customHeight="1" x14ac:dyDescent="0.3">
      <c r="A340" s="472" t="s">
        <v>1246</v>
      </c>
      <c r="B340" s="473" t="s">
        <v>1044</v>
      </c>
      <c r="C340" s="473" t="s">
        <v>1045</v>
      </c>
      <c r="D340" s="473" t="s">
        <v>1189</v>
      </c>
      <c r="E340" s="473" t="s">
        <v>1190</v>
      </c>
      <c r="F340" s="477"/>
      <c r="G340" s="477"/>
      <c r="H340" s="477"/>
      <c r="I340" s="477"/>
      <c r="J340" s="477"/>
      <c r="K340" s="477"/>
      <c r="L340" s="477"/>
      <c r="M340" s="477"/>
      <c r="N340" s="477">
        <v>2</v>
      </c>
      <c r="O340" s="477">
        <v>1218</v>
      </c>
      <c r="P340" s="565"/>
      <c r="Q340" s="478">
        <v>609</v>
      </c>
    </row>
    <row r="341" spans="1:17" ht="14.4" customHeight="1" x14ac:dyDescent="0.3">
      <c r="A341" s="472" t="s">
        <v>1247</v>
      </c>
      <c r="B341" s="473" t="s">
        <v>1044</v>
      </c>
      <c r="C341" s="473" t="s">
        <v>1045</v>
      </c>
      <c r="D341" s="473" t="s">
        <v>1046</v>
      </c>
      <c r="E341" s="473" t="s">
        <v>1047</v>
      </c>
      <c r="F341" s="477">
        <v>8</v>
      </c>
      <c r="G341" s="477">
        <v>17808</v>
      </c>
      <c r="H341" s="477">
        <v>1.3315388066397487</v>
      </c>
      <c r="I341" s="477">
        <v>2226</v>
      </c>
      <c r="J341" s="477">
        <v>6</v>
      </c>
      <c r="K341" s="477">
        <v>13374</v>
      </c>
      <c r="L341" s="477">
        <v>1</v>
      </c>
      <c r="M341" s="477">
        <v>2229</v>
      </c>
      <c r="N341" s="477">
        <v>3</v>
      </c>
      <c r="O341" s="477">
        <v>6705</v>
      </c>
      <c r="P341" s="565">
        <v>0.50134589502018845</v>
      </c>
      <c r="Q341" s="478">
        <v>2235</v>
      </c>
    </row>
    <row r="342" spans="1:17" ht="14.4" customHeight="1" x14ac:dyDescent="0.3">
      <c r="A342" s="472" t="s">
        <v>1247</v>
      </c>
      <c r="B342" s="473" t="s">
        <v>1044</v>
      </c>
      <c r="C342" s="473" t="s">
        <v>1045</v>
      </c>
      <c r="D342" s="473" t="s">
        <v>1050</v>
      </c>
      <c r="E342" s="473" t="s">
        <v>1051</v>
      </c>
      <c r="F342" s="477">
        <v>142</v>
      </c>
      <c r="G342" s="477">
        <v>8236</v>
      </c>
      <c r="H342" s="477">
        <v>4.580645161290323</v>
      </c>
      <c r="I342" s="477">
        <v>58</v>
      </c>
      <c r="J342" s="477">
        <v>31</v>
      </c>
      <c r="K342" s="477">
        <v>1798</v>
      </c>
      <c r="L342" s="477">
        <v>1</v>
      </c>
      <c r="M342" s="477">
        <v>58</v>
      </c>
      <c r="N342" s="477">
        <v>49</v>
      </c>
      <c r="O342" s="477">
        <v>2842</v>
      </c>
      <c r="P342" s="565">
        <v>1.5806451612903225</v>
      </c>
      <c r="Q342" s="478">
        <v>58</v>
      </c>
    </row>
    <row r="343" spans="1:17" ht="14.4" customHeight="1" x14ac:dyDescent="0.3">
      <c r="A343" s="472" t="s">
        <v>1247</v>
      </c>
      <c r="B343" s="473" t="s">
        <v>1044</v>
      </c>
      <c r="C343" s="473" t="s">
        <v>1045</v>
      </c>
      <c r="D343" s="473" t="s">
        <v>1052</v>
      </c>
      <c r="E343" s="473" t="s">
        <v>1053</v>
      </c>
      <c r="F343" s="477">
        <v>206</v>
      </c>
      <c r="G343" s="477">
        <v>26986</v>
      </c>
      <c r="H343" s="477">
        <v>4.7906976744186043</v>
      </c>
      <c r="I343" s="477">
        <v>131</v>
      </c>
      <c r="J343" s="477">
        <v>43</v>
      </c>
      <c r="K343" s="477">
        <v>5633</v>
      </c>
      <c r="L343" s="477">
        <v>1</v>
      </c>
      <c r="M343" s="477">
        <v>131</v>
      </c>
      <c r="N343" s="477">
        <v>37</v>
      </c>
      <c r="O343" s="477">
        <v>4865</v>
      </c>
      <c r="P343" s="565">
        <v>0.86366057163145749</v>
      </c>
      <c r="Q343" s="478">
        <v>131.48648648648648</v>
      </c>
    </row>
    <row r="344" spans="1:17" ht="14.4" customHeight="1" x14ac:dyDescent="0.3">
      <c r="A344" s="472" t="s">
        <v>1247</v>
      </c>
      <c r="B344" s="473" t="s">
        <v>1044</v>
      </c>
      <c r="C344" s="473" t="s">
        <v>1045</v>
      </c>
      <c r="D344" s="473" t="s">
        <v>1054</v>
      </c>
      <c r="E344" s="473" t="s">
        <v>1055</v>
      </c>
      <c r="F344" s="477">
        <v>9</v>
      </c>
      <c r="G344" s="477">
        <v>1701</v>
      </c>
      <c r="H344" s="477">
        <v>2.25</v>
      </c>
      <c r="I344" s="477">
        <v>189</v>
      </c>
      <c r="J344" s="477">
        <v>4</v>
      </c>
      <c r="K344" s="477">
        <v>756</v>
      </c>
      <c r="L344" s="477">
        <v>1</v>
      </c>
      <c r="M344" s="477">
        <v>189</v>
      </c>
      <c r="N344" s="477"/>
      <c r="O344" s="477"/>
      <c r="P344" s="565"/>
      <c r="Q344" s="478"/>
    </row>
    <row r="345" spans="1:17" ht="14.4" customHeight="1" x14ac:dyDescent="0.3">
      <c r="A345" s="472" t="s">
        <v>1247</v>
      </c>
      <c r="B345" s="473" t="s">
        <v>1044</v>
      </c>
      <c r="C345" s="473" t="s">
        <v>1045</v>
      </c>
      <c r="D345" s="473" t="s">
        <v>1056</v>
      </c>
      <c r="E345" s="473" t="s">
        <v>1057</v>
      </c>
      <c r="F345" s="477">
        <v>16</v>
      </c>
      <c r="G345" s="477">
        <v>6512</v>
      </c>
      <c r="H345" s="477">
        <v>7.9803921568627452</v>
      </c>
      <c r="I345" s="477">
        <v>407</v>
      </c>
      <c r="J345" s="477">
        <v>2</v>
      </c>
      <c r="K345" s="477">
        <v>816</v>
      </c>
      <c r="L345" s="477">
        <v>1</v>
      </c>
      <c r="M345" s="477">
        <v>408</v>
      </c>
      <c r="N345" s="477">
        <v>5</v>
      </c>
      <c r="O345" s="477">
        <v>2040</v>
      </c>
      <c r="P345" s="565">
        <v>2.5</v>
      </c>
      <c r="Q345" s="478">
        <v>408</v>
      </c>
    </row>
    <row r="346" spans="1:17" ht="14.4" customHeight="1" x14ac:dyDescent="0.3">
      <c r="A346" s="472" t="s">
        <v>1247</v>
      </c>
      <c r="B346" s="473" t="s">
        <v>1044</v>
      </c>
      <c r="C346" s="473" t="s">
        <v>1045</v>
      </c>
      <c r="D346" s="473" t="s">
        <v>1058</v>
      </c>
      <c r="E346" s="473" t="s">
        <v>1059</v>
      </c>
      <c r="F346" s="477">
        <v>32</v>
      </c>
      <c r="G346" s="477">
        <v>5728</v>
      </c>
      <c r="H346" s="477">
        <v>2.8929292929292929</v>
      </c>
      <c r="I346" s="477">
        <v>179</v>
      </c>
      <c r="J346" s="477">
        <v>11</v>
      </c>
      <c r="K346" s="477">
        <v>1980</v>
      </c>
      <c r="L346" s="477">
        <v>1</v>
      </c>
      <c r="M346" s="477">
        <v>180</v>
      </c>
      <c r="N346" s="477">
        <v>15</v>
      </c>
      <c r="O346" s="477">
        <v>2700</v>
      </c>
      <c r="P346" s="565">
        <v>1.3636363636363635</v>
      </c>
      <c r="Q346" s="478">
        <v>180</v>
      </c>
    </row>
    <row r="347" spans="1:17" ht="14.4" customHeight="1" x14ac:dyDescent="0.3">
      <c r="A347" s="472" t="s">
        <v>1247</v>
      </c>
      <c r="B347" s="473" t="s">
        <v>1044</v>
      </c>
      <c r="C347" s="473" t="s">
        <v>1045</v>
      </c>
      <c r="D347" s="473" t="s">
        <v>1060</v>
      </c>
      <c r="E347" s="473" t="s">
        <v>1061</v>
      </c>
      <c r="F347" s="477">
        <v>15</v>
      </c>
      <c r="G347" s="477">
        <v>8535</v>
      </c>
      <c r="H347" s="477">
        <v>3.75</v>
      </c>
      <c r="I347" s="477">
        <v>569</v>
      </c>
      <c r="J347" s="477">
        <v>4</v>
      </c>
      <c r="K347" s="477">
        <v>2276</v>
      </c>
      <c r="L347" s="477">
        <v>1</v>
      </c>
      <c r="M347" s="477">
        <v>569</v>
      </c>
      <c r="N347" s="477">
        <v>10</v>
      </c>
      <c r="O347" s="477">
        <v>5700</v>
      </c>
      <c r="P347" s="565">
        <v>2.5043936731107204</v>
      </c>
      <c r="Q347" s="478">
        <v>570</v>
      </c>
    </row>
    <row r="348" spans="1:17" ht="14.4" customHeight="1" x14ac:dyDescent="0.3">
      <c r="A348" s="472" t="s">
        <v>1247</v>
      </c>
      <c r="B348" s="473" t="s">
        <v>1044</v>
      </c>
      <c r="C348" s="473" t="s">
        <v>1045</v>
      </c>
      <c r="D348" s="473" t="s">
        <v>1062</v>
      </c>
      <c r="E348" s="473" t="s">
        <v>1063</v>
      </c>
      <c r="F348" s="477">
        <v>53</v>
      </c>
      <c r="G348" s="477">
        <v>17755</v>
      </c>
      <c r="H348" s="477">
        <v>1.5541841736694677</v>
      </c>
      <c r="I348" s="477">
        <v>335</v>
      </c>
      <c r="J348" s="477">
        <v>34</v>
      </c>
      <c r="K348" s="477">
        <v>11424</v>
      </c>
      <c r="L348" s="477">
        <v>1</v>
      </c>
      <c r="M348" s="477">
        <v>336</v>
      </c>
      <c r="N348" s="477">
        <v>62</v>
      </c>
      <c r="O348" s="477">
        <v>20894</v>
      </c>
      <c r="P348" s="565">
        <v>1.8289565826330532</v>
      </c>
      <c r="Q348" s="478">
        <v>337</v>
      </c>
    </row>
    <row r="349" spans="1:17" ht="14.4" customHeight="1" x14ac:dyDescent="0.3">
      <c r="A349" s="472" t="s">
        <v>1247</v>
      </c>
      <c r="B349" s="473" t="s">
        <v>1044</v>
      </c>
      <c r="C349" s="473" t="s">
        <v>1045</v>
      </c>
      <c r="D349" s="473" t="s">
        <v>1064</v>
      </c>
      <c r="E349" s="473" t="s">
        <v>1065</v>
      </c>
      <c r="F349" s="477"/>
      <c r="G349" s="477"/>
      <c r="H349" s="477"/>
      <c r="I349" s="477"/>
      <c r="J349" s="477">
        <v>2</v>
      </c>
      <c r="K349" s="477">
        <v>918</v>
      </c>
      <c r="L349" s="477">
        <v>1</v>
      </c>
      <c r="M349" s="477">
        <v>459</v>
      </c>
      <c r="N349" s="477">
        <v>2</v>
      </c>
      <c r="O349" s="477">
        <v>918</v>
      </c>
      <c r="P349" s="565">
        <v>1</v>
      </c>
      <c r="Q349" s="478">
        <v>459</v>
      </c>
    </row>
    <row r="350" spans="1:17" ht="14.4" customHeight="1" x14ac:dyDescent="0.3">
      <c r="A350" s="472" t="s">
        <v>1247</v>
      </c>
      <c r="B350" s="473" t="s">
        <v>1044</v>
      </c>
      <c r="C350" s="473" t="s">
        <v>1045</v>
      </c>
      <c r="D350" s="473" t="s">
        <v>1066</v>
      </c>
      <c r="E350" s="473" t="s">
        <v>1067</v>
      </c>
      <c r="F350" s="477">
        <v>34</v>
      </c>
      <c r="G350" s="477">
        <v>11866</v>
      </c>
      <c r="H350" s="477">
        <v>0.87179487179487181</v>
      </c>
      <c r="I350" s="477">
        <v>349</v>
      </c>
      <c r="J350" s="477">
        <v>39</v>
      </c>
      <c r="K350" s="477">
        <v>13611</v>
      </c>
      <c r="L350" s="477">
        <v>1</v>
      </c>
      <c r="M350" s="477">
        <v>349</v>
      </c>
      <c r="N350" s="477">
        <v>22</v>
      </c>
      <c r="O350" s="477">
        <v>7700</v>
      </c>
      <c r="P350" s="565">
        <v>0.56571890382778633</v>
      </c>
      <c r="Q350" s="478">
        <v>350</v>
      </c>
    </row>
    <row r="351" spans="1:17" ht="14.4" customHeight="1" x14ac:dyDescent="0.3">
      <c r="A351" s="472" t="s">
        <v>1247</v>
      </c>
      <c r="B351" s="473" t="s">
        <v>1044</v>
      </c>
      <c r="C351" s="473" t="s">
        <v>1045</v>
      </c>
      <c r="D351" s="473" t="s">
        <v>1066</v>
      </c>
      <c r="E351" s="473" t="s">
        <v>1068</v>
      </c>
      <c r="F351" s="477">
        <v>3</v>
      </c>
      <c r="G351" s="477">
        <v>1047</v>
      </c>
      <c r="H351" s="477">
        <v>0.33333333333333331</v>
      </c>
      <c r="I351" s="477">
        <v>349</v>
      </c>
      <c r="J351" s="477">
        <v>9</v>
      </c>
      <c r="K351" s="477">
        <v>3141</v>
      </c>
      <c r="L351" s="477">
        <v>1</v>
      </c>
      <c r="M351" s="477">
        <v>349</v>
      </c>
      <c r="N351" s="477">
        <v>5</v>
      </c>
      <c r="O351" s="477">
        <v>1750</v>
      </c>
      <c r="P351" s="565">
        <v>0.55714740528494111</v>
      </c>
      <c r="Q351" s="478">
        <v>350</v>
      </c>
    </row>
    <row r="352" spans="1:17" ht="14.4" customHeight="1" x14ac:dyDescent="0.3">
      <c r="A352" s="472" t="s">
        <v>1247</v>
      </c>
      <c r="B352" s="473" t="s">
        <v>1044</v>
      </c>
      <c r="C352" s="473" t="s">
        <v>1045</v>
      </c>
      <c r="D352" s="473" t="s">
        <v>1076</v>
      </c>
      <c r="E352" s="473" t="s">
        <v>1077</v>
      </c>
      <c r="F352" s="477">
        <v>3</v>
      </c>
      <c r="G352" s="477">
        <v>351</v>
      </c>
      <c r="H352" s="477">
        <v>3</v>
      </c>
      <c r="I352" s="477">
        <v>117</v>
      </c>
      <c r="J352" s="477">
        <v>1</v>
      </c>
      <c r="K352" s="477">
        <v>117</v>
      </c>
      <c r="L352" s="477">
        <v>1</v>
      </c>
      <c r="M352" s="477">
        <v>117</v>
      </c>
      <c r="N352" s="477">
        <v>1</v>
      </c>
      <c r="O352" s="477">
        <v>117</v>
      </c>
      <c r="P352" s="565">
        <v>1</v>
      </c>
      <c r="Q352" s="478">
        <v>117</v>
      </c>
    </row>
    <row r="353" spans="1:17" ht="14.4" customHeight="1" x14ac:dyDescent="0.3">
      <c r="A353" s="472" t="s">
        <v>1247</v>
      </c>
      <c r="B353" s="473" t="s">
        <v>1044</v>
      </c>
      <c r="C353" s="473" t="s">
        <v>1045</v>
      </c>
      <c r="D353" s="473" t="s">
        <v>1076</v>
      </c>
      <c r="E353" s="473" t="s">
        <v>1078</v>
      </c>
      <c r="F353" s="477">
        <v>6</v>
      </c>
      <c r="G353" s="477">
        <v>702</v>
      </c>
      <c r="H353" s="477"/>
      <c r="I353" s="477">
        <v>117</v>
      </c>
      <c r="J353" s="477"/>
      <c r="K353" s="477"/>
      <c r="L353" s="477"/>
      <c r="M353" s="477"/>
      <c r="N353" s="477">
        <v>4</v>
      </c>
      <c r="O353" s="477">
        <v>468</v>
      </c>
      <c r="P353" s="565"/>
      <c r="Q353" s="478">
        <v>117</v>
      </c>
    </row>
    <row r="354" spans="1:17" ht="14.4" customHeight="1" x14ac:dyDescent="0.3">
      <c r="A354" s="472" t="s">
        <v>1247</v>
      </c>
      <c r="B354" s="473" t="s">
        <v>1044</v>
      </c>
      <c r="C354" s="473" t="s">
        <v>1045</v>
      </c>
      <c r="D354" s="473" t="s">
        <v>1083</v>
      </c>
      <c r="E354" s="473" t="s">
        <v>1084</v>
      </c>
      <c r="F354" s="477">
        <v>1</v>
      </c>
      <c r="G354" s="477">
        <v>387</v>
      </c>
      <c r="H354" s="477"/>
      <c r="I354" s="477">
        <v>387</v>
      </c>
      <c r="J354" s="477"/>
      <c r="K354" s="477"/>
      <c r="L354" s="477"/>
      <c r="M354" s="477"/>
      <c r="N354" s="477"/>
      <c r="O354" s="477"/>
      <c r="P354" s="565"/>
      <c r="Q354" s="478"/>
    </row>
    <row r="355" spans="1:17" ht="14.4" customHeight="1" x14ac:dyDescent="0.3">
      <c r="A355" s="472" t="s">
        <v>1247</v>
      </c>
      <c r="B355" s="473" t="s">
        <v>1044</v>
      </c>
      <c r="C355" s="473" t="s">
        <v>1045</v>
      </c>
      <c r="D355" s="473" t="s">
        <v>1083</v>
      </c>
      <c r="E355" s="473" t="s">
        <v>1085</v>
      </c>
      <c r="F355" s="477">
        <v>3</v>
      </c>
      <c r="G355" s="477">
        <v>1161</v>
      </c>
      <c r="H355" s="477"/>
      <c r="I355" s="477">
        <v>387</v>
      </c>
      <c r="J355" s="477"/>
      <c r="K355" s="477"/>
      <c r="L355" s="477"/>
      <c r="M355" s="477"/>
      <c r="N355" s="477">
        <v>1</v>
      </c>
      <c r="O355" s="477">
        <v>392</v>
      </c>
      <c r="P355" s="565"/>
      <c r="Q355" s="478">
        <v>392</v>
      </c>
    </row>
    <row r="356" spans="1:17" ht="14.4" customHeight="1" x14ac:dyDescent="0.3">
      <c r="A356" s="472" t="s">
        <v>1247</v>
      </c>
      <c r="B356" s="473" t="s">
        <v>1044</v>
      </c>
      <c r="C356" s="473" t="s">
        <v>1045</v>
      </c>
      <c r="D356" s="473" t="s">
        <v>1086</v>
      </c>
      <c r="E356" s="473" t="s">
        <v>1087</v>
      </c>
      <c r="F356" s="477">
        <v>3</v>
      </c>
      <c r="G356" s="477">
        <v>114</v>
      </c>
      <c r="H356" s="477"/>
      <c r="I356" s="477">
        <v>38</v>
      </c>
      <c r="J356" s="477"/>
      <c r="K356" s="477"/>
      <c r="L356" s="477"/>
      <c r="M356" s="477"/>
      <c r="N356" s="477">
        <v>2</v>
      </c>
      <c r="O356" s="477">
        <v>76</v>
      </c>
      <c r="P356" s="565"/>
      <c r="Q356" s="478">
        <v>38</v>
      </c>
    </row>
    <row r="357" spans="1:17" ht="14.4" customHeight="1" x14ac:dyDescent="0.3">
      <c r="A357" s="472" t="s">
        <v>1247</v>
      </c>
      <c r="B357" s="473" t="s">
        <v>1044</v>
      </c>
      <c r="C357" s="473" t="s">
        <v>1045</v>
      </c>
      <c r="D357" s="473" t="s">
        <v>1086</v>
      </c>
      <c r="E357" s="473" t="s">
        <v>1088</v>
      </c>
      <c r="F357" s="477">
        <v>3</v>
      </c>
      <c r="G357" s="477">
        <v>114</v>
      </c>
      <c r="H357" s="477">
        <v>3</v>
      </c>
      <c r="I357" s="477">
        <v>38</v>
      </c>
      <c r="J357" s="477">
        <v>1</v>
      </c>
      <c r="K357" s="477">
        <v>38</v>
      </c>
      <c r="L357" s="477">
        <v>1</v>
      </c>
      <c r="M357" s="477">
        <v>38</v>
      </c>
      <c r="N357" s="477">
        <v>1</v>
      </c>
      <c r="O357" s="477">
        <v>38</v>
      </c>
      <c r="P357" s="565">
        <v>1</v>
      </c>
      <c r="Q357" s="478">
        <v>38</v>
      </c>
    </row>
    <row r="358" spans="1:17" ht="14.4" customHeight="1" x14ac:dyDescent="0.3">
      <c r="A358" s="472" t="s">
        <v>1247</v>
      </c>
      <c r="B358" s="473" t="s">
        <v>1044</v>
      </c>
      <c r="C358" s="473" t="s">
        <v>1045</v>
      </c>
      <c r="D358" s="473" t="s">
        <v>1091</v>
      </c>
      <c r="E358" s="473" t="s">
        <v>1092</v>
      </c>
      <c r="F358" s="477">
        <v>1</v>
      </c>
      <c r="G358" s="477">
        <v>704</v>
      </c>
      <c r="H358" s="477"/>
      <c r="I358" s="477">
        <v>704</v>
      </c>
      <c r="J358" s="477"/>
      <c r="K358" s="477"/>
      <c r="L358" s="477"/>
      <c r="M358" s="477"/>
      <c r="N358" s="477"/>
      <c r="O358" s="477"/>
      <c r="P358" s="565"/>
      <c r="Q358" s="478"/>
    </row>
    <row r="359" spans="1:17" ht="14.4" customHeight="1" x14ac:dyDescent="0.3">
      <c r="A359" s="472" t="s">
        <v>1247</v>
      </c>
      <c r="B359" s="473" t="s">
        <v>1044</v>
      </c>
      <c r="C359" s="473" t="s">
        <v>1045</v>
      </c>
      <c r="D359" s="473" t="s">
        <v>1091</v>
      </c>
      <c r="E359" s="473" t="s">
        <v>1093</v>
      </c>
      <c r="F359" s="477">
        <v>3</v>
      </c>
      <c r="G359" s="477">
        <v>2112</v>
      </c>
      <c r="H359" s="477"/>
      <c r="I359" s="477">
        <v>704</v>
      </c>
      <c r="J359" s="477"/>
      <c r="K359" s="477"/>
      <c r="L359" s="477"/>
      <c r="M359" s="477"/>
      <c r="N359" s="477">
        <v>1</v>
      </c>
      <c r="O359" s="477">
        <v>706</v>
      </c>
      <c r="P359" s="565"/>
      <c r="Q359" s="478">
        <v>706</v>
      </c>
    </row>
    <row r="360" spans="1:17" ht="14.4" customHeight="1" x14ac:dyDescent="0.3">
      <c r="A360" s="472" t="s">
        <v>1247</v>
      </c>
      <c r="B360" s="473" t="s">
        <v>1044</v>
      </c>
      <c r="C360" s="473" t="s">
        <v>1045</v>
      </c>
      <c r="D360" s="473" t="s">
        <v>1096</v>
      </c>
      <c r="E360" s="473" t="s">
        <v>1097</v>
      </c>
      <c r="F360" s="477">
        <v>95</v>
      </c>
      <c r="G360" s="477">
        <v>28880</v>
      </c>
      <c r="H360" s="477">
        <v>2.2020587113991614</v>
      </c>
      <c r="I360" s="477">
        <v>304</v>
      </c>
      <c r="J360" s="477">
        <v>43</v>
      </c>
      <c r="K360" s="477">
        <v>13115</v>
      </c>
      <c r="L360" s="477">
        <v>1</v>
      </c>
      <c r="M360" s="477">
        <v>305</v>
      </c>
      <c r="N360" s="477">
        <v>50</v>
      </c>
      <c r="O360" s="477">
        <v>15250</v>
      </c>
      <c r="P360" s="565">
        <v>1.1627906976744187</v>
      </c>
      <c r="Q360" s="478">
        <v>305</v>
      </c>
    </row>
    <row r="361" spans="1:17" ht="14.4" customHeight="1" x14ac:dyDescent="0.3">
      <c r="A361" s="472" t="s">
        <v>1247</v>
      </c>
      <c r="B361" s="473" t="s">
        <v>1044</v>
      </c>
      <c r="C361" s="473" t="s">
        <v>1045</v>
      </c>
      <c r="D361" s="473" t="s">
        <v>1098</v>
      </c>
      <c r="E361" s="473" t="s">
        <v>1099</v>
      </c>
      <c r="F361" s="477">
        <v>5</v>
      </c>
      <c r="G361" s="477">
        <v>18535</v>
      </c>
      <c r="H361" s="477">
        <v>0.83221084770114939</v>
      </c>
      <c r="I361" s="477">
        <v>3707</v>
      </c>
      <c r="J361" s="477">
        <v>6</v>
      </c>
      <c r="K361" s="477">
        <v>22272</v>
      </c>
      <c r="L361" s="477">
        <v>1</v>
      </c>
      <c r="M361" s="477">
        <v>3712</v>
      </c>
      <c r="N361" s="477">
        <v>7</v>
      </c>
      <c r="O361" s="477">
        <v>26054</v>
      </c>
      <c r="P361" s="565">
        <v>1.1698096264367817</v>
      </c>
      <c r="Q361" s="478">
        <v>3722</v>
      </c>
    </row>
    <row r="362" spans="1:17" ht="14.4" customHeight="1" x14ac:dyDescent="0.3">
      <c r="A362" s="472" t="s">
        <v>1247</v>
      </c>
      <c r="B362" s="473" t="s">
        <v>1044</v>
      </c>
      <c r="C362" s="473" t="s">
        <v>1045</v>
      </c>
      <c r="D362" s="473" t="s">
        <v>1098</v>
      </c>
      <c r="E362" s="473" t="s">
        <v>1100</v>
      </c>
      <c r="F362" s="477">
        <v>11</v>
      </c>
      <c r="G362" s="477">
        <v>40777</v>
      </c>
      <c r="H362" s="477">
        <v>1.0985183189655172</v>
      </c>
      <c r="I362" s="477">
        <v>3707</v>
      </c>
      <c r="J362" s="477">
        <v>10</v>
      </c>
      <c r="K362" s="477">
        <v>37120</v>
      </c>
      <c r="L362" s="477">
        <v>1</v>
      </c>
      <c r="M362" s="477">
        <v>3712</v>
      </c>
      <c r="N362" s="477">
        <v>9</v>
      </c>
      <c r="O362" s="477">
        <v>33498</v>
      </c>
      <c r="P362" s="565">
        <v>0.90242456896551726</v>
      </c>
      <c r="Q362" s="478">
        <v>3722</v>
      </c>
    </row>
    <row r="363" spans="1:17" ht="14.4" customHeight="1" x14ac:dyDescent="0.3">
      <c r="A363" s="472" t="s">
        <v>1247</v>
      </c>
      <c r="B363" s="473" t="s">
        <v>1044</v>
      </c>
      <c r="C363" s="473" t="s">
        <v>1045</v>
      </c>
      <c r="D363" s="473" t="s">
        <v>1101</v>
      </c>
      <c r="E363" s="473" t="s">
        <v>1102</v>
      </c>
      <c r="F363" s="477">
        <v>70</v>
      </c>
      <c r="G363" s="477">
        <v>34580</v>
      </c>
      <c r="H363" s="477">
        <v>2.9166666666666665</v>
      </c>
      <c r="I363" s="477">
        <v>494</v>
      </c>
      <c r="J363" s="477">
        <v>24</v>
      </c>
      <c r="K363" s="477">
        <v>11856</v>
      </c>
      <c r="L363" s="477">
        <v>1</v>
      </c>
      <c r="M363" s="477">
        <v>494</v>
      </c>
      <c r="N363" s="477">
        <v>46</v>
      </c>
      <c r="O363" s="477">
        <v>22770</v>
      </c>
      <c r="P363" s="565">
        <v>1.9205465587044535</v>
      </c>
      <c r="Q363" s="478">
        <v>495</v>
      </c>
    </row>
    <row r="364" spans="1:17" ht="14.4" customHeight="1" x14ac:dyDescent="0.3">
      <c r="A364" s="472" t="s">
        <v>1247</v>
      </c>
      <c r="B364" s="473" t="s">
        <v>1044</v>
      </c>
      <c r="C364" s="473" t="s">
        <v>1045</v>
      </c>
      <c r="D364" s="473" t="s">
        <v>1103</v>
      </c>
      <c r="E364" s="473" t="s">
        <v>1104</v>
      </c>
      <c r="F364" s="477">
        <v>3</v>
      </c>
      <c r="G364" s="477">
        <v>19713</v>
      </c>
      <c r="H364" s="477">
        <v>1.4979483282674773</v>
      </c>
      <c r="I364" s="477">
        <v>6571</v>
      </c>
      <c r="J364" s="477">
        <v>2</v>
      </c>
      <c r="K364" s="477">
        <v>13160</v>
      </c>
      <c r="L364" s="477">
        <v>1</v>
      </c>
      <c r="M364" s="477">
        <v>6580</v>
      </c>
      <c r="N364" s="477">
        <v>1</v>
      </c>
      <c r="O364" s="477">
        <v>6597</v>
      </c>
      <c r="P364" s="565">
        <v>0.50129179331306994</v>
      </c>
      <c r="Q364" s="478">
        <v>6597</v>
      </c>
    </row>
    <row r="365" spans="1:17" ht="14.4" customHeight="1" x14ac:dyDescent="0.3">
      <c r="A365" s="472" t="s">
        <v>1247</v>
      </c>
      <c r="B365" s="473" t="s">
        <v>1044</v>
      </c>
      <c r="C365" s="473" t="s">
        <v>1045</v>
      </c>
      <c r="D365" s="473" t="s">
        <v>1105</v>
      </c>
      <c r="E365" s="473" t="s">
        <v>1106</v>
      </c>
      <c r="F365" s="477">
        <v>147</v>
      </c>
      <c r="G365" s="477">
        <v>54390</v>
      </c>
      <c r="H365" s="477">
        <v>2.2615384615384615</v>
      </c>
      <c r="I365" s="477">
        <v>370</v>
      </c>
      <c r="J365" s="477">
        <v>65</v>
      </c>
      <c r="K365" s="477">
        <v>24050</v>
      </c>
      <c r="L365" s="477">
        <v>1</v>
      </c>
      <c r="M365" s="477">
        <v>370</v>
      </c>
      <c r="N365" s="477">
        <v>75</v>
      </c>
      <c r="O365" s="477">
        <v>27825</v>
      </c>
      <c r="P365" s="565">
        <v>1.156964656964657</v>
      </c>
      <c r="Q365" s="478">
        <v>371</v>
      </c>
    </row>
    <row r="366" spans="1:17" ht="14.4" customHeight="1" x14ac:dyDescent="0.3">
      <c r="A366" s="472" t="s">
        <v>1247</v>
      </c>
      <c r="B366" s="473" t="s">
        <v>1044</v>
      </c>
      <c r="C366" s="473" t="s">
        <v>1045</v>
      </c>
      <c r="D366" s="473" t="s">
        <v>1114</v>
      </c>
      <c r="E366" s="473" t="s">
        <v>1115</v>
      </c>
      <c r="F366" s="477"/>
      <c r="G366" s="477"/>
      <c r="H366" s="477"/>
      <c r="I366" s="477"/>
      <c r="J366" s="477"/>
      <c r="K366" s="477"/>
      <c r="L366" s="477"/>
      <c r="M366" s="477"/>
      <c r="N366" s="477">
        <v>8</v>
      </c>
      <c r="O366" s="477">
        <v>896</v>
      </c>
      <c r="P366" s="565"/>
      <c r="Q366" s="478">
        <v>112</v>
      </c>
    </row>
    <row r="367" spans="1:17" ht="14.4" customHeight="1" x14ac:dyDescent="0.3">
      <c r="A367" s="472" t="s">
        <v>1247</v>
      </c>
      <c r="B367" s="473" t="s">
        <v>1044</v>
      </c>
      <c r="C367" s="473" t="s">
        <v>1045</v>
      </c>
      <c r="D367" s="473" t="s">
        <v>1116</v>
      </c>
      <c r="E367" s="473" t="s">
        <v>1117</v>
      </c>
      <c r="F367" s="477">
        <v>4</v>
      </c>
      <c r="G367" s="477">
        <v>500</v>
      </c>
      <c r="H367" s="477"/>
      <c r="I367" s="477">
        <v>125</v>
      </c>
      <c r="J367" s="477"/>
      <c r="K367" s="477"/>
      <c r="L367" s="477"/>
      <c r="M367" s="477"/>
      <c r="N367" s="477">
        <v>3</v>
      </c>
      <c r="O367" s="477">
        <v>377</v>
      </c>
      <c r="P367" s="565"/>
      <c r="Q367" s="478">
        <v>125.66666666666667</v>
      </c>
    </row>
    <row r="368" spans="1:17" ht="14.4" customHeight="1" x14ac:dyDescent="0.3">
      <c r="A368" s="472" t="s">
        <v>1247</v>
      </c>
      <c r="B368" s="473" t="s">
        <v>1044</v>
      </c>
      <c r="C368" s="473" t="s">
        <v>1045</v>
      </c>
      <c r="D368" s="473" t="s">
        <v>1116</v>
      </c>
      <c r="E368" s="473" t="s">
        <v>1118</v>
      </c>
      <c r="F368" s="477">
        <v>5</v>
      </c>
      <c r="G368" s="477">
        <v>625</v>
      </c>
      <c r="H368" s="477">
        <v>1</v>
      </c>
      <c r="I368" s="477">
        <v>125</v>
      </c>
      <c r="J368" s="477">
        <v>5</v>
      </c>
      <c r="K368" s="477">
        <v>625</v>
      </c>
      <c r="L368" s="477">
        <v>1</v>
      </c>
      <c r="M368" s="477">
        <v>125</v>
      </c>
      <c r="N368" s="477">
        <v>2</v>
      </c>
      <c r="O368" s="477">
        <v>252</v>
      </c>
      <c r="P368" s="565">
        <v>0.4032</v>
      </c>
      <c r="Q368" s="478">
        <v>126</v>
      </c>
    </row>
    <row r="369" spans="1:17" ht="14.4" customHeight="1" x14ac:dyDescent="0.3">
      <c r="A369" s="472" t="s">
        <v>1247</v>
      </c>
      <c r="B369" s="473" t="s">
        <v>1044</v>
      </c>
      <c r="C369" s="473" t="s">
        <v>1045</v>
      </c>
      <c r="D369" s="473" t="s">
        <v>1119</v>
      </c>
      <c r="E369" s="473" t="s">
        <v>1120</v>
      </c>
      <c r="F369" s="477">
        <v>12</v>
      </c>
      <c r="G369" s="477">
        <v>5940</v>
      </c>
      <c r="H369" s="477"/>
      <c r="I369" s="477">
        <v>495</v>
      </c>
      <c r="J369" s="477"/>
      <c r="K369" s="477"/>
      <c r="L369" s="477"/>
      <c r="M369" s="477"/>
      <c r="N369" s="477">
        <v>7</v>
      </c>
      <c r="O369" s="477">
        <v>3472</v>
      </c>
      <c r="P369" s="565"/>
      <c r="Q369" s="478">
        <v>496</v>
      </c>
    </row>
    <row r="370" spans="1:17" ht="14.4" customHeight="1" x14ac:dyDescent="0.3">
      <c r="A370" s="472" t="s">
        <v>1247</v>
      </c>
      <c r="B370" s="473" t="s">
        <v>1044</v>
      </c>
      <c r="C370" s="473" t="s">
        <v>1045</v>
      </c>
      <c r="D370" s="473" t="s">
        <v>1121</v>
      </c>
      <c r="E370" s="473"/>
      <c r="F370" s="477"/>
      <c r="G370" s="477"/>
      <c r="H370" s="477"/>
      <c r="I370" s="477"/>
      <c r="J370" s="477">
        <v>1</v>
      </c>
      <c r="K370" s="477">
        <v>1285</v>
      </c>
      <c r="L370" s="477">
        <v>1</v>
      </c>
      <c r="M370" s="477">
        <v>1285</v>
      </c>
      <c r="N370" s="477"/>
      <c r="O370" s="477"/>
      <c r="P370" s="565"/>
      <c r="Q370" s="478"/>
    </row>
    <row r="371" spans="1:17" ht="14.4" customHeight="1" x14ac:dyDescent="0.3">
      <c r="A371" s="472" t="s">
        <v>1247</v>
      </c>
      <c r="B371" s="473" t="s">
        <v>1044</v>
      </c>
      <c r="C371" s="473" t="s">
        <v>1045</v>
      </c>
      <c r="D371" s="473" t="s">
        <v>1123</v>
      </c>
      <c r="E371" s="473" t="s">
        <v>1124</v>
      </c>
      <c r="F371" s="477">
        <v>32</v>
      </c>
      <c r="G371" s="477">
        <v>14592</v>
      </c>
      <c r="H371" s="477">
        <v>1.5238095238095237</v>
      </c>
      <c r="I371" s="477">
        <v>456</v>
      </c>
      <c r="J371" s="477">
        <v>21</v>
      </c>
      <c r="K371" s="477">
        <v>9576</v>
      </c>
      <c r="L371" s="477">
        <v>1</v>
      </c>
      <c r="M371" s="477">
        <v>456</v>
      </c>
      <c r="N371" s="477">
        <v>44</v>
      </c>
      <c r="O371" s="477">
        <v>20152</v>
      </c>
      <c r="P371" s="565">
        <v>2.1044277360066834</v>
      </c>
      <c r="Q371" s="478">
        <v>458</v>
      </c>
    </row>
    <row r="372" spans="1:17" ht="14.4" customHeight="1" x14ac:dyDescent="0.3">
      <c r="A372" s="472" t="s">
        <v>1247</v>
      </c>
      <c r="B372" s="473" t="s">
        <v>1044</v>
      </c>
      <c r="C372" s="473" t="s">
        <v>1045</v>
      </c>
      <c r="D372" s="473" t="s">
        <v>1125</v>
      </c>
      <c r="E372" s="473" t="s">
        <v>1126</v>
      </c>
      <c r="F372" s="477">
        <v>14</v>
      </c>
      <c r="G372" s="477">
        <v>812</v>
      </c>
      <c r="H372" s="477">
        <v>1.75</v>
      </c>
      <c r="I372" s="477">
        <v>58</v>
      </c>
      <c r="J372" s="477">
        <v>8</v>
      </c>
      <c r="K372" s="477">
        <v>464</v>
      </c>
      <c r="L372" s="477">
        <v>1</v>
      </c>
      <c r="M372" s="477">
        <v>58</v>
      </c>
      <c r="N372" s="477">
        <v>4</v>
      </c>
      <c r="O372" s="477">
        <v>232</v>
      </c>
      <c r="P372" s="565">
        <v>0.5</v>
      </c>
      <c r="Q372" s="478">
        <v>58</v>
      </c>
    </row>
    <row r="373" spans="1:17" ht="14.4" customHeight="1" x14ac:dyDescent="0.3">
      <c r="A373" s="472" t="s">
        <v>1247</v>
      </c>
      <c r="B373" s="473" t="s">
        <v>1044</v>
      </c>
      <c r="C373" s="473" t="s">
        <v>1045</v>
      </c>
      <c r="D373" s="473" t="s">
        <v>1127</v>
      </c>
      <c r="E373" s="473" t="s">
        <v>1128</v>
      </c>
      <c r="F373" s="477">
        <v>6</v>
      </c>
      <c r="G373" s="477">
        <v>13038</v>
      </c>
      <c r="H373" s="477"/>
      <c r="I373" s="477">
        <v>2173</v>
      </c>
      <c r="J373" s="477"/>
      <c r="K373" s="477"/>
      <c r="L373" s="477"/>
      <c r="M373" s="477"/>
      <c r="N373" s="477"/>
      <c r="O373" s="477"/>
      <c r="P373" s="565"/>
      <c r="Q373" s="478"/>
    </row>
    <row r="374" spans="1:17" ht="14.4" customHeight="1" x14ac:dyDescent="0.3">
      <c r="A374" s="472" t="s">
        <v>1247</v>
      </c>
      <c r="B374" s="473" t="s">
        <v>1044</v>
      </c>
      <c r="C374" s="473" t="s">
        <v>1045</v>
      </c>
      <c r="D374" s="473" t="s">
        <v>1129</v>
      </c>
      <c r="E374" s="473" t="s">
        <v>1131</v>
      </c>
      <c r="F374" s="477"/>
      <c r="G374" s="477"/>
      <c r="H374" s="477"/>
      <c r="I374" s="477"/>
      <c r="J374" s="477">
        <v>4</v>
      </c>
      <c r="K374" s="477">
        <v>39048</v>
      </c>
      <c r="L374" s="477">
        <v>1</v>
      </c>
      <c r="M374" s="477">
        <v>9762</v>
      </c>
      <c r="N374" s="477"/>
      <c r="O374" s="477"/>
      <c r="P374" s="565"/>
      <c r="Q374" s="478"/>
    </row>
    <row r="375" spans="1:17" ht="14.4" customHeight="1" x14ac:dyDescent="0.3">
      <c r="A375" s="472" t="s">
        <v>1247</v>
      </c>
      <c r="B375" s="473" t="s">
        <v>1044</v>
      </c>
      <c r="C375" s="473" t="s">
        <v>1045</v>
      </c>
      <c r="D375" s="473" t="s">
        <v>1134</v>
      </c>
      <c r="E375" s="473" t="s">
        <v>1135</v>
      </c>
      <c r="F375" s="477">
        <v>852</v>
      </c>
      <c r="G375" s="477">
        <v>149100</v>
      </c>
      <c r="H375" s="477">
        <v>1.6322911192853389</v>
      </c>
      <c r="I375" s="477">
        <v>175</v>
      </c>
      <c r="J375" s="477">
        <v>519</v>
      </c>
      <c r="K375" s="477">
        <v>91344</v>
      </c>
      <c r="L375" s="477">
        <v>1</v>
      </c>
      <c r="M375" s="477">
        <v>176</v>
      </c>
      <c r="N375" s="477">
        <v>501</v>
      </c>
      <c r="O375" s="477">
        <v>88176</v>
      </c>
      <c r="P375" s="565">
        <v>0.96531791907514453</v>
      </c>
      <c r="Q375" s="478">
        <v>176</v>
      </c>
    </row>
    <row r="376" spans="1:17" ht="14.4" customHeight="1" x14ac:dyDescent="0.3">
      <c r="A376" s="472" t="s">
        <v>1247</v>
      </c>
      <c r="B376" s="473" t="s">
        <v>1044</v>
      </c>
      <c r="C376" s="473" t="s">
        <v>1045</v>
      </c>
      <c r="D376" s="473" t="s">
        <v>1136</v>
      </c>
      <c r="E376" s="473" t="s">
        <v>1137</v>
      </c>
      <c r="F376" s="477">
        <v>10</v>
      </c>
      <c r="G376" s="477">
        <v>850</v>
      </c>
      <c r="H376" s="477"/>
      <c r="I376" s="477">
        <v>85</v>
      </c>
      <c r="J376" s="477"/>
      <c r="K376" s="477"/>
      <c r="L376" s="477"/>
      <c r="M376" s="477"/>
      <c r="N376" s="477">
        <v>2</v>
      </c>
      <c r="O376" s="477">
        <v>172</v>
      </c>
      <c r="P376" s="565"/>
      <c r="Q376" s="478">
        <v>86</v>
      </c>
    </row>
    <row r="377" spans="1:17" ht="14.4" customHeight="1" x14ac:dyDescent="0.3">
      <c r="A377" s="472" t="s">
        <v>1247</v>
      </c>
      <c r="B377" s="473" t="s">
        <v>1044</v>
      </c>
      <c r="C377" s="473" t="s">
        <v>1045</v>
      </c>
      <c r="D377" s="473" t="s">
        <v>1141</v>
      </c>
      <c r="E377" s="473" t="s">
        <v>1142</v>
      </c>
      <c r="F377" s="477">
        <v>12</v>
      </c>
      <c r="G377" s="477">
        <v>2028</v>
      </c>
      <c r="H377" s="477">
        <v>0.85210084033613442</v>
      </c>
      <c r="I377" s="477">
        <v>169</v>
      </c>
      <c r="J377" s="477">
        <v>14</v>
      </c>
      <c r="K377" s="477">
        <v>2380</v>
      </c>
      <c r="L377" s="477">
        <v>1</v>
      </c>
      <c r="M377" s="477">
        <v>170</v>
      </c>
      <c r="N377" s="477">
        <v>15</v>
      </c>
      <c r="O377" s="477">
        <v>2550</v>
      </c>
      <c r="P377" s="565">
        <v>1.0714285714285714</v>
      </c>
      <c r="Q377" s="478">
        <v>170</v>
      </c>
    </row>
    <row r="378" spans="1:17" ht="14.4" customHeight="1" x14ac:dyDescent="0.3">
      <c r="A378" s="472" t="s">
        <v>1247</v>
      </c>
      <c r="B378" s="473" t="s">
        <v>1044</v>
      </c>
      <c r="C378" s="473" t="s">
        <v>1045</v>
      </c>
      <c r="D378" s="473" t="s">
        <v>1145</v>
      </c>
      <c r="E378" s="473"/>
      <c r="F378" s="477"/>
      <c r="G378" s="477"/>
      <c r="H378" s="477"/>
      <c r="I378" s="477"/>
      <c r="J378" s="477">
        <v>4</v>
      </c>
      <c r="K378" s="477">
        <v>4048</v>
      </c>
      <c r="L378" s="477">
        <v>1</v>
      </c>
      <c r="M378" s="477">
        <v>1012</v>
      </c>
      <c r="N378" s="477"/>
      <c r="O378" s="477"/>
      <c r="P378" s="565"/>
      <c r="Q378" s="478"/>
    </row>
    <row r="379" spans="1:17" ht="14.4" customHeight="1" x14ac:dyDescent="0.3">
      <c r="A379" s="472" t="s">
        <v>1247</v>
      </c>
      <c r="B379" s="473" t="s">
        <v>1044</v>
      </c>
      <c r="C379" s="473" t="s">
        <v>1045</v>
      </c>
      <c r="D379" s="473" t="s">
        <v>1149</v>
      </c>
      <c r="E379" s="473"/>
      <c r="F379" s="477"/>
      <c r="G379" s="477"/>
      <c r="H379" s="477"/>
      <c r="I379" s="477"/>
      <c r="J379" s="477">
        <v>4</v>
      </c>
      <c r="K379" s="477">
        <v>9188</v>
      </c>
      <c r="L379" s="477">
        <v>1</v>
      </c>
      <c r="M379" s="477">
        <v>2297</v>
      </c>
      <c r="N379" s="477"/>
      <c r="O379" s="477"/>
      <c r="P379" s="565"/>
      <c r="Q379" s="478"/>
    </row>
    <row r="380" spans="1:17" ht="14.4" customHeight="1" x14ac:dyDescent="0.3">
      <c r="A380" s="472" t="s">
        <v>1247</v>
      </c>
      <c r="B380" s="473" t="s">
        <v>1044</v>
      </c>
      <c r="C380" s="473" t="s">
        <v>1045</v>
      </c>
      <c r="D380" s="473" t="s">
        <v>1154</v>
      </c>
      <c r="E380" s="473" t="s">
        <v>1155</v>
      </c>
      <c r="F380" s="477">
        <v>5</v>
      </c>
      <c r="G380" s="477">
        <v>1315</v>
      </c>
      <c r="H380" s="477"/>
      <c r="I380" s="477">
        <v>263</v>
      </c>
      <c r="J380" s="477"/>
      <c r="K380" s="477"/>
      <c r="L380" s="477"/>
      <c r="M380" s="477"/>
      <c r="N380" s="477">
        <v>1</v>
      </c>
      <c r="O380" s="477">
        <v>264</v>
      </c>
      <c r="P380" s="565"/>
      <c r="Q380" s="478">
        <v>264</v>
      </c>
    </row>
    <row r="381" spans="1:17" ht="14.4" customHeight="1" x14ac:dyDescent="0.3">
      <c r="A381" s="472" t="s">
        <v>1247</v>
      </c>
      <c r="B381" s="473" t="s">
        <v>1044</v>
      </c>
      <c r="C381" s="473" t="s">
        <v>1045</v>
      </c>
      <c r="D381" s="473" t="s">
        <v>1156</v>
      </c>
      <c r="E381" s="473" t="s">
        <v>1157</v>
      </c>
      <c r="F381" s="477">
        <v>7</v>
      </c>
      <c r="G381" s="477">
        <v>14910</v>
      </c>
      <c r="H381" s="477">
        <v>1.7491787893007977</v>
      </c>
      <c r="I381" s="477">
        <v>2130</v>
      </c>
      <c r="J381" s="477">
        <v>4</v>
      </c>
      <c r="K381" s="477">
        <v>8524</v>
      </c>
      <c r="L381" s="477">
        <v>1</v>
      </c>
      <c r="M381" s="477">
        <v>2131</v>
      </c>
      <c r="N381" s="477"/>
      <c r="O381" s="477"/>
      <c r="P381" s="565"/>
      <c r="Q381" s="478"/>
    </row>
    <row r="382" spans="1:17" ht="14.4" customHeight="1" x14ac:dyDescent="0.3">
      <c r="A382" s="472" t="s">
        <v>1247</v>
      </c>
      <c r="B382" s="473" t="s">
        <v>1044</v>
      </c>
      <c r="C382" s="473" t="s">
        <v>1045</v>
      </c>
      <c r="D382" s="473" t="s">
        <v>1156</v>
      </c>
      <c r="E382" s="473" t="s">
        <v>1158</v>
      </c>
      <c r="F382" s="477"/>
      <c r="G382" s="477"/>
      <c r="H382" s="477"/>
      <c r="I382" s="477"/>
      <c r="J382" s="477">
        <v>2</v>
      </c>
      <c r="K382" s="477">
        <v>4262</v>
      </c>
      <c r="L382" s="477">
        <v>1</v>
      </c>
      <c r="M382" s="477">
        <v>2131</v>
      </c>
      <c r="N382" s="477"/>
      <c r="O382" s="477"/>
      <c r="P382" s="565"/>
      <c r="Q382" s="478"/>
    </row>
    <row r="383" spans="1:17" ht="14.4" customHeight="1" x14ac:dyDescent="0.3">
      <c r="A383" s="472" t="s">
        <v>1247</v>
      </c>
      <c r="B383" s="473" t="s">
        <v>1044</v>
      </c>
      <c r="C383" s="473" t="s">
        <v>1045</v>
      </c>
      <c r="D383" s="473" t="s">
        <v>1159</v>
      </c>
      <c r="E383" s="473" t="s">
        <v>1160</v>
      </c>
      <c r="F383" s="477">
        <v>11</v>
      </c>
      <c r="G383" s="477">
        <v>2662</v>
      </c>
      <c r="H383" s="477">
        <v>11</v>
      </c>
      <c r="I383" s="477">
        <v>242</v>
      </c>
      <c r="J383" s="477">
        <v>1</v>
      </c>
      <c r="K383" s="477">
        <v>242</v>
      </c>
      <c r="L383" s="477">
        <v>1</v>
      </c>
      <c r="M383" s="477">
        <v>242</v>
      </c>
      <c r="N383" s="477">
        <v>7</v>
      </c>
      <c r="O383" s="477">
        <v>1701</v>
      </c>
      <c r="P383" s="565">
        <v>7.0289256198347108</v>
      </c>
      <c r="Q383" s="478">
        <v>243</v>
      </c>
    </row>
    <row r="384" spans="1:17" ht="14.4" customHeight="1" x14ac:dyDescent="0.3">
      <c r="A384" s="472" t="s">
        <v>1247</v>
      </c>
      <c r="B384" s="473" t="s">
        <v>1044</v>
      </c>
      <c r="C384" s="473" t="s">
        <v>1045</v>
      </c>
      <c r="D384" s="473" t="s">
        <v>1161</v>
      </c>
      <c r="E384" s="473" t="s">
        <v>1162</v>
      </c>
      <c r="F384" s="477">
        <v>27</v>
      </c>
      <c r="G384" s="477">
        <v>11421</v>
      </c>
      <c r="H384" s="477">
        <v>1.1711443806398687</v>
      </c>
      <c r="I384" s="477">
        <v>423</v>
      </c>
      <c r="J384" s="477">
        <v>23</v>
      </c>
      <c r="K384" s="477">
        <v>9752</v>
      </c>
      <c r="L384" s="477">
        <v>1</v>
      </c>
      <c r="M384" s="477">
        <v>424</v>
      </c>
      <c r="N384" s="477">
        <v>23</v>
      </c>
      <c r="O384" s="477">
        <v>9798</v>
      </c>
      <c r="P384" s="565">
        <v>1.0047169811320755</v>
      </c>
      <c r="Q384" s="478">
        <v>426</v>
      </c>
    </row>
    <row r="385" spans="1:17" ht="14.4" customHeight="1" x14ac:dyDescent="0.3">
      <c r="A385" s="472" t="s">
        <v>1247</v>
      </c>
      <c r="B385" s="473" t="s">
        <v>1044</v>
      </c>
      <c r="C385" s="473" t="s">
        <v>1045</v>
      </c>
      <c r="D385" s="473" t="s">
        <v>1163</v>
      </c>
      <c r="E385" s="473" t="s">
        <v>1164</v>
      </c>
      <c r="F385" s="477"/>
      <c r="G385" s="477"/>
      <c r="H385" s="477"/>
      <c r="I385" s="477"/>
      <c r="J385" s="477"/>
      <c r="K385" s="477"/>
      <c r="L385" s="477"/>
      <c r="M385" s="477"/>
      <c r="N385" s="477">
        <v>1</v>
      </c>
      <c r="O385" s="477">
        <v>851</v>
      </c>
      <c r="P385" s="565"/>
      <c r="Q385" s="478">
        <v>851</v>
      </c>
    </row>
    <row r="386" spans="1:17" ht="14.4" customHeight="1" x14ac:dyDescent="0.3">
      <c r="A386" s="472" t="s">
        <v>1247</v>
      </c>
      <c r="B386" s="473" t="s">
        <v>1044</v>
      </c>
      <c r="C386" s="473" t="s">
        <v>1045</v>
      </c>
      <c r="D386" s="473" t="s">
        <v>1163</v>
      </c>
      <c r="E386" s="473" t="s">
        <v>1238</v>
      </c>
      <c r="F386" s="477">
        <v>6</v>
      </c>
      <c r="G386" s="477">
        <v>5082</v>
      </c>
      <c r="H386" s="477">
        <v>5.992924528301887</v>
      </c>
      <c r="I386" s="477">
        <v>847</v>
      </c>
      <c r="J386" s="477">
        <v>1</v>
      </c>
      <c r="K386" s="477">
        <v>848</v>
      </c>
      <c r="L386" s="477">
        <v>1</v>
      </c>
      <c r="M386" s="477">
        <v>848</v>
      </c>
      <c r="N386" s="477">
        <v>3</v>
      </c>
      <c r="O386" s="477">
        <v>2554</v>
      </c>
      <c r="P386" s="565">
        <v>3.0117924528301887</v>
      </c>
      <c r="Q386" s="478">
        <v>851.33333333333337</v>
      </c>
    </row>
    <row r="387" spans="1:17" ht="14.4" customHeight="1" x14ac:dyDescent="0.3">
      <c r="A387" s="472" t="s">
        <v>1247</v>
      </c>
      <c r="B387" s="473" t="s">
        <v>1044</v>
      </c>
      <c r="C387" s="473" t="s">
        <v>1045</v>
      </c>
      <c r="D387" s="473" t="s">
        <v>1171</v>
      </c>
      <c r="E387" s="473" t="s">
        <v>1172</v>
      </c>
      <c r="F387" s="477">
        <v>5</v>
      </c>
      <c r="G387" s="477">
        <v>1440</v>
      </c>
      <c r="H387" s="477"/>
      <c r="I387" s="477">
        <v>288</v>
      </c>
      <c r="J387" s="477"/>
      <c r="K387" s="477"/>
      <c r="L387" s="477"/>
      <c r="M387" s="477"/>
      <c r="N387" s="477">
        <v>1</v>
      </c>
      <c r="O387" s="477">
        <v>289</v>
      </c>
      <c r="P387" s="565"/>
      <c r="Q387" s="478">
        <v>289</v>
      </c>
    </row>
    <row r="388" spans="1:17" ht="14.4" customHeight="1" x14ac:dyDescent="0.3">
      <c r="A388" s="472" t="s">
        <v>1247</v>
      </c>
      <c r="B388" s="473" t="s">
        <v>1044</v>
      </c>
      <c r="C388" s="473" t="s">
        <v>1045</v>
      </c>
      <c r="D388" s="473" t="s">
        <v>1173</v>
      </c>
      <c r="E388" s="473" t="s">
        <v>1174</v>
      </c>
      <c r="F388" s="477"/>
      <c r="G388" s="477"/>
      <c r="H388" s="477"/>
      <c r="I388" s="477"/>
      <c r="J388" s="477">
        <v>7</v>
      </c>
      <c r="K388" s="477">
        <v>7686</v>
      </c>
      <c r="L388" s="477">
        <v>1</v>
      </c>
      <c r="M388" s="477">
        <v>1098</v>
      </c>
      <c r="N388" s="477">
        <v>4</v>
      </c>
      <c r="O388" s="477">
        <v>4408</v>
      </c>
      <c r="P388" s="565">
        <v>0.57351027842831126</v>
      </c>
      <c r="Q388" s="478">
        <v>1102</v>
      </c>
    </row>
    <row r="389" spans="1:17" ht="14.4" customHeight="1" x14ac:dyDescent="0.3">
      <c r="A389" s="472" t="s">
        <v>1247</v>
      </c>
      <c r="B389" s="473" t="s">
        <v>1044</v>
      </c>
      <c r="C389" s="473" t="s">
        <v>1045</v>
      </c>
      <c r="D389" s="473" t="s">
        <v>1173</v>
      </c>
      <c r="E389" s="473" t="s">
        <v>1175</v>
      </c>
      <c r="F389" s="477">
        <v>19</v>
      </c>
      <c r="G389" s="477">
        <v>20824</v>
      </c>
      <c r="H389" s="477">
        <v>1.8965391621129326</v>
      </c>
      <c r="I389" s="477">
        <v>1096</v>
      </c>
      <c r="J389" s="477">
        <v>10</v>
      </c>
      <c r="K389" s="477">
        <v>10980</v>
      </c>
      <c r="L389" s="477">
        <v>1</v>
      </c>
      <c r="M389" s="477">
        <v>1098</v>
      </c>
      <c r="N389" s="477">
        <v>14</v>
      </c>
      <c r="O389" s="477">
        <v>15428</v>
      </c>
      <c r="P389" s="565">
        <v>1.4051001821493625</v>
      </c>
      <c r="Q389" s="478">
        <v>1102</v>
      </c>
    </row>
    <row r="390" spans="1:17" ht="14.4" customHeight="1" x14ac:dyDescent="0.3">
      <c r="A390" s="472" t="s">
        <v>1247</v>
      </c>
      <c r="B390" s="473" t="s">
        <v>1044</v>
      </c>
      <c r="C390" s="473" t="s">
        <v>1045</v>
      </c>
      <c r="D390" s="473" t="s">
        <v>1184</v>
      </c>
      <c r="E390" s="473" t="s">
        <v>1186</v>
      </c>
      <c r="F390" s="477">
        <v>1</v>
      </c>
      <c r="G390" s="477">
        <v>0</v>
      </c>
      <c r="H390" s="477"/>
      <c r="I390" s="477">
        <v>0</v>
      </c>
      <c r="J390" s="477"/>
      <c r="K390" s="477"/>
      <c r="L390" s="477"/>
      <c r="M390" s="477"/>
      <c r="N390" s="477"/>
      <c r="O390" s="477"/>
      <c r="P390" s="565"/>
      <c r="Q390" s="478"/>
    </row>
    <row r="391" spans="1:17" ht="14.4" customHeight="1" x14ac:dyDescent="0.3">
      <c r="A391" s="472" t="s">
        <v>1247</v>
      </c>
      <c r="B391" s="473" t="s">
        <v>1044</v>
      </c>
      <c r="C391" s="473" t="s">
        <v>1045</v>
      </c>
      <c r="D391" s="473" t="s">
        <v>1193</v>
      </c>
      <c r="E391" s="473" t="s">
        <v>1194</v>
      </c>
      <c r="F391" s="477"/>
      <c r="G391" s="477"/>
      <c r="H391" s="477"/>
      <c r="I391" s="477"/>
      <c r="J391" s="477"/>
      <c r="K391" s="477"/>
      <c r="L391" s="477"/>
      <c r="M391" s="477"/>
      <c r="N391" s="477">
        <v>4</v>
      </c>
      <c r="O391" s="477">
        <v>30300</v>
      </c>
      <c r="P391" s="565"/>
      <c r="Q391" s="478">
        <v>7575</v>
      </c>
    </row>
    <row r="392" spans="1:17" ht="14.4" customHeight="1" x14ac:dyDescent="0.3">
      <c r="A392" s="472" t="s">
        <v>1248</v>
      </c>
      <c r="B392" s="473" t="s">
        <v>1044</v>
      </c>
      <c r="C392" s="473" t="s">
        <v>1045</v>
      </c>
      <c r="D392" s="473" t="s">
        <v>1046</v>
      </c>
      <c r="E392" s="473" t="s">
        <v>1047</v>
      </c>
      <c r="F392" s="477">
        <v>6</v>
      </c>
      <c r="G392" s="477">
        <v>13356</v>
      </c>
      <c r="H392" s="477"/>
      <c r="I392" s="477">
        <v>2226</v>
      </c>
      <c r="J392" s="477"/>
      <c r="K392" s="477"/>
      <c r="L392" s="477"/>
      <c r="M392" s="477"/>
      <c r="N392" s="477"/>
      <c r="O392" s="477"/>
      <c r="P392" s="565"/>
      <c r="Q392" s="478"/>
    </row>
    <row r="393" spans="1:17" ht="14.4" customHeight="1" x14ac:dyDescent="0.3">
      <c r="A393" s="472" t="s">
        <v>1248</v>
      </c>
      <c r="B393" s="473" t="s">
        <v>1044</v>
      </c>
      <c r="C393" s="473" t="s">
        <v>1045</v>
      </c>
      <c r="D393" s="473" t="s">
        <v>1050</v>
      </c>
      <c r="E393" s="473" t="s">
        <v>1051</v>
      </c>
      <c r="F393" s="477">
        <v>1126</v>
      </c>
      <c r="G393" s="477">
        <v>65308</v>
      </c>
      <c r="H393" s="477">
        <v>1.5298913043478262</v>
      </c>
      <c r="I393" s="477">
        <v>58</v>
      </c>
      <c r="J393" s="477">
        <v>736</v>
      </c>
      <c r="K393" s="477">
        <v>42688</v>
      </c>
      <c r="L393" s="477">
        <v>1</v>
      </c>
      <c r="M393" s="477">
        <v>58</v>
      </c>
      <c r="N393" s="477">
        <v>674</v>
      </c>
      <c r="O393" s="477">
        <v>39092</v>
      </c>
      <c r="P393" s="565">
        <v>0.91576086956521741</v>
      </c>
      <c r="Q393" s="478">
        <v>58</v>
      </c>
    </row>
    <row r="394" spans="1:17" ht="14.4" customHeight="1" x14ac:dyDescent="0.3">
      <c r="A394" s="472" t="s">
        <v>1248</v>
      </c>
      <c r="B394" s="473" t="s">
        <v>1044</v>
      </c>
      <c r="C394" s="473" t="s">
        <v>1045</v>
      </c>
      <c r="D394" s="473" t="s">
        <v>1052</v>
      </c>
      <c r="E394" s="473" t="s">
        <v>1053</v>
      </c>
      <c r="F394" s="477">
        <v>3257</v>
      </c>
      <c r="G394" s="477">
        <v>426667</v>
      </c>
      <c r="H394" s="477">
        <v>1.9046783625730994</v>
      </c>
      <c r="I394" s="477">
        <v>131</v>
      </c>
      <c r="J394" s="477">
        <v>1710</v>
      </c>
      <c r="K394" s="477">
        <v>224010</v>
      </c>
      <c r="L394" s="477">
        <v>1</v>
      </c>
      <c r="M394" s="477">
        <v>131</v>
      </c>
      <c r="N394" s="477">
        <v>1718</v>
      </c>
      <c r="O394" s="477">
        <v>226125</v>
      </c>
      <c r="P394" s="565">
        <v>1.0094415427882684</v>
      </c>
      <c r="Q394" s="478">
        <v>131.6210710128056</v>
      </c>
    </row>
    <row r="395" spans="1:17" ht="14.4" customHeight="1" x14ac:dyDescent="0.3">
      <c r="A395" s="472" t="s">
        <v>1248</v>
      </c>
      <c r="B395" s="473" t="s">
        <v>1044</v>
      </c>
      <c r="C395" s="473" t="s">
        <v>1045</v>
      </c>
      <c r="D395" s="473" t="s">
        <v>1054</v>
      </c>
      <c r="E395" s="473" t="s">
        <v>1055</v>
      </c>
      <c r="F395" s="477">
        <v>220</v>
      </c>
      <c r="G395" s="477">
        <v>41580</v>
      </c>
      <c r="H395" s="477">
        <v>1.1398963730569949</v>
      </c>
      <c r="I395" s="477">
        <v>189</v>
      </c>
      <c r="J395" s="477">
        <v>193</v>
      </c>
      <c r="K395" s="477">
        <v>36477</v>
      </c>
      <c r="L395" s="477">
        <v>1</v>
      </c>
      <c r="M395" s="477">
        <v>189</v>
      </c>
      <c r="N395" s="477">
        <v>249</v>
      </c>
      <c r="O395" s="477">
        <v>47205</v>
      </c>
      <c r="P395" s="565">
        <v>1.2941031334813717</v>
      </c>
      <c r="Q395" s="478">
        <v>189.57831325301206</v>
      </c>
    </row>
    <row r="396" spans="1:17" ht="14.4" customHeight="1" x14ac:dyDescent="0.3">
      <c r="A396" s="472" t="s">
        <v>1248</v>
      </c>
      <c r="B396" s="473" t="s">
        <v>1044</v>
      </c>
      <c r="C396" s="473" t="s">
        <v>1045</v>
      </c>
      <c r="D396" s="473" t="s">
        <v>1056</v>
      </c>
      <c r="E396" s="473" t="s">
        <v>1057</v>
      </c>
      <c r="F396" s="477">
        <v>46</v>
      </c>
      <c r="G396" s="477">
        <v>18722</v>
      </c>
      <c r="H396" s="477">
        <v>0.42488198983297021</v>
      </c>
      <c r="I396" s="477">
        <v>407</v>
      </c>
      <c r="J396" s="477">
        <v>108</v>
      </c>
      <c r="K396" s="477">
        <v>44064</v>
      </c>
      <c r="L396" s="477">
        <v>1</v>
      </c>
      <c r="M396" s="477">
        <v>408</v>
      </c>
      <c r="N396" s="477">
        <v>91</v>
      </c>
      <c r="O396" s="477">
        <v>37128</v>
      </c>
      <c r="P396" s="565">
        <v>0.84259259259259256</v>
      </c>
      <c r="Q396" s="478">
        <v>408</v>
      </c>
    </row>
    <row r="397" spans="1:17" ht="14.4" customHeight="1" x14ac:dyDescent="0.3">
      <c r="A397" s="472" t="s">
        <v>1248</v>
      </c>
      <c r="B397" s="473" t="s">
        <v>1044</v>
      </c>
      <c r="C397" s="473" t="s">
        <v>1045</v>
      </c>
      <c r="D397" s="473" t="s">
        <v>1058</v>
      </c>
      <c r="E397" s="473" t="s">
        <v>1059</v>
      </c>
      <c r="F397" s="477">
        <v>222</v>
      </c>
      <c r="G397" s="477">
        <v>39738</v>
      </c>
      <c r="H397" s="477">
        <v>1.3797916666666667</v>
      </c>
      <c r="I397" s="477">
        <v>179</v>
      </c>
      <c r="J397" s="477">
        <v>160</v>
      </c>
      <c r="K397" s="477">
        <v>28800</v>
      </c>
      <c r="L397" s="477">
        <v>1</v>
      </c>
      <c r="M397" s="477">
        <v>180</v>
      </c>
      <c r="N397" s="477">
        <v>119</v>
      </c>
      <c r="O397" s="477">
        <v>21420</v>
      </c>
      <c r="P397" s="565">
        <v>0.74375000000000002</v>
      </c>
      <c r="Q397" s="478">
        <v>180</v>
      </c>
    </row>
    <row r="398" spans="1:17" ht="14.4" customHeight="1" x14ac:dyDescent="0.3">
      <c r="A398" s="472" t="s">
        <v>1248</v>
      </c>
      <c r="B398" s="473" t="s">
        <v>1044</v>
      </c>
      <c r="C398" s="473" t="s">
        <v>1045</v>
      </c>
      <c r="D398" s="473" t="s">
        <v>1062</v>
      </c>
      <c r="E398" s="473" t="s">
        <v>1063</v>
      </c>
      <c r="F398" s="477">
        <v>74</v>
      </c>
      <c r="G398" s="477">
        <v>24790</v>
      </c>
      <c r="H398" s="477">
        <v>0.61999799919967991</v>
      </c>
      <c r="I398" s="477">
        <v>335</v>
      </c>
      <c r="J398" s="477">
        <v>119</v>
      </c>
      <c r="K398" s="477">
        <v>39984</v>
      </c>
      <c r="L398" s="477">
        <v>1</v>
      </c>
      <c r="M398" s="477">
        <v>336</v>
      </c>
      <c r="N398" s="477">
        <v>73</v>
      </c>
      <c r="O398" s="477">
        <v>24601</v>
      </c>
      <c r="P398" s="565">
        <v>0.6152711084433774</v>
      </c>
      <c r="Q398" s="478">
        <v>337</v>
      </c>
    </row>
    <row r="399" spans="1:17" ht="14.4" customHeight="1" x14ac:dyDescent="0.3">
      <c r="A399" s="472" t="s">
        <v>1248</v>
      </c>
      <c r="B399" s="473" t="s">
        <v>1044</v>
      </c>
      <c r="C399" s="473" t="s">
        <v>1045</v>
      </c>
      <c r="D399" s="473" t="s">
        <v>1064</v>
      </c>
      <c r="E399" s="473" t="s">
        <v>1065</v>
      </c>
      <c r="F399" s="477">
        <v>1</v>
      </c>
      <c r="G399" s="477">
        <v>458</v>
      </c>
      <c r="H399" s="477"/>
      <c r="I399" s="477">
        <v>458</v>
      </c>
      <c r="J399" s="477"/>
      <c r="K399" s="477"/>
      <c r="L399" s="477"/>
      <c r="M399" s="477"/>
      <c r="N399" s="477"/>
      <c r="O399" s="477"/>
      <c r="P399" s="565"/>
      <c r="Q399" s="478"/>
    </row>
    <row r="400" spans="1:17" ht="14.4" customHeight="1" x14ac:dyDescent="0.3">
      <c r="A400" s="472" t="s">
        <v>1248</v>
      </c>
      <c r="B400" s="473" t="s">
        <v>1044</v>
      </c>
      <c r="C400" s="473" t="s">
        <v>1045</v>
      </c>
      <c r="D400" s="473" t="s">
        <v>1066</v>
      </c>
      <c r="E400" s="473" t="s">
        <v>1067</v>
      </c>
      <c r="F400" s="477">
        <v>392</v>
      </c>
      <c r="G400" s="477">
        <v>136808</v>
      </c>
      <c r="H400" s="477">
        <v>9.3333333333333339</v>
      </c>
      <c r="I400" s="477">
        <v>349</v>
      </c>
      <c r="J400" s="477">
        <v>42</v>
      </c>
      <c r="K400" s="477">
        <v>14658</v>
      </c>
      <c r="L400" s="477">
        <v>1</v>
      </c>
      <c r="M400" s="477">
        <v>349</v>
      </c>
      <c r="N400" s="477">
        <v>3</v>
      </c>
      <c r="O400" s="477">
        <v>1050</v>
      </c>
      <c r="P400" s="565">
        <v>7.1633237822349566E-2</v>
      </c>
      <c r="Q400" s="478">
        <v>350</v>
      </c>
    </row>
    <row r="401" spans="1:17" ht="14.4" customHeight="1" x14ac:dyDescent="0.3">
      <c r="A401" s="472" t="s">
        <v>1248</v>
      </c>
      <c r="B401" s="473" t="s">
        <v>1044</v>
      </c>
      <c r="C401" s="473" t="s">
        <v>1045</v>
      </c>
      <c r="D401" s="473" t="s">
        <v>1066</v>
      </c>
      <c r="E401" s="473" t="s">
        <v>1068</v>
      </c>
      <c r="F401" s="477">
        <v>428</v>
      </c>
      <c r="G401" s="477">
        <v>149372</v>
      </c>
      <c r="H401" s="477">
        <v>0.45338983050847459</v>
      </c>
      <c r="I401" s="477">
        <v>349</v>
      </c>
      <c r="J401" s="477">
        <v>944</v>
      </c>
      <c r="K401" s="477">
        <v>329456</v>
      </c>
      <c r="L401" s="477">
        <v>1</v>
      </c>
      <c r="M401" s="477">
        <v>349</v>
      </c>
      <c r="N401" s="477">
        <v>763</v>
      </c>
      <c r="O401" s="477">
        <v>267050</v>
      </c>
      <c r="P401" s="565">
        <v>0.81057865086688363</v>
      </c>
      <c r="Q401" s="478">
        <v>350</v>
      </c>
    </row>
    <row r="402" spans="1:17" ht="14.4" customHeight="1" x14ac:dyDescent="0.3">
      <c r="A402" s="472" t="s">
        <v>1248</v>
      </c>
      <c r="B402" s="473" t="s">
        <v>1044</v>
      </c>
      <c r="C402" s="473" t="s">
        <v>1045</v>
      </c>
      <c r="D402" s="473" t="s">
        <v>1076</v>
      </c>
      <c r="E402" s="473" t="s">
        <v>1077</v>
      </c>
      <c r="F402" s="477">
        <v>22</v>
      </c>
      <c r="G402" s="477">
        <v>2574</v>
      </c>
      <c r="H402" s="477">
        <v>3.1428571428571428</v>
      </c>
      <c r="I402" s="477">
        <v>117</v>
      </c>
      <c r="J402" s="477">
        <v>7</v>
      </c>
      <c r="K402" s="477">
        <v>819</v>
      </c>
      <c r="L402" s="477">
        <v>1</v>
      </c>
      <c r="M402" s="477">
        <v>117</v>
      </c>
      <c r="N402" s="477">
        <v>1</v>
      </c>
      <c r="O402" s="477">
        <v>117</v>
      </c>
      <c r="P402" s="565">
        <v>0.14285714285714285</v>
      </c>
      <c r="Q402" s="478">
        <v>117</v>
      </c>
    </row>
    <row r="403" spans="1:17" ht="14.4" customHeight="1" x14ac:dyDescent="0.3">
      <c r="A403" s="472" t="s">
        <v>1248</v>
      </c>
      <c r="B403" s="473" t="s">
        <v>1044</v>
      </c>
      <c r="C403" s="473" t="s">
        <v>1045</v>
      </c>
      <c r="D403" s="473" t="s">
        <v>1076</v>
      </c>
      <c r="E403" s="473" t="s">
        <v>1078</v>
      </c>
      <c r="F403" s="477">
        <v>7</v>
      </c>
      <c r="G403" s="477">
        <v>819</v>
      </c>
      <c r="H403" s="477">
        <v>0.15217391304347827</v>
      </c>
      <c r="I403" s="477">
        <v>117</v>
      </c>
      <c r="J403" s="477">
        <v>46</v>
      </c>
      <c r="K403" s="477">
        <v>5382</v>
      </c>
      <c r="L403" s="477">
        <v>1</v>
      </c>
      <c r="M403" s="477">
        <v>117</v>
      </c>
      <c r="N403" s="477">
        <v>32</v>
      </c>
      <c r="O403" s="477">
        <v>3744</v>
      </c>
      <c r="P403" s="565">
        <v>0.69565217391304346</v>
      </c>
      <c r="Q403" s="478">
        <v>117</v>
      </c>
    </row>
    <row r="404" spans="1:17" ht="14.4" customHeight="1" x14ac:dyDescent="0.3">
      <c r="A404" s="472" t="s">
        <v>1248</v>
      </c>
      <c r="B404" s="473" t="s">
        <v>1044</v>
      </c>
      <c r="C404" s="473" t="s">
        <v>1045</v>
      </c>
      <c r="D404" s="473" t="s">
        <v>1249</v>
      </c>
      <c r="E404" s="473" t="s">
        <v>1250</v>
      </c>
      <c r="F404" s="477">
        <v>1</v>
      </c>
      <c r="G404" s="477">
        <v>211</v>
      </c>
      <c r="H404" s="477"/>
      <c r="I404" s="477">
        <v>211</v>
      </c>
      <c r="J404" s="477"/>
      <c r="K404" s="477"/>
      <c r="L404" s="477"/>
      <c r="M404" s="477"/>
      <c r="N404" s="477"/>
      <c r="O404" s="477"/>
      <c r="P404" s="565"/>
      <c r="Q404" s="478"/>
    </row>
    <row r="405" spans="1:17" ht="14.4" customHeight="1" x14ac:dyDescent="0.3">
      <c r="A405" s="472" t="s">
        <v>1248</v>
      </c>
      <c r="B405" s="473" t="s">
        <v>1044</v>
      </c>
      <c r="C405" s="473" t="s">
        <v>1045</v>
      </c>
      <c r="D405" s="473" t="s">
        <v>1083</v>
      </c>
      <c r="E405" s="473" t="s">
        <v>1084</v>
      </c>
      <c r="F405" s="477">
        <v>20</v>
      </c>
      <c r="G405" s="477">
        <v>7740</v>
      </c>
      <c r="H405" s="477">
        <v>0.38068070037379498</v>
      </c>
      <c r="I405" s="477">
        <v>387</v>
      </c>
      <c r="J405" s="477">
        <v>52</v>
      </c>
      <c r="K405" s="477">
        <v>20332</v>
      </c>
      <c r="L405" s="477">
        <v>1</v>
      </c>
      <c r="M405" s="477">
        <v>391</v>
      </c>
      <c r="N405" s="477">
        <v>81</v>
      </c>
      <c r="O405" s="477">
        <v>31752</v>
      </c>
      <c r="P405" s="565">
        <v>1.5616761754869173</v>
      </c>
      <c r="Q405" s="478">
        <v>392</v>
      </c>
    </row>
    <row r="406" spans="1:17" ht="14.4" customHeight="1" x14ac:dyDescent="0.3">
      <c r="A406" s="472" t="s">
        <v>1248</v>
      </c>
      <c r="B406" s="473" t="s">
        <v>1044</v>
      </c>
      <c r="C406" s="473" t="s">
        <v>1045</v>
      </c>
      <c r="D406" s="473" t="s">
        <v>1083</v>
      </c>
      <c r="E406" s="473" t="s">
        <v>1085</v>
      </c>
      <c r="F406" s="477">
        <v>20</v>
      </c>
      <c r="G406" s="477">
        <v>7740</v>
      </c>
      <c r="H406" s="477">
        <v>4.9488491048593346</v>
      </c>
      <c r="I406" s="477">
        <v>387</v>
      </c>
      <c r="J406" s="477">
        <v>4</v>
      </c>
      <c r="K406" s="477">
        <v>1564</v>
      </c>
      <c r="L406" s="477">
        <v>1</v>
      </c>
      <c r="M406" s="477">
        <v>391</v>
      </c>
      <c r="N406" s="477">
        <v>3</v>
      </c>
      <c r="O406" s="477">
        <v>1176</v>
      </c>
      <c r="P406" s="565">
        <v>0.75191815856777489</v>
      </c>
      <c r="Q406" s="478">
        <v>392</v>
      </c>
    </row>
    <row r="407" spans="1:17" ht="14.4" customHeight="1" x14ac:dyDescent="0.3">
      <c r="A407" s="472" t="s">
        <v>1248</v>
      </c>
      <c r="B407" s="473" t="s">
        <v>1044</v>
      </c>
      <c r="C407" s="473" t="s">
        <v>1045</v>
      </c>
      <c r="D407" s="473" t="s">
        <v>1086</v>
      </c>
      <c r="E407" s="473" t="s">
        <v>1087</v>
      </c>
      <c r="F407" s="477">
        <v>8</v>
      </c>
      <c r="G407" s="477">
        <v>304</v>
      </c>
      <c r="H407" s="477">
        <v>0.22857142857142856</v>
      </c>
      <c r="I407" s="477">
        <v>38</v>
      </c>
      <c r="J407" s="477">
        <v>35</v>
      </c>
      <c r="K407" s="477">
        <v>1330</v>
      </c>
      <c r="L407" s="477">
        <v>1</v>
      </c>
      <c r="M407" s="477">
        <v>38</v>
      </c>
      <c r="N407" s="477">
        <v>34</v>
      </c>
      <c r="O407" s="477">
        <v>1292</v>
      </c>
      <c r="P407" s="565">
        <v>0.97142857142857142</v>
      </c>
      <c r="Q407" s="478">
        <v>38</v>
      </c>
    </row>
    <row r="408" spans="1:17" ht="14.4" customHeight="1" x14ac:dyDescent="0.3">
      <c r="A408" s="472" t="s">
        <v>1248</v>
      </c>
      <c r="B408" s="473" t="s">
        <v>1044</v>
      </c>
      <c r="C408" s="473" t="s">
        <v>1045</v>
      </c>
      <c r="D408" s="473" t="s">
        <v>1086</v>
      </c>
      <c r="E408" s="473" t="s">
        <v>1088</v>
      </c>
      <c r="F408" s="477">
        <v>17</v>
      </c>
      <c r="G408" s="477">
        <v>646</v>
      </c>
      <c r="H408" s="477">
        <v>5.666666666666667</v>
      </c>
      <c r="I408" s="477">
        <v>38</v>
      </c>
      <c r="J408" s="477">
        <v>3</v>
      </c>
      <c r="K408" s="477">
        <v>114</v>
      </c>
      <c r="L408" s="477">
        <v>1</v>
      </c>
      <c r="M408" s="477">
        <v>38</v>
      </c>
      <c r="N408" s="477">
        <v>2</v>
      </c>
      <c r="O408" s="477">
        <v>76</v>
      </c>
      <c r="P408" s="565">
        <v>0.66666666666666663</v>
      </c>
      <c r="Q408" s="478">
        <v>38</v>
      </c>
    </row>
    <row r="409" spans="1:17" ht="14.4" customHeight="1" x14ac:dyDescent="0.3">
      <c r="A409" s="472" t="s">
        <v>1248</v>
      </c>
      <c r="B409" s="473" t="s">
        <v>1044</v>
      </c>
      <c r="C409" s="473" t="s">
        <v>1045</v>
      </c>
      <c r="D409" s="473" t="s">
        <v>1091</v>
      </c>
      <c r="E409" s="473" t="s">
        <v>1092</v>
      </c>
      <c r="F409" s="477">
        <v>42</v>
      </c>
      <c r="G409" s="477">
        <v>29568</v>
      </c>
      <c r="H409" s="477">
        <v>0.83880851063829787</v>
      </c>
      <c r="I409" s="477">
        <v>704</v>
      </c>
      <c r="J409" s="477">
        <v>50</v>
      </c>
      <c r="K409" s="477">
        <v>35250</v>
      </c>
      <c r="L409" s="477">
        <v>1</v>
      </c>
      <c r="M409" s="477">
        <v>705</v>
      </c>
      <c r="N409" s="477">
        <v>69</v>
      </c>
      <c r="O409" s="477">
        <v>48753</v>
      </c>
      <c r="P409" s="565">
        <v>1.383063829787234</v>
      </c>
      <c r="Q409" s="478">
        <v>706.56521739130437</v>
      </c>
    </row>
    <row r="410" spans="1:17" ht="14.4" customHeight="1" x14ac:dyDescent="0.3">
      <c r="A410" s="472" t="s">
        <v>1248</v>
      </c>
      <c r="B410" s="473" t="s">
        <v>1044</v>
      </c>
      <c r="C410" s="473" t="s">
        <v>1045</v>
      </c>
      <c r="D410" s="473" t="s">
        <v>1091</v>
      </c>
      <c r="E410" s="473" t="s">
        <v>1093</v>
      </c>
      <c r="F410" s="477">
        <v>16</v>
      </c>
      <c r="G410" s="477">
        <v>11264</v>
      </c>
      <c r="H410" s="477">
        <v>3.1954609929078015</v>
      </c>
      <c r="I410" s="477">
        <v>704</v>
      </c>
      <c r="J410" s="477">
        <v>5</v>
      </c>
      <c r="K410" s="477">
        <v>3525</v>
      </c>
      <c r="L410" s="477">
        <v>1</v>
      </c>
      <c r="M410" s="477">
        <v>705</v>
      </c>
      <c r="N410" s="477">
        <v>2</v>
      </c>
      <c r="O410" s="477">
        <v>1412</v>
      </c>
      <c r="P410" s="565">
        <v>0.4005673758865248</v>
      </c>
      <c r="Q410" s="478">
        <v>706</v>
      </c>
    </row>
    <row r="411" spans="1:17" ht="14.4" customHeight="1" x14ac:dyDescent="0.3">
      <c r="A411" s="472" t="s">
        <v>1248</v>
      </c>
      <c r="B411" s="473" t="s">
        <v>1044</v>
      </c>
      <c r="C411" s="473" t="s">
        <v>1045</v>
      </c>
      <c r="D411" s="473" t="s">
        <v>1094</v>
      </c>
      <c r="E411" s="473" t="s">
        <v>1095</v>
      </c>
      <c r="F411" s="477">
        <v>1</v>
      </c>
      <c r="G411" s="477">
        <v>147</v>
      </c>
      <c r="H411" s="477"/>
      <c r="I411" s="477">
        <v>147</v>
      </c>
      <c r="J411" s="477"/>
      <c r="K411" s="477"/>
      <c r="L411" s="477"/>
      <c r="M411" s="477"/>
      <c r="N411" s="477"/>
      <c r="O411" s="477"/>
      <c r="P411" s="565"/>
      <c r="Q411" s="478"/>
    </row>
    <row r="412" spans="1:17" ht="14.4" customHeight="1" x14ac:dyDescent="0.3">
      <c r="A412" s="472" t="s">
        <v>1248</v>
      </c>
      <c r="B412" s="473" t="s">
        <v>1044</v>
      </c>
      <c r="C412" s="473" t="s">
        <v>1045</v>
      </c>
      <c r="D412" s="473" t="s">
        <v>1096</v>
      </c>
      <c r="E412" s="473" t="s">
        <v>1097</v>
      </c>
      <c r="F412" s="477">
        <v>2830</v>
      </c>
      <c r="G412" s="477">
        <v>860320</v>
      </c>
      <c r="H412" s="477">
        <v>1.0462616140487426</v>
      </c>
      <c r="I412" s="477">
        <v>304</v>
      </c>
      <c r="J412" s="477">
        <v>2696</v>
      </c>
      <c r="K412" s="477">
        <v>822280</v>
      </c>
      <c r="L412" s="477">
        <v>1</v>
      </c>
      <c r="M412" s="477">
        <v>305</v>
      </c>
      <c r="N412" s="477">
        <v>2376</v>
      </c>
      <c r="O412" s="477">
        <v>724680</v>
      </c>
      <c r="P412" s="565">
        <v>0.88130563798219586</v>
      </c>
      <c r="Q412" s="478">
        <v>305</v>
      </c>
    </row>
    <row r="413" spans="1:17" ht="14.4" customHeight="1" x14ac:dyDescent="0.3">
      <c r="A413" s="472" t="s">
        <v>1248</v>
      </c>
      <c r="B413" s="473" t="s">
        <v>1044</v>
      </c>
      <c r="C413" s="473" t="s">
        <v>1045</v>
      </c>
      <c r="D413" s="473" t="s">
        <v>1098</v>
      </c>
      <c r="E413" s="473" t="s">
        <v>1099</v>
      </c>
      <c r="F413" s="477"/>
      <c r="G413" s="477"/>
      <c r="H413" s="477"/>
      <c r="I413" s="477"/>
      <c r="J413" s="477"/>
      <c r="K413" s="477"/>
      <c r="L413" s="477"/>
      <c r="M413" s="477"/>
      <c r="N413" s="477">
        <v>7</v>
      </c>
      <c r="O413" s="477">
        <v>26054</v>
      </c>
      <c r="P413" s="565"/>
      <c r="Q413" s="478">
        <v>3722</v>
      </c>
    </row>
    <row r="414" spans="1:17" ht="14.4" customHeight="1" x14ac:dyDescent="0.3">
      <c r="A414" s="472" t="s">
        <v>1248</v>
      </c>
      <c r="B414" s="473" t="s">
        <v>1044</v>
      </c>
      <c r="C414" s="473" t="s">
        <v>1045</v>
      </c>
      <c r="D414" s="473" t="s">
        <v>1098</v>
      </c>
      <c r="E414" s="473" t="s">
        <v>1100</v>
      </c>
      <c r="F414" s="477">
        <v>8</v>
      </c>
      <c r="G414" s="477">
        <v>29656</v>
      </c>
      <c r="H414" s="477">
        <v>3.9946120689655173</v>
      </c>
      <c r="I414" s="477">
        <v>3707</v>
      </c>
      <c r="J414" s="477">
        <v>2</v>
      </c>
      <c r="K414" s="477">
        <v>7424</v>
      </c>
      <c r="L414" s="477">
        <v>1</v>
      </c>
      <c r="M414" s="477">
        <v>3712</v>
      </c>
      <c r="N414" s="477">
        <v>3</v>
      </c>
      <c r="O414" s="477">
        <v>11166</v>
      </c>
      <c r="P414" s="565">
        <v>1.5040409482758621</v>
      </c>
      <c r="Q414" s="478">
        <v>3722</v>
      </c>
    </row>
    <row r="415" spans="1:17" ht="14.4" customHeight="1" x14ac:dyDescent="0.3">
      <c r="A415" s="472" t="s">
        <v>1248</v>
      </c>
      <c r="B415" s="473" t="s">
        <v>1044</v>
      </c>
      <c r="C415" s="473" t="s">
        <v>1045</v>
      </c>
      <c r="D415" s="473" t="s">
        <v>1101</v>
      </c>
      <c r="E415" s="473" t="s">
        <v>1102</v>
      </c>
      <c r="F415" s="477">
        <v>366</v>
      </c>
      <c r="G415" s="477">
        <v>180804</v>
      </c>
      <c r="H415" s="477">
        <v>0.78372591006423986</v>
      </c>
      <c r="I415" s="477">
        <v>494</v>
      </c>
      <c r="J415" s="477">
        <v>467</v>
      </c>
      <c r="K415" s="477">
        <v>230698</v>
      </c>
      <c r="L415" s="477">
        <v>1</v>
      </c>
      <c r="M415" s="477">
        <v>494</v>
      </c>
      <c r="N415" s="477">
        <v>901</v>
      </c>
      <c r="O415" s="477">
        <v>445995</v>
      </c>
      <c r="P415" s="565">
        <v>1.9332417272798204</v>
      </c>
      <c r="Q415" s="478">
        <v>495</v>
      </c>
    </row>
    <row r="416" spans="1:17" ht="14.4" customHeight="1" x14ac:dyDescent="0.3">
      <c r="A416" s="472" t="s">
        <v>1248</v>
      </c>
      <c r="B416" s="473" t="s">
        <v>1044</v>
      </c>
      <c r="C416" s="473" t="s">
        <v>1045</v>
      </c>
      <c r="D416" s="473" t="s">
        <v>1103</v>
      </c>
      <c r="E416" s="473" t="s">
        <v>1234</v>
      </c>
      <c r="F416" s="477">
        <v>1</v>
      </c>
      <c r="G416" s="477">
        <v>6571</v>
      </c>
      <c r="H416" s="477"/>
      <c r="I416" s="477">
        <v>6571</v>
      </c>
      <c r="J416" s="477"/>
      <c r="K416" s="477"/>
      <c r="L416" s="477"/>
      <c r="M416" s="477"/>
      <c r="N416" s="477"/>
      <c r="O416" s="477"/>
      <c r="P416" s="565"/>
      <c r="Q416" s="478"/>
    </row>
    <row r="417" spans="1:17" ht="14.4" customHeight="1" x14ac:dyDescent="0.3">
      <c r="A417" s="472" t="s">
        <v>1248</v>
      </c>
      <c r="B417" s="473" t="s">
        <v>1044</v>
      </c>
      <c r="C417" s="473" t="s">
        <v>1045</v>
      </c>
      <c r="D417" s="473" t="s">
        <v>1103</v>
      </c>
      <c r="E417" s="473" t="s">
        <v>1104</v>
      </c>
      <c r="F417" s="477"/>
      <c r="G417" s="477"/>
      <c r="H417" s="477"/>
      <c r="I417" s="477"/>
      <c r="J417" s="477">
        <v>1</v>
      </c>
      <c r="K417" s="477">
        <v>6580</v>
      </c>
      <c r="L417" s="477">
        <v>1</v>
      </c>
      <c r="M417" s="477">
        <v>6580</v>
      </c>
      <c r="N417" s="477"/>
      <c r="O417" s="477"/>
      <c r="P417" s="565"/>
      <c r="Q417" s="478"/>
    </row>
    <row r="418" spans="1:17" ht="14.4" customHeight="1" x14ac:dyDescent="0.3">
      <c r="A418" s="472" t="s">
        <v>1248</v>
      </c>
      <c r="B418" s="473" t="s">
        <v>1044</v>
      </c>
      <c r="C418" s="473" t="s">
        <v>1045</v>
      </c>
      <c r="D418" s="473" t="s">
        <v>1105</v>
      </c>
      <c r="E418" s="473" t="s">
        <v>1106</v>
      </c>
      <c r="F418" s="477">
        <v>2915</v>
      </c>
      <c r="G418" s="477">
        <v>1078550</v>
      </c>
      <c r="H418" s="477">
        <v>1.0557768924302788</v>
      </c>
      <c r="I418" s="477">
        <v>370</v>
      </c>
      <c r="J418" s="477">
        <v>2761</v>
      </c>
      <c r="K418" s="477">
        <v>1021570</v>
      </c>
      <c r="L418" s="477">
        <v>1</v>
      </c>
      <c r="M418" s="477">
        <v>370</v>
      </c>
      <c r="N418" s="477">
        <v>2932</v>
      </c>
      <c r="O418" s="477">
        <v>1087772</v>
      </c>
      <c r="P418" s="565">
        <v>1.0648041739675205</v>
      </c>
      <c r="Q418" s="478">
        <v>371</v>
      </c>
    </row>
    <row r="419" spans="1:17" ht="14.4" customHeight="1" x14ac:dyDescent="0.3">
      <c r="A419" s="472" t="s">
        <v>1248</v>
      </c>
      <c r="B419" s="473" t="s">
        <v>1044</v>
      </c>
      <c r="C419" s="473" t="s">
        <v>1045</v>
      </c>
      <c r="D419" s="473" t="s">
        <v>1107</v>
      </c>
      <c r="E419" s="473" t="s">
        <v>1108</v>
      </c>
      <c r="F419" s="477">
        <v>2</v>
      </c>
      <c r="G419" s="477">
        <v>6210</v>
      </c>
      <c r="H419" s="477"/>
      <c r="I419" s="477">
        <v>3105</v>
      </c>
      <c r="J419" s="477"/>
      <c r="K419" s="477"/>
      <c r="L419" s="477"/>
      <c r="M419" s="477"/>
      <c r="N419" s="477">
        <v>2</v>
      </c>
      <c r="O419" s="477">
        <v>6226</v>
      </c>
      <c r="P419" s="565"/>
      <c r="Q419" s="478">
        <v>3113</v>
      </c>
    </row>
    <row r="420" spans="1:17" ht="14.4" customHeight="1" x14ac:dyDescent="0.3">
      <c r="A420" s="472" t="s">
        <v>1248</v>
      </c>
      <c r="B420" s="473" t="s">
        <v>1044</v>
      </c>
      <c r="C420" s="473" t="s">
        <v>1045</v>
      </c>
      <c r="D420" s="473" t="s">
        <v>1109</v>
      </c>
      <c r="E420" s="473" t="s">
        <v>1110</v>
      </c>
      <c r="F420" s="477"/>
      <c r="G420" s="477"/>
      <c r="H420" s="477"/>
      <c r="I420" s="477"/>
      <c r="J420" s="477"/>
      <c r="K420" s="477"/>
      <c r="L420" s="477"/>
      <c r="M420" s="477"/>
      <c r="N420" s="477">
        <v>1</v>
      </c>
      <c r="O420" s="477">
        <v>12</v>
      </c>
      <c r="P420" s="565"/>
      <c r="Q420" s="478">
        <v>12</v>
      </c>
    </row>
    <row r="421" spans="1:17" ht="14.4" customHeight="1" x14ac:dyDescent="0.3">
      <c r="A421" s="472" t="s">
        <v>1248</v>
      </c>
      <c r="B421" s="473" t="s">
        <v>1044</v>
      </c>
      <c r="C421" s="473" t="s">
        <v>1045</v>
      </c>
      <c r="D421" s="473" t="s">
        <v>1112</v>
      </c>
      <c r="E421" s="473" t="s">
        <v>1113</v>
      </c>
      <c r="F421" s="477">
        <v>1</v>
      </c>
      <c r="G421" s="477">
        <v>12793</v>
      </c>
      <c r="H421" s="477"/>
      <c r="I421" s="477">
        <v>12793</v>
      </c>
      <c r="J421" s="477"/>
      <c r="K421" s="477"/>
      <c r="L421" s="477"/>
      <c r="M421" s="477"/>
      <c r="N421" s="477"/>
      <c r="O421" s="477"/>
      <c r="P421" s="565"/>
      <c r="Q421" s="478"/>
    </row>
    <row r="422" spans="1:17" ht="14.4" customHeight="1" x14ac:dyDescent="0.3">
      <c r="A422" s="472" t="s">
        <v>1248</v>
      </c>
      <c r="B422" s="473" t="s">
        <v>1044</v>
      </c>
      <c r="C422" s="473" t="s">
        <v>1045</v>
      </c>
      <c r="D422" s="473" t="s">
        <v>1114</v>
      </c>
      <c r="E422" s="473" t="s">
        <v>1115</v>
      </c>
      <c r="F422" s="477">
        <v>2</v>
      </c>
      <c r="G422" s="477">
        <v>222</v>
      </c>
      <c r="H422" s="477">
        <v>0.14285714285714285</v>
      </c>
      <c r="I422" s="477">
        <v>111</v>
      </c>
      <c r="J422" s="477">
        <v>14</v>
      </c>
      <c r="K422" s="477">
        <v>1554</v>
      </c>
      <c r="L422" s="477">
        <v>1</v>
      </c>
      <c r="M422" s="477">
        <v>111</v>
      </c>
      <c r="N422" s="477">
        <v>11</v>
      </c>
      <c r="O422" s="477">
        <v>1232</v>
      </c>
      <c r="P422" s="565">
        <v>0.7927927927927928</v>
      </c>
      <c r="Q422" s="478">
        <v>112</v>
      </c>
    </row>
    <row r="423" spans="1:17" ht="14.4" customHeight="1" x14ac:dyDescent="0.3">
      <c r="A423" s="472" t="s">
        <v>1248</v>
      </c>
      <c r="B423" s="473" t="s">
        <v>1044</v>
      </c>
      <c r="C423" s="473" t="s">
        <v>1045</v>
      </c>
      <c r="D423" s="473" t="s">
        <v>1116</v>
      </c>
      <c r="E423" s="473" t="s">
        <v>1117</v>
      </c>
      <c r="F423" s="477">
        <v>222</v>
      </c>
      <c r="G423" s="477">
        <v>27750</v>
      </c>
      <c r="H423" s="477">
        <v>1.9646017699115044</v>
      </c>
      <c r="I423" s="477">
        <v>125</v>
      </c>
      <c r="J423" s="477">
        <v>113</v>
      </c>
      <c r="K423" s="477">
        <v>14125</v>
      </c>
      <c r="L423" s="477">
        <v>1</v>
      </c>
      <c r="M423" s="477">
        <v>125</v>
      </c>
      <c r="N423" s="477">
        <v>128</v>
      </c>
      <c r="O423" s="477">
        <v>16092</v>
      </c>
      <c r="P423" s="565">
        <v>1.1392566371681416</v>
      </c>
      <c r="Q423" s="478">
        <v>125.71875</v>
      </c>
    </row>
    <row r="424" spans="1:17" ht="14.4" customHeight="1" x14ac:dyDescent="0.3">
      <c r="A424" s="472" t="s">
        <v>1248</v>
      </c>
      <c r="B424" s="473" t="s">
        <v>1044</v>
      </c>
      <c r="C424" s="473" t="s">
        <v>1045</v>
      </c>
      <c r="D424" s="473" t="s">
        <v>1116</v>
      </c>
      <c r="E424" s="473" t="s">
        <v>1118</v>
      </c>
      <c r="F424" s="477">
        <v>45</v>
      </c>
      <c r="G424" s="477">
        <v>5625</v>
      </c>
      <c r="H424" s="477">
        <v>11.25</v>
      </c>
      <c r="I424" s="477">
        <v>125</v>
      </c>
      <c r="J424" s="477">
        <v>4</v>
      </c>
      <c r="K424" s="477">
        <v>500</v>
      </c>
      <c r="L424" s="477">
        <v>1</v>
      </c>
      <c r="M424" s="477">
        <v>125</v>
      </c>
      <c r="N424" s="477">
        <v>24</v>
      </c>
      <c r="O424" s="477">
        <v>3010</v>
      </c>
      <c r="P424" s="565">
        <v>6.02</v>
      </c>
      <c r="Q424" s="478">
        <v>125.41666666666667</v>
      </c>
    </row>
    <row r="425" spans="1:17" ht="14.4" customHeight="1" x14ac:dyDescent="0.3">
      <c r="A425" s="472" t="s">
        <v>1248</v>
      </c>
      <c r="B425" s="473" t="s">
        <v>1044</v>
      </c>
      <c r="C425" s="473" t="s">
        <v>1045</v>
      </c>
      <c r="D425" s="473" t="s">
        <v>1119</v>
      </c>
      <c r="E425" s="473" t="s">
        <v>1120</v>
      </c>
      <c r="F425" s="477">
        <v>49</v>
      </c>
      <c r="G425" s="477">
        <v>24255</v>
      </c>
      <c r="H425" s="477">
        <v>0.59036144578313254</v>
      </c>
      <c r="I425" s="477">
        <v>495</v>
      </c>
      <c r="J425" s="477">
        <v>83</v>
      </c>
      <c r="K425" s="477">
        <v>41085</v>
      </c>
      <c r="L425" s="477">
        <v>1</v>
      </c>
      <c r="M425" s="477">
        <v>495</v>
      </c>
      <c r="N425" s="477">
        <v>67</v>
      </c>
      <c r="O425" s="477">
        <v>33232</v>
      </c>
      <c r="P425" s="565">
        <v>0.80885968114883777</v>
      </c>
      <c r="Q425" s="478">
        <v>496</v>
      </c>
    </row>
    <row r="426" spans="1:17" ht="14.4" customHeight="1" x14ac:dyDescent="0.3">
      <c r="A426" s="472" t="s">
        <v>1248</v>
      </c>
      <c r="B426" s="473" t="s">
        <v>1044</v>
      </c>
      <c r="C426" s="473" t="s">
        <v>1045</v>
      </c>
      <c r="D426" s="473" t="s">
        <v>1121</v>
      </c>
      <c r="E426" s="473"/>
      <c r="F426" s="477"/>
      <c r="G426" s="477"/>
      <c r="H426" s="477"/>
      <c r="I426" s="477"/>
      <c r="J426" s="477">
        <v>1</v>
      </c>
      <c r="K426" s="477">
        <v>1285</v>
      </c>
      <c r="L426" s="477">
        <v>1</v>
      </c>
      <c r="M426" s="477">
        <v>1285</v>
      </c>
      <c r="N426" s="477"/>
      <c r="O426" s="477"/>
      <c r="P426" s="565"/>
      <c r="Q426" s="478"/>
    </row>
    <row r="427" spans="1:17" ht="14.4" customHeight="1" x14ac:dyDescent="0.3">
      <c r="A427" s="472" t="s">
        <v>1248</v>
      </c>
      <c r="B427" s="473" t="s">
        <v>1044</v>
      </c>
      <c r="C427" s="473" t="s">
        <v>1045</v>
      </c>
      <c r="D427" s="473" t="s">
        <v>1121</v>
      </c>
      <c r="E427" s="473" t="s">
        <v>1122</v>
      </c>
      <c r="F427" s="477"/>
      <c r="G427" s="477"/>
      <c r="H427" s="477"/>
      <c r="I427" s="477"/>
      <c r="J427" s="477">
        <v>2</v>
      </c>
      <c r="K427" s="477">
        <v>2570</v>
      </c>
      <c r="L427" s="477">
        <v>1</v>
      </c>
      <c r="M427" s="477">
        <v>1285</v>
      </c>
      <c r="N427" s="477"/>
      <c r="O427" s="477"/>
      <c r="P427" s="565"/>
      <c r="Q427" s="478"/>
    </row>
    <row r="428" spans="1:17" ht="14.4" customHeight="1" x14ac:dyDescent="0.3">
      <c r="A428" s="472" t="s">
        <v>1248</v>
      </c>
      <c r="B428" s="473" t="s">
        <v>1044</v>
      </c>
      <c r="C428" s="473" t="s">
        <v>1045</v>
      </c>
      <c r="D428" s="473" t="s">
        <v>1123</v>
      </c>
      <c r="E428" s="473" t="s">
        <v>1124</v>
      </c>
      <c r="F428" s="477">
        <v>25</v>
      </c>
      <c r="G428" s="477">
        <v>11400</v>
      </c>
      <c r="H428" s="477">
        <v>1.3888888888888888</v>
      </c>
      <c r="I428" s="477">
        <v>456</v>
      </c>
      <c r="J428" s="477">
        <v>18</v>
      </c>
      <c r="K428" s="477">
        <v>8208</v>
      </c>
      <c r="L428" s="477">
        <v>1</v>
      </c>
      <c r="M428" s="477">
        <v>456</v>
      </c>
      <c r="N428" s="477">
        <v>12</v>
      </c>
      <c r="O428" s="477">
        <v>5496</v>
      </c>
      <c r="P428" s="565">
        <v>0.66959064327485385</v>
      </c>
      <c r="Q428" s="478">
        <v>458</v>
      </c>
    </row>
    <row r="429" spans="1:17" ht="14.4" customHeight="1" x14ac:dyDescent="0.3">
      <c r="A429" s="472" t="s">
        <v>1248</v>
      </c>
      <c r="B429" s="473" t="s">
        <v>1044</v>
      </c>
      <c r="C429" s="473" t="s">
        <v>1045</v>
      </c>
      <c r="D429" s="473" t="s">
        <v>1125</v>
      </c>
      <c r="E429" s="473" t="s">
        <v>1126</v>
      </c>
      <c r="F429" s="477">
        <v>2392</v>
      </c>
      <c r="G429" s="477">
        <v>138736</v>
      </c>
      <c r="H429" s="477">
        <v>2.0602928509905256</v>
      </c>
      <c r="I429" s="477">
        <v>58</v>
      </c>
      <c r="J429" s="477">
        <v>1161</v>
      </c>
      <c r="K429" s="477">
        <v>67338</v>
      </c>
      <c r="L429" s="477">
        <v>1</v>
      </c>
      <c r="M429" s="477">
        <v>58</v>
      </c>
      <c r="N429" s="477">
        <v>1121</v>
      </c>
      <c r="O429" s="477">
        <v>65018</v>
      </c>
      <c r="P429" s="565">
        <v>0.96554694229112836</v>
      </c>
      <c r="Q429" s="478">
        <v>58</v>
      </c>
    </row>
    <row r="430" spans="1:17" ht="14.4" customHeight="1" x14ac:dyDescent="0.3">
      <c r="A430" s="472" t="s">
        <v>1248</v>
      </c>
      <c r="B430" s="473" t="s">
        <v>1044</v>
      </c>
      <c r="C430" s="473" t="s">
        <v>1045</v>
      </c>
      <c r="D430" s="473" t="s">
        <v>1127</v>
      </c>
      <c r="E430" s="473" t="s">
        <v>1128</v>
      </c>
      <c r="F430" s="477">
        <v>1</v>
      </c>
      <c r="G430" s="477">
        <v>2173</v>
      </c>
      <c r="H430" s="477">
        <v>0.5</v>
      </c>
      <c r="I430" s="477">
        <v>2173</v>
      </c>
      <c r="J430" s="477">
        <v>2</v>
      </c>
      <c r="K430" s="477">
        <v>4346</v>
      </c>
      <c r="L430" s="477">
        <v>1</v>
      </c>
      <c r="M430" s="477">
        <v>2173</v>
      </c>
      <c r="N430" s="477"/>
      <c r="O430" s="477"/>
      <c r="P430" s="565"/>
      <c r="Q430" s="478"/>
    </row>
    <row r="431" spans="1:17" ht="14.4" customHeight="1" x14ac:dyDescent="0.3">
      <c r="A431" s="472" t="s">
        <v>1248</v>
      </c>
      <c r="B431" s="473" t="s">
        <v>1044</v>
      </c>
      <c r="C431" s="473" t="s">
        <v>1045</v>
      </c>
      <c r="D431" s="473" t="s">
        <v>1129</v>
      </c>
      <c r="E431" s="473" t="s">
        <v>1130</v>
      </c>
      <c r="F431" s="477"/>
      <c r="G431" s="477"/>
      <c r="H431" s="477"/>
      <c r="I431" s="477"/>
      <c r="J431" s="477">
        <v>4</v>
      </c>
      <c r="K431" s="477">
        <v>39048</v>
      </c>
      <c r="L431" s="477">
        <v>1</v>
      </c>
      <c r="M431" s="477">
        <v>9762</v>
      </c>
      <c r="N431" s="477"/>
      <c r="O431" s="477"/>
      <c r="P431" s="565"/>
      <c r="Q431" s="478"/>
    </row>
    <row r="432" spans="1:17" ht="14.4" customHeight="1" x14ac:dyDescent="0.3">
      <c r="A432" s="472" t="s">
        <v>1248</v>
      </c>
      <c r="B432" s="473" t="s">
        <v>1044</v>
      </c>
      <c r="C432" s="473" t="s">
        <v>1045</v>
      </c>
      <c r="D432" s="473" t="s">
        <v>1134</v>
      </c>
      <c r="E432" s="473" t="s">
        <v>1135</v>
      </c>
      <c r="F432" s="477">
        <v>10657</v>
      </c>
      <c r="G432" s="477">
        <v>1864975</v>
      </c>
      <c r="H432" s="477">
        <v>1.1055241380945606</v>
      </c>
      <c r="I432" s="477">
        <v>175</v>
      </c>
      <c r="J432" s="477">
        <v>9585</v>
      </c>
      <c r="K432" s="477">
        <v>1686960</v>
      </c>
      <c r="L432" s="477">
        <v>1</v>
      </c>
      <c r="M432" s="477">
        <v>176</v>
      </c>
      <c r="N432" s="477">
        <v>10085</v>
      </c>
      <c r="O432" s="477">
        <v>1774960</v>
      </c>
      <c r="P432" s="565">
        <v>1.0521648408972353</v>
      </c>
      <c r="Q432" s="478">
        <v>176</v>
      </c>
    </row>
    <row r="433" spans="1:17" ht="14.4" customHeight="1" x14ac:dyDescent="0.3">
      <c r="A433" s="472" t="s">
        <v>1248</v>
      </c>
      <c r="B433" s="473" t="s">
        <v>1044</v>
      </c>
      <c r="C433" s="473" t="s">
        <v>1045</v>
      </c>
      <c r="D433" s="473" t="s">
        <v>1136</v>
      </c>
      <c r="E433" s="473" t="s">
        <v>1137</v>
      </c>
      <c r="F433" s="477">
        <v>127</v>
      </c>
      <c r="G433" s="477">
        <v>10795</v>
      </c>
      <c r="H433" s="477">
        <v>1.1981132075471699</v>
      </c>
      <c r="I433" s="477">
        <v>85</v>
      </c>
      <c r="J433" s="477">
        <v>106</v>
      </c>
      <c r="K433" s="477">
        <v>9010</v>
      </c>
      <c r="L433" s="477">
        <v>1</v>
      </c>
      <c r="M433" s="477">
        <v>85</v>
      </c>
      <c r="N433" s="477">
        <v>148</v>
      </c>
      <c r="O433" s="477">
        <v>12728</v>
      </c>
      <c r="P433" s="565">
        <v>1.4126526082130966</v>
      </c>
      <c r="Q433" s="478">
        <v>86</v>
      </c>
    </row>
    <row r="434" spans="1:17" ht="14.4" customHeight="1" x14ac:dyDescent="0.3">
      <c r="A434" s="472" t="s">
        <v>1248</v>
      </c>
      <c r="B434" s="473" t="s">
        <v>1044</v>
      </c>
      <c r="C434" s="473" t="s">
        <v>1045</v>
      </c>
      <c r="D434" s="473" t="s">
        <v>1138</v>
      </c>
      <c r="E434" s="473" t="s">
        <v>1139</v>
      </c>
      <c r="F434" s="477"/>
      <c r="G434" s="477"/>
      <c r="H434" s="477"/>
      <c r="I434" s="477"/>
      <c r="J434" s="477">
        <v>1</v>
      </c>
      <c r="K434" s="477">
        <v>178</v>
      </c>
      <c r="L434" s="477">
        <v>1</v>
      </c>
      <c r="M434" s="477">
        <v>178</v>
      </c>
      <c r="N434" s="477"/>
      <c r="O434" s="477"/>
      <c r="P434" s="565"/>
      <c r="Q434" s="478"/>
    </row>
    <row r="435" spans="1:17" ht="14.4" customHeight="1" x14ac:dyDescent="0.3">
      <c r="A435" s="472" t="s">
        <v>1248</v>
      </c>
      <c r="B435" s="473" t="s">
        <v>1044</v>
      </c>
      <c r="C435" s="473" t="s">
        <v>1045</v>
      </c>
      <c r="D435" s="473" t="s">
        <v>1138</v>
      </c>
      <c r="E435" s="473" t="s">
        <v>1140</v>
      </c>
      <c r="F435" s="477">
        <v>1</v>
      </c>
      <c r="G435" s="477">
        <v>178</v>
      </c>
      <c r="H435" s="477"/>
      <c r="I435" s="477">
        <v>178</v>
      </c>
      <c r="J435" s="477"/>
      <c r="K435" s="477"/>
      <c r="L435" s="477"/>
      <c r="M435" s="477"/>
      <c r="N435" s="477">
        <v>1</v>
      </c>
      <c r="O435" s="477">
        <v>179</v>
      </c>
      <c r="P435" s="565"/>
      <c r="Q435" s="478">
        <v>179</v>
      </c>
    </row>
    <row r="436" spans="1:17" ht="14.4" customHeight="1" x14ac:dyDescent="0.3">
      <c r="A436" s="472" t="s">
        <v>1248</v>
      </c>
      <c r="B436" s="473" t="s">
        <v>1044</v>
      </c>
      <c r="C436" s="473" t="s">
        <v>1045</v>
      </c>
      <c r="D436" s="473" t="s">
        <v>1141</v>
      </c>
      <c r="E436" s="473" t="s">
        <v>1142</v>
      </c>
      <c r="F436" s="477">
        <v>14</v>
      </c>
      <c r="G436" s="477">
        <v>2366</v>
      </c>
      <c r="H436" s="477">
        <v>1.54640522875817</v>
      </c>
      <c r="I436" s="477">
        <v>169</v>
      </c>
      <c r="J436" s="477">
        <v>9</v>
      </c>
      <c r="K436" s="477">
        <v>1530</v>
      </c>
      <c r="L436" s="477">
        <v>1</v>
      </c>
      <c r="M436" s="477">
        <v>170</v>
      </c>
      <c r="N436" s="477">
        <v>16</v>
      </c>
      <c r="O436" s="477">
        <v>2720</v>
      </c>
      <c r="P436" s="565">
        <v>1.7777777777777777</v>
      </c>
      <c r="Q436" s="478">
        <v>170</v>
      </c>
    </row>
    <row r="437" spans="1:17" ht="14.4" customHeight="1" x14ac:dyDescent="0.3">
      <c r="A437" s="472" t="s">
        <v>1248</v>
      </c>
      <c r="B437" s="473" t="s">
        <v>1044</v>
      </c>
      <c r="C437" s="473" t="s">
        <v>1045</v>
      </c>
      <c r="D437" s="473" t="s">
        <v>1143</v>
      </c>
      <c r="E437" s="473" t="s">
        <v>1144</v>
      </c>
      <c r="F437" s="477">
        <v>1</v>
      </c>
      <c r="G437" s="477">
        <v>29</v>
      </c>
      <c r="H437" s="477"/>
      <c r="I437" s="477">
        <v>29</v>
      </c>
      <c r="J437" s="477"/>
      <c r="K437" s="477"/>
      <c r="L437" s="477"/>
      <c r="M437" s="477"/>
      <c r="N437" s="477"/>
      <c r="O437" s="477"/>
      <c r="P437" s="565"/>
      <c r="Q437" s="478"/>
    </row>
    <row r="438" spans="1:17" ht="14.4" customHeight="1" x14ac:dyDescent="0.3">
      <c r="A438" s="472" t="s">
        <v>1248</v>
      </c>
      <c r="B438" s="473" t="s">
        <v>1044</v>
      </c>
      <c r="C438" s="473" t="s">
        <v>1045</v>
      </c>
      <c r="D438" s="473" t="s">
        <v>1145</v>
      </c>
      <c r="E438" s="473"/>
      <c r="F438" s="477"/>
      <c r="G438" s="477"/>
      <c r="H438" s="477"/>
      <c r="I438" s="477"/>
      <c r="J438" s="477">
        <v>2</v>
      </c>
      <c r="K438" s="477">
        <v>2024</v>
      </c>
      <c r="L438" s="477">
        <v>1</v>
      </c>
      <c r="M438" s="477">
        <v>1012</v>
      </c>
      <c r="N438" s="477"/>
      <c r="O438" s="477"/>
      <c r="P438" s="565"/>
      <c r="Q438" s="478"/>
    </row>
    <row r="439" spans="1:17" ht="14.4" customHeight="1" x14ac:dyDescent="0.3">
      <c r="A439" s="472" t="s">
        <v>1248</v>
      </c>
      <c r="B439" s="473" t="s">
        <v>1044</v>
      </c>
      <c r="C439" s="473" t="s">
        <v>1045</v>
      </c>
      <c r="D439" s="473" t="s">
        <v>1145</v>
      </c>
      <c r="E439" s="473" t="s">
        <v>1146</v>
      </c>
      <c r="F439" s="477"/>
      <c r="G439" s="477"/>
      <c r="H439" s="477"/>
      <c r="I439" s="477"/>
      <c r="J439" s="477">
        <v>8</v>
      </c>
      <c r="K439" s="477">
        <v>8096</v>
      </c>
      <c r="L439" s="477">
        <v>1</v>
      </c>
      <c r="M439" s="477">
        <v>1012</v>
      </c>
      <c r="N439" s="477"/>
      <c r="O439" s="477"/>
      <c r="P439" s="565"/>
      <c r="Q439" s="478"/>
    </row>
    <row r="440" spans="1:17" ht="14.4" customHeight="1" x14ac:dyDescent="0.3">
      <c r="A440" s="472" t="s">
        <v>1248</v>
      </c>
      <c r="B440" s="473" t="s">
        <v>1044</v>
      </c>
      <c r="C440" s="473" t="s">
        <v>1045</v>
      </c>
      <c r="D440" s="473" t="s">
        <v>1147</v>
      </c>
      <c r="E440" s="473" t="s">
        <v>1148</v>
      </c>
      <c r="F440" s="477">
        <v>1</v>
      </c>
      <c r="G440" s="477">
        <v>176</v>
      </c>
      <c r="H440" s="477">
        <v>0.5</v>
      </c>
      <c r="I440" s="477">
        <v>176</v>
      </c>
      <c r="J440" s="477">
        <v>2</v>
      </c>
      <c r="K440" s="477">
        <v>352</v>
      </c>
      <c r="L440" s="477">
        <v>1</v>
      </c>
      <c r="M440" s="477">
        <v>176</v>
      </c>
      <c r="N440" s="477">
        <v>1</v>
      </c>
      <c r="O440" s="477">
        <v>177</v>
      </c>
      <c r="P440" s="565">
        <v>0.50284090909090906</v>
      </c>
      <c r="Q440" s="478">
        <v>177</v>
      </c>
    </row>
    <row r="441" spans="1:17" ht="14.4" customHeight="1" x14ac:dyDescent="0.3">
      <c r="A441" s="472" t="s">
        <v>1248</v>
      </c>
      <c r="B441" s="473" t="s">
        <v>1044</v>
      </c>
      <c r="C441" s="473" t="s">
        <v>1045</v>
      </c>
      <c r="D441" s="473" t="s">
        <v>1149</v>
      </c>
      <c r="E441" s="473"/>
      <c r="F441" s="477"/>
      <c r="G441" s="477"/>
      <c r="H441" s="477"/>
      <c r="I441" s="477"/>
      <c r="J441" s="477">
        <v>2</v>
      </c>
      <c r="K441" s="477">
        <v>4594</v>
      </c>
      <c r="L441" s="477">
        <v>1</v>
      </c>
      <c r="M441" s="477">
        <v>2297</v>
      </c>
      <c r="N441" s="477"/>
      <c r="O441" s="477"/>
      <c r="P441" s="565"/>
      <c r="Q441" s="478"/>
    </row>
    <row r="442" spans="1:17" ht="14.4" customHeight="1" x14ac:dyDescent="0.3">
      <c r="A442" s="472" t="s">
        <v>1248</v>
      </c>
      <c r="B442" s="473" t="s">
        <v>1044</v>
      </c>
      <c r="C442" s="473" t="s">
        <v>1045</v>
      </c>
      <c r="D442" s="473" t="s">
        <v>1149</v>
      </c>
      <c r="E442" s="473" t="s">
        <v>1150</v>
      </c>
      <c r="F442" s="477"/>
      <c r="G442" s="477"/>
      <c r="H442" s="477"/>
      <c r="I442" s="477"/>
      <c r="J442" s="477">
        <v>8</v>
      </c>
      <c r="K442" s="477">
        <v>18376</v>
      </c>
      <c r="L442" s="477">
        <v>1</v>
      </c>
      <c r="M442" s="477">
        <v>2297</v>
      </c>
      <c r="N442" s="477"/>
      <c r="O442" s="477"/>
      <c r="P442" s="565"/>
      <c r="Q442" s="478"/>
    </row>
    <row r="443" spans="1:17" ht="14.4" customHeight="1" x14ac:dyDescent="0.3">
      <c r="A443" s="472" t="s">
        <v>1248</v>
      </c>
      <c r="B443" s="473" t="s">
        <v>1044</v>
      </c>
      <c r="C443" s="473" t="s">
        <v>1045</v>
      </c>
      <c r="D443" s="473" t="s">
        <v>1154</v>
      </c>
      <c r="E443" s="473" t="s">
        <v>1155</v>
      </c>
      <c r="F443" s="477">
        <v>57</v>
      </c>
      <c r="G443" s="477">
        <v>14991</v>
      </c>
      <c r="H443" s="477">
        <v>1.2618686868686868</v>
      </c>
      <c r="I443" s="477">
        <v>263</v>
      </c>
      <c r="J443" s="477">
        <v>45</v>
      </c>
      <c r="K443" s="477">
        <v>11880</v>
      </c>
      <c r="L443" s="477">
        <v>1</v>
      </c>
      <c r="M443" s="477">
        <v>264</v>
      </c>
      <c r="N443" s="477">
        <v>61</v>
      </c>
      <c r="O443" s="477">
        <v>16104</v>
      </c>
      <c r="P443" s="565">
        <v>1.3555555555555556</v>
      </c>
      <c r="Q443" s="478">
        <v>264</v>
      </c>
    </row>
    <row r="444" spans="1:17" ht="14.4" customHeight="1" x14ac:dyDescent="0.3">
      <c r="A444" s="472" t="s">
        <v>1248</v>
      </c>
      <c r="B444" s="473" t="s">
        <v>1044</v>
      </c>
      <c r="C444" s="473" t="s">
        <v>1045</v>
      </c>
      <c r="D444" s="473" t="s">
        <v>1156</v>
      </c>
      <c r="E444" s="473" t="s">
        <v>1157</v>
      </c>
      <c r="F444" s="477">
        <v>5</v>
      </c>
      <c r="G444" s="477">
        <v>10650</v>
      </c>
      <c r="H444" s="477">
        <v>0.49976536837165653</v>
      </c>
      <c r="I444" s="477">
        <v>2130</v>
      </c>
      <c r="J444" s="477">
        <v>10</v>
      </c>
      <c r="K444" s="477">
        <v>21310</v>
      </c>
      <c r="L444" s="477">
        <v>1</v>
      </c>
      <c r="M444" s="477">
        <v>2131</v>
      </c>
      <c r="N444" s="477">
        <v>3</v>
      </c>
      <c r="O444" s="477">
        <v>6402</v>
      </c>
      <c r="P444" s="565">
        <v>0.30042233693101827</v>
      </c>
      <c r="Q444" s="478">
        <v>2134</v>
      </c>
    </row>
    <row r="445" spans="1:17" ht="14.4" customHeight="1" x14ac:dyDescent="0.3">
      <c r="A445" s="472" t="s">
        <v>1248</v>
      </c>
      <c r="B445" s="473" t="s">
        <v>1044</v>
      </c>
      <c r="C445" s="473" t="s">
        <v>1045</v>
      </c>
      <c r="D445" s="473" t="s">
        <v>1156</v>
      </c>
      <c r="E445" s="473" t="s">
        <v>1158</v>
      </c>
      <c r="F445" s="477">
        <v>19</v>
      </c>
      <c r="G445" s="477">
        <v>40470</v>
      </c>
      <c r="H445" s="477">
        <v>2.110120444235883</v>
      </c>
      <c r="I445" s="477">
        <v>2130</v>
      </c>
      <c r="J445" s="477">
        <v>9</v>
      </c>
      <c r="K445" s="477">
        <v>19179</v>
      </c>
      <c r="L445" s="477">
        <v>1</v>
      </c>
      <c r="M445" s="477">
        <v>2131</v>
      </c>
      <c r="N445" s="477"/>
      <c r="O445" s="477"/>
      <c r="P445" s="565"/>
      <c r="Q445" s="478"/>
    </row>
    <row r="446" spans="1:17" ht="14.4" customHeight="1" x14ac:dyDescent="0.3">
      <c r="A446" s="472" t="s">
        <v>1248</v>
      </c>
      <c r="B446" s="473" t="s">
        <v>1044</v>
      </c>
      <c r="C446" s="473" t="s">
        <v>1045</v>
      </c>
      <c r="D446" s="473" t="s">
        <v>1159</v>
      </c>
      <c r="E446" s="473" t="s">
        <v>1160</v>
      </c>
      <c r="F446" s="477">
        <v>40</v>
      </c>
      <c r="G446" s="477">
        <v>9680</v>
      </c>
      <c r="H446" s="477">
        <v>0.53333333333333333</v>
      </c>
      <c r="I446" s="477">
        <v>242</v>
      </c>
      <c r="J446" s="477">
        <v>75</v>
      </c>
      <c r="K446" s="477">
        <v>18150</v>
      </c>
      <c r="L446" s="477">
        <v>1</v>
      </c>
      <c r="M446" s="477">
        <v>242</v>
      </c>
      <c r="N446" s="477">
        <v>65</v>
      </c>
      <c r="O446" s="477">
        <v>15795</v>
      </c>
      <c r="P446" s="565">
        <v>0.87024793388429755</v>
      </c>
      <c r="Q446" s="478">
        <v>243</v>
      </c>
    </row>
    <row r="447" spans="1:17" ht="14.4" customHeight="1" x14ac:dyDescent="0.3">
      <c r="A447" s="472" t="s">
        <v>1248</v>
      </c>
      <c r="B447" s="473" t="s">
        <v>1044</v>
      </c>
      <c r="C447" s="473" t="s">
        <v>1045</v>
      </c>
      <c r="D447" s="473" t="s">
        <v>1161</v>
      </c>
      <c r="E447" s="473" t="s">
        <v>1162</v>
      </c>
      <c r="F447" s="477">
        <v>11</v>
      </c>
      <c r="G447" s="477">
        <v>4653</v>
      </c>
      <c r="H447" s="477">
        <v>2.7435141509433962</v>
      </c>
      <c r="I447" s="477">
        <v>423</v>
      </c>
      <c r="J447" s="477">
        <v>4</v>
      </c>
      <c r="K447" s="477">
        <v>1696</v>
      </c>
      <c r="L447" s="477">
        <v>1</v>
      </c>
      <c r="M447" s="477">
        <v>424</v>
      </c>
      <c r="N447" s="477">
        <v>10</v>
      </c>
      <c r="O447" s="477">
        <v>4260</v>
      </c>
      <c r="P447" s="565">
        <v>2.5117924528301887</v>
      </c>
      <c r="Q447" s="478">
        <v>426</v>
      </c>
    </row>
    <row r="448" spans="1:17" ht="14.4" customHeight="1" x14ac:dyDescent="0.3">
      <c r="A448" s="472" t="s">
        <v>1248</v>
      </c>
      <c r="B448" s="473" t="s">
        <v>1044</v>
      </c>
      <c r="C448" s="473" t="s">
        <v>1045</v>
      </c>
      <c r="D448" s="473" t="s">
        <v>1163</v>
      </c>
      <c r="E448" s="473" t="s">
        <v>1238</v>
      </c>
      <c r="F448" s="477">
        <v>1</v>
      </c>
      <c r="G448" s="477">
        <v>847</v>
      </c>
      <c r="H448" s="477">
        <v>0.99882075471698117</v>
      </c>
      <c r="I448" s="477">
        <v>847</v>
      </c>
      <c r="J448" s="477">
        <v>1</v>
      </c>
      <c r="K448" s="477">
        <v>848</v>
      </c>
      <c r="L448" s="477">
        <v>1</v>
      </c>
      <c r="M448" s="477">
        <v>848</v>
      </c>
      <c r="N448" s="477"/>
      <c r="O448" s="477"/>
      <c r="P448" s="565"/>
      <c r="Q448" s="478"/>
    </row>
    <row r="449" spans="1:17" ht="14.4" customHeight="1" x14ac:dyDescent="0.3">
      <c r="A449" s="472" t="s">
        <v>1248</v>
      </c>
      <c r="B449" s="473" t="s">
        <v>1044</v>
      </c>
      <c r="C449" s="473" t="s">
        <v>1045</v>
      </c>
      <c r="D449" s="473" t="s">
        <v>1165</v>
      </c>
      <c r="E449" s="473" t="s">
        <v>1051</v>
      </c>
      <c r="F449" s="477">
        <v>4</v>
      </c>
      <c r="G449" s="477">
        <v>148</v>
      </c>
      <c r="H449" s="477">
        <v>2</v>
      </c>
      <c r="I449" s="477">
        <v>37</v>
      </c>
      <c r="J449" s="477">
        <v>2</v>
      </c>
      <c r="K449" s="477">
        <v>74</v>
      </c>
      <c r="L449" s="477">
        <v>1</v>
      </c>
      <c r="M449" s="477">
        <v>37</v>
      </c>
      <c r="N449" s="477"/>
      <c r="O449" s="477"/>
      <c r="P449" s="565"/>
      <c r="Q449" s="478"/>
    </row>
    <row r="450" spans="1:17" ht="14.4" customHeight="1" x14ac:dyDescent="0.3">
      <c r="A450" s="472" t="s">
        <v>1248</v>
      </c>
      <c r="B450" s="473" t="s">
        <v>1044</v>
      </c>
      <c r="C450" s="473" t="s">
        <v>1045</v>
      </c>
      <c r="D450" s="473" t="s">
        <v>1168</v>
      </c>
      <c r="E450" s="473" t="s">
        <v>1169</v>
      </c>
      <c r="F450" s="477">
        <v>29</v>
      </c>
      <c r="G450" s="477">
        <v>30595</v>
      </c>
      <c r="H450" s="477">
        <v>3.2161253022180176</v>
      </c>
      <c r="I450" s="477">
        <v>1055</v>
      </c>
      <c r="J450" s="477">
        <v>9</v>
      </c>
      <c r="K450" s="477">
        <v>9513</v>
      </c>
      <c r="L450" s="477">
        <v>1</v>
      </c>
      <c r="M450" s="477">
        <v>1057</v>
      </c>
      <c r="N450" s="477">
        <v>1</v>
      </c>
      <c r="O450" s="477">
        <v>1060</v>
      </c>
      <c r="P450" s="565">
        <v>0.11142646904236309</v>
      </c>
      <c r="Q450" s="478">
        <v>1060</v>
      </c>
    </row>
    <row r="451" spans="1:17" ht="14.4" customHeight="1" x14ac:dyDescent="0.3">
      <c r="A451" s="472" t="s">
        <v>1248</v>
      </c>
      <c r="B451" s="473" t="s">
        <v>1044</v>
      </c>
      <c r="C451" s="473" t="s">
        <v>1045</v>
      </c>
      <c r="D451" s="473" t="s">
        <v>1168</v>
      </c>
      <c r="E451" s="473" t="s">
        <v>1170</v>
      </c>
      <c r="F451" s="477">
        <v>5</v>
      </c>
      <c r="G451" s="477">
        <v>5275</v>
      </c>
      <c r="H451" s="477">
        <v>0.15595435193945129</v>
      </c>
      <c r="I451" s="477">
        <v>1055</v>
      </c>
      <c r="J451" s="477">
        <v>32</v>
      </c>
      <c r="K451" s="477">
        <v>33824</v>
      </c>
      <c r="L451" s="477">
        <v>1</v>
      </c>
      <c r="M451" s="477">
        <v>1057</v>
      </c>
      <c r="N451" s="477">
        <v>18</v>
      </c>
      <c r="O451" s="477">
        <v>19080</v>
      </c>
      <c r="P451" s="565">
        <v>0.56409649952696306</v>
      </c>
      <c r="Q451" s="478">
        <v>1060</v>
      </c>
    </row>
    <row r="452" spans="1:17" ht="14.4" customHeight="1" x14ac:dyDescent="0.3">
      <c r="A452" s="472" t="s">
        <v>1248</v>
      </c>
      <c r="B452" s="473" t="s">
        <v>1044</v>
      </c>
      <c r="C452" s="473" t="s">
        <v>1045</v>
      </c>
      <c r="D452" s="473" t="s">
        <v>1171</v>
      </c>
      <c r="E452" s="473" t="s">
        <v>1172</v>
      </c>
      <c r="F452" s="477">
        <v>4</v>
      </c>
      <c r="G452" s="477">
        <v>1152</v>
      </c>
      <c r="H452" s="477">
        <v>0.9965397923875432</v>
      </c>
      <c r="I452" s="477">
        <v>288</v>
      </c>
      <c r="J452" s="477">
        <v>4</v>
      </c>
      <c r="K452" s="477">
        <v>1156</v>
      </c>
      <c r="L452" s="477">
        <v>1</v>
      </c>
      <c r="M452" s="477">
        <v>289</v>
      </c>
      <c r="N452" s="477">
        <v>3</v>
      </c>
      <c r="O452" s="477">
        <v>867</v>
      </c>
      <c r="P452" s="565">
        <v>0.75</v>
      </c>
      <c r="Q452" s="478">
        <v>289</v>
      </c>
    </row>
    <row r="453" spans="1:17" ht="14.4" customHeight="1" x14ac:dyDescent="0.3">
      <c r="A453" s="472" t="s">
        <v>1248</v>
      </c>
      <c r="B453" s="473" t="s">
        <v>1044</v>
      </c>
      <c r="C453" s="473" t="s">
        <v>1045</v>
      </c>
      <c r="D453" s="473" t="s">
        <v>1173</v>
      </c>
      <c r="E453" s="473" t="s">
        <v>1174</v>
      </c>
      <c r="F453" s="477"/>
      <c r="G453" s="477"/>
      <c r="H453" s="477"/>
      <c r="I453" s="477"/>
      <c r="J453" s="477"/>
      <c r="K453" s="477"/>
      <c r="L453" s="477"/>
      <c r="M453" s="477"/>
      <c r="N453" s="477">
        <v>7</v>
      </c>
      <c r="O453" s="477">
        <v>7714</v>
      </c>
      <c r="P453" s="565"/>
      <c r="Q453" s="478">
        <v>1102</v>
      </c>
    </row>
    <row r="454" spans="1:17" ht="14.4" customHeight="1" x14ac:dyDescent="0.3">
      <c r="A454" s="472" t="s">
        <v>1248</v>
      </c>
      <c r="B454" s="473" t="s">
        <v>1044</v>
      </c>
      <c r="C454" s="473" t="s">
        <v>1045</v>
      </c>
      <c r="D454" s="473" t="s">
        <v>1173</v>
      </c>
      <c r="E454" s="473" t="s">
        <v>1175</v>
      </c>
      <c r="F454" s="477">
        <v>5</v>
      </c>
      <c r="G454" s="477">
        <v>5480</v>
      </c>
      <c r="H454" s="477">
        <v>1.2477231329690346</v>
      </c>
      <c r="I454" s="477">
        <v>1096</v>
      </c>
      <c r="J454" s="477">
        <v>4</v>
      </c>
      <c r="K454" s="477">
        <v>4392</v>
      </c>
      <c r="L454" s="477">
        <v>1</v>
      </c>
      <c r="M454" s="477">
        <v>1098</v>
      </c>
      <c r="N454" s="477">
        <v>3</v>
      </c>
      <c r="O454" s="477">
        <v>3306</v>
      </c>
      <c r="P454" s="565">
        <v>0.75273224043715847</v>
      </c>
      <c r="Q454" s="478">
        <v>1102</v>
      </c>
    </row>
    <row r="455" spans="1:17" ht="14.4" customHeight="1" x14ac:dyDescent="0.3">
      <c r="A455" s="472" t="s">
        <v>1248</v>
      </c>
      <c r="B455" s="473" t="s">
        <v>1044</v>
      </c>
      <c r="C455" s="473" t="s">
        <v>1045</v>
      </c>
      <c r="D455" s="473" t="s">
        <v>1178</v>
      </c>
      <c r="E455" s="473" t="s">
        <v>1179</v>
      </c>
      <c r="F455" s="477">
        <v>1</v>
      </c>
      <c r="G455" s="477">
        <v>314</v>
      </c>
      <c r="H455" s="477"/>
      <c r="I455" s="477">
        <v>314</v>
      </c>
      <c r="J455" s="477"/>
      <c r="K455" s="477"/>
      <c r="L455" s="477"/>
      <c r="M455" s="477"/>
      <c r="N455" s="477"/>
      <c r="O455" s="477"/>
      <c r="P455" s="565"/>
      <c r="Q455" s="478"/>
    </row>
    <row r="456" spans="1:17" ht="14.4" customHeight="1" x14ac:dyDescent="0.3">
      <c r="A456" s="472" t="s">
        <v>1248</v>
      </c>
      <c r="B456" s="473" t="s">
        <v>1044</v>
      </c>
      <c r="C456" s="473" t="s">
        <v>1045</v>
      </c>
      <c r="D456" s="473" t="s">
        <v>1181</v>
      </c>
      <c r="E456" s="473" t="s">
        <v>1183</v>
      </c>
      <c r="F456" s="477"/>
      <c r="G456" s="477"/>
      <c r="H456" s="477"/>
      <c r="I456" s="477"/>
      <c r="J456" s="477">
        <v>2</v>
      </c>
      <c r="K456" s="477">
        <v>0</v>
      </c>
      <c r="L456" s="477"/>
      <c r="M456" s="477">
        <v>0</v>
      </c>
      <c r="N456" s="477"/>
      <c r="O456" s="477"/>
      <c r="P456" s="565"/>
      <c r="Q456" s="478"/>
    </row>
    <row r="457" spans="1:17" ht="14.4" customHeight="1" x14ac:dyDescent="0.3">
      <c r="A457" s="472" t="s">
        <v>1248</v>
      </c>
      <c r="B457" s="473" t="s">
        <v>1044</v>
      </c>
      <c r="C457" s="473" t="s">
        <v>1045</v>
      </c>
      <c r="D457" s="473" t="s">
        <v>1187</v>
      </c>
      <c r="E457" s="473" t="s">
        <v>1188</v>
      </c>
      <c r="F457" s="477"/>
      <c r="G457" s="477"/>
      <c r="H457" s="477"/>
      <c r="I457" s="477"/>
      <c r="J457" s="477"/>
      <c r="K457" s="477"/>
      <c r="L457" s="477"/>
      <c r="M457" s="477"/>
      <c r="N457" s="477">
        <v>4</v>
      </c>
      <c r="O457" s="477">
        <v>19116</v>
      </c>
      <c r="P457" s="565"/>
      <c r="Q457" s="478">
        <v>4779</v>
      </c>
    </row>
    <row r="458" spans="1:17" ht="14.4" customHeight="1" x14ac:dyDescent="0.3">
      <c r="A458" s="472" t="s">
        <v>1248</v>
      </c>
      <c r="B458" s="473" t="s">
        <v>1044</v>
      </c>
      <c r="C458" s="473" t="s">
        <v>1045</v>
      </c>
      <c r="D458" s="473" t="s">
        <v>1189</v>
      </c>
      <c r="E458" s="473" t="s">
        <v>1190</v>
      </c>
      <c r="F458" s="477"/>
      <c r="G458" s="477"/>
      <c r="H458" s="477"/>
      <c r="I458" s="477"/>
      <c r="J458" s="477"/>
      <c r="K458" s="477"/>
      <c r="L458" s="477"/>
      <c r="M458" s="477"/>
      <c r="N458" s="477">
        <v>1</v>
      </c>
      <c r="O458" s="477">
        <v>609</v>
      </c>
      <c r="P458" s="565"/>
      <c r="Q458" s="478">
        <v>609</v>
      </c>
    </row>
    <row r="459" spans="1:17" ht="14.4" customHeight="1" x14ac:dyDescent="0.3">
      <c r="A459" s="472" t="s">
        <v>1043</v>
      </c>
      <c r="B459" s="473" t="s">
        <v>1044</v>
      </c>
      <c r="C459" s="473" t="s">
        <v>1045</v>
      </c>
      <c r="D459" s="473" t="s">
        <v>1046</v>
      </c>
      <c r="E459" s="473" t="s">
        <v>1047</v>
      </c>
      <c r="F459" s="477">
        <v>6</v>
      </c>
      <c r="G459" s="477">
        <v>13356</v>
      </c>
      <c r="H459" s="477">
        <v>5.9919246298788691</v>
      </c>
      <c r="I459" s="477">
        <v>2226</v>
      </c>
      <c r="J459" s="477">
        <v>1</v>
      </c>
      <c r="K459" s="477">
        <v>2229</v>
      </c>
      <c r="L459" s="477">
        <v>1</v>
      </c>
      <c r="M459" s="477">
        <v>2229</v>
      </c>
      <c r="N459" s="477"/>
      <c r="O459" s="477"/>
      <c r="P459" s="565"/>
      <c r="Q459" s="478"/>
    </row>
    <row r="460" spans="1:17" ht="14.4" customHeight="1" x14ac:dyDescent="0.3">
      <c r="A460" s="472" t="s">
        <v>1043</v>
      </c>
      <c r="B460" s="473" t="s">
        <v>1044</v>
      </c>
      <c r="C460" s="473" t="s">
        <v>1045</v>
      </c>
      <c r="D460" s="473" t="s">
        <v>1050</v>
      </c>
      <c r="E460" s="473" t="s">
        <v>1051</v>
      </c>
      <c r="F460" s="477">
        <v>20</v>
      </c>
      <c r="G460" s="477">
        <v>1160</v>
      </c>
      <c r="H460" s="477">
        <v>3.3333333333333335</v>
      </c>
      <c r="I460" s="477">
        <v>58</v>
      </c>
      <c r="J460" s="477">
        <v>6</v>
      </c>
      <c r="K460" s="477">
        <v>348</v>
      </c>
      <c r="L460" s="477">
        <v>1</v>
      </c>
      <c r="M460" s="477">
        <v>58</v>
      </c>
      <c r="N460" s="477">
        <v>9</v>
      </c>
      <c r="O460" s="477">
        <v>522</v>
      </c>
      <c r="P460" s="565">
        <v>1.5</v>
      </c>
      <c r="Q460" s="478">
        <v>58</v>
      </c>
    </row>
    <row r="461" spans="1:17" ht="14.4" customHeight="1" x14ac:dyDescent="0.3">
      <c r="A461" s="472" t="s">
        <v>1043</v>
      </c>
      <c r="B461" s="473" t="s">
        <v>1044</v>
      </c>
      <c r="C461" s="473" t="s">
        <v>1045</v>
      </c>
      <c r="D461" s="473" t="s">
        <v>1052</v>
      </c>
      <c r="E461" s="473" t="s">
        <v>1053</v>
      </c>
      <c r="F461" s="477">
        <v>54</v>
      </c>
      <c r="G461" s="477">
        <v>7074</v>
      </c>
      <c r="H461" s="477">
        <v>4.5</v>
      </c>
      <c r="I461" s="477">
        <v>131</v>
      </c>
      <c r="J461" s="477">
        <v>12</v>
      </c>
      <c r="K461" s="477">
        <v>1572</v>
      </c>
      <c r="L461" s="477">
        <v>1</v>
      </c>
      <c r="M461" s="477">
        <v>131</v>
      </c>
      <c r="N461" s="477">
        <v>13</v>
      </c>
      <c r="O461" s="477">
        <v>1709</v>
      </c>
      <c r="P461" s="565">
        <v>1.0871501272264632</v>
      </c>
      <c r="Q461" s="478">
        <v>131.46153846153845</v>
      </c>
    </row>
    <row r="462" spans="1:17" ht="14.4" customHeight="1" x14ac:dyDescent="0.3">
      <c r="A462" s="472" t="s">
        <v>1043</v>
      </c>
      <c r="B462" s="473" t="s">
        <v>1044</v>
      </c>
      <c r="C462" s="473" t="s">
        <v>1045</v>
      </c>
      <c r="D462" s="473" t="s">
        <v>1054</v>
      </c>
      <c r="E462" s="473" t="s">
        <v>1055</v>
      </c>
      <c r="F462" s="477">
        <v>1</v>
      </c>
      <c r="G462" s="477">
        <v>189</v>
      </c>
      <c r="H462" s="477"/>
      <c r="I462" s="477">
        <v>189</v>
      </c>
      <c r="J462" s="477"/>
      <c r="K462" s="477"/>
      <c r="L462" s="477"/>
      <c r="M462" s="477"/>
      <c r="N462" s="477"/>
      <c r="O462" s="477"/>
      <c r="P462" s="565"/>
      <c r="Q462" s="478"/>
    </row>
    <row r="463" spans="1:17" ht="14.4" customHeight="1" x14ac:dyDescent="0.3">
      <c r="A463" s="472" t="s">
        <v>1043</v>
      </c>
      <c r="B463" s="473" t="s">
        <v>1044</v>
      </c>
      <c r="C463" s="473" t="s">
        <v>1045</v>
      </c>
      <c r="D463" s="473" t="s">
        <v>1056</v>
      </c>
      <c r="E463" s="473" t="s">
        <v>1057</v>
      </c>
      <c r="F463" s="477">
        <v>2</v>
      </c>
      <c r="G463" s="477">
        <v>814</v>
      </c>
      <c r="H463" s="477">
        <v>0.66503267973856206</v>
      </c>
      <c r="I463" s="477">
        <v>407</v>
      </c>
      <c r="J463" s="477">
        <v>3</v>
      </c>
      <c r="K463" s="477">
        <v>1224</v>
      </c>
      <c r="L463" s="477">
        <v>1</v>
      </c>
      <c r="M463" s="477">
        <v>408</v>
      </c>
      <c r="N463" s="477">
        <v>3</v>
      </c>
      <c r="O463" s="477">
        <v>1224</v>
      </c>
      <c r="P463" s="565">
        <v>1</v>
      </c>
      <c r="Q463" s="478">
        <v>408</v>
      </c>
    </row>
    <row r="464" spans="1:17" ht="14.4" customHeight="1" x14ac:dyDescent="0.3">
      <c r="A464" s="472" t="s">
        <v>1043</v>
      </c>
      <c r="B464" s="473" t="s">
        <v>1044</v>
      </c>
      <c r="C464" s="473" t="s">
        <v>1045</v>
      </c>
      <c r="D464" s="473" t="s">
        <v>1058</v>
      </c>
      <c r="E464" s="473" t="s">
        <v>1059</v>
      </c>
      <c r="F464" s="477"/>
      <c r="G464" s="477"/>
      <c r="H464" s="477"/>
      <c r="I464" s="477"/>
      <c r="J464" s="477">
        <v>6</v>
      </c>
      <c r="K464" s="477">
        <v>1080</v>
      </c>
      <c r="L464" s="477">
        <v>1</v>
      </c>
      <c r="M464" s="477">
        <v>180</v>
      </c>
      <c r="N464" s="477">
        <v>1</v>
      </c>
      <c r="O464" s="477">
        <v>180</v>
      </c>
      <c r="P464" s="565">
        <v>0.16666666666666666</v>
      </c>
      <c r="Q464" s="478">
        <v>180</v>
      </c>
    </row>
    <row r="465" spans="1:17" ht="14.4" customHeight="1" x14ac:dyDescent="0.3">
      <c r="A465" s="472" t="s">
        <v>1043</v>
      </c>
      <c r="B465" s="473" t="s">
        <v>1044</v>
      </c>
      <c r="C465" s="473" t="s">
        <v>1045</v>
      </c>
      <c r="D465" s="473" t="s">
        <v>1062</v>
      </c>
      <c r="E465" s="473" t="s">
        <v>1063</v>
      </c>
      <c r="F465" s="477"/>
      <c r="G465" s="477"/>
      <c r="H465" s="477"/>
      <c r="I465" s="477"/>
      <c r="J465" s="477">
        <v>1</v>
      </c>
      <c r="K465" s="477">
        <v>336</v>
      </c>
      <c r="L465" s="477">
        <v>1</v>
      </c>
      <c r="M465" s="477">
        <v>336</v>
      </c>
      <c r="N465" s="477"/>
      <c r="O465" s="477"/>
      <c r="P465" s="565"/>
      <c r="Q465" s="478"/>
    </row>
    <row r="466" spans="1:17" ht="14.4" customHeight="1" x14ac:dyDescent="0.3">
      <c r="A466" s="472" t="s">
        <v>1043</v>
      </c>
      <c r="B466" s="473" t="s">
        <v>1044</v>
      </c>
      <c r="C466" s="473" t="s">
        <v>1045</v>
      </c>
      <c r="D466" s="473" t="s">
        <v>1066</v>
      </c>
      <c r="E466" s="473" t="s">
        <v>1067</v>
      </c>
      <c r="F466" s="477">
        <v>10</v>
      </c>
      <c r="G466" s="477">
        <v>3490</v>
      </c>
      <c r="H466" s="477">
        <v>2</v>
      </c>
      <c r="I466" s="477">
        <v>349</v>
      </c>
      <c r="J466" s="477">
        <v>5</v>
      </c>
      <c r="K466" s="477">
        <v>1745</v>
      </c>
      <c r="L466" s="477">
        <v>1</v>
      </c>
      <c r="M466" s="477">
        <v>349</v>
      </c>
      <c r="N466" s="477">
        <v>14</v>
      </c>
      <c r="O466" s="477">
        <v>4900</v>
      </c>
      <c r="P466" s="565">
        <v>2.8080229226361033</v>
      </c>
      <c r="Q466" s="478">
        <v>350</v>
      </c>
    </row>
    <row r="467" spans="1:17" ht="14.4" customHeight="1" x14ac:dyDescent="0.3">
      <c r="A467" s="472" t="s">
        <v>1043</v>
      </c>
      <c r="B467" s="473" t="s">
        <v>1044</v>
      </c>
      <c r="C467" s="473" t="s">
        <v>1045</v>
      </c>
      <c r="D467" s="473" t="s">
        <v>1066</v>
      </c>
      <c r="E467" s="473" t="s">
        <v>1068</v>
      </c>
      <c r="F467" s="477">
        <v>29</v>
      </c>
      <c r="G467" s="477">
        <v>10121</v>
      </c>
      <c r="H467" s="477">
        <v>0.61702127659574468</v>
      </c>
      <c r="I467" s="477">
        <v>349</v>
      </c>
      <c r="J467" s="477">
        <v>47</v>
      </c>
      <c r="K467" s="477">
        <v>16403</v>
      </c>
      <c r="L467" s="477">
        <v>1</v>
      </c>
      <c r="M467" s="477">
        <v>349</v>
      </c>
      <c r="N467" s="477">
        <v>20</v>
      </c>
      <c r="O467" s="477">
        <v>7000</v>
      </c>
      <c r="P467" s="565">
        <v>0.42675120404804001</v>
      </c>
      <c r="Q467" s="478">
        <v>350</v>
      </c>
    </row>
    <row r="468" spans="1:17" ht="14.4" customHeight="1" x14ac:dyDescent="0.3">
      <c r="A468" s="472" t="s">
        <v>1043</v>
      </c>
      <c r="B468" s="473" t="s">
        <v>1044</v>
      </c>
      <c r="C468" s="473" t="s">
        <v>1045</v>
      </c>
      <c r="D468" s="473" t="s">
        <v>1076</v>
      </c>
      <c r="E468" s="473" t="s">
        <v>1077</v>
      </c>
      <c r="F468" s="477"/>
      <c r="G468" s="477"/>
      <c r="H468" s="477"/>
      <c r="I468" s="477"/>
      <c r="J468" s="477">
        <v>3</v>
      </c>
      <c r="K468" s="477">
        <v>351</v>
      </c>
      <c r="L468" s="477">
        <v>1</v>
      </c>
      <c r="M468" s="477">
        <v>117</v>
      </c>
      <c r="N468" s="477">
        <v>1</v>
      </c>
      <c r="O468" s="477">
        <v>117</v>
      </c>
      <c r="P468" s="565">
        <v>0.33333333333333331</v>
      </c>
      <c r="Q468" s="478">
        <v>117</v>
      </c>
    </row>
    <row r="469" spans="1:17" ht="14.4" customHeight="1" x14ac:dyDescent="0.3">
      <c r="A469" s="472" t="s">
        <v>1043</v>
      </c>
      <c r="B469" s="473" t="s">
        <v>1044</v>
      </c>
      <c r="C469" s="473" t="s">
        <v>1045</v>
      </c>
      <c r="D469" s="473" t="s">
        <v>1076</v>
      </c>
      <c r="E469" s="473" t="s">
        <v>1078</v>
      </c>
      <c r="F469" s="477">
        <v>2</v>
      </c>
      <c r="G469" s="477">
        <v>234</v>
      </c>
      <c r="H469" s="477"/>
      <c r="I469" s="477">
        <v>117</v>
      </c>
      <c r="J469" s="477"/>
      <c r="K469" s="477"/>
      <c r="L469" s="477"/>
      <c r="M469" s="477"/>
      <c r="N469" s="477"/>
      <c r="O469" s="477"/>
      <c r="P469" s="565"/>
      <c r="Q469" s="478"/>
    </row>
    <row r="470" spans="1:17" ht="14.4" customHeight="1" x14ac:dyDescent="0.3">
      <c r="A470" s="472" t="s">
        <v>1043</v>
      </c>
      <c r="B470" s="473" t="s">
        <v>1044</v>
      </c>
      <c r="C470" s="473" t="s">
        <v>1045</v>
      </c>
      <c r="D470" s="473" t="s">
        <v>1086</v>
      </c>
      <c r="E470" s="473" t="s">
        <v>1087</v>
      </c>
      <c r="F470" s="477">
        <v>2</v>
      </c>
      <c r="G470" s="477">
        <v>76</v>
      </c>
      <c r="H470" s="477"/>
      <c r="I470" s="477">
        <v>38</v>
      </c>
      <c r="J470" s="477"/>
      <c r="K470" s="477"/>
      <c r="L470" s="477"/>
      <c r="M470" s="477"/>
      <c r="N470" s="477"/>
      <c r="O470" s="477"/>
      <c r="P470" s="565"/>
      <c r="Q470" s="478"/>
    </row>
    <row r="471" spans="1:17" ht="14.4" customHeight="1" x14ac:dyDescent="0.3">
      <c r="A471" s="472" t="s">
        <v>1043</v>
      </c>
      <c r="B471" s="473" t="s">
        <v>1044</v>
      </c>
      <c r="C471" s="473" t="s">
        <v>1045</v>
      </c>
      <c r="D471" s="473" t="s">
        <v>1086</v>
      </c>
      <c r="E471" s="473" t="s">
        <v>1088</v>
      </c>
      <c r="F471" s="477"/>
      <c r="G471" s="477"/>
      <c r="H471" s="477"/>
      <c r="I471" s="477"/>
      <c r="J471" s="477">
        <v>2</v>
      </c>
      <c r="K471" s="477">
        <v>76</v>
      </c>
      <c r="L471" s="477">
        <v>1</v>
      </c>
      <c r="M471" s="477">
        <v>38</v>
      </c>
      <c r="N471" s="477">
        <v>2</v>
      </c>
      <c r="O471" s="477">
        <v>76</v>
      </c>
      <c r="P471" s="565">
        <v>1</v>
      </c>
      <c r="Q471" s="478">
        <v>38</v>
      </c>
    </row>
    <row r="472" spans="1:17" ht="14.4" customHeight="1" x14ac:dyDescent="0.3">
      <c r="A472" s="472" t="s">
        <v>1043</v>
      </c>
      <c r="B472" s="473" t="s">
        <v>1044</v>
      </c>
      <c r="C472" s="473" t="s">
        <v>1045</v>
      </c>
      <c r="D472" s="473" t="s">
        <v>1096</v>
      </c>
      <c r="E472" s="473" t="s">
        <v>1097</v>
      </c>
      <c r="F472" s="477">
        <v>34</v>
      </c>
      <c r="G472" s="477">
        <v>10336</v>
      </c>
      <c r="H472" s="477">
        <v>2.6068095838587642</v>
      </c>
      <c r="I472" s="477">
        <v>304</v>
      </c>
      <c r="J472" s="477">
        <v>13</v>
      </c>
      <c r="K472" s="477">
        <v>3965</v>
      </c>
      <c r="L472" s="477">
        <v>1</v>
      </c>
      <c r="M472" s="477">
        <v>305</v>
      </c>
      <c r="N472" s="477">
        <v>16</v>
      </c>
      <c r="O472" s="477">
        <v>4880</v>
      </c>
      <c r="P472" s="565">
        <v>1.2307692307692308</v>
      </c>
      <c r="Q472" s="478">
        <v>305</v>
      </c>
    </row>
    <row r="473" spans="1:17" ht="14.4" customHeight="1" x14ac:dyDescent="0.3">
      <c r="A473" s="472" t="s">
        <v>1043</v>
      </c>
      <c r="B473" s="473" t="s">
        <v>1044</v>
      </c>
      <c r="C473" s="473" t="s">
        <v>1045</v>
      </c>
      <c r="D473" s="473" t="s">
        <v>1098</v>
      </c>
      <c r="E473" s="473" t="s">
        <v>1099</v>
      </c>
      <c r="F473" s="477">
        <v>2</v>
      </c>
      <c r="G473" s="477">
        <v>7414</v>
      </c>
      <c r="H473" s="477">
        <v>0.66576867816091956</v>
      </c>
      <c r="I473" s="477">
        <v>3707</v>
      </c>
      <c r="J473" s="477">
        <v>3</v>
      </c>
      <c r="K473" s="477">
        <v>11136</v>
      </c>
      <c r="L473" s="477">
        <v>1</v>
      </c>
      <c r="M473" s="477">
        <v>3712</v>
      </c>
      <c r="N473" s="477">
        <v>2</v>
      </c>
      <c r="O473" s="477">
        <v>7444</v>
      </c>
      <c r="P473" s="565">
        <v>0.66846264367816088</v>
      </c>
      <c r="Q473" s="478">
        <v>3722</v>
      </c>
    </row>
    <row r="474" spans="1:17" ht="14.4" customHeight="1" x14ac:dyDescent="0.3">
      <c r="A474" s="472" t="s">
        <v>1043</v>
      </c>
      <c r="B474" s="473" t="s">
        <v>1044</v>
      </c>
      <c r="C474" s="473" t="s">
        <v>1045</v>
      </c>
      <c r="D474" s="473" t="s">
        <v>1098</v>
      </c>
      <c r="E474" s="473" t="s">
        <v>1100</v>
      </c>
      <c r="F474" s="477">
        <v>5</v>
      </c>
      <c r="G474" s="477">
        <v>18535</v>
      </c>
      <c r="H474" s="477">
        <v>1.2483162715517242</v>
      </c>
      <c r="I474" s="477">
        <v>3707</v>
      </c>
      <c r="J474" s="477">
        <v>4</v>
      </c>
      <c r="K474" s="477">
        <v>14848</v>
      </c>
      <c r="L474" s="477">
        <v>1</v>
      </c>
      <c r="M474" s="477">
        <v>3712</v>
      </c>
      <c r="N474" s="477"/>
      <c r="O474" s="477"/>
      <c r="P474" s="565"/>
      <c r="Q474" s="478"/>
    </row>
    <row r="475" spans="1:17" ht="14.4" customHeight="1" x14ac:dyDescent="0.3">
      <c r="A475" s="472" t="s">
        <v>1043</v>
      </c>
      <c r="B475" s="473" t="s">
        <v>1044</v>
      </c>
      <c r="C475" s="473" t="s">
        <v>1045</v>
      </c>
      <c r="D475" s="473" t="s">
        <v>1101</v>
      </c>
      <c r="E475" s="473" t="s">
        <v>1102</v>
      </c>
      <c r="F475" s="477">
        <v>5</v>
      </c>
      <c r="G475" s="477">
        <v>2470</v>
      </c>
      <c r="H475" s="477">
        <v>1.25</v>
      </c>
      <c r="I475" s="477">
        <v>494</v>
      </c>
      <c r="J475" s="477">
        <v>4</v>
      </c>
      <c r="K475" s="477">
        <v>1976</v>
      </c>
      <c r="L475" s="477">
        <v>1</v>
      </c>
      <c r="M475" s="477">
        <v>494</v>
      </c>
      <c r="N475" s="477">
        <v>6</v>
      </c>
      <c r="O475" s="477">
        <v>2970</v>
      </c>
      <c r="P475" s="565">
        <v>1.5030364372469636</v>
      </c>
      <c r="Q475" s="478">
        <v>495</v>
      </c>
    </row>
    <row r="476" spans="1:17" ht="14.4" customHeight="1" x14ac:dyDescent="0.3">
      <c r="A476" s="472" t="s">
        <v>1043</v>
      </c>
      <c r="B476" s="473" t="s">
        <v>1044</v>
      </c>
      <c r="C476" s="473" t="s">
        <v>1045</v>
      </c>
      <c r="D476" s="473" t="s">
        <v>1105</v>
      </c>
      <c r="E476" s="473" t="s">
        <v>1106</v>
      </c>
      <c r="F476" s="477">
        <v>39</v>
      </c>
      <c r="G476" s="477">
        <v>14430</v>
      </c>
      <c r="H476" s="477">
        <v>2.0526315789473686</v>
      </c>
      <c r="I476" s="477">
        <v>370</v>
      </c>
      <c r="J476" s="477">
        <v>19</v>
      </c>
      <c r="K476" s="477">
        <v>7030</v>
      </c>
      <c r="L476" s="477">
        <v>1</v>
      </c>
      <c r="M476" s="477">
        <v>370</v>
      </c>
      <c r="N476" s="477">
        <v>19</v>
      </c>
      <c r="O476" s="477">
        <v>7049</v>
      </c>
      <c r="P476" s="565">
        <v>1.0027027027027027</v>
      </c>
      <c r="Q476" s="478">
        <v>371</v>
      </c>
    </row>
    <row r="477" spans="1:17" ht="14.4" customHeight="1" x14ac:dyDescent="0.3">
      <c r="A477" s="472" t="s">
        <v>1043</v>
      </c>
      <c r="B477" s="473" t="s">
        <v>1044</v>
      </c>
      <c r="C477" s="473" t="s">
        <v>1045</v>
      </c>
      <c r="D477" s="473" t="s">
        <v>1116</v>
      </c>
      <c r="E477" s="473" t="s">
        <v>1118</v>
      </c>
      <c r="F477" s="477"/>
      <c r="G477" s="477"/>
      <c r="H477" s="477"/>
      <c r="I477" s="477"/>
      <c r="J477" s="477"/>
      <c r="K477" s="477"/>
      <c r="L477" s="477"/>
      <c r="M477" s="477"/>
      <c r="N477" s="477">
        <v>1</v>
      </c>
      <c r="O477" s="477">
        <v>125</v>
      </c>
      <c r="P477" s="565"/>
      <c r="Q477" s="478">
        <v>125</v>
      </c>
    </row>
    <row r="478" spans="1:17" ht="14.4" customHeight="1" x14ac:dyDescent="0.3">
      <c r="A478" s="472" t="s">
        <v>1043</v>
      </c>
      <c r="B478" s="473" t="s">
        <v>1044</v>
      </c>
      <c r="C478" s="473" t="s">
        <v>1045</v>
      </c>
      <c r="D478" s="473" t="s">
        <v>1119</v>
      </c>
      <c r="E478" s="473" t="s">
        <v>1120</v>
      </c>
      <c r="F478" s="477">
        <v>2</v>
      </c>
      <c r="G478" s="477">
        <v>990</v>
      </c>
      <c r="H478" s="477">
        <v>0.66666666666666663</v>
      </c>
      <c r="I478" s="477">
        <v>495</v>
      </c>
      <c r="J478" s="477">
        <v>3</v>
      </c>
      <c r="K478" s="477">
        <v>1485</v>
      </c>
      <c r="L478" s="477">
        <v>1</v>
      </c>
      <c r="M478" s="477">
        <v>495</v>
      </c>
      <c r="N478" s="477">
        <v>1</v>
      </c>
      <c r="O478" s="477">
        <v>496</v>
      </c>
      <c r="P478" s="565">
        <v>0.33400673400673403</v>
      </c>
      <c r="Q478" s="478">
        <v>496</v>
      </c>
    </row>
    <row r="479" spans="1:17" ht="14.4" customHeight="1" x14ac:dyDescent="0.3">
      <c r="A479" s="472" t="s">
        <v>1043</v>
      </c>
      <c r="B479" s="473" t="s">
        <v>1044</v>
      </c>
      <c r="C479" s="473" t="s">
        <v>1045</v>
      </c>
      <c r="D479" s="473" t="s">
        <v>1123</v>
      </c>
      <c r="E479" s="473" t="s">
        <v>1124</v>
      </c>
      <c r="F479" s="477"/>
      <c r="G479" s="477"/>
      <c r="H479" s="477"/>
      <c r="I479" s="477"/>
      <c r="J479" s="477">
        <v>1</v>
      </c>
      <c r="K479" s="477">
        <v>456</v>
      </c>
      <c r="L479" s="477">
        <v>1</v>
      </c>
      <c r="M479" s="477">
        <v>456</v>
      </c>
      <c r="N479" s="477">
        <v>1</v>
      </c>
      <c r="O479" s="477">
        <v>458</v>
      </c>
      <c r="P479" s="565">
        <v>1.0043859649122806</v>
      </c>
      <c r="Q479" s="478">
        <v>458</v>
      </c>
    </row>
    <row r="480" spans="1:17" ht="14.4" customHeight="1" x14ac:dyDescent="0.3">
      <c r="A480" s="472" t="s">
        <v>1043</v>
      </c>
      <c r="B480" s="473" t="s">
        <v>1044</v>
      </c>
      <c r="C480" s="473" t="s">
        <v>1045</v>
      </c>
      <c r="D480" s="473" t="s">
        <v>1125</v>
      </c>
      <c r="E480" s="473" t="s">
        <v>1126</v>
      </c>
      <c r="F480" s="477">
        <v>2</v>
      </c>
      <c r="G480" s="477">
        <v>116</v>
      </c>
      <c r="H480" s="477">
        <v>0.5</v>
      </c>
      <c r="I480" s="477">
        <v>58</v>
      </c>
      <c r="J480" s="477">
        <v>4</v>
      </c>
      <c r="K480" s="477">
        <v>232</v>
      </c>
      <c r="L480" s="477">
        <v>1</v>
      </c>
      <c r="M480" s="477">
        <v>58</v>
      </c>
      <c r="N480" s="477">
        <v>1</v>
      </c>
      <c r="O480" s="477">
        <v>58</v>
      </c>
      <c r="P480" s="565">
        <v>0.25</v>
      </c>
      <c r="Q480" s="478">
        <v>58</v>
      </c>
    </row>
    <row r="481" spans="1:17" ht="14.4" customHeight="1" x14ac:dyDescent="0.3">
      <c r="A481" s="472" t="s">
        <v>1043</v>
      </c>
      <c r="B481" s="473" t="s">
        <v>1044</v>
      </c>
      <c r="C481" s="473" t="s">
        <v>1045</v>
      </c>
      <c r="D481" s="473" t="s">
        <v>1134</v>
      </c>
      <c r="E481" s="473" t="s">
        <v>1135</v>
      </c>
      <c r="F481" s="477">
        <v>332</v>
      </c>
      <c r="G481" s="477">
        <v>58100</v>
      </c>
      <c r="H481" s="477">
        <v>2.1576054664289956</v>
      </c>
      <c r="I481" s="477">
        <v>175</v>
      </c>
      <c r="J481" s="477">
        <v>153</v>
      </c>
      <c r="K481" s="477">
        <v>26928</v>
      </c>
      <c r="L481" s="477">
        <v>1</v>
      </c>
      <c r="M481" s="477">
        <v>176</v>
      </c>
      <c r="N481" s="477">
        <v>99</v>
      </c>
      <c r="O481" s="477">
        <v>17424</v>
      </c>
      <c r="P481" s="565">
        <v>0.6470588235294118</v>
      </c>
      <c r="Q481" s="478">
        <v>176</v>
      </c>
    </row>
    <row r="482" spans="1:17" ht="14.4" customHeight="1" x14ac:dyDescent="0.3">
      <c r="A482" s="472" t="s">
        <v>1043</v>
      </c>
      <c r="B482" s="473" t="s">
        <v>1044</v>
      </c>
      <c r="C482" s="473" t="s">
        <v>1045</v>
      </c>
      <c r="D482" s="473" t="s">
        <v>1141</v>
      </c>
      <c r="E482" s="473" t="s">
        <v>1142</v>
      </c>
      <c r="F482" s="477">
        <v>1</v>
      </c>
      <c r="G482" s="477">
        <v>169</v>
      </c>
      <c r="H482" s="477"/>
      <c r="I482" s="477">
        <v>169</v>
      </c>
      <c r="J482" s="477"/>
      <c r="K482" s="477"/>
      <c r="L482" s="477"/>
      <c r="M482" s="477"/>
      <c r="N482" s="477"/>
      <c r="O482" s="477"/>
      <c r="P482" s="565"/>
      <c r="Q482" s="478"/>
    </row>
    <row r="483" spans="1:17" ht="14.4" customHeight="1" x14ac:dyDescent="0.3">
      <c r="A483" s="472" t="s">
        <v>1043</v>
      </c>
      <c r="B483" s="473" t="s">
        <v>1044</v>
      </c>
      <c r="C483" s="473" t="s">
        <v>1045</v>
      </c>
      <c r="D483" s="473" t="s">
        <v>1154</v>
      </c>
      <c r="E483" s="473" t="s">
        <v>1155</v>
      </c>
      <c r="F483" s="477"/>
      <c r="G483" s="477"/>
      <c r="H483" s="477"/>
      <c r="I483" s="477"/>
      <c r="J483" s="477"/>
      <c r="K483" s="477"/>
      <c r="L483" s="477"/>
      <c r="M483" s="477"/>
      <c r="N483" s="477">
        <v>2</v>
      </c>
      <c r="O483" s="477">
        <v>528</v>
      </c>
      <c r="P483" s="565"/>
      <c r="Q483" s="478">
        <v>264</v>
      </c>
    </row>
    <row r="484" spans="1:17" ht="14.4" customHeight="1" x14ac:dyDescent="0.3">
      <c r="A484" s="472" t="s">
        <v>1043</v>
      </c>
      <c r="B484" s="473" t="s">
        <v>1044</v>
      </c>
      <c r="C484" s="473" t="s">
        <v>1045</v>
      </c>
      <c r="D484" s="473" t="s">
        <v>1159</v>
      </c>
      <c r="E484" s="473" t="s">
        <v>1160</v>
      </c>
      <c r="F484" s="477">
        <v>2</v>
      </c>
      <c r="G484" s="477">
        <v>484</v>
      </c>
      <c r="H484" s="477">
        <v>0.66666666666666663</v>
      </c>
      <c r="I484" s="477">
        <v>242</v>
      </c>
      <c r="J484" s="477">
        <v>3</v>
      </c>
      <c r="K484" s="477">
        <v>726</v>
      </c>
      <c r="L484" s="477">
        <v>1</v>
      </c>
      <c r="M484" s="477">
        <v>242</v>
      </c>
      <c r="N484" s="477">
        <v>3</v>
      </c>
      <c r="O484" s="477">
        <v>729</v>
      </c>
      <c r="P484" s="565">
        <v>1.0041322314049588</v>
      </c>
      <c r="Q484" s="478">
        <v>243</v>
      </c>
    </row>
    <row r="485" spans="1:17" ht="14.4" customHeight="1" x14ac:dyDescent="0.3">
      <c r="A485" s="472" t="s">
        <v>1043</v>
      </c>
      <c r="B485" s="473" t="s">
        <v>1044</v>
      </c>
      <c r="C485" s="473" t="s">
        <v>1045</v>
      </c>
      <c r="D485" s="473" t="s">
        <v>1161</v>
      </c>
      <c r="E485" s="473" t="s">
        <v>1162</v>
      </c>
      <c r="F485" s="477">
        <v>7</v>
      </c>
      <c r="G485" s="477">
        <v>2961</v>
      </c>
      <c r="H485" s="477">
        <v>0.87293632075471694</v>
      </c>
      <c r="I485" s="477">
        <v>423</v>
      </c>
      <c r="J485" s="477">
        <v>8</v>
      </c>
      <c r="K485" s="477">
        <v>3392</v>
      </c>
      <c r="L485" s="477">
        <v>1</v>
      </c>
      <c r="M485" s="477">
        <v>424</v>
      </c>
      <c r="N485" s="477">
        <v>2</v>
      </c>
      <c r="O485" s="477">
        <v>852</v>
      </c>
      <c r="P485" s="565">
        <v>0.25117924528301888</v>
      </c>
      <c r="Q485" s="478">
        <v>426</v>
      </c>
    </row>
    <row r="486" spans="1:17" ht="14.4" customHeight="1" x14ac:dyDescent="0.3">
      <c r="A486" s="472" t="s">
        <v>1043</v>
      </c>
      <c r="B486" s="473" t="s">
        <v>1044</v>
      </c>
      <c r="C486" s="473" t="s">
        <v>1045</v>
      </c>
      <c r="D486" s="473" t="s">
        <v>1163</v>
      </c>
      <c r="E486" s="473" t="s">
        <v>1164</v>
      </c>
      <c r="F486" s="477"/>
      <c r="G486" s="477"/>
      <c r="H486" s="477"/>
      <c r="I486" s="477"/>
      <c r="J486" s="477">
        <v>1</v>
      </c>
      <c r="K486" s="477">
        <v>848</v>
      </c>
      <c r="L486" s="477">
        <v>1</v>
      </c>
      <c r="M486" s="477">
        <v>848</v>
      </c>
      <c r="N486" s="477"/>
      <c r="O486" s="477"/>
      <c r="P486" s="565"/>
      <c r="Q486" s="478"/>
    </row>
    <row r="487" spans="1:17" ht="14.4" customHeight="1" x14ac:dyDescent="0.3">
      <c r="A487" s="472" t="s">
        <v>1043</v>
      </c>
      <c r="B487" s="473" t="s">
        <v>1044</v>
      </c>
      <c r="C487" s="473" t="s">
        <v>1045</v>
      </c>
      <c r="D487" s="473" t="s">
        <v>1163</v>
      </c>
      <c r="E487" s="473" t="s">
        <v>1238</v>
      </c>
      <c r="F487" s="477">
        <v>1</v>
      </c>
      <c r="G487" s="477">
        <v>847</v>
      </c>
      <c r="H487" s="477"/>
      <c r="I487" s="477">
        <v>847</v>
      </c>
      <c r="J487" s="477"/>
      <c r="K487" s="477"/>
      <c r="L487" s="477"/>
      <c r="M487" s="477"/>
      <c r="N487" s="477"/>
      <c r="O487" s="477"/>
      <c r="P487" s="565"/>
      <c r="Q487" s="478"/>
    </row>
    <row r="488" spans="1:17" ht="14.4" customHeight="1" x14ac:dyDescent="0.3">
      <c r="A488" s="472" t="s">
        <v>1043</v>
      </c>
      <c r="B488" s="473" t="s">
        <v>1044</v>
      </c>
      <c r="C488" s="473" t="s">
        <v>1045</v>
      </c>
      <c r="D488" s="473" t="s">
        <v>1171</v>
      </c>
      <c r="E488" s="473" t="s">
        <v>1172</v>
      </c>
      <c r="F488" s="477"/>
      <c r="G488" s="477"/>
      <c r="H488" s="477"/>
      <c r="I488" s="477"/>
      <c r="J488" s="477"/>
      <c r="K488" s="477"/>
      <c r="L488" s="477"/>
      <c r="M488" s="477"/>
      <c r="N488" s="477">
        <v>1</v>
      </c>
      <c r="O488" s="477">
        <v>289</v>
      </c>
      <c r="P488" s="565"/>
      <c r="Q488" s="478">
        <v>289</v>
      </c>
    </row>
    <row r="489" spans="1:17" ht="14.4" customHeight="1" x14ac:dyDescent="0.3">
      <c r="A489" s="472" t="s">
        <v>1043</v>
      </c>
      <c r="B489" s="473" t="s">
        <v>1044</v>
      </c>
      <c r="C489" s="473" t="s">
        <v>1045</v>
      </c>
      <c r="D489" s="473" t="s">
        <v>1173</v>
      </c>
      <c r="E489" s="473" t="s">
        <v>1174</v>
      </c>
      <c r="F489" s="477"/>
      <c r="G489" s="477"/>
      <c r="H489" s="477"/>
      <c r="I489" s="477"/>
      <c r="J489" s="477">
        <v>4</v>
      </c>
      <c r="K489" s="477">
        <v>4392</v>
      </c>
      <c r="L489" s="477">
        <v>1</v>
      </c>
      <c r="M489" s="477">
        <v>1098</v>
      </c>
      <c r="N489" s="477">
        <v>2</v>
      </c>
      <c r="O489" s="477">
        <v>2204</v>
      </c>
      <c r="P489" s="565">
        <v>0.50182149362477235</v>
      </c>
      <c r="Q489" s="478">
        <v>1102</v>
      </c>
    </row>
    <row r="490" spans="1:17" ht="14.4" customHeight="1" x14ac:dyDescent="0.3">
      <c r="A490" s="472" t="s">
        <v>1043</v>
      </c>
      <c r="B490" s="473" t="s">
        <v>1044</v>
      </c>
      <c r="C490" s="473" t="s">
        <v>1045</v>
      </c>
      <c r="D490" s="473" t="s">
        <v>1173</v>
      </c>
      <c r="E490" s="473" t="s">
        <v>1175</v>
      </c>
      <c r="F490" s="477">
        <v>2</v>
      </c>
      <c r="G490" s="477">
        <v>2192</v>
      </c>
      <c r="H490" s="477">
        <v>0.6654523375834851</v>
      </c>
      <c r="I490" s="477">
        <v>1096</v>
      </c>
      <c r="J490" s="477">
        <v>3</v>
      </c>
      <c r="K490" s="477">
        <v>3294</v>
      </c>
      <c r="L490" s="477">
        <v>1</v>
      </c>
      <c r="M490" s="477">
        <v>1098</v>
      </c>
      <c r="N490" s="477"/>
      <c r="O490" s="477"/>
      <c r="P490" s="565"/>
      <c r="Q490" s="478"/>
    </row>
    <row r="491" spans="1:17" ht="14.4" customHeight="1" x14ac:dyDescent="0.3">
      <c r="A491" s="472" t="s">
        <v>1251</v>
      </c>
      <c r="B491" s="473" t="s">
        <v>1044</v>
      </c>
      <c r="C491" s="473" t="s">
        <v>1045</v>
      </c>
      <c r="D491" s="473" t="s">
        <v>1046</v>
      </c>
      <c r="E491" s="473" t="s">
        <v>1047</v>
      </c>
      <c r="F491" s="477">
        <v>3</v>
      </c>
      <c r="G491" s="477">
        <v>6678</v>
      </c>
      <c r="H491" s="477"/>
      <c r="I491" s="477">
        <v>2226</v>
      </c>
      <c r="J491" s="477"/>
      <c r="K491" s="477"/>
      <c r="L491" s="477"/>
      <c r="M491" s="477"/>
      <c r="N491" s="477"/>
      <c r="O491" s="477"/>
      <c r="P491" s="565"/>
      <c r="Q491" s="478"/>
    </row>
    <row r="492" spans="1:17" ht="14.4" customHeight="1" x14ac:dyDescent="0.3">
      <c r="A492" s="472" t="s">
        <v>1251</v>
      </c>
      <c r="B492" s="473" t="s">
        <v>1044</v>
      </c>
      <c r="C492" s="473" t="s">
        <v>1045</v>
      </c>
      <c r="D492" s="473" t="s">
        <v>1050</v>
      </c>
      <c r="E492" s="473" t="s">
        <v>1051</v>
      </c>
      <c r="F492" s="477">
        <v>482</v>
      </c>
      <c r="G492" s="477">
        <v>27956</v>
      </c>
      <c r="H492" s="477">
        <v>1.9357429718875503</v>
      </c>
      <c r="I492" s="477">
        <v>58</v>
      </c>
      <c r="J492" s="477">
        <v>249</v>
      </c>
      <c r="K492" s="477">
        <v>14442</v>
      </c>
      <c r="L492" s="477">
        <v>1</v>
      </c>
      <c r="M492" s="477">
        <v>58</v>
      </c>
      <c r="N492" s="477">
        <v>248</v>
      </c>
      <c r="O492" s="477">
        <v>14384</v>
      </c>
      <c r="P492" s="565">
        <v>0.99598393574297184</v>
      </c>
      <c r="Q492" s="478">
        <v>58</v>
      </c>
    </row>
    <row r="493" spans="1:17" ht="14.4" customHeight="1" x14ac:dyDescent="0.3">
      <c r="A493" s="472" t="s">
        <v>1251</v>
      </c>
      <c r="B493" s="473" t="s">
        <v>1044</v>
      </c>
      <c r="C493" s="473" t="s">
        <v>1045</v>
      </c>
      <c r="D493" s="473" t="s">
        <v>1052</v>
      </c>
      <c r="E493" s="473" t="s">
        <v>1053</v>
      </c>
      <c r="F493" s="477">
        <v>442</v>
      </c>
      <c r="G493" s="477">
        <v>57902</v>
      </c>
      <c r="H493" s="477">
        <v>2.1773399014778323</v>
      </c>
      <c r="I493" s="477">
        <v>131</v>
      </c>
      <c r="J493" s="477">
        <v>203</v>
      </c>
      <c r="K493" s="477">
        <v>26593</v>
      </c>
      <c r="L493" s="477">
        <v>1</v>
      </c>
      <c r="M493" s="477">
        <v>131</v>
      </c>
      <c r="N493" s="477">
        <v>201</v>
      </c>
      <c r="O493" s="477">
        <v>26457</v>
      </c>
      <c r="P493" s="565">
        <v>0.9948858722220133</v>
      </c>
      <c r="Q493" s="478">
        <v>131.62686567164178</v>
      </c>
    </row>
    <row r="494" spans="1:17" ht="14.4" customHeight="1" x14ac:dyDescent="0.3">
      <c r="A494" s="472" t="s">
        <v>1251</v>
      </c>
      <c r="B494" s="473" t="s">
        <v>1044</v>
      </c>
      <c r="C494" s="473" t="s">
        <v>1045</v>
      </c>
      <c r="D494" s="473" t="s">
        <v>1054</v>
      </c>
      <c r="E494" s="473" t="s">
        <v>1055</v>
      </c>
      <c r="F494" s="477">
        <v>4</v>
      </c>
      <c r="G494" s="477">
        <v>756</v>
      </c>
      <c r="H494" s="477">
        <v>1.3333333333333333</v>
      </c>
      <c r="I494" s="477">
        <v>189</v>
      </c>
      <c r="J494" s="477">
        <v>3</v>
      </c>
      <c r="K494" s="477">
        <v>567</v>
      </c>
      <c r="L494" s="477">
        <v>1</v>
      </c>
      <c r="M494" s="477">
        <v>189</v>
      </c>
      <c r="N494" s="477">
        <v>2</v>
      </c>
      <c r="O494" s="477">
        <v>379</v>
      </c>
      <c r="P494" s="565">
        <v>0.66843033509700178</v>
      </c>
      <c r="Q494" s="478">
        <v>189.5</v>
      </c>
    </row>
    <row r="495" spans="1:17" ht="14.4" customHeight="1" x14ac:dyDescent="0.3">
      <c r="A495" s="472" t="s">
        <v>1251</v>
      </c>
      <c r="B495" s="473" t="s">
        <v>1044</v>
      </c>
      <c r="C495" s="473" t="s">
        <v>1045</v>
      </c>
      <c r="D495" s="473" t="s">
        <v>1056</v>
      </c>
      <c r="E495" s="473" t="s">
        <v>1057</v>
      </c>
      <c r="F495" s="477">
        <v>29</v>
      </c>
      <c r="G495" s="477">
        <v>11803</v>
      </c>
      <c r="H495" s="477">
        <v>1.2053717320261439</v>
      </c>
      <c r="I495" s="477">
        <v>407</v>
      </c>
      <c r="J495" s="477">
        <v>24</v>
      </c>
      <c r="K495" s="477">
        <v>9792</v>
      </c>
      <c r="L495" s="477">
        <v>1</v>
      </c>
      <c r="M495" s="477">
        <v>408</v>
      </c>
      <c r="N495" s="477">
        <v>6</v>
      </c>
      <c r="O495" s="477">
        <v>2448</v>
      </c>
      <c r="P495" s="565">
        <v>0.25</v>
      </c>
      <c r="Q495" s="478">
        <v>408</v>
      </c>
    </row>
    <row r="496" spans="1:17" ht="14.4" customHeight="1" x14ac:dyDescent="0.3">
      <c r="A496" s="472" t="s">
        <v>1251</v>
      </c>
      <c r="B496" s="473" t="s">
        <v>1044</v>
      </c>
      <c r="C496" s="473" t="s">
        <v>1045</v>
      </c>
      <c r="D496" s="473" t="s">
        <v>1058</v>
      </c>
      <c r="E496" s="473" t="s">
        <v>1059</v>
      </c>
      <c r="F496" s="477">
        <v>117</v>
      </c>
      <c r="G496" s="477">
        <v>20943</v>
      </c>
      <c r="H496" s="477">
        <v>0.92341269841269846</v>
      </c>
      <c r="I496" s="477">
        <v>179</v>
      </c>
      <c r="J496" s="477">
        <v>126</v>
      </c>
      <c r="K496" s="477">
        <v>22680</v>
      </c>
      <c r="L496" s="477">
        <v>1</v>
      </c>
      <c r="M496" s="477">
        <v>180</v>
      </c>
      <c r="N496" s="477">
        <v>163</v>
      </c>
      <c r="O496" s="477">
        <v>29340</v>
      </c>
      <c r="P496" s="565">
        <v>1.2936507936507937</v>
      </c>
      <c r="Q496" s="478">
        <v>180</v>
      </c>
    </row>
    <row r="497" spans="1:17" ht="14.4" customHeight="1" x14ac:dyDescent="0.3">
      <c r="A497" s="472" t="s">
        <v>1251</v>
      </c>
      <c r="B497" s="473" t="s">
        <v>1044</v>
      </c>
      <c r="C497" s="473" t="s">
        <v>1045</v>
      </c>
      <c r="D497" s="473" t="s">
        <v>1060</v>
      </c>
      <c r="E497" s="473" t="s">
        <v>1061</v>
      </c>
      <c r="F497" s="477">
        <v>8</v>
      </c>
      <c r="G497" s="477">
        <v>4552</v>
      </c>
      <c r="H497" s="477">
        <v>1.3333333333333333</v>
      </c>
      <c r="I497" s="477">
        <v>569</v>
      </c>
      <c r="J497" s="477">
        <v>6</v>
      </c>
      <c r="K497" s="477">
        <v>3414</v>
      </c>
      <c r="L497" s="477">
        <v>1</v>
      </c>
      <c r="M497" s="477">
        <v>569</v>
      </c>
      <c r="N497" s="477">
        <v>6</v>
      </c>
      <c r="O497" s="477">
        <v>3420</v>
      </c>
      <c r="P497" s="565">
        <v>1.0017574692442883</v>
      </c>
      <c r="Q497" s="478">
        <v>570</v>
      </c>
    </row>
    <row r="498" spans="1:17" ht="14.4" customHeight="1" x14ac:dyDescent="0.3">
      <c r="A498" s="472" t="s">
        <v>1251</v>
      </c>
      <c r="B498" s="473" t="s">
        <v>1044</v>
      </c>
      <c r="C498" s="473" t="s">
        <v>1045</v>
      </c>
      <c r="D498" s="473" t="s">
        <v>1062</v>
      </c>
      <c r="E498" s="473" t="s">
        <v>1063</v>
      </c>
      <c r="F498" s="477">
        <v>158</v>
      </c>
      <c r="G498" s="477">
        <v>52930</v>
      </c>
      <c r="H498" s="477">
        <v>1.323779511804722</v>
      </c>
      <c r="I498" s="477">
        <v>335</v>
      </c>
      <c r="J498" s="477">
        <v>119</v>
      </c>
      <c r="K498" s="477">
        <v>39984</v>
      </c>
      <c r="L498" s="477">
        <v>1</v>
      </c>
      <c r="M498" s="477">
        <v>336</v>
      </c>
      <c r="N498" s="477">
        <v>117</v>
      </c>
      <c r="O498" s="477">
        <v>39429</v>
      </c>
      <c r="P498" s="565">
        <v>0.98611944777911165</v>
      </c>
      <c r="Q498" s="478">
        <v>337</v>
      </c>
    </row>
    <row r="499" spans="1:17" ht="14.4" customHeight="1" x14ac:dyDescent="0.3">
      <c r="A499" s="472" t="s">
        <v>1251</v>
      </c>
      <c r="B499" s="473" t="s">
        <v>1044</v>
      </c>
      <c r="C499" s="473" t="s">
        <v>1045</v>
      </c>
      <c r="D499" s="473" t="s">
        <v>1064</v>
      </c>
      <c r="E499" s="473" t="s">
        <v>1065</v>
      </c>
      <c r="F499" s="477">
        <v>28</v>
      </c>
      <c r="G499" s="477">
        <v>12824</v>
      </c>
      <c r="H499" s="477">
        <v>2.7938997821350764</v>
      </c>
      <c r="I499" s="477">
        <v>458</v>
      </c>
      <c r="J499" s="477">
        <v>10</v>
      </c>
      <c r="K499" s="477">
        <v>4590</v>
      </c>
      <c r="L499" s="477">
        <v>1</v>
      </c>
      <c r="M499" s="477">
        <v>459</v>
      </c>
      <c r="N499" s="477">
        <v>13</v>
      </c>
      <c r="O499" s="477">
        <v>5967</v>
      </c>
      <c r="P499" s="565">
        <v>1.3</v>
      </c>
      <c r="Q499" s="478">
        <v>459</v>
      </c>
    </row>
    <row r="500" spans="1:17" ht="14.4" customHeight="1" x14ac:dyDescent="0.3">
      <c r="A500" s="472" t="s">
        <v>1251</v>
      </c>
      <c r="B500" s="473" t="s">
        <v>1044</v>
      </c>
      <c r="C500" s="473" t="s">
        <v>1045</v>
      </c>
      <c r="D500" s="473" t="s">
        <v>1066</v>
      </c>
      <c r="E500" s="473" t="s">
        <v>1067</v>
      </c>
      <c r="F500" s="477">
        <v>163</v>
      </c>
      <c r="G500" s="477">
        <v>56887</v>
      </c>
      <c r="H500" s="477">
        <v>5.6206896551724137</v>
      </c>
      <c r="I500" s="477">
        <v>349</v>
      </c>
      <c r="J500" s="477">
        <v>29</v>
      </c>
      <c r="K500" s="477">
        <v>10121</v>
      </c>
      <c r="L500" s="477">
        <v>1</v>
      </c>
      <c r="M500" s="477">
        <v>349</v>
      </c>
      <c r="N500" s="477">
        <v>58</v>
      </c>
      <c r="O500" s="477">
        <v>20300</v>
      </c>
      <c r="P500" s="565">
        <v>2.005730659025788</v>
      </c>
      <c r="Q500" s="478">
        <v>350</v>
      </c>
    </row>
    <row r="501" spans="1:17" ht="14.4" customHeight="1" x14ac:dyDescent="0.3">
      <c r="A501" s="472" t="s">
        <v>1251</v>
      </c>
      <c r="B501" s="473" t="s">
        <v>1044</v>
      </c>
      <c r="C501" s="473" t="s">
        <v>1045</v>
      </c>
      <c r="D501" s="473" t="s">
        <v>1066</v>
      </c>
      <c r="E501" s="473" t="s">
        <v>1068</v>
      </c>
      <c r="F501" s="477">
        <v>419</v>
      </c>
      <c r="G501" s="477">
        <v>146231</v>
      </c>
      <c r="H501" s="477">
        <v>0.69485903814262018</v>
      </c>
      <c r="I501" s="477">
        <v>349</v>
      </c>
      <c r="J501" s="477">
        <v>603</v>
      </c>
      <c r="K501" s="477">
        <v>210447</v>
      </c>
      <c r="L501" s="477">
        <v>1</v>
      </c>
      <c r="M501" s="477">
        <v>349</v>
      </c>
      <c r="N501" s="477">
        <v>474</v>
      </c>
      <c r="O501" s="477">
        <v>165900</v>
      </c>
      <c r="P501" s="565">
        <v>0.78832200031361821</v>
      </c>
      <c r="Q501" s="478">
        <v>350</v>
      </c>
    </row>
    <row r="502" spans="1:17" ht="14.4" customHeight="1" x14ac:dyDescent="0.3">
      <c r="A502" s="472" t="s">
        <v>1251</v>
      </c>
      <c r="B502" s="473" t="s">
        <v>1044</v>
      </c>
      <c r="C502" s="473" t="s">
        <v>1045</v>
      </c>
      <c r="D502" s="473" t="s">
        <v>1069</v>
      </c>
      <c r="E502" s="473" t="s">
        <v>1070</v>
      </c>
      <c r="F502" s="477">
        <v>1</v>
      </c>
      <c r="G502" s="477">
        <v>1653</v>
      </c>
      <c r="H502" s="477">
        <v>0.25</v>
      </c>
      <c r="I502" s="477">
        <v>1653</v>
      </c>
      <c r="J502" s="477">
        <v>4</v>
      </c>
      <c r="K502" s="477">
        <v>6612</v>
      </c>
      <c r="L502" s="477">
        <v>1</v>
      </c>
      <c r="M502" s="477">
        <v>1653</v>
      </c>
      <c r="N502" s="477">
        <v>3</v>
      </c>
      <c r="O502" s="477">
        <v>4965</v>
      </c>
      <c r="P502" s="565">
        <v>0.75090744101633389</v>
      </c>
      <c r="Q502" s="478">
        <v>1655</v>
      </c>
    </row>
    <row r="503" spans="1:17" ht="14.4" customHeight="1" x14ac:dyDescent="0.3">
      <c r="A503" s="472" t="s">
        <v>1251</v>
      </c>
      <c r="B503" s="473" t="s">
        <v>1044</v>
      </c>
      <c r="C503" s="473" t="s">
        <v>1045</v>
      </c>
      <c r="D503" s="473" t="s">
        <v>1069</v>
      </c>
      <c r="E503" s="473" t="s">
        <v>1071</v>
      </c>
      <c r="F503" s="477">
        <v>5</v>
      </c>
      <c r="G503" s="477">
        <v>8265</v>
      </c>
      <c r="H503" s="477">
        <v>5</v>
      </c>
      <c r="I503" s="477">
        <v>1653</v>
      </c>
      <c r="J503" s="477">
        <v>1</v>
      </c>
      <c r="K503" s="477">
        <v>1653</v>
      </c>
      <c r="L503" s="477">
        <v>1</v>
      </c>
      <c r="M503" s="477">
        <v>1653</v>
      </c>
      <c r="N503" s="477">
        <v>2</v>
      </c>
      <c r="O503" s="477">
        <v>3310</v>
      </c>
      <c r="P503" s="565">
        <v>2.002419842710224</v>
      </c>
      <c r="Q503" s="478">
        <v>1655</v>
      </c>
    </row>
    <row r="504" spans="1:17" ht="14.4" customHeight="1" x14ac:dyDescent="0.3">
      <c r="A504" s="472" t="s">
        <v>1251</v>
      </c>
      <c r="B504" s="473" t="s">
        <v>1044</v>
      </c>
      <c r="C504" s="473" t="s">
        <v>1045</v>
      </c>
      <c r="D504" s="473" t="s">
        <v>1074</v>
      </c>
      <c r="E504" s="473" t="s">
        <v>1075</v>
      </c>
      <c r="F504" s="477">
        <v>4</v>
      </c>
      <c r="G504" s="477">
        <v>24904</v>
      </c>
      <c r="H504" s="477">
        <v>1.3322634141122345</v>
      </c>
      <c r="I504" s="477">
        <v>6226</v>
      </c>
      <c r="J504" s="477">
        <v>3</v>
      </c>
      <c r="K504" s="477">
        <v>18693</v>
      </c>
      <c r="L504" s="477">
        <v>1</v>
      </c>
      <c r="M504" s="477">
        <v>6231</v>
      </c>
      <c r="N504" s="477">
        <v>7</v>
      </c>
      <c r="O504" s="477">
        <v>43694</v>
      </c>
      <c r="P504" s="565">
        <v>2.3374525223345639</v>
      </c>
      <c r="Q504" s="478">
        <v>6242</v>
      </c>
    </row>
    <row r="505" spans="1:17" ht="14.4" customHeight="1" x14ac:dyDescent="0.3">
      <c r="A505" s="472" t="s">
        <v>1251</v>
      </c>
      <c r="B505" s="473" t="s">
        <v>1044</v>
      </c>
      <c r="C505" s="473" t="s">
        <v>1045</v>
      </c>
      <c r="D505" s="473" t="s">
        <v>1076</v>
      </c>
      <c r="E505" s="473" t="s">
        <v>1077</v>
      </c>
      <c r="F505" s="477">
        <v>3</v>
      </c>
      <c r="G505" s="477">
        <v>351</v>
      </c>
      <c r="H505" s="477">
        <v>0.5</v>
      </c>
      <c r="I505" s="477">
        <v>117</v>
      </c>
      <c r="J505" s="477">
        <v>6</v>
      </c>
      <c r="K505" s="477">
        <v>702</v>
      </c>
      <c r="L505" s="477">
        <v>1</v>
      </c>
      <c r="M505" s="477">
        <v>117</v>
      </c>
      <c r="N505" s="477">
        <v>5</v>
      </c>
      <c r="O505" s="477">
        <v>585</v>
      </c>
      <c r="P505" s="565">
        <v>0.83333333333333337</v>
      </c>
      <c r="Q505" s="478">
        <v>117</v>
      </c>
    </row>
    <row r="506" spans="1:17" ht="14.4" customHeight="1" x14ac:dyDescent="0.3">
      <c r="A506" s="472" t="s">
        <v>1251</v>
      </c>
      <c r="B506" s="473" t="s">
        <v>1044</v>
      </c>
      <c r="C506" s="473" t="s">
        <v>1045</v>
      </c>
      <c r="D506" s="473" t="s">
        <v>1076</v>
      </c>
      <c r="E506" s="473" t="s">
        <v>1078</v>
      </c>
      <c r="F506" s="477">
        <v>7</v>
      </c>
      <c r="G506" s="477">
        <v>819</v>
      </c>
      <c r="H506" s="477">
        <v>7</v>
      </c>
      <c r="I506" s="477">
        <v>117</v>
      </c>
      <c r="J506" s="477">
        <v>1</v>
      </c>
      <c r="K506" s="477">
        <v>117</v>
      </c>
      <c r="L506" s="477">
        <v>1</v>
      </c>
      <c r="M506" s="477">
        <v>117</v>
      </c>
      <c r="N506" s="477">
        <v>2</v>
      </c>
      <c r="O506" s="477">
        <v>234</v>
      </c>
      <c r="P506" s="565">
        <v>2</v>
      </c>
      <c r="Q506" s="478">
        <v>117</v>
      </c>
    </row>
    <row r="507" spans="1:17" ht="14.4" customHeight="1" x14ac:dyDescent="0.3">
      <c r="A507" s="472" t="s">
        <v>1251</v>
      </c>
      <c r="B507" s="473" t="s">
        <v>1044</v>
      </c>
      <c r="C507" s="473" t="s">
        <v>1045</v>
      </c>
      <c r="D507" s="473" t="s">
        <v>1081</v>
      </c>
      <c r="E507" s="473" t="s">
        <v>1082</v>
      </c>
      <c r="F507" s="477">
        <v>4</v>
      </c>
      <c r="G507" s="477">
        <v>196</v>
      </c>
      <c r="H507" s="477">
        <v>1.3333333333333333</v>
      </c>
      <c r="I507" s="477">
        <v>49</v>
      </c>
      <c r="J507" s="477">
        <v>3</v>
      </c>
      <c r="K507" s="477">
        <v>147</v>
      </c>
      <c r="L507" s="477">
        <v>1</v>
      </c>
      <c r="M507" s="477">
        <v>49</v>
      </c>
      <c r="N507" s="477">
        <v>2</v>
      </c>
      <c r="O507" s="477">
        <v>98</v>
      </c>
      <c r="P507" s="565">
        <v>0.66666666666666663</v>
      </c>
      <c r="Q507" s="478">
        <v>49</v>
      </c>
    </row>
    <row r="508" spans="1:17" ht="14.4" customHeight="1" x14ac:dyDescent="0.3">
      <c r="A508" s="472" t="s">
        <v>1251</v>
      </c>
      <c r="B508" s="473" t="s">
        <v>1044</v>
      </c>
      <c r="C508" s="473" t="s">
        <v>1045</v>
      </c>
      <c r="D508" s="473" t="s">
        <v>1083</v>
      </c>
      <c r="E508" s="473" t="s">
        <v>1084</v>
      </c>
      <c r="F508" s="477">
        <v>2</v>
      </c>
      <c r="G508" s="477">
        <v>774</v>
      </c>
      <c r="H508" s="477">
        <v>0.49488491048593353</v>
      </c>
      <c r="I508" s="477">
        <v>387</v>
      </c>
      <c r="J508" s="477">
        <v>4</v>
      </c>
      <c r="K508" s="477">
        <v>1564</v>
      </c>
      <c r="L508" s="477">
        <v>1</v>
      </c>
      <c r="M508" s="477">
        <v>391</v>
      </c>
      <c r="N508" s="477">
        <v>9</v>
      </c>
      <c r="O508" s="477">
        <v>3528</v>
      </c>
      <c r="P508" s="565">
        <v>2.2557544757033248</v>
      </c>
      <c r="Q508" s="478">
        <v>392</v>
      </c>
    </row>
    <row r="509" spans="1:17" ht="14.4" customHeight="1" x14ac:dyDescent="0.3">
      <c r="A509" s="472" t="s">
        <v>1251</v>
      </c>
      <c r="B509" s="473" t="s">
        <v>1044</v>
      </c>
      <c r="C509" s="473" t="s">
        <v>1045</v>
      </c>
      <c r="D509" s="473" t="s">
        <v>1083</v>
      </c>
      <c r="E509" s="473" t="s">
        <v>1085</v>
      </c>
      <c r="F509" s="477">
        <v>2</v>
      </c>
      <c r="G509" s="477">
        <v>774</v>
      </c>
      <c r="H509" s="477">
        <v>0.32992327365728902</v>
      </c>
      <c r="I509" s="477">
        <v>387</v>
      </c>
      <c r="J509" s="477">
        <v>6</v>
      </c>
      <c r="K509" s="477">
        <v>2346</v>
      </c>
      <c r="L509" s="477">
        <v>1</v>
      </c>
      <c r="M509" s="477">
        <v>391</v>
      </c>
      <c r="N509" s="477">
        <v>2</v>
      </c>
      <c r="O509" s="477">
        <v>784</v>
      </c>
      <c r="P509" s="565">
        <v>0.33418584825234443</v>
      </c>
      <c r="Q509" s="478">
        <v>392</v>
      </c>
    </row>
    <row r="510" spans="1:17" ht="14.4" customHeight="1" x14ac:dyDescent="0.3">
      <c r="A510" s="472" t="s">
        <v>1251</v>
      </c>
      <c r="B510" s="473" t="s">
        <v>1044</v>
      </c>
      <c r="C510" s="473" t="s">
        <v>1045</v>
      </c>
      <c r="D510" s="473" t="s">
        <v>1086</v>
      </c>
      <c r="E510" s="473" t="s">
        <v>1087</v>
      </c>
      <c r="F510" s="477">
        <v>3</v>
      </c>
      <c r="G510" s="477">
        <v>114</v>
      </c>
      <c r="H510" s="477">
        <v>0.75</v>
      </c>
      <c r="I510" s="477">
        <v>38</v>
      </c>
      <c r="J510" s="477">
        <v>4</v>
      </c>
      <c r="K510" s="477">
        <v>152</v>
      </c>
      <c r="L510" s="477">
        <v>1</v>
      </c>
      <c r="M510" s="477">
        <v>38</v>
      </c>
      <c r="N510" s="477">
        <v>3</v>
      </c>
      <c r="O510" s="477">
        <v>114</v>
      </c>
      <c r="P510" s="565">
        <v>0.75</v>
      </c>
      <c r="Q510" s="478">
        <v>38</v>
      </c>
    </row>
    <row r="511" spans="1:17" ht="14.4" customHeight="1" x14ac:dyDescent="0.3">
      <c r="A511" s="472" t="s">
        <v>1251</v>
      </c>
      <c r="B511" s="473" t="s">
        <v>1044</v>
      </c>
      <c r="C511" s="473" t="s">
        <v>1045</v>
      </c>
      <c r="D511" s="473" t="s">
        <v>1086</v>
      </c>
      <c r="E511" s="473" t="s">
        <v>1088</v>
      </c>
      <c r="F511" s="477">
        <v>1</v>
      </c>
      <c r="G511" s="477">
        <v>38</v>
      </c>
      <c r="H511" s="477">
        <v>0.33333333333333331</v>
      </c>
      <c r="I511" s="477">
        <v>38</v>
      </c>
      <c r="J511" s="477">
        <v>3</v>
      </c>
      <c r="K511" s="477">
        <v>114</v>
      </c>
      <c r="L511" s="477">
        <v>1</v>
      </c>
      <c r="M511" s="477">
        <v>38</v>
      </c>
      <c r="N511" s="477">
        <v>5</v>
      </c>
      <c r="O511" s="477">
        <v>190</v>
      </c>
      <c r="P511" s="565">
        <v>1.6666666666666667</v>
      </c>
      <c r="Q511" s="478">
        <v>38</v>
      </c>
    </row>
    <row r="512" spans="1:17" ht="14.4" customHeight="1" x14ac:dyDescent="0.3">
      <c r="A512" s="472" t="s">
        <v>1251</v>
      </c>
      <c r="B512" s="473" t="s">
        <v>1044</v>
      </c>
      <c r="C512" s="473" t="s">
        <v>1045</v>
      </c>
      <c r="D512" s="473" t="s">
        <v>1091</v>
      </c>
      <c r="E512" s="473" t="s">
        <v>1092</v>
      </c>
      <c r="F512" s="477">
        <v>4</v>
      </c>
      <c r="G512" s="477">
        <v>2816</v>
      </c>
      <c r="H512" s="477">
        <v>0.79886524822695038</v>
      </c>
      <c r="I512" s="477">
        <v>704</v>
      </c>
      <c r="J512" s="477">
        <v>5</v>
      </c>
      <c r="K512" s="477">
        <v>3525</v>
      </c>
      <c r="L512" s="477">
        <v>1</v>
      </c>
      <c r="M512" s="477">
        <v>705</v>
      </c>
      <c r="N512" s="477">
        <v>12</v>
      </c>
      <c r="O512" s="477">
        <v>8476</v>
      </c>
      <c r="P512" s="565">
        <v>2.4045390070921986</v>
      </c>
      <c r="Q512" s="478">
        <v>706.33333333333337</v>
      </c>
    </row>
    <row r="513" spans="1:17" ht="14.4" customHeight="1" x14ac:dyDescent="0.3">
      <c r="A513" s="472" t="s">
        <v>1251</v>
      </c>
      <c r="B513" s="473" t="s">
        <v>1044</v>
      </c>
      <c r="C513" s="473" t="s">
        <v>1045</v>
      </c>
      <c r="D513" s="473" t="s">
        <v>1091</v>
      </c>
      <c r="E513" s="473" t="s">
        <v>1093</v>
      </c>
      <c r="F513" s="477"/>
      <c r="G513" s="477"/>
      <c r="H513" s="477"/>
      <c r="I513" s="477"/>
      <c r="J513" s="477">
        <v>6</v>
      </c>
      <c r="K513" s="477">
        <v>4230</v>
      </c>
      <c r="L513" s="477">
        <v>1</v>
      </c>
      <c r="M513" s="477">
        <v>705</v>
      </c>
      <c r="N513" s="477">
        <v>4</v>
      </c>
      <c r="O513" s="477">
        <v>2826</v>
      </c>
      <c r="P513" s="565">
        <v>0.66808510638297869</v>
      </c>
      <c r="Q513" s="478">
        <v>706.5</v>
      </c>
    </row>
    <row r="514" spans="1:17" ht="14.4" customHeight="1" x14ac:dyDescent="0.3">
      <c r="A514" s="472" t="s">
        <v>1251</v>
      </c>
      <c r="B514" s="473" t="s">
        <v>1044</v>
      </c>
      <c r="C514" s="473" t="s">
        <v>1045</v>
      </c>
      <c r="D514" s="473" t="s">
        <v>1094</v>
      </c>
      <c r="E514" s="473" t="s">
        <v>1095</v>
      </c>
      <c r="F514" s="477">
        <v>1</v>
      </c>
      <c r="G514" s="477">
        <v>147</v>
      </c>
      <c r="H514" s="477"/>
      <c r="I514" s="477">
        <v>147</v>
      </c>
      <c r="J514" s="477"/>
      <c r="K514" s="477"/>
      <c r="L514" s="477"/>
      <c r="M514" s="477"/>
      <c r="N514" s="477">
        <v>1</v>
      </c>
      <c r="O514" s="477">
        <v>149</v>
      </c>
      <c r="P514" s="565"/>
      <c r="Q514" s="478">
        <v>149</v>
      </c>
    </row>
    <row r="515" spans="1:17" ht="14.4" customHeight="1" x14ac:dyDescent="0.3">
      <c r="A515" s="472" t="s">
        <v>1251</v>
      </c>
      <c r="B515" s="473" t="s">
        <v>1044</v>
      </c>
      <c r="C515" s="473" t="s">
        <v>1045</v>
      </c>
      <c r="D515" s="473" t="s">
        <v>1096</v>
      </c>
      <c r="E515" s="473" t="s">
        <v>1097</v>
      </c>
      <c r="F515" s="477">
        <v>357</v>
      </c>
      <c r="G515" s="477">
        <v>108528</v>
      </c>
      <c r="H515" s="477">
        <v>0.94384484932817325</v>
      </c>
      <c r="I515" s="477">
        <v>304</v>
      </c>
      <c r="J515" s="477">
        <v>377</v>
      </c>
      <c r="K515" s="477">
        <v>114985</v>
      </c>
      <c r="L515" s="477">
        <v>1</v>
      </c>
      <c r="M515" s="477">
        <v>305</v>
      </c>
      <c r="N515" s="477">
        <v>374</v>
      </c>
      <c r="O515" s="477">
        <v>114070</v>
      </c>
      <c r="P515" s="565">
        <v>0.99204244031830235</v>
      </c>
      <c r="Q515" s="478">
        <v>305</v>
      </c>
    </row>
    <row r="516" spans="1:17" ht="14.4" customHeight="1" x14ac:dyDescent="0.3">
      <c r="A516" s="472" t="s">
        <v>1251</v>
      </c>
      <c r="B516" s="473" t="s">
        <v>1044</v>
      </c>
      <c r="C516" s="473" t="s">
        <v>1045</v>
      </c>
      <c r="D516" s="473" t="s">
        <v>1098</v>
      </c>
      <c r="E516" s="473" t="s">
        <v>1099</v>
      </c>
      <c r="F516" s="477"/>
      <c r="G516" s="477"/>
      <c r="H516" s="477"/>
      <c r="I516" s="477"/>
      <c r="J516" s="477">
        <v>1</v>
      </c>
      <c r="K516" s="477">
        <v>3712</v>
      </c>
      <c r="L516" s="477">
        <v>1</v>
      </c>
      <c r="M516" s="477">
        <v>3712</v>
      </c>
      <c r="N516" s="477"/>
      <c r="O516" s="477"/>
      <c r="P516" s="565"/>
      <c r="Q516" s="478"/>
    </row>
    <row r="517" spans="1:17" ht="14.4" customHeight="1" x14ac:dyDescent="0.3">
      <c r="A517" s="472" t="s">
        <v>1251</v>
      </c>
      <c r="B517" s="473" t="s">
        <v>1044</v>
      </c>
      <c r="C517" s="473" t="s">
        <v>1045</v>
      </c>
      <c r="D517" s="473" t="s">
        <v>1098</v>
      </c>
      <c r="E517" s="473" t="s">
        <v>1100</v>
      </c>
      <c r="F517" s="477">
        <v>1</v>
      </c>
      <c r="G517" s="477">
        <v>3707</v>
      </c>
      <c r="H517" s="477"/>
      <c r="I517" s="477">
        <v>3707</v>
      </c>
      <c r="J517" s="477"/>
      <c r="K517" s="477"/>
      <c r="L517" s="477"/>
      <c r="M517" s="477"/>
      <c r="N517" s="477">
        <v>1</v>
      </c>
      <c r="O517" s="477">
        <v>3722</v>
      </c>
      <c r="P517" s="565"/>
      <c r="Q517" s="478">
        <v>3722</v>
      </c>
    </row>
    <row r="518" spans="1:17" ht="14.4" customHeight="1" x14ac:dyDescent="0.3">
      <c r="A518" s="472" t="s">
        <v>1251</v>
      </c>
      <c r="B518" s="473" t="s">
        <v>1044</v>
      </c>
      <c r="C518" s="473" t="s">
        <v>1045</v>
      </c>
      <c r="D518" s="473" t="s">
        <v>1101</v>
      </c>
      <c r="E518" s="473" t="s">
        <v>1102</v>
      </c>
      <c r="F518" s="477">
        <v>231</v>
      </c>
      <c r="G518" s="477">
        <v>114114</v>
      </c>
      <c r="H518" s="477">
        <v>0.48529411764705882</v>
      </c>
      <c r="I518" s="477">
        <v>494</v>
      </c>
      <c r="J518" s="477">
        <v>476</v>
      </c>
      <c r="K518" s="477">
        <v>235144</v>
      </c>
      <c r="L518" s="477">
        <v>1</v>
      </c>
      <c r="M518" s="477">
        <v>494</v>
      </c>
      <c r="N518" s="477">
        <v>503</v>
      </c>
      <c r="O518" s="477">
        <v>248985</v>
      </c>
      <c r="P518" s="565">
        <v>1.0588618038308442</v>
      </c>
      <c r="Q518" s="478">
        <v>495</v>
      </c>
    </row>
    <row r="519" spans="1:17" ht="14.4" customHeight="1" x14ac:dyDescent="0.3">
      <c r="A519" s="472" t="s">
        <v>1251</v>
      </c>
      <c r="B519" s="473" t="s">
        <v>1044</v>
      </c>
      <c r="C519" s="473" t="s">
        <v>1045</v>
      </c>
      <c r="D519" s="473" t="s">
        <v>1103</v>
      </c>
      <c r="E519" s="473" t="s">
        <v>1104</v>
      </c>
      <c r="F519" s="477">
        <v>3</v>
      </c>
      <c r="G519" s="477">
        <v>19713</v>
      </c>
      <c r="H519" s="477"/>
      <c r="I519" s="477">
        <v>6571</v>
      </c>
      <c r="J519" s="477"/>
      <c r="K519" s="477"/>
      <c r="L519" s="477"/>
      <c r="M519" s="477"/>
      <c r="N519" s="477"/>
      <c r="O519" s="477"/>
      <c r="P519" s="565"/>
      <c r="Q519" s="478"/>
    </row>
    <row r="520" spans="1:17" ht="14.4" customHeight="1" x14ac:dyDescent="0.3">
      <c r="A520" s="472" t="s">
        <v>1251</v>
      </c>
      <c r="B520" s="473" t="s">
        <v>1044</v>
      </c>
      <c r="C520" s="473" t="s">
        <v>1045</v>
      </c>
      <c r="D520" s="473" t="s">
        <v>1105</v>
      </c>
      <c r="E520" s="473" t="s">
        <v>1106</v>
      </c>
      <c r="F520" s="477">
        <v>527</v>
      </c>
      <c r="G520" s="477">
        <v>194990</v>
      </c>
      <c r="H520" s="477">
        <v>0.79727685325264752</v>
      </c>
      <c r="I520" s="477">
        <v>370</v>
      </c>
      <c r="J520" s="477">
        <v>661</v>
      </c>
      <c r="K520" s="477">
        <v>244570</v>
      </c>
      <c r="L520" s="477">
        <v>1</v>
      </c>
      <c r="M520" s="477">
        <v>370</v>
      </c>
      <c r="N520" s="477">
        <v>696</v>
      </c>
      <c r="O520" s="477">
        <v>258216</v>
      </c>
      <c r="P520" s="565">
        <v>1.0557958866582164</v>
      </c>
      <c r="Q520" s="478">
        <v>371</v>
      </c>
    </row>
    <row r="521" spans="1:17" ht="14.4" customHeight="1" x14ac:dyDescent="0.3">
      <c r="A521" s="472" t="s">
        <v>1251</v>
      </c>
      <c r="B521" s="473" t="s">
        <v>1044</v>
      </c>
      <c r="C521" s="473" t="s">
        <v>1045</v>
      </c>
      <c r="D521" s="473" t="s">
        <v>1107</v>
      </c>
      <c r="E521" s="473" t="s">
        <v>1108</v>
      </c>
      <c r="F521" s="477"/>
      <c r="G521" s="477"/>
      <c r="H521" s="477"/>
      <c r="I521" s="477"/>
      <c r="J521" s="477">
        <v>1</v>
      </c>
      <c r="K521" s="477">
        <v>3108</v>
      </c>
      <c r="L521" s="477">
        <v>1</v>
      </c>
      <c r="M521" s="477">
        <v>3108</v>
      </c>
      <c r="N521" s="477"/>
      <c r="O521" s="477"/>
      <c r="P521" s="565"/>
      <c r="Q521" s="478"/>
    </row>
    <row r="522" spans="1:17" ht="14.4" customHeight="1" x14ac:dyDescent="0.3">
      <c r="A522" s="472" t="s">
        <v>1251</v>
      </c>
      <c r="B522" s="473" t="s">
        <v>1044</v>
      </c>
      <c r="C522" s="473" t="s">
        <v>1045</v>
      </c>
      <c r="D522" s="473" t="s">
        <v>1109</v>
      </c>
      <c r="E522" s="473" t="s">
        <v>1111</v>
      </c>
      <c r="F522" s="477"/>
      <c r="G522" s="477"/>
      <c r="H522" s="477"/>
      <c r="I522" s="477"/>
      <c r="J522" s="477"/>
      <c r="K522" s="477"/>
      <c r="L522" s="477"/>
      <c r="M522" s="477"/>
      <c r="N522" s="477">
        <v>1</v>
      </c>
      <c r="O522" s="477">
        <v>12</v>
      </c>
      <c r="P522" s="565"/>
      <c r="Q522" s="478">
        <v>12</v>
      </c>
    </row>
    <row r="523" spans="1:17" ht="14.4" customHeight="1" x14ac:dyDescent="0.3">
      <c r="A523" s="472" t="s">
        <v>1251</v>
      </c>
      <c r="B523" s="473" t="s">
        <v>1044</v>
      </c>
      <c r="C523" s="473" t="s">
        <v>1045</v>
      </c>
      <c r="D523" s="473" t="s">
        <v>1114</v>
      </c>
      <c r="E523" s="473" t="s">
        <v>1115</v>
      </c>
      <c r="F523" s="477">
        <v>47</v>
      </c>
      <c r="G523" s="477">
        <v>5217</v>
      </c>
      <c r="H523" s="477">
        <v>0.47959183673469385</v>
      </c>
      <c r="I523" s="477">
        <v>111</v>
      </c>
      <c r="J523" s="477">
        <v>98</v>
      </c>
      <c r="K523" s="477">
        <v>10878</v>
      </c>
      <c r="L523" s="477">
        <v>1</v>
      </c>
      <c r="M523" s="477">
        <v>111</v>
      </c>
      <c r="N523" s="477">
        <v>113</v>
      </c>
      <c r="O523" s="477">
        <v>12656</v>
      </c>
      <c r="P523" s="565">
        <v>1.1634491634491635</v>
      </c>
      <c r="Q523" s="478">
        <v>112</v>
      </c>
    </row>
    <row r="524" spans="1:17" ht="14.4" customHeight="1" x14ac:dyDescent="0.3">
      <c r="A524" s="472" t="s">
        <v>1251</v>
      </c>
      <c r="B524" s="473" t="s">
        <v>1044</v>
      </c>
      <c r="C524" s="473" t="s">
        <v>1045</v>
      </c>
      <c r="D524" s="473" t="s">
        <v>1116</v>
      </c>
      <c r="E524" s="473" t="s">
        <v>1117</v>
      </c>
      <c r="F524" s="477">
        <v>19</v>
      </c>
      <c r="G524" s="477">
        <v>2375</v>
      </c>
      <c r="H524" s="477">
        <v>1</v>
      </c>
      <c r="I524" s="477">
        <v>125</v>
      </c>
      <c r="J524" s="477">
        <v>19</v>
      </c>
      <c r="K524" s="477">
        <v>2375</v>
      </c>
      <c r="L524" s="477">
        <v>1</v>
      </c>
      <c r="M524" s="477">
        <v>125</v>
      </c>
      <c r="N524" s="477">
        <v>20</v>
      </c>
      <c r="O524" s="477">
        <v>2514</v>
      </c>
      <c r="P524" s="565">
        <v>1.0585263157894738</v>
      </c>
      <c r="Q524" s="478">
        <v>125.7</v>
      </c>
    </row>
    <row r="525" spans="1:17" ht="14.4" customHeight="1" x14ac:dyDescent="0.3">
      <c r="A525" s="472" t="s">
        <v>1251</v>
      </c>
      <c r="B525" s="473" t="s">
        <v>1044</v>
      </c>
      <c r="C525" s="473" t="s">
        <v>1045</v>
      </c>
      <c r="D525" s="473" t="s">
        <v>1116</v>
      </c>
      <c r="E525" s="473" t="s">
        <v>1118</v>
      </c>
      <c r="F525" s="477">
        <v>22</v>
      </c>
      <c r="G525" s="477">
        <v>2750</v>
      </c>
      <c r="H525" s="477">
        <v>11</v>
      </c>
      <c r="I525" s="477">
        <v>125</v>
      </c>
      <c r="J525" s="477">
        <v>2</v>
      </c>
      <c r="K525" s="477">
        <v>250</v>
      </c>
      <c r="L525" s="477">
        <v>1</v>
      </c>
      <c r="M525" s="477">
        <v>125</v>
      </c>
      <c r="N525" s="477">
        <v>7</v>
      </c>
      <c r="O525" s="477">
        <v>878</v>
      </c>
      <c r="P525" s="565">
        <v>3.512</v>
      </c>
      <c r="Q525" s="478">
        <v>125.42857142857143</v>
      </c>
    </row>
    <row r="526" spans="1:17" ht="14.4" customHeight="1" x14ac:dyDescent="0.3">
      <c r="A526" s="472" t="s">
        <v>1251</v>
      </c>
      <c r="B526" s="473" t="s">
        <v>1044</v>
      </c>
      <c r="C526" s="473" t="s">
        <v>1045</v>
      </c>
      <c r="D526" s="473" t="s">
        <v>1119</v>
      </c>
      <c r="E526" s="473" t="s">
        <v>1120</v>
      </c>
      <c r="F526" s="477">
        <v>20</v>
      </c>
      <c r="G526" s="477">
        <v>9900</v>
      </c>
      <c r="H526" s="477">
        <v>1.1764705882352942</v>
      </c>
      <c r="I526" s="477">
        <v>495</v>
      </c>
      <c r="J526" s="477">
        <v>17</v>
      </c>
      <c r="K526" s="477">
        <v>8415</v>
      </c>
      <c r="L526" s="477">
        <v>1</v>
      </c>
      <c r="M526" s="477">
        <v>495</v>
      </c>
      <c r="N526" s="477">
        <v>8</v>
      </c>
      <c r="O526" s="477">
        <v>3968</v>
      </c>
      <c r="P526" s="565">
        <v>0.47153891859774211</v>
      </c>
      <c r="Q526" s="478">
        <v>496</v>
      </c>
    </row>
    <row r="527" spans="1:17" ht="14.4" customHeight="1" x14ac:dyDescent="0.3">
      <c r="A527" s="472" t="s">
        <v>1251</v>
      </c>
      <c r="B527" s="473" t="s">
        <v>1044</v>
      </c>
      <c r="C527" s="473" t="s">
        <v>1045</v>
      </c>
      <c r="D527" s="473" t="s">
        <v>1121</v>
      </c>
      <c r="E527" s="473"/>
      <c r="F527" s="477">
        <v>1</v>
      </c>
      <c r="G527" s="477">
        <v>1283</v>
      </c>
      <c r="H527" s="477">
        <v>0.99844357976653697</v>
      </c>
      <c r="I527" s="477">
        <v>1283</v>
      </c>
      <c r="J527" s="477">
        <v>1</v>
      </c>
      <c r="K527" s="477">
        <v>1285</v>
      </c>
      <c r="L527" s="477">
        <v>1</v>
      </c>
      <c r="M527" s="477">
        <v>1285</v>
      </c>
      <c r="N527" s="477"/>
      <c r="O527" s="477"/>
      <c r="P527" s="565"/>
      <c r="Q527" s="478"/>
    </row>
    <row r="528" spans="1:17" ht="14.4" customHeight="1" x14ac:dyDescent="0.3">
      <c r="A528" s="472" t="s">
        <v>1251</v>
      </c>
      <c r="B528" s="473" t="s">
        <v>1044</v>
      </c>
      <c r="C528" s="473" t="s">
        <v>1045</v>
      </c>
      <c r="D528" s="473" t="s">
        <v>1121</v>
      </c>
      <c r="E528" s="473" t="s">
        <v>1122</v>
      </c>
      <c r="F528" s="477">
        <v>1</v>
      </c>
      <c r="G528" s="477">
        <v>1283</v>
      </c>
      <c r="H528" s="477">
        <v>0.99844357976653697</v>
      </c>
      <c r="I528" s="477">
        <v>1283</v>
      </c>
      <c r="J528" s="477">
        <v>1</v>
      </c>
      <c r="K528" s="477">
        <v>1285</v>
      </c>
      <c r="L528" s="477">
        <v>1</v>
      </c>
      <c r="M528" s="477">
        <v>1285</v>
      </c>
      <c r="N528" s="477"/>
      <c r="O528" s="477"/>
      <c r="P528" s="565"/>
      <c r="Q528" s="478"/>
    </row>
    <row r="529" spans="1:17" ht="14.4" customHeight="1" x14ac:dyDescent="0.3">
      <c r="A529" s="472" t="s">
        <v>1251</v>
      </c>
      <c r="B529" s="473" t="s">
        <v>1044</v>
      </c>
      <c r="C529" s="473" t="s">
        <v>1045</v>
      </c>
      <c r="D529" s="473" t="s">
        <v>1123</v>
      </c>
      <c r="E529" s="473" t="s">
        <v>1124</v>
      </c>
      <c r="F529" s="477">
        <v>169</v>
      </c>
      <c r="G529" s="477">
        <v>77064</v>
      </c>
      <c r="H529" s="477">
        <v>1.0368098159509203</v>
      </c>
      <c r="I529" s="477">
        <v>456</v>
      </c>
      <c r="J529" s="477">
        <v>163</v>
      </c>
      <c r="K529" s="477">
        <v>74328</v>
      </c>
      <c r="L529" s="477">
        <v>1</v>
      </c>
      <c r="M529" s="477">
        <v>456</v>
      </c>
      <c r="N529" s="477">
        <v>173</v>
      </c>
      <c r="O529" s="477">
        <v>79234</v>
      </c>
      <c r="P529" s="565">
        <v>1.0660047357657949</v>
      </c>
      <c r="Q529" s="478">
        <v>458</v>
      </c>
    </row>
    <row r="530" spans="1:17" ht="14.4" customHeight="1" x14ac:dyDescent="0.3">
      <c r="A530" s="472" t="s">
        <v>1251</v>
      </c>
      <c r="B530" s="473" t="s">
        <v>1044</v>
      </c>
      <c r="C530" s="473" t="s">
        <v>1045</v>
      </c>
      <c r="D530" s="473" t="s">
        <v>1125</v>
      </c>
      <c r="E530" s="473" t="s">
        <v>1126</v>
      </c>
      <c r="F530" s="477">
        <v>460</v>
      </c>
      <c r="G530" s="477">
        <v>26680</v>
      </c>
      <c r="H530" s="477">
        <v>0.80279232111692844</v>
      </c>
      <c r="I530" s="477">
        <v>58</v>
      </c>
      <c r="J530" s="477">
        <v>573</v>
      </c>
      <c r="K530" s="477">
        <v>33234</v>
      </c>
      <c r="L530" s="477">
        <v>1</v>
      </c>
      <c r="M530" s="477">
        <v>58</v>
      </c>
      <c r="N530" s="477">
        <v>577</v>
      </c>
      <c r="O530" s="477">
        <v>33466</v>
      </c>
      <c r="P530" s="565">
        <v>1.0069808027923211</v>
      </c>
      <c r="Q530" s="478">
        <v>58</v>
      </c>
    </row>
    <row r="531" spans="1:17" ht="14.4" customHeight="1" x14ac:dyDescent="0.3">
      <c r="A531" s="472" t="s">
        <v>1251</v>
      </c>
      <c r="B531" s="473" t="s">
        <v>1044</v>
      </c>
      <c r="C531" s="473" t="s">
        <v>1045</v>
      </c>
      <c r="D531" s="473" t="s">
        <v>1129</v>
      </c>
      <c r="E531" s="473" t="s">
        <v>1130</v>
      </c>
      <c r="F531" s="477"/>
      <c r="G531" s="477"/>
      <c r="H531" s="477"/>
      <c r="I531" s="477"/>
      <c r="J531" s="477">
        <v>4</v>
      </c>
      <c r="K531" s="477">
        <v>39048</v>
      </c>
      <c r="L531" s="477">
        <v>1</v>
      </c>
      <c r="M531" s="477">
        <v>9762</v>
      </c>
      <c r="N531" s="477"/>
      <c r="O531" s="477"/>
      <c r="P531" s="565"/>
      <c r="Q531" s="478"/>
    </row>
    <row r="532" spans="1:17" ht="14.4" customHeight="1" x14ac:dyDescent="0.3">
      <c r="A532" s="472" t="s">
        <v>1251</v>
      </c>
      <c r="B532" s="473" t="s">
        <v>1044</v>
      </c>
      <c r="C532" s="473" t="s">
        <v>1045</v>
      </c>
      <c r="D532" s="473" t="s">
        <v>1134</v>
      </c>
      <c r="E532" s="473" t="s">
        <v>1135</v>
      </c>
      <c r="F532" s="477">
        <v>988</v>
      </c>
      <c r="G532" s="477">
        <v>172900</v>
      </c>
      <c r="H532" s="477">
        <v>0.9574915824915825</v>
      </c>
      <c r="I532" s="477">
        <v>175</v>
      </c>
      <c r="J532" s="477">
        <v>1026</v>
      </c>
      <c r="K532" s="477">
        <v>180576</v>
      </c>
      <c r="L532" s="477">
        <v>1</v>
      </c>
      <c r="M532" s="477">
        <v>176</v>
      </c>
      <c r="N532" s="477">
        <v>973</v>
      </c>
      <c r="O532" s="477">
        <v>171248</v>
      </c>
      <c r="P532" s="565">
        <v>0.94834307992202727</v>
      </c>
      <c r="Q532" s="478">
        <v>176</v>
      </c>
    </row>
    <row r="533" spans="1:17" ht="14.4" customHeight="1" x14ac:dyDescent="0.3">
      <c r="A533" s="472" t="s">
        <v>1251</v>
      </c>
      <c r="B533" s="473" t="s">
        <v>1044</v>
      </c>
      <c r="C533" s="473" t="s">
        <v>1045</v>
      </c>
      <c r="D533" s="473" t="s">
        <v>1136</v>
      </c>
      <c r="E533" s="473" t="s">
        <v>1137</v>
      </c>
      <c r="F533" s="477">
        <v>24</v>
      </c>
      <c r="G533" s="477">
        <v>2040</v>
      </c>
      <c r="H533" s="477">
        <v>0.82758620689655171</v>
      </c>
      <c r="I533" s="477">
        <v>85</v>
      </c>
      <c r="J533" s="477">
        <v>29</v>
      </c>
      <c r="K533" s="477">
        <v>2465</v>
      </c>
      <c r="L533" s="477">
        <v>1</v>
      </c>
      <c r="M533" s="477">
        <v>85</v>
      </c>
      <c r="N533" s="477">
        <v>43</v>
      </c>
      <c r="O533" s="477">
        <v>3698</v>
      </c>
      <c r="P533" s="565">
        <v>1.5002028397565923</v>
      </c>
      <c r="Q533" s="478">
        <v>86</v>
      </c>
    </row>
    <row r="534" spans="1:17" ht="14.4" customHeight="1" x14ac:dyDescent="0.3">
      <c r="A534" s="472" t="s">
        <v>1251</v>
      </c>
      <c r="B534" s="473" t="s">
        <v>1044</v>
      </c>
      <c r="C534" s="473" t="s">
        <v>1045</v>
      </c>
      <c r="D534" s="473" t="s">
        <v>1138</v>
      </c>
      <c r="E534" s="473" t="s">
        <v>1139</v>
      </c>
      <c r="F534" s="477">
        <v>1</v>
      </c>
      <c r="G534" s="477">
        <v>178</v>
      </c>
      <c r="H534" s="477"/>
      <c r="I534" s="477">
        <v>178</v>
      </c>
      <c r="J534" s="477"/>
      <c r="K534" s="477"/>
      <c r="L534" s="477"/>
      <c r="M534" s="477"/>
      <c r="N534" s="477"/>
      <c r="O534" s="477"/>
      <c r="P534" s="565"/>
      <c r="Q534" s="478"/>
    </row>
    <row r="535" spans="1:17" ht="14.4" customHeight="1" x14ac:dyDescent="0.3">
      <c r="A535" s="472" t="s">
        <v>1251</v>
      </c>
      <c r="B535" s="473" t="s">
        <v>1044</v>
      </c>
      <c r="C535" s="473" t="s">
        <v>1045</v>
      </c>
      <c r="D535" s="473" t="s">
        <v>1138</v>
      </c>
      <c r="E535" s="473" t="s">
        <v>1140</v>
      </c>
      <c r="F535" s="477"/>
      <c r="G535" s="477"/>
      <c r="H535" s="477"/>
      <c r="I535" s="477"/>
      <c r="J535" s="477">
        <v>1</v>
      </c>
      <c r="K535" s="477">
        <v>178</v>
      </c>
      <c r="L535" s="477">
        <v>1</v>
      </c>
      <c r="M535" s="477">
        <v>178</v>
      </c>
      <c r="N535" s="477"/>
      <c r="O535" s="477"/>
      <c r="P535" s="565"/>
      <c r="Q535" s="478"/>
    </row>
    <row r="536" spans="1:17" ht="14.4" customHeight="1" x14ac:dyDescent="0.3">
      <c r="A536" s="472" t="s">
        <v>1251</v>
      </c>
      <c r="B536" s="473" t="s">
        <v>1044</v>
      </c>
      <c r="C536" s="473" t="s">
        <v>1045</v>
      </c>
      <c r="D536" s="473" t="s">
        <v>1141</v>
      </c>
      <c r="E536" s="473" t="s">
        <v>1142</v>
      </c>
      <c r="F536" s="477">
        <v>45</v>
      </c>
      <c r="G536" s="477">
        <v>7605</v>
      </c>
      <c r="H536" s="477">
        <v>1.8639705882352942</v>
      </c>
      <c r="I536" s="477">
        <v>169</v>
      </c>
      <c r="J536" s="477">
        <v>24</v>
      </c>
      <c r="K536" s="477">
        <v>4080</v>
      </c>
      <c r="L536" s="477">
        <v>1</v>
      </c>
      <c r="M536" s="477">
        <v>170</v>
      </c>
      <c r="N536" s="477">
        <v>36</v>
      </c>
      <c r="O536" s="477">
        <v>6120</v>
      </c>
      <c r="P536" s="565">
        <v>1.5</v>
      </c>
      <c r="Q536" s="478">
        <v>170</v>
      </c>
    </row>
    <row r="537" spans="1:17" ht="14.4" customHeight="1" x14ac:dyDescent="0.3">
      <c r="A537" s="472" t="s">
        <v>1251</v>
      </c>
      <c r="B537" s="473" t="s">
        <v>1044</v>
      </c>
      <c r="C537" s="473" t="s">
        <v>1045</v>
      </c>
      <c r="D537" s="473" t="s">
        <v>1145</v>
      </c>
      <c r="E537" s="473"/>
      <c r="F537" s="477">
        <v>3</v>
      </c>
      <c r="G537" s="477">
        <v>3033</v>
      </c>
      <c r="H537" s="477">
        <v>0.42814793901750425</v>
      </c>
      <c r="I537" s="477">
        <v>1011</v>
      </c>
      <c r="J537" s="477">
        <v>7</v>
      </c>
      <c r="K537" s="477">
        <v>7084</v>
      </c>
      <c r="L537" s="477">
        <v>1</v>
      </c>
      <c r="M537" s="477">
        <v>1012</v>
      </c>
      <c r="N537" s="477"/>
      <c r="O537" s="477"/>
      <c r="P537" s="565"/>
      <c r="Q537" s="478"/>
    </row>
    <row r="538" spans="1:17" ht="14.4" customHeight="1" x14ac:dyDescent="0.3">
      <c r="A538" s="472" t="s">
        <v>1251</v>
      </c>
      <c r="B538" s="473" t="s">
        <v>1044</v>
      </c>
      <c r="C538" s="473" t="s">
        <v>1045</v>
      </c>
      <c r="D538" s="473" t="s">
        <v>1145</v>
      </c>
      <c r="E538" s="473" t="s">
        <v>1146</v>
      </c>
      <c r="F538" s="477">
        <v>1</v>
      </c>
      <c r="G538" s="477">
        <v>1011</v>
      </c>
      <c r="H538" s="477">
        <v>0.33300395256916998</v>
      </c>
      <c r="I538" s="477">
        <v>1011</v>
      </c>
      <c r="J538" s="477">
        <v>3</v>
      </c>
      <c r="K538" s="477">
        <v>3036</v>
      </c>
      <c r="L538" s="477">
        <v>1</v>
      </c>
      <c r="M538" s="477">
        <v>1012</v>
      </c>
      <c r="N538" s="477"/>
      <c r="O538" s="477"/>
      <c r="P538" s="565"/>
      <c r="Q538" s="478"/>
    </row>
    <row r="539" spans="1:17" ht="14.4" customHeight="1" x14ac:dyDescent="0.3">
      <c r="A539" s="472" t="s">
        <v>1251</v>
      </c>
      <c r="B539" s="473" t="s">
        <v>1044</v>
      </c>
      <c r="C539" s="473" t="s">
        <v>1045</v>
      </c>
      <c r="D539" s="473" t="s">
        <v>1147</v>
      </c>
      <c r="E539" s="473" t="s">
        <v>1148</v>
      </c>
      <c r="F539" s="477">
        <v>4</v>
      </c>
      <c r="G539" s="477">
        <v>704</v>
      </c>
      <c r="H539" s="477">
        <v>1.3333333333333333</v>
      </c>
      <c r="I539" s="477">
        <v>176</v>
      </c>
      <c r="J539" s="477">
        <v>3</v>
      </c>
      <c r="K539" s="477">
        <v>528</v>
      </c>
      <c r="L539" s="477">
        <v>1</v>
      </c>
      <c r="M539" s="477">
        <v>176</v>
      </c>
      <c r="N539" s="477">
        <v>1</v>
      </c>
      <c r="O539" s="477">
        <v>177</v>
      </c>
      <c r="P539" s="565">
        <v>0.33522727272727271</v>
      </c>
      <c r="Q539" s="478">
        <v>177</v>
      </c>
    </row>
    <row r="540" spans="1:17" ht="14.4" customHeight="1" x14ac:dyDescent="0.3">
      <c r="A540" s="472" t="s">
        <v>1251</v>
      </c>
      <c r="B540" s="473" t="s">
        <v>1044</v>
      </c>
      <c r="C540" s="473" t="s">
        <v>1045</v>
      </c>
      <c r="D540" s="473" t="s">
        <v>1149</v>
      </c>
      <c r="E540" s="473"/>
      <c r="F540" s="477">
        <v>2</v>
      </c>
      <c r="G540" s="477">
        <v>4588</v>
      </c>
      <c r="H540" s="477">
        <v>0.18158071793248109</v>
      </c>
      <c r="I540" s="477">
        <v>2294</v>
      </c>
      <c r="J540" s="477">
        <v>11</v>
      </c>
      <c r="K540" s="477">
        <v>25267</v>
      </c>
      <c r="L540" s="477">
        <v>1</v>
      </c>
      <c r="M540" s="477">
        <v>2297</v>
      </c>
      <c r="N540" s="477"/>
      <c r="O540" s="477"/>
      <c r="P540" s="565"/>
      <c r="Q540" s="478"/>
    </row>
    <row r="541" spans="1:17" ht="14.4" customHeight="1" x14ac:dyDescent="0.3">
      <c r="A541" s="472" t="s">
        <v>1251</v>
      </c>
      <c r="B541" s="473" t="s">
        <v>1044</v>
      </c>
      <c r="C541" s="473" t="s">
        <v>1045</v>
      </c>
      <c r="D541" s="473" t="s">
        <v>1149</v>
      </c>
      <c r="E541" s="473" t="s">
        <v>1150</v>
      </c>
      <c r="F541" s="477">
        <v>2</v>
      </c>
      <c r="G541" s="477">
        <v>4588</v>
      </c>
      <c r="H541" s="477">
        <v>0.49934697431432301</v>
      </c>
      <c r="I541" s="477">
        <v>2294</v>
      </c>
      <c r="J541" s="477">
        <v>4</v>
      </c>
      <c r="K541" s="477">
        <v>9188</v>
      </c>
      <c r="L541" s="477">
        <v>1</v>
      </c>
      <c r="M541" s="477">
        <v>2297</v>
      </c>
      <c r="N541" s="477"/>
      <c r="O541" s="477"/>
      <c r="P541" s="565"/>
      <c r="Q541" s="478"/>
    </row>
    <row r="542" spans="1:17" ht="14.4" customHeight="1" x14ac:dyDescent="0.3">
      <c r="A542" s="472" t="s">
        <v>1251</v>
      </c>
      <c r="B542" s="473" t="s">
        <v>1044</v>
      </c>
      <c r="C542" s="473" t="s">
        <v>1045</v>
      </c>
      <c r="D542" s="473" t="s">
        <v>1154</v>
      </c>
      <c r="E542" s="473" t="s">
        <v>1155</v>
      </c>
      <c r="F542" s="477">
        <v>9</v>
      </c>
      <c r="G542" s="477">
        <v>2367</v>
      </c>
      <c r="H542" s="477">
        <v>0.64042207792207795</v>
      </c>
      <c r="I542" s="477">
        <v>263</v>
      </c>
      <c r="J542" s="477">
        <v>14</v>
      </c>
      <c r="K542" s="477">
        <v>3696</v>
      </c>
      <c r="L542" s="477">
        <v>1</v>
      </c>
      <c r="M542" s="477">
        <v>264</v>
      </c>
      <c r="N542" s="477">
        <v>20</v>
      </c>
      <c r="O542" s="477">
        <v>5280</v>
      </c>
      <c r="P542" s="565">
        <v>1.4285714285714286</v>
      </c>
      <c r="Q542" s="478">
        <v>264</v>
      </c>
    </row>
    <row r="543" spans="1:17" ht="14.4" customHeight="1" x14ac:dyDescent="0.3">
      <c r="A543" s="472" t="s">
        <v>1251</v>
      </c>
      <c r="B543" s="473" t="s">
        <v>1044</v>
      </c>
      <c r="C543" s="473" t="s">
        <v>1045</v>
      </c>
      <c r="D543" s="473" t="s">
        <v>1156</v>
      </c>
      <c r="E543" s="473" t="s">
        <v>1157</v>
      </c>
      <c r="F543" s="477">
        <v>5</v>
      </c>
      <c r="G543" s="477">
        <v>10650</v>
      </c>
      <c r="H543" s="477">
        <v>0.41647114030971377</v>
      </c>
      <c r="I543" s="477">
        <v>2130</v>
      </c>
      <c r="J543" s="477">
        <v>12</v>
      </c>
      <c r="K543" s="477">
        <v>25572</v>
      </c>
      <c r="L543" s="477">
        <v>1</v>
      </c>
      <c r="M543" s="477">
        <v>2131</v>
      </c>
      <c r="N543" s="477">
        <v>14</v>
      </c>
      <c r="O543" s="477">
        <v>29876</v>
      </c>
      <c r="P543" s="565">
        <v>1.1683090880650713</v>
      </c>
      <c r="Q543" s="478">
        <v>2134</v>
      </c>
    </row>
    <row r="544" spans="1:17" ht="14.4" customHeight="1" x14ac:dyDescent="0.3">
      <c r="A544" s="472" t="s">
        <v>1251</v>
      </c>
      <c r="B544" s="473" t="s">
        <v>1044</v>
      </c>
      <c r="C544" s="473" t="s">
        <v>1045</v>
      </c>
      <c r="D544" s="473" t="s">
        <v>1156</v>
      </c>
      <c r="E544" s="473" t="s">
        <v>1158</v>
      </c>
      <c r="F544" s="477">
        <v>15</v>
      </c>
      <c r="G544" s="477">
        <v>31950</v>
      </c>
      <c r="H544" s="477">
        <v>1.2494134209291412</v>
      </c>
      <c r="I544" s="477">
        <v>2130</v>
      </c>
      <c r="J544" s="477">
        <v>12</v>
      </c>
      <c r="K544" s="477">
        <v>25572</v>
      </c>
      <c r="L544" s="477">
        <v>1</v>
      </c>
      <c r="M544" s="477">
        <v>2131</v>
      </c>
      <c r="N544" s="477">
        <v>13</v>
      </c>
      <c r="O544" s="477">
        <v>27742</v>
      </c>
      <c r="P544" s="565">
        <v>1.0848584389175662</v>
      </c>
      <c r="Q544" s="478">
        <v>2134</v>
      </c>
    </row>
    <row r="545" spans="1:17" ht="14.4" customHeight="1" x14ac:dyDescent="0.3">
      <c r="A545" s="472" t="s">
        <v>1251</v>
      </c>
      <c r="B545" s="473" t="s">
        <v>1044</v>
      </c>
      <c r="C545" s="473" t="s">
        <v>1045</v>
      </c>
      <c r="D545" s="473" t="s">
        <v>1159</v>
      </c>
      <c r="E545" s="473" t="s">
        <v>1160</v>
      </c>
      <c r="F545" s="477">
        <v>16</v>
      </c>
      <c r="G545" s="477">
        <v>3872</v>
      </c>
      <c r="H545" s="477">
        <v>0.94117647058823528</v>
      </c>
      <c r="I545" s="477">
        <v>242</v>
      </c>
      <c r="J545" s="477">
        <v>17</v>
      </c>
      <c r="K545" s="477">
        <v>4114</v>
      </c>
      <c r="L545" s="477">
        <v>1</v>
      </c>
      <c r="M545" s="477">
        <v>242</v>
      </c>
      <c r="N545" s="477">
        <v>10</v>
      </c>
      <c r="O545" s="477">
        <v>2430</v>
      </c>
      <c r="P545" s="565">
        <v>0.59066601847350508</v>
      </c>
      <c r="Q545" s="478">
        <v>243</v>
      </c>
    </row>
    <row r="546" spans="1:17" ht="14.4" customHeight="1" x14ac:dyDescent="0.3">
      <c r="A546" s="472" t="s">
        <v>1251</v>
      </c>
      <c r="B546" s="473" t="s">
        <v>1044</v>
      </c>
      <c r="C546" s="473" t="s">
        <v>1045</v>
      </c>
      <c r="D546" s="473" t="s">
        <v>1161</v>
      </c>
      <c r="E546" s="473" t="s">
        <v>1162</v>
      </c>
      <c r="F546" s="477">
        <v>4</v>
      </c>
      <c r="G546" s="477">
        <v>1692</v>
      </c>
      <c r="H546" s="477">
        <v>3.9905660377358489</v>
      </c>
      <c r="I546" s="477">
        <v>423</v>
      </c>
      <c r="J546" s="477">
        <v>1</v>
      </c>
      <c r="K546" s="477">
        <v>424</v>
      </c>
      <c r="L546" s="477">
        <v>1</v>
      </c>
      <c r="M546" s="477">
        <v>424</v>
      </c>
      <c r="N546" s="477">
        <v>1</v>
      </c>
      <c r="O546" s="477">
        <v>426</v>
      </c>
      <c r="P546" s="565">
        <v>1.0047169811320755</v>
      </c>
      <c r="Q546" s="478">
        <v>426</v>
      </c>
    </row>
    <row r="547" spans="1:17" ht="14.4" customHeight="1" x14ac:dyDescent="0.3">
      <c r="A547" s="472" t="s">
        <v>1251</v>
      </c>
      <c r="B547" s="473" t="s">
        <v>1044</v>
      </c>
      <c r="C547" s="473" t="s">
        <v>1045</v>
      </c>
      <c r="D547" s="473" t="s">
        <v>1166</v>
      </c>
      <c r="E547" s="473" t="s">
        <v>1167</v>
      </c>
      <c r="F547" s="477">
        <v>4</v>
      </c>
      <c r="G547" s="477">
        <v>20864</v>
      </c>
      <c r="H547" s="477">
        <v>0.49961685823754787</v>
      </c>
      <c r="I547" s="477">
        <v>5216</v>
      </c>
      <c r="J547" s="477">
        <v>8</v>
      </c>
      <c r="K547" s="477">
        <v>41760</v>
      </c>
      <c r="L547" s="477">
        <v>1</v>
      </c>
      <c r="M547" s="477">
        <v>5220</v>
      </c>
      <c r="N547" s="477">
        <v>8</v>
      </c>
      <c r="O547" s="477">
        <v>41832</v>
      </c>
      <c r="P547" s="565">
        <v>1.0017241379310344</v>
      </c>
      <c r="Q547" s="478">
        <v>5229</v>
      </c>
    </row>
    <row r="548" spans="1:17" ht="14.4" customHeight="1" x14ac:dyDescent="0.3">
      <c r="A548" s="472" t="s">
        <v>1251</v>
      </c>
      <c r="B548" s="473" t="s">
        <v>1044</v>
      </c>
      <c r="C548" s="473" t="s">
        <v>1045</v>
      </c>
      <c r="D548" s="473" t="s">
        <v>1171</v>
      </c>
      <c r="E548" s="473" t="s">
        <v>1172</v>
      </c>
      <c r="F548" s="477"/>
      <c r="G548" s="477"/>
      <c r="H548" s="477"/>
      <c r="I548" s="477"/>
      <c r="J548" s="477">
        <v>1</v>
      </c>
      <c r="K548" s="477">
        <v>289</v>
      </c>
      <c r="L548" s="477">
        <v>1</v>
      </c>
      <c r="M548" s="477">
        <v>289</v>
      </c>
      <c r="N548" s="477">
        <v>3</v>
      </c>
      <c r="O548" s="477">
        <v>867</v>
      </c>
      <c r="P548" s="565">
        <v>3</v>
      </c>
      <c r="Q548" s="478">
        <v>289</v>
      </c>
    </row>
    <row r="549" spans="1:17" ht="14.4" customHeight="1" x14ac:dyDescent="0.3">
      <c r="A549" s="472" t="s">
        <v>1251</v>
      </c>
      <c r="B549" s="473" t="s">
        <v>1044</v>
      </c>
      <c r="C549" s="473" t="s">
        <v>1045</v>
      </c>
      <c r="D549" s="473" t="s">
        <v>1173</v>
      </c>
      <c r="E549" s="473" t="s">
        <v>1174</v>
      </c>
      <c r="F549" s="477"/>
      <c r="G549" s="477"/>
      <c r="H549" s="477"/>
      <c r="I549" s="477"/>
      <c r="J549" s="477">
        <v>1</v>
      </c>
      <c r="K549" s="477">
        <v>1098</v>
      </c>
      <c r="L549" s="477">
        <v>1</v>
      </c>
      <c r="M549" s="477">
        <v>1098</v>
      </c>
      <c r="N549" s="477"/>
      <c r="O549" s="477"/>
      <c r="P549" s="565"/>
      <c r="Q549" s="478"/>
    </row>
    <row r="550" spans="1:17" ht="14.4" customHeight="1" x14ac:dyDescent="0.3">
      <c r="A550" s="472" t="s">
        <v>1251</v>
      </c>
      <c r="B550" s="473" t="s">
        <v>1044</v>
      </c>
      <c r="C550" s="473" t="s">
        <v>1045</v>
      </c>
      <c r="D550" s="473" t="s">
        <v>1173</v>
      </c>
      <c r="E550" s="473" t="s">
        <v>1175</v>
      </c>
      <c r="F550" s="477">
        <v>1</v>
      </c>
      <c r="G550" s="477">
        <v>1096</v>
      </c>
      <c r="H550" s="477"/>
      <c r="I550" s="477">
        <v>1096</v>
      </c>
      <c r="J550" s="477"/>
      <c r="K550" s="477"/>
      <c r="L550" s="477"/>
      <c r="M550" s="477"/>
      <c r="N550" s="477">
        <v>1</v>
      </c>
      <c r="O550" s="477">
        <v>1102</v>
      </c>
      <c r="P550" s="565"/>
      <c r="Q550" s="478">
        <v>1102</v>
      </c>
    </row>
    <row r="551" spans="1:17" ht="14.4" customHeight="1" x14ac:dyDescent="0.3">
      <c r="A551" s="472" t="s">
        <v>1251</v>
      </c>
      <c r="B551" s="473" t="s">
        <v>1044</v>
      </c>
      <c r="C551" s="473" t="s">
        <v>1045</v>
      </c>
      <c r="D551" s="473" t="s">
        <v>1176</v>
      </c>
      <c r="E551" s="473" t="s">
        <v>1177</v>
      </c>
      <c r="F551" s="477"/>
      <c r="G551" s="477"/>
      <c r="H551" s="477"/>
      <c r="I551" s="477"/>
      <c r="J551" s="477"/>
      <c r="K551" s="477"/>
      <c r="L551" s="477"/>
      <c r="M551" s="477"/>
      <c r="N551" s="477">
        <v>1</v>
      </c>
      <c r="O551" s="477">
        <v>108</v>
      </c>
      <c r="P551" s="565"/>
      <c r="Q551" s="478">
        <v>108</v>
      </c>
    </row>
    <row r="552" spans="1:17" ht="14.4" customHeight="1" x14ac:dyDescent="0.3">
      <c r="A552" s="472" t="s">
        <v>1251</v>
      </c>
      <c r="B552" s="473" t="s">
        <v>1044</v>
      </c>
      <c r="C552" s="473" t="s">
        <v>1045</v>
      </c>
      <c r="D552" s="473" t="s">
        <v>1231</v>
      </c>
      <c r="E552" s="473" t="s">
        <v>1232</v>
      </c>
      <c r="F552" s="477">
        <v>1</v>
      </c>
      <c r="G552" s="477">
        <v>234</v>
      </c>
      <c r="H552" s="477"/>
      <c r="I552" s="477">
        <v>234</v>
      </c>
      <c r="J552" s="477"/>
      <c r="K552" s="477"/>
      <c r="L552" s="477"/>
      <c r="M552" s="477"/>
      <c r="N552" s="477"/>
      <c r="O552" s="477"/>
      <c r="P552" s="565"/>
      <c r="Q552" s="478"/>
    </row>
    <row r="553" spans="1:17" ht="14.4" customHeight="1" x14ac:dyDescent="0.3">
      <c r="A553" s="472" t="s">
        <v>1251</v>
      </c>
      <c r="B553" s="473" t="s">
        <v>1044</v>
      </c>
      <c r="C553" s="473" t="s">
        <v>1045</v>
      </c>
      <c r="D553" s="473" t="s">
        <v>1187</v>
      </c>
      <c r="E553" s="473" t="s">
        <v>1188</v>
      </c>
      <c r="F553" s="477"/>
      <c r="G553" s="477"/>
      <c r="H553" s="477"/>
      <c r="I553" s="477"/>
      <c r="J553" s="477"/>
      <c r="K553" s="477"/>
      <c r="L553" s="477"/>
      <c r="M553" s="477"/>
      <c r="N553" s="477">
        <v>4</v>
      </c>
      <c r="O553" s="477">
        <v>19116</v>
      </c>
      <c r="P553" s="565"/>
      <c r="Q553" s="478">
        <v>4779</v>
      </c>
    </row>
    <row r="554" spans="1:17" ht="14.4" customHeight="1" x14ac:dyDescent="0.3">
      <c r="A554" s="472" t="s">
        <v>1251</v>
      </c>
      <c r="B554" s="473" t="s">
        <v>1044</v>
      </c>
      <c r="C554" s="473" t="s">
        <v>1045</v>
      </c>
      <c r="D554" s="473" t="s">
        <v>1189</v>
      </c>
      <c r="E554" s="473" t="s">
        <v>1190</v>
      </c>
      <c r="F554" s="477"/>
      <c r="G554" s="477"/>
      <c r="H554" s="477"/>
      <c r="I554" s="477"/>
      <c r="J554" s="477"/>
      <c r="K554" s="477"/>
      <c r="L554" s="477"/>
      <c r="M554" s="477"/>
      <c r="N554" s="477">
        <v>1</v>
      </c>
      <c r="O554" s="477">
        <v>609</v>
      </c>
      <c r="P554" s="565"/>
      <c r="Q554" s="478">
        <v>609</v>
      </c>
    </row>
    <row r="555" spans="1:17" ht="14.4" customHeight="1" x14ac:dyDescent="0.3">
      <c r="A555" s="472" t="s">
        <v>1251</v>
      </c>
      <c r="B555" s="473" t="s">
        <v>1044</v>
      </c>
      <c r="C555" s="473" t="s">
        <v>1045</v>
      </c>
      <c r="D555" s="473" t="s">
        <v>1252</v>
      </c>
      <c r="E555" s="473" t="s">
        <v>1253</v>
      </c>
      <c r="F555" s="477"/>
      <c r="G555" s="477"/>
      <c r="H555" s="477"/>
      <c r="I555" s="477"/>
      <c r="J555" s="477"/>
      <c r="K555" s="477"/>
      <c r="L555" s="477"/>
      <c r="M555" s="477"/>
      <c r="N555" s="477">
        <v>1</v>
      </c>
      <c r="O555" s="477">
        <v>485</v>
      </c>
      <c r="P555" s="565"/>
      <c r="Q555" s="478">
        <v>485</v>
      </c>
    </row>
    <row r="556" spans="1:17" ht="14.4" customHeight="1" x14ac:dyDescent="0.3">
      <c r="A556" s="472" t="s">
        <v>1251</v>
      </c>
      <c r="B556" s="473" t="s">
        <v>1044</v>
      </c>
      <c r="C556" s="473" t="s">
        <v>1045</v>
      </c>
      <c r="D556" s="473" t="s">
        <v>1254</v>
      </c>
      <c r="E556" s="473" t="s">
        <v>1255</v>
      </c>
      <c r="F556" s="477"/>
      <c r="G556" s="477"/>
      <c r="H556" s="477"/>
      <c r="I556" s="477"/>
      <c r="J556" s="477"/>
      <c r="K556" s="477"/>
      <c r="L556" s="477"/>
      <c r="M556" s="477"/>
      <c r="N556" s="477">
        <v>1</v>
      </c>
      <c r="O556" s="477">
        <v>1139</v>
      </c>
      <c r="P556" s="565"/>
      <c r="Q556" s="478">
        <v>1139</v>
      </c>
    </row>
    <row r="557" spans="1:17" ht="14.4" customHeight="1" x14ac:dyDescent="0.3">
      <c r="A557" s="472" t="s">
        <v>1256</v>
      </c>
      <c r="B557" s="473" t="s">
        <v>1044</v>
      </c>
      <c r="C557" s="473" t="s">
        <v>1045</v>
      </c>
      <c r="D557" s="473" t="s">
        <v>1050</v>
      </c>
      <c r="E557" s="473" t="s">
        <v>1051</v>
      </c>
      <c r="F557" s="477">
        <v>284</v>
      </c>
      <c r="G557" s="477">
        <v>16472</v>
      </c>
      <c r="H557" s="477">
        <v>2.7047619047619049</v>
      </c>
      <c r="I557" s="477">
        <v>58</v>
      </c>
      <c r="J557" s="477">
        <v>105</v>
      </c>
      <c r="K557" s="477">
        <v>6090</v>
      </c>
      <c r="L557" s="477">
        <v>1</v>
      </c>
      <c r="M557" s="477">
        <v>58</v>
      </c>
      <c r="N557" s="477">
        <v>100</v>
      </c>
      <c r="O557" s="477">
        <v>5800</v>
      </c>
      <c r="P557" s="565">
        <v>0.95238095238095233</v>
      </c>
      <c r="Q557" s="478">
        <v>58</v>
      </c>
    </row>
    <row r="558" spans="1:17" ht="14.4" customHeight="1" x14ac:dyDescent="0.3">
      <c r="A558" s="472" t="s">
        <v>1256</v>
      </c>
      <c r="B558" s="473" t="s">
        <v>1044</v>
      </c>
      <c r="C558" s="473" t="s">
        <v>1045</v>
      </c>
      <c r="D558" s="473" t="s">
        <v>1052</v>
      </c>
      <c r="E558" s="473" t="s">
        <v>1053</v>
      </c>
      <c r="F558" s="477">
        <v>58</v>
      </c>
      <c r="G558" s="477">
        <v>7598</v>
      </c>
      <c r="H558" s="477">
        <v>1.5675675675675675</v>
      </c>
      <c r="I558" s="477">
        <v>131</v>
      </c>
      <c r="J558" s="477">
        <v>37</v>
      </c>
      <c r="K558" s="477">
        <v>4847</v>
      </c>
      <c r="L558" s="477">
        <v>1</v>
      </c>
      <c r="M558" s="477">
        <v>131</v>
      </c>
      <c r="N558" s="477">
        <v>30</v>
      </c>
      <c r="O558" s="477">
        <v>3948</v>
      </c>
      <c r="P558" s="565">
        <v>0.81452444811223434</v>
      </c>
      <c r="Q558" s="478">
        <v>131.6</v>
      </c>
    </row>
    <row r="559" spans="1:17" ht="14.4" customHeight="1" x14ac:dyDescent="0.3">
      <c r="A559" s="472" t="s">
        <v>1256</v>
      </c>
      <c r="B559" s="473" t="s">
        <v>1044</v>
      </c>
      <c r="C559" s="473" t="s">
        <v>1045</v>
      </c>
      <c r="D559" s="473" t="s">
        <v>1054</v>
      </c>
      <c r="E559" s="473" t="s">
        <v>1055</v>
      </c>
      <c r="F559" s="477"/>
      <c r="G559" s="477"/>
      <c r="H559" s="477"/>
      <c r="I559" s="477"/>
      <c r="J559" s="477">
        <v>2</v>
      </c>
      <c r="K559" s="477">
        <v>378</v>
      </c>
      <c r="L559" s="477">
        <v>1</v>
      </c>
      <c r="M559" s="477">
        <v>189</v>
      </c>
      <c r="N559" s="477">
        <v>1</v>
      </c>
      <c r="O559" s="477">
        <v>189</v>
      </c>
      <c r="P559" s="565">
        <v>0.5</v>
      </c>
      <c r="Q559" s="478">
        <v>189</v>
      </c>
    </row>
    <row r="560" spans="1:17" ht="14.4" customHeight="1" x14ac:dyDescent="0.3">
      <c r="A560" s="472" t="s">
        <v>1256</v>
      </c>
      <c r="B560" s="473" t="s">
        <v>1044</v>
      </c>
      <c r="C560" s="473" t="s">
        <v>1045</v>
      </c>
      <c r="D560" s="473" t="s">
        <v>1056</v>
      </c>
      <c r="E560" s="473" t="s">
        <v>1057</v>
      </c>
      <c r="F560" s="477">
        <v>5</v>
      </c>
      <c r="G560" s="477">
        <v>2035</v>
      </c>
      <c r="H560" s="477">
        <v>0.62346813725490191</v>
      </c>
      <c r="I560" s="477">
        <v>407</v>
      </c>
      <c r="J560" s="477">
        <v>8</v>
      </c>
      <c r="K560" s="477">
        <v>3264</v>
      </c>
      <c r="L560" s="477">
        <v>1</v>
      </c>
      <c r="M560" s="477">
        <v>408</v>
      </c>
      <c r="N560" s="477">
        <v>5</v>
      </c>
      <c r="O560" s="477">
        <v>2040</v>
      </c>
      <c r="P560" s="565">
        <v>0.625</v>
      </c>
      <c r="Q560" s="478">
        <v>408</v>
      </c>
    </row>
    <row r="561" spans="1:17" ht="14.4" customHeight="1" x14ac:dyDescent="0.3">
      <c r="A561" s="472" t="s">
        <v>1256</v>
      </c>
      <c r="B561" s="473" t="s">
        <v>1044</v>
      </c>
      <c r="C561" s="473" t="s">
        <v>1045</v>
      </c>
      <c r="D561" s="473" t="s">
        <v>1058</v>
      </c>
      <c r="E561" s="473" t="s">
        <v>1059</v>
      </c>
      <c r="F561" s="477">
        <v>25</v>
      </c>
      <c r="G561" s="477">
        <v>4475</v>
      </c>
      <c r="H561" s="477">
        <v>2.0717592592592591</v>
      </c>
      <c r="I561" s="477">
        <v>179</v>
      </c>
      <c r="J561" s="477">
        <v>12</v>
      </c>
      <c r="K561" s="477">
        <v>2160</v>
      </c>
      <c r="L561" s="477">
        <v>1</v>
      </c>
      <c r="M561" s="477">
        <v>180</v>
      </c>
      <c r="N561" s="477">
        <v>17</v>
      </c>
      <c r="O561" s="477">
        <v>3060</v>
      </c>
      <c r="P561" s="565">
        <v>1.4166666666666667</v>
      </c>
      <c r="Q561" s="478">
        <v>180</v>
      </c>
    </row>
    <row r="562" spans="1:17" ht="14.4" customHeight="1" x14ac:dyDescent="0.3">
      <c r="A562" s="472" t="s">
        <v>1256</v>
      </c>
      <c r="B562" s="473" t="s">
        <v>1044</v>
      </c>
      <c r="C562" s="473" t="s">
        <v>1045</v>
      </c>
      <c r="D562" s="473" t="s">
        <v>1062</v>
      </c>
      <c r="E562" s="473" t="s">
        <v>1063</v>
      </c>
      <c r="F562" s="477">
        <v>45</v>
      </c>
      <c r="G562" s="477">
        <v>15075</v>
      </c>
      <c r="H562" s="477">
        <v>1.2462797619047619</v>
      </c>
      <c r="I562" s="477">
        <v>335</v>
      </c>
      <c r="J562" s="477">
        <v>36</v>
      </c>
      <c r="K562" s="477">
        <v>12096</v>
      </c>
      <c r="L562" s="477">
        <v>1</v>
      </c>
      <c r="M562" s="477">
        <v>336</v>
      </c>
      <c r="N562" s="477">
        <v>32</v>
      </c>
      <c r="O562" s="477">
        <v>10784</v>
      </c>
      <c r="P562" s="565">
        <v>0.89153439153439151</v>
      </c>
      <c r="Q562" s="478">
        <v>337</v>
      </c>
    </row>
    <row r="563" spans="1:17" ht="14.4" customHeight="1" x14ac:dyDescent="0.3">
      <c r="A563" s="472" t="s">
        <v>1256</v>
      </c>
      <c r="B563" s="473" t="s">
        <v>1044</v>
      </c>
      <c r="C563" s="473" t="s">
        <v>1045</v>
      </c>
      <c r="D563" s="473" t="s">
        <v>1064</v>
      </c>
      <c r="E563" s="473" t="s">
        <v>1065</v>
      </c>
      <c r="F563" s="477">
        <v>44</v>
      </c>
      <c r="G563" s="477">
        <v>20152</v>
      </c>
      <c r="H563" s="477">
        <v>1.5139358425362481</v>
      </c>
      <c r="I563" s="477">
        <v>458</v>
      </c>
      <c r="J563" s="477">
        <v>29</v>
      </c>
      <c r="K563" s="477">
        <v>13311</v>
      </c>
      <c r="L563" s="477">
        <v>1</v>
      </c>
      <c r="M563" s="477">
        <v>459</v>
      </c>
      <c r="N563" s="477">
        <v>45</v>
      </c>
      <c r="O563" s="477">
        <v>20655</v>
      </c>
      <c r="P563" s="565">
        <v>1.5517241379310345</v>
      </c>
      <c r="Q563" s="478">
        <v>459</v>
      </c>
    </row>
    <row r="564" spans="1:17" ht="14.4" customHeight="1" x14ac:dyDescent="0.3">
      <c r="A564" s="472" t="s">
        <v>1256</v>
      </c>
      <c r="B564" s="473" t="s">
        <v>1044</v>
      </c>
      <c r="C564" s="473" t="s">
        <v>1045</v>
      </c>
      <c r="D564" s="473" t="s">
        <v>1066</v>
      </c>
      <c r="E564" s="473" t="s">
        <v>1067</v>
      </c>
      <c r="F564" s="477">
        <v>159</v>
      </c>
      <c r="G564" s="477">
        <v>55491</v>
      </c>
      <c r="H564" s="477">
        <v>7.2272727272727275</v>
      </c>
      <c r="I564" s="477">
        <v>349</v>
      </c>
      <c r="J564" s="477">
        <v>22</v>
      </c>
      <c r="K564" s="477">
        <v>7678</v>
      </c>
      <c r="L564" s="477">
        <v>1</v>
      </c>
      <c r="M564" s="477">
        <v>349</v>
      </c>
      <c r="N564" s="477">
        <v>25</v>
      </c>
      <c r="O564" s="477">
        <v>8750</v>
      </c>
      <c r="P564" s="565">
        <v>1.1396196926282887</v>
      </c>
      <c r="Q564" s="478">
        <v>350</v>
      </c>
    </row>
    <row r="565" spans="1:17" ht="14.4" customHeight="1" x14ac:dyDescent="0.3">
      <c r="A565" s="472" t="s">
        <v>1256</v>
      </c>
      <c r="B565" s="473" t="s">
        <v>1044</v>
      </c>
      <c r="C565" s="473" t="s">
        <v>1045</v>
      </c>
      <c r="D565" s="473" t="s">
        <v>1066</v>
      </c>
      <c r="E565" s="473" t="s">
        <v>1068</v>
      </c>
      <c r="F565" s="477">
        <v>70</v>
      </c>
      <c r="G565" s="477">
        <v>24430</v>
      </c>
      <c r="H565" s="477">
        <v>0.2356902356902357</v>
      </c>
      <c r="I565" s="477">
        <v>349</v>
      </c>
      <c r="J565" s="477">
        <v>297</v>
      </c>
      <c r="K565" s="477">
        <v>103653</v>
      </c>
      <c r="L565" s="477">
        <v>1</v>
      </c>
      <c r="M565" s="477">
        <v>349</v>
      </c>
      <c r="N565" s="477">
        <v>482</v>
      </c>
      <c r="O565" s="477">
        <v>168700</v>
      </c>
      <c r="P565" s="565">
        <v>1.6275457536202522</v>
      </c>
      <c r="Q565" s="478">
        <v>350</v>
      </c>
    </row>
    <row r="566" spans="1:17" ht="14.4" customHeight="1" x14ac:dyDescent="0.3">
      <c r="A566" s="472" t="s">
        <v>1256</v>
      </c>
      <c r="B566" s="473" t="s">
        <v>1044</v>
      </c>
      <c r="C566" s="473" t="s">
        <v>1045</v>
      </c>
      <c r="D566" s="473" t="s">
        <v>1069</v>
      </c>
      <c r="E566" s="473" t="s">
        <v>1070</v>
      </c>
      <c r="F566" s="477">
        <v>8</v>
      </c>
      <c r="G566" s="477">
        <v>13224</v>
      </c>
      <c r="H566" s="477">
        <v>0.8</v>
      </c>
      <c r="I566" s="477">
        <v>1653</v>
      </c>
      <c r="J566" s="477">
        <v>10</v>
      </c>
      <c r="K566" s="477">
        <v>16530</v>
      </c>
      <c r="L566" s="477">
        <v>1</v>
      </c>
      <c r="M566" s="477">
        <v>1653</v>
      </c>
      <c r="N566" s="477">
        <v>5</v>
      </c>
      <c r="O566" s="477">
        <v>8275</v>
      </c>
      <c r="P566" s="565">
        <v>0.500604960677556</v>
      </c>
      <c r="Q566" s="478">
        <v>1655</v>
      </c>
    </row>
    <row r="567" spans="1:17" ht="14.4" customHeight="1" x14ac:dyDescent="0.3">
      <c r="A567" s="472" t="s">
        <v>1256</v>
      </c>
      <c r="B567" s="473" t="s">
        <v>1044</v>
      </c>
      <c r="C567" s="473" t="s">
        <v>1045</v>
      </c>
      <c r="D567" s="473" t="s">
        <v>1069</v>
      </c>
      <c r="E567" s="473" t="s">
        <v>1071</v>
      </c>
      <c r="F567" s="477">
        <v>4</v>
      </c>
      <c r="G567" s="477">
        <v>6612</v>
      </c>
      <c r="H567" s="477">
        <v>4</v>
      </c>
      <c r="I567" s="477">
        <v>1653</v>
      </c>
      <c r="J567" s="477">
        <v>1</v>
      </c>
      <c r="K567" s="477">
        <v>1653</v>
      </c>
      <c r="L567" s="477">
        <v>1</v>
      </c>
      <c r="M567" s="477">
        <v>1653</v>
      </c>
      <c r="N567" s="477">
        <v>1</v>
      </c>
      <c r="O567" s="477">
        <v>1655</v>
      </c>
      <c r="P567" s="565">
        <v>1.001209921355112</v>
      </c>
      <c r="Q567" s="478">
        <v>1655</v>
      </c>
    </row>
    <row r="568" spans="1:17" ht="14.4" customHeight="1" x14ac:dyDescent="0.3">
      <c r="A568" s="472" t="s">
        <v>1256</v>
      </c>
      <c r="B568" s="473" t="s">
        <v>1044</v>
      </c>
      <c r="C568" s="473" t="s">
        <v>1045</v>
      </c>
      <c r="D568" s="473" t="s">
        <v>1072</v>
      </c>
      <c r="E568" s="473" t="s">
        <v>1073</v>
      </c>
      <c r="F568" s="477">
        <v>1</v>
      </c>
      <c r="G568" s="477">
        <v>3486</v>
      </c>
      <c r="H568" s="477"/>
      <c r="I568" s="477">
        <v>3486</v>
      </c>
      <c r="J568" s="477"/>
      <c r="K568" s="477"/>
      <c r="L568" s="477"/>
      <c r="M568" s="477"/>
      <c r="N568" s="477"/>
      <c r="O568" s="477"/>
      <c r="P568" s="565"/>
      <c r="Q568" s="478"/>
    </row>
    <row r="569" spans="1:17" ht="14.4" customHeight="1" x14ac:dyDescent="0.3">
      <c r="A569" s="472" t="s">
        <v>1256</v>
      </c>
      <c r="B569" s="473" t="s">
        <v>1044</v>
      </c>
      <c r="C569" s="473" t="s">
        <v>1045</v>
      </c>
      <c r="D569" s="473" t="s">
        <v>1074</v>
      </c>
      <c r="E569" s="473" t="s">
        <v>1075</v>
      </c>
      <c r="F569" s="477">
        <v>2</v>
      </c>
      <c r="G569" s="477">
        <v>12452</v>
      </c>
      <c r="H569" s="477">
        <v>1.9983951211683517</v>
      </c>
      <c r="I569" s="477">
        <v>6226</v>
      </c>
      <c r="J569" s="477">
        <v>1</v>
      </c>
      <c r="K569" s="477">
        <v>6231</v>
      </c>
      <c r="L569" s="477">
        <v>1</v>
      </c>
      <c r="M569" s="477">
        <v>6231</v>
      </c>
      <c r="N569" s="477"/>
      <c r="O569" s="477"/>
      <c r="P569" s="565"/>
      <c r="Q569" s="478"/>
    </row>
    <row r="570" spans="1:17" ht="14.4" customHeight="1" x14ac:dyDescent="0.3">
      <c r="A570" s="472" t="s">
        <v>1256</v>
      </c>
      <c r="B570" s="473" t="s">
        <v>1044</v>
      </c>
      <c r="C570" s="473" t="s">
        <v>1045</v>
      </c>
      <c r="D570" s="473" t="s">
        <v>1076</v>
      </c>
      <c r="E570" s="473" t="s">
        <v>1077</v>
      </c>
      <c r="F570" s="477">
        <v>2</v>
      </c>
      <c r="G570" s="477">
        <v>234</v>
      </c>
      <c r="H570" s="477">
        <v>1</v>
      </c>
      <c r="I570" s="477">
        <v>117</v>
      </c>
      <c r="J570" s="477">
        <v>2</v>
      </c>
      <c r="K570" s="477">
        <v>234</v>
      </c>
      <c r="L570" s="477">
        <v>1</v>
      </c>
      <c r="M570" s="477">
        <v>117</v>
      </c>
      <c r="N570" s="477"/>
      <c r="O570" s="477"/>
      <c r="P570" s="565"/>
      <c r="Q570" s="478"/>
    </row>
    <row r="571" spans="1:17" ht="14.4" customHeight="1" x14ac:dyDescent="0.3">
      <c r="A571" s="472" t="s">
        <v>1256</v>
      </c>
      <c r="B571" s="473" t="s">
        <v>1044</v>
      </c>
      <c r="C571" s="473" t="s">
        <v>1045</v>
      </c>
      <c r="D571" s="473" t="s">
        <v>1076</v>
      </c>
      <c r="E571" s="473" t="s">
        <v>1078</v>
      </c>
      <c r="F571" s="477">
        <v>1</v>
      </c>
      <c r="G571" s="477">
        <v>117</v>
      </c>
      <c r="H571" s="477"/>
      <c r="I571" s="477">
        <v>117</v>
      </c>
      <c r="J571" s="477"/>
      <c r="K571" s="477"/>
      <c r="L571" s="477"/>
      <c r="M571" s="477"/>
      <c r="N571" s="477">
        <v>1</v>
      </c>
      <c r="O571" s="477">
        <v>117</v>
      </c>
      <c r="P571" s="565"/>
      <c r="Q571" s="478">
        <v>117</v>
      </c>
    </row>
    <row r="572" spans="1:17" ht="14.4" customHeight="1" x14ac:dyDescent="0.3">
      <c r="A572" s="472" t="s">
        <v>1256</v>
      </c>
      <c r="B572" s="473" t="s">
        <v>1044</v>
      </c>
      <c r="C572" s="473" t="s">
        <v>1045</v>
      </c>
      <c r="D572" s="473" t="s">
        <v>1083</v>
      </c>
      <c r="E572" s="473" t="s">
        <v>1084</v>
      </c>
      <c r="F572" s="477"/>
      <c r="G572" s="477"/>
      <c r="H572" s="477"/>
      <c r="I572" s="477"/>
      <c r="J572" s="477">
        <v>3</v>
      </c>
      <c r="K572" s="477">
        <v>1173</v>
      </c>
      <c r="L572" s="477">
        <v>1</v>
      </c>
      <c r="M572" s="477">
        <v>391</v>
      </c>
      <c r="N572" s="477"/>
      <c r="O572" s="477"/>
      <c r="P572" s="565"/>
      <c r="Q572" s="478"/>
    </row>
    <row r="573" spans="1:17" ht="14.4" customHeight="1" x14ac:dyDescent="0.3">
      <c r="A573" s="472" t="s">
        <v>1256</v>
      </c>
      <c r="B573" s="473" t="s">
        <v>1044</v>
      </c>
      <c r="C573" s="473" t="s">
        <v>1045</v>
      </c>
      <c r="D573" s="473" t="s">
        <v>1083</v>
      </c>
      <c r="E573" s="473" t="s">
        <v>1085</v>
      </c>
      <c r="F573" s="477">
        <v>1</v>
      </c>
      <c r="G573" s="477">
        <v>387</v>
      </c>
      <c r="H573" s="477"/>
      <c r="I573" s="477">
        <v>387</v>
      </c>
      <c r="J573" s="477"/>
      <c r="K573" s="477"/>
      <c r="L573" s="477"/>
      <c r="M573" s="477"/>
      <c r="N573" s="477"/>
      <c r="O573" s="477"/>
      <c r="P573" s="565"/>
      <c r="Q573" s="478"/>
    </row>
    <row r="574" spans="1:17" ht="14.4" customHeight="1" x14ac:dyDescent="0.3">
      <c r="A574" s="472" t="s">
        <v>1256</v>
      </c>
      <c r="B574" s="473" t="s">
        <v>1044</v>
      </c>
      <c r="C574" s="473" t="s">
        <v>1045</v>
      </c>
      <c r="D574" s="473" t="s">
        <v>1086</v>
      </c>
      <c r="E574" s="473" t="s">
        <v>1087</v>
      </c>
      <c r="F574" s="477">
        <v>1</v>
      </c>
      <c r="G574" s="477">
        <v>38</v>
      </c>
      <c r="H574" s="477"/>
      <c r="I574" s="477">
        <v>38</v>
      </c>
      <c r="J574" s="477"/>
      <c r="K574" s="477"/>
      <c r="L574" s="477"/>
      <c r="M574" s="477"/>
      <c r="N574" s="477">
        <v>1</v>
      </c>
      <c r="O574" s="477">
        <v>38</v>
      </c>
      <c r="P574" s="565"/>
      <c r="Q574" s="478">
        <v>38</v>
      </c>
    </row>
    <row r="575" spans="1:17" ht="14.4" customHeight="1" x14ac:dyDescent="0.3">
      <c r="A575" s="472" t="s">
        <v>1256</v>
      </c>
      <c r="B575" s="473" t="s">
        <v>1044</v>
      </c>
      <c r="C575" s="473" t="s">
        <v>1045</v>
      </c>
      <c r="D575" s="473" t="s">
        <v>1086</v>
      </c>
      <c r="E575" s="473" t="s">
        <v>1088</v>
      </c>
      <c r="F575" s="477">
        <v>2</v>
      </c>
      <c r="G575" s="477">
        <v>76</v>
      </c>
      <c r="H575" s="477">
        <v>1</v>
      </c>
      <c r="I575" s="477">
        <v>38</v>
      </c>
      <c r="J575" s="477">
        <v>2</v>
      </c>
      <c r="K575" s="477">
        <v>76</v>
      </c>
      <c r="L575" s="477">
        <v>1</v>
      </c>
      <c r="M575" s="477">
        <v>38</v>
      </c>
      <c r="N575" s="477"/>
      <c r="O575" s="477"/>
      <c r="P575" s="565"/>
      <c r="Q575" s="478"/>
    </row>
    <row r="576" spans="1:17" ht="14.4" customHeight="1" x14ac:dyDescent="0.3">
      <c r="A576" s="472" t="s">
        <v>1256</v>
      </c>
      <c r="B576" s="473" t="s">
        <v>1044</v>
      </c>
      <c r="C576" s="473" t="s">
        <v>1045</v>
      </c>
      <c r="D576" s="473" t="s">
        <v>1091</v>
      </c>
      <c r="E576" s="473" t="s">
        <v>1092</v>
      </c>
      <c r="F576" s="477"/>
      <c r="G576" s="477"/>
      <c r="H576" s="477"/>
      <c r="I576" s="477"/>
      <c r="J576" s="477">
        <v>3</v>
      </c>
      <c r="K576" s="477">
        <v>2115</v>
      </c>
      <c r="L576" s="477">
        <v>1</v>
      </c>
      <c r="M576" s="477">
        <v>705</v>
      </c>
      <c r="N576" s="477"/>
      <c r="O576" s="477"/>
      <c r="P576" s="565"/>
      <c r="Q576" s="478"/>
    </row>
    <row r="577" spans="1:17" ht="14.4" customHeight="1" x14ac:dyDescent="0.3">
      <c r="A577" s="472" t="s">
        <v>1256</v>
      </c>
      <c r="B577" s="473" t="s">
        <v>1044</v>
      </c>
      <c r="C577" s="473" t="s">
        <v>1045</v>
      </c>
      <c r="D577" s="473" t="s">
        <v>1091</v>
      </c>
      <c r="E577" s="473" t="s">
        <v>1093</v>
      </c>
      <c r="F577" s="477">
        <v>1</v>
      </c>
      <c r="G577" s="477">
        <v>704</v>
      </c>
      <c r="H577" s="477"/>
      <c r="I577" s="477">
        <v>704</v>
      </c>
      <c r="J577" s="477"/>
      <c r="K577" s="477"/>
      <c r="L577" s="477"/>
      <c r="M577" s="477"/>
      <c r="N577" s="477"/>
      <c r="O577" s="477"/>
      <c r="P577" s="565"/>
      <c r="Q577" s="478"/>
    </row>
    <row r="578" spans="1:17" ht="14.4" customHeight="1" x14ac:dyDescent="0.3">
      <c r="A578" s="472" t="s">
        <v>1256</v>
      </c>
      <c r="B578" s="473" t="s">
        <v>1044</v>
      </c>
      <c r="C578" s="473" t="s">
        <v>1045</v>
      </c>
      <c r="D578" s="473" t="s">
        <v>1096</v>
      </c>
      <c r="E578" s="473" t="s">
        <v>1097</v>
      </c>
      <c r="F578" s="477">
        <v>139</v>
      </c>
      <c r="G578" s="477">
        <v>42256</v>
      </c>
      <c r="H578" s="477">
        <v>1.2047327156094083</v>
      </c>
      <c r="I578" s="477">
        <v>304</v>
      </c>
      <c r="J578" s="477">
        <v>115</v>
      </c>
      <c r="K578" s="477">
        <v>35075</v>
      </c>
      <c r="L578" s="477">
        <v>1</v>
      </c>
      <c r="M578" s="477">
        <v>305</v>
      </c>
      <c r="N578" s="477">
        <v>118</v>
      </c>
      <c r="O578" s="477">
        <v>35990</v>
      </c>
      <c r="P578" s="565">
        <v>1.0260869565217392</v>
      </c>
      <c r="Q578" s="478">
        <v>305</v>
      </c>
    </row>
    <row r="579" spans="1:17" ht="14.4" customHeight="1" x14ac:dyDescent="0.3">
      <c r="A579" s="472" t="s">
        <v>1256</v>
      </c>
      <c r="B579" s="473" t="s">
        <v>1044</v>
      </c>
      <c r="C579" s="473" t="s">
        <v>1045</v>
      </c>
      <c r="D579" s="473" t="s">
        <v>1098</v>
      </c>
      <c r="E579" s="473" t="s">
        <v>1100</v>
      </c>
      <c r="F579" s="477"/>
      <c r="G579" s="477"/>
      <c r="H579" s="477"/>
      <c r="I579" s="477"/>
      <c r="J579" s="477">
        <v>1</v>
      </c>
      <c r="K579" s="477">
        <v>3712</v>
      </c>
      <c r="L579" s="477">
        <v>1</v>
      </c>
      <c r="M579" s="477">
        <v>3712</v>
      </c>
      <c r="N579" s="477"/>
      <c r="O579" s="477"/>
      <c r="P579" s="565"/>
      <c r="Q579" s="478"/>
    </row>
    <row r="580" spans="1:17" ht="14.4" customHeight="1" x14ac:dyDescent="0.3">
      <c r="A580" s="472" t="s">
        <v>1256</v>
      </c>
      <c r="B580" s="473" t="s">
        <v>1044</v>
      </c>
      <c r="C580" s="473" t="s">
        <v>1045</v>
      </c>
      <c r="D580" s="473" t="s">
        <v>1101</v>
      </c>
      <c r="E580" s="473" t="s">
        <v>1102</v>
      </c>
      <c r="F580" s="477">
        <v>30</v>
      </c>
      <c r="G580" s="477">
        <v>14820</v>
      </c>
      <c r="H580" s="477">
        <v>0.7142857142857143</v>
      </c>
      <c r="I580" s="477">
        <v>494</v>
      </c>
      <c r="J580" s="477">
        <v>42</v>
      </c>
      <c r="K580" s="477">
        <v>20748</v>
      </c>
      <c r="L580" s="477">
        <v>1</v>
      </c>
      <c r="M580" s="477">
        <v>494</v>
      </c>
      <c r="N580" s="477">
        <v>53</v>
      </c>
      <c r="O580" s="477">
        <v>26235</v>
      </c>
      <c r="P580" s="565">
        <v>1.2644592249855409</v>
      </c>
      <c r="Q580" s="478">
        <v>495</v>
      </c>
    </row>
    <row r="581" spans="1:17" ht="14.4" customHeight="1" x14ac:dyDescent="0.3">
      <c r="A581" s="472" t="s">
        <v>1256</v>
      </c>
      <c r="B581" s="473" t="s">
        <v>1044</v>
      </c>
      <c r="C581" s="473" t="s">
        <v>1045</v>
      </c>
      <c r="D581" s="473" t="s">
        <v>1105</v>
      </c>
      <c r="E581" s="473" t="s">
        <v>1106</v>
      </c>
      <c r="F581" s="477">
        <v>145</v>
      </c>
      <c r="G581" s="477">
        <v>53650</v>
      </c>
      <c r="H581" s="477">
        <v>0.93548387096774188</v>
      </c>
      <c r="I581" s="477">
        <v>370</v>
      </c>
      <c r="J581" s="477">
        <v>155</v>
      </c>
      <c r="K581" s="477">
        <v>57350</v>
      </c>
      <c r="L581" s="477">
        <v>1</v>
      </c>
      <c r="M581" s="477">
        <v>370</v>
      </c>
      <c r="N581" s="477">
        <v>153</v>
      </c>
      <c r="O581" s="477">
        <v>56763</v>
      </c>
      <c r="P581" s="565">
        <v>0.98976460331299043</v>
      </c>
      <c r="Q581" s="478">
        <v>371</v>
      </c>
    </row>
    <row r="582" spans="1:17" ht="14.4" customHeight="1" x14ac:dyDescent="0.3">
      <c r="A582" s="472" t="s">
        <v>1256</v>
      </c>
      <c r="B582" s="473" t="s">
        <v>1044</v>
      </c>
      <c r="C582" s="473" t="s">
        <v>1045</v>
      </c>
      <c r="D582" s="473" t="s">
        <v>1114</v>
      </c>
      <c r="E582" s="473" t="s">
        <v>1115</v>
      </c>
      <c r="F582" s="477">
        <v>1</v>
      </c>
      <c r="G582" s="477">
        <v>111</v>
      </c>
      <c r="H582" s="477">
        <v>0.2</v>
      </c>
      <c r="I582" s="477">
        <v>111</v>
      </c>
      <c r="J582" s="477">
        <v>5</v>
      </c>
      <c r="K582" s="477">
        <v>555</v>
      </c>
      <c r="L582" s="477">
        <v>1</v>
      </c>
      <c r="M582" s="477">
        <v>111</v>
      </c>
      <c r="N582" s="477">
        <v>15</v>
      </c>
      <c r="O582" s="477">
        <v>1680</v>
      </c>
      <c r="P582" s="565">
        <v>3.0270270270270272</v>
      </c>
      <c r="Q582" s="478">
        <v>112</v>
      </c>
    </row>
    <row r="583" spans="1:17" ht="14.4" customHeight="1" x14ac:dyDescent="0.3">
      <c r="A583" s="472" t="s">
        <v>1256</v>
      </c>
      <c r="B583" s="473" t="s">
        <v>1044</v>
      </c>
      <c r="C583" s="473" t="s">
        <v>1045</v>
      </c>
      <c r="D583" s="473" t="s">
        <v>1116</v>
      </c>
      <c r="E583" s="473" t="s">
        <v>1117</v>
      </c>
      <c r="F583" s="477">
        <v>2</v>
      </c>
      <c r="G583" s="477">
        <v>250</v>
      </c>
      <c r="H583" s="477"/>
      <c r="I583" s="477">
        <v>125</v>
      </c>
      <c r="J583" s="477"/>
      <c r="K583" s="477"/>
      <c r="L583" s="477"/>
      <c r="M583" s="477"/>
      <c r="N583" s="477">
        <v>2</v>
      </c>
      <c r="O583" s="477">
        <v>252</v>
      </c>
      <c r="P583" s="565"/>
      <c r="Q583" s="478">
        <v>126</v>
      </c>
    </row>
    <row r="584" spans="1:17" ht="14.4" customHeight="1" x14ac:dyDescent="0.3">
      <c r="A584" s="472" t="s">
        <v>1256</v>
      </c>
      <c r="B584" s="473" t="s">
        <v>1044</v>
      </c>
      <c r="C584" s="473" t="s">
        <v>1045</v>
      </c>
      <c r="D584" s="473" t="s">
        <v>1116</v>
      </c>
      <c r="E584" s="473" t="s">
        <v>1118</v>
      </c>
      <c r="F584" s="477">
        <v>2</v>
      </c>
      <c r="G584" s="477">
        <v>250</v>
      </c>
      <c r="H584" s="477"/>
      <c r="I584" s="477">
        <v>125</v>
      </c>
      <c r="J584" s="477"/>
      <c r="K584" s="477"/>
      <c r="L584" s="477"/>
      <c r="M584" s="477"/>
      <c r="N584" s="477">
        <v>2</v>
      </c>
      <c r="O584" s="477">
        <v>251</v>
      </c>
      <c r="P584" s="565"/>
      <c r="Q584" s="478">
        <v>125.5</v>
      </c>
    </row>
    <row r="585" spans="1:17" ht="14.4" customHeight="1" x14ac:dyDescent="0.3">
      <c r="A585" s="472" t="s">
        <v>1256</v>
      </c>
      <c r="B585" s="473" t="s">
        <v>1044</v>
      </c>
      <c r="C585" s="473" t="s">
        <v>1045</v>
      </c>
      <c r="D585" s="473" t="s">
        <v>1119</v>
      </c>
      <c r="E585" s="473" t="s">
        <v>1120</v>
      </c>
      <c r="F585" s="477">
        <v>3</v>
      </c>
      <c r="G585" s="477">
        <v>1485</v>
      </c>
      <c r="H585" s="477">
        <v>1</v>
      </c>
      <c r="I585" s="477">
        <v>495</v>
      </c>
      <c r="J585" s="477">
        <v>3</v>
      </c>
      <c r="K585" s="477">
        <v>1485</v>
      </c>
      <c r="L585" s="477">
        <v>1</v>
      </c>
      <c r="M585" s="477">
        <v>495</v>
      </c>
      <c r="N585" s="477">
        <v>1</v>
      </c>
      <c r="O585" s="477">
        <v>496</v>
      </c>
      <c r="P585" s="565">
        <v>0.33400673400673403</v>
      </c>
      <c r="Q585" s="478">
        <v>496</v>
      </c>
    </row>
    <row r="586" spans="1:17" ht="14.4" customHeight="1" x14ac:dyDescent="0.3">
      <c r="A586" s="472" t="s">
        <v>1256</v>
      </c>
      <c r="B586" s="473" t="s">
        <v>1044</v>
      </c>
      <c r="C586" s="473" t="s">
        <v>1045</v>
      </c>
      <c r="D586" s="473" t="s">
        <v>1123</v>
      </c>
      <c r="E586" s="473" t="s">
        <v>1124</v>
      </c>
      <c r="F586" s="477">
        <v>43</v>
      </c>
      <c r="G586" s="477">
        <v>19608</v>
      </c>
      <c r="H586" s="477">
        <v>2.15</v>
      </c>
      <c r="I586" s="477">
        <v>456</v>
      </c>
      <c r="J586" s="477">
        <v>20</v>
      </c>
      <c r="K586" s="477">
        <v>9120</v>
      </c>
      <c r="L586" s="477">
        <v>1</v>
      </c>
      <c r="M586" s="477">
        <v>456</v>
      </c>
      <c r="N586" s="477">
        <v>22</v>
      </c>
      <c r="O586" s="477">
        <v>10076</v>
      </c>
      <c r="P586" s="565">
        <v>1.1048245614035088</v>
      </c>
      <c r="Q586" s="478">
        <v>458</v>
      </c>
    </row>
    <row r="587" spans="1:17" ht="14.4" customHeight="1" x14ac:dyDescent="0.3">
      <c r="A587" s="472" t="s">
        <v>1256</v>
      </c>
      <c r="B587" s="473" t="s">
        <v>1044</v>
      </c>
      <c r="C587" s="473" t="s">
        <v>1045</v>
      </c>
      <c r="D587" s="473" t="s">
        <v>1125</v>
      </c>
      <c r="E587" s="473" t="s">
        <v>1126</v>
      </c>
      <c r="F587" s="477">
        <v>102</v>
      </c>
      <c r="G587" s="477">
        <v>5916</v>
      </c>
      <c r="H587" s="477">
        <v>1.728813559322034</v>
      </c>
      <c r="I587" s="477">
        <v>58</v>
      </c>
      <c r="J587" s="477">
        <v>59</v>
      </c>
      <c r="K587" s="477">
        <v>3422</v>
      </c>
      <c r="L587" s="477">
        <v>1</v>
      </c>
      <c r="M587" s="477">
        <v>58</v>
      </c>
      <c r="N587" s="477">
        <v>97</v>
      </c>
      <c r="O587" s="477">
        <v>5626</v>
      </c>
      <c r="P587" s="565">
        <v>1.6440677966101696</v>
      </c>
      <c r="Q587" s="478">
        <v>58</v>
      </c>
    </row>
    <row r="588" spans="1:17" ht="14.4" customHeight="1" x14ac:dyDescent="0.3">
      <c r="A588" s="472" t="s">
        <v>1256</v>
      </c>
      <c r="B588" s="473" t="s">
        <v>1044</v>
      </c>
      <c r="C588" s="473" t="s">
        <v>1045</v>
      </c>
      <c r="D588" s="473" t="s">
        <v>1127</v>
      </c>
      <c r="E588" s="473" t="s">
        <v>1128</v>
      </c>
      <c r="F588" s="477">
        <v>4</v>
      </c>
      <c r="G588" s="477">
        <v>8692</v>
      </c>
      <c r="H588" s="477">
        <v>4</v>
      </c>
      <c r="I588" s="477">
        <v>2173</v>
      </c>
      <c r="J588" s="477">
        <v>1</v>
      </c>
      <c r="K588" s="477">
        <v>2173</v>
      </c>
      <c r="L588" s="477">
        <v>1</v>
      </c>
      <c r="M588" s="477">
        <v>2173</v>
      </c>
      <c r="N588" s="477"/>
      <c r="O588" s="477"/>
      <c r="P588" s="565"/>
      <c r="Q588" s="478"/>
    </row>
    <row r="589" spans="1:17" ht="14.4" customHeight="1" x14ac:dyDescent="0.3">
      <c r="A589" s="472" t="s">
        <v>1256</v>
      </c>
      <c r="B589" s="473" t="s">
        <v>1044</v>
      </c>
      <c r="C589" s="473" t="s">
        <v>1045</v>
      </c>
      <c r="D589" s="473" t="s">
        <v>1134</v>
      </c>
      <c r="E589" s="473" t="s">
        <v>1135</v>
      </c>
      <c r="F589" s="477">
        <v>333</v>
      </c>
      <c r="G589" s="477">
        <v>58275</v>
      </c>
      <c r="H589" s="477">
        <v>0.67711238148354713</v>
      </c>
      <c r="I589" s="477">
        <v>175</v>
      </c>
      <c r="J589" s="477">
        <v>489</v>
      </c>
      <c r="K589" s="477">
        <v>86064</v>
      </c>
      <c r="L589" s="477">
        <v>1</v>
      </c>
      <c r="M589" s="477">
        <v>176</v>
      </c>
      <c r="N589" s="477">
        <v>430</v>
      </c>
      <c r="O589" s="477">
        <v>75680</v>
      </c>
      <c r="P589" s="565">
        <v>0.87934560327198363</v>
      </c>
      <c r="Q589" s="478">
        <v>176</v>
      </c>
    </row>
    <row r="590" spans="1:17" ht="14.4" customHeight="1" x14ac:dyDescent="0.3">
      <c r="A590" s="472" t="s">
        <v>1256</v>
      </c>
      <c r="B590" s="473" t="s">
        <v>1044</v>
      </c>
      <c r="C590" s="473" t="s">
        <v>1045</v>
      </c>
      <c r="D590" s="473" t="s">
        <v>1136</v>
      </c>
      <c r="E590" s="473" t="s">
        <v>1137</v>
      </c>
      <c r="F590" s="477">
        <v>1</v>
      </c>
      <c r="G590" s="477">
        <v>85</v>
      </c>
      <c r="H590" s="477">
        <v>0.16666666666666666</v>
      </c>
      <c r="I590" s="477">
        <v>85</v>
      </c>
      <c r="J590" s="477">
        <v>6</v>
      </c>
      <c r="K590" s="477">
        <v>510</v>
      </c>
      <c r="L590" s="477">
        <v>1</v>
      </c>
      <c r="M590" s="477">
        <v>85</v>
      </c>
      <c r="N590" s="477"/>
      <c r="O590" s="477"/>
      <c r="P590" s="565"/>
      <c r="Q590" s="478"/>
    </row>
    <row r="591" spans="1:17" ht="14.4" customHeight="1" x14ac:dyDescent="0.3">
      <c r="A591" s="472" t="s">
        <v>1256</v>
      </c>
      <c r="B591" s="473" t="s">
        <v>1044</v>
      </c>
      <c r="C591" s="473" t="s">
        <v>1045</v>
      </c>
      <c r="D591" s="473" t="s">
        <v>1141</v>
      </c>
      <c r="E591" s="473" t="s">
        <v>1142</v>
      </c>
      <c r="F591" s="477">
        <v>63</v>
      </c>
      <c r="G591" s="477">
        <v>10647</v>
      </c>
      <c r="H591" s="477">
        <v>1.0438235294117648</v>
      </c>
      <c r="I591" s="477">
        <v>169</v>
      </c>
      <c r="J591" s="477">
        <v>60</v>
      </c>
      <c r="K591" s="477">
        <v>10200</v>
      </c>
      <c r="L591" s="477">
        <v>1</v>
      </c>
      <c r="M591" s="477">
        <v>170</v>
      </c>
      <c r="N591" s="477">
        <v>50</v>
      </c>
      <c r="O591" s="477">
        <v>8500</v>
      </c>
      <c r="P591" s="565">
        <v>0.83333333333333337</v>
      </c>
      <c r="Q591" s="478">
        <v>170</v>
      </c>
    </row>
    <row r="592" spans="1:17" ht="14.4" customHeight="1" x14ac:dyDescent="0.3">
      <c r="A592" s="472" t="s">
        <v>1256</v>
      </c>
      <c r="B592" s="473" t="s">
        <v>1044</v>
      </c>
      <c r="C592" s="473" t="s">
        <v>1045</v>
      </c>
      <c r="D592" s="473" t="s">
        <v>1145</v>
      </c>
      <c r="E592" s="473" t="s">
        <v>1146</v>
      </c>
      <c r="F592" s="477"/>
      <c r="G592" s="477"/>
      <c r="H592" s="477"/>
      <c r="I592" s="477"/>
      <c r="J592" s="477">
        <v>4</v>
      </c>
      <c r="K592" s="477">
        <v>4048</v>
      </c>
      <c r="L592" s="477">
        <v>1</v>
      </c>
      <c r="M592" s="477">
        <v>1012</v>
      </c>
      <c r="N592" s="477"/>
      <c r="O592" s="477"/>
      <c r="P592" s="565"/>
      <c r="Q592" s="478"/>
    </row>
    <row r="593" spans="1:17" ht="14.4" customHeight="1" x14ac:dyDescent="0.3">
      <c r="A593" s="472" t="s">
        <v>1256</v>
      </c>
      <c r="B593" s="473" t="s">
        <v>1044</v>
      </c>
      <c r="C593" s="473" t="s">
        <v>1045</v>
      </c>
      <c r="D593" s="473" t="s">
        <v>1154</v>
      </c>
      <c r="E593" s="473" t="s">
        <v>1155</v>
      </c>
      <c r="F593" s="477">
        <v>1</v>
      </c>
      <c r="G593" s="477">
        <v>263</v>
      </c>
      <c r="H593" s="477">
        <v>0.33207070707070707</v>
      </c>
      <c r="I593" s="477">
        <v>263</v>
      </c>
      <c r="J593" s="477">
        <v>3</v>
      </c>
      <c r="K593" s="477">
        <v>792</v>
      </c>
      <c r="L593" s="477">
        <v>1</v>
      </c>
      <c r="M593" s="477">
        <v>264</v>
      </c>
      <c r="N593" s="477"/>
      <c r="O593" s="477"/>
      <c r="P593" s="565"/>
      <c r="Q593" s="478"/>
    </row>
    <row r="594" spans="1:17" ht="14.4" customHeight="1" x14ac:dyDescent="0.3">
      <c r="A594" s="472" t="s">
        <v>1256</v>
      </c>
      <c r="B594" s="473" t="s">
        <v>1044</v>
      </c>
      <c r="C594" s="473" t="s">
        <v>1045</v>
      </c>
      <c r="D594" s="473" t="s">
        <v>1156</v>
      </c>
      <c r="E594" s="473" t="s">
        <v>1157</v>
      </c>
      <c r="F594" s="477">
        <v>6</v>
      </c>
      <c r="G594" s="477">
        <v>12780</v>
      </c>
      <c r="H594" s="477">
        <v>1.9990614734866261</v>
      </c>
      <c r="I594" s="477">
        <v>2130</v>
      </c>
      <c r="J594" s="477">
        <v>3</v>
      </c>
      <c r="K594" s="477">
        <v>6393</v>
      </c>
      <c r="L594" s="477">
        <v>1</v>
      </c>
      <c r="M594" s="477">
        <v>2131</v>
      </c>
      <c r="N594" s="477">
        <v>21</v>
      </c>
      <c r="O594" s="477">
        <v>44814</v>
      </c>
      <c r="P594" s="565">
        <v>7.0098545283904272</v>
      </c>
      <c r="Q594" s="478">
        <v>2134</v>
      </c>
    </row>
    <row r="595" spans="1:17" ht="14.4" customHeight="1" x14ac:dyDescent="0.3">
      <c r="A595" s="472" t="s">
        <v>1256</v>
      </c>
      <c r="B595" s="473" t="s">
        <v>1044</v>
      </c>
      <c r="C595" s="473" t="s">
        <v>1045</v>
      </c>
      <c r="D595" s="473" t="s">
        <v>1156</v>
      </c>
      <c r="E595" s="473" t="s">
        <v>1158</v>
      </c>
      <c r="F595" s="477"/>
      <c r="G595" s="477"/>
      <c r="H595" s="477"/>
      <c r="I595" s="477"/>
      <c r="J595" s="477">
        <v>7</v>
      </c>
      <c r="K595" s="477">
        <v>14917</v>
      </c>
      <c r="L595" s="477">
        <v>1</v>
      </c>
      <c r="M595" s="477">
        <v>2131</v>
      </c>
      <c r="N595" s="477">
        <v>116</v>
      </c>
      <c r="O595" s="477">
        <v>247544</v>
      </c>
      <c r="P595" s="565">
        <v>16.594757659046724</v>
      </c>
      <c r="Q595" s="478">
        <v>2134</v>
      </c>
    </row>
    <row r="596" spans="1:17" ht="14.4" customHeight="1" x14ac:dyDescent="0.3">
      <c r="A596" s="472" t="s">
        <v>1256</v>
      </c>
      <c r="B596" s="473" t="s">
        <v>1044</v>
      </c>
      <c r="C596" s="473" t="s">
        <v>1045</v>
      </c>
      <c r="D596" s="473" t="s">
        <v>1159</v>
      </c>
      <c r="E596" s="473" t="s">
        <v>1160</v>
      </c>
      <c r="F596" s="477">
        <v>4</v>
      </c>
      <c r="G596" s="477">
        <v>968</v>
      </c>
      <c r="H596" s="477">
        <v>0.66666666666666663</v>
      </c>
      <c r="I596" s="477">
        <v>242</v>
      </c>
      <c r="J596" s="477">
        <v>6</v>
      </c>
      <c r="K596" s="477">
        <v>1452</v>
      </c>
      <c r="L596" s="477">
        <v>1</v>
      </c>
      <c r="M596" s="477">
        <v>242</v>
      </c>
      <c r="N596" s="477">
        <v>1</v>
      </c>
      <c r="O596" s="477">
        <v>243</v>
      </c>
      <c r="P596" s="565">
        <v>0.16735537190082644</v>
      </c>
      <c r="Q596" s="478">
        <v>243</v>
      </c>
    </row>
    <row r="597" spans="1:17" ht="14.4" customHeight="1" x14ac:dyDescent="0.3">
      <c r="A597" s="472" t="s">
        <v>1256</v>
      </c>
      <c r="B597" s="473" t="s">
        <v>1044</v>
      </c>
      <c r="C597" s="473" t="s">
        <v>1045</v>
      </c>
      <c r="D597" s="473" t="s">
        <v>1161</v>
      </c>
      <c r="E597" s="473" t="s">
        <v>1162</v>
      </c>
      <c r="F597" s="477">
        <v>1</v>
      </c>
      <c r="G597" s="477">
        <v>423</v>
      </c>
      <c r="H597" s="477">
        <v>0.99764150943396224</v>
      </c>
      <c r="I597" s="477">
        <v>423</v>
      </c>
      <c r="J597" s="477">
        <v>1</v>
      </c>
      <c r="K597" s="477">
        <v>424</v>
      </c>
      <c r="L597" s="477">
        <v>1</v>
      </c>
      <c r="M597" s="477">
        <v>424</v>
      </c>
      <c r="N597" s="477"/>
      <c r="O597" s="477"/>
      <c r="P597" s="565"/>
      <c r="Q597" s="478"/>
    </row>
    <row r="598" spans="1:17" ht="14.4" customHeight="1" x14ac:dyDescent="0.3">
      <c r="A598" s="472" t="s">
        <v>1256</v>
      </c>
      <c r="B598" s="473" t="s">
        <v>1044</v>
      </c>
      <c r="C598" s="473" t="s">
        <v>1045</v>
      </c>
      <c r="D598" s="473" t="s">
        <v>1166</v>
      </c>
      <c r="E598" s="473" t="s">
        <v>1167</v>
      </c>
      <c r="F598" s="477">
        <v>4</v>
      </c>
      <c r="G598" s="477">
        <v>20864</v>
      </c>
      <c r="H598" s="477">
        <v>1.9984674329501915</v>
      </c>
      <c r="I598" s="477">
        <v>5216</v>
      </c>
      <c r="J598" s="477">
        <v>2</v>
      </c>
      <c r="K598" s="477">
        <v>10440</v>
      </c>
      <c r="L598" s="477">
        <v>1</v>
      </c>
      <c r="M598" s="477">
        <v>5220</v>
      </c>
      <c r="N598" s="477"/>
      <c r="O598" s="477"/>
      <c r="P598" s="565"/>
      <c r="Q598" s="478"/>
    </row>
    <row r="599" spans="1:17" ht="14.4" customHeight="1" x14ac:dyDescent="0.3">
      <c r="A599" s="472" t="s">
        <v>1256</v>
      </c>
      <c r="B599" s="473" t="s">
        <v>1044</v>
      </c>
      <c r="C599" s="473" t="s">
        <v>1045</v>
      </c>
      <c r="D599" s="473" t="s">
        <v>1168</v>
      </c>
      <c r="E599" s="473" t="s">
        <v>1169</v>
      </c>
      <c r="F599" s="477"/>
      <c r="G599" s="477"/>
      <c r="H599" s="477"/>
      <c r="I599" s="477"/>
      <c r="J599" s="477">
        <v>4</v>
      </c>
      <c r="K599" s="477">
        <v>4228</v>
      </c>
      <c r="L599" s="477">
        <v>1</v>
      </c>
      <c r="M599" s="477">
        <v>1057</v>
      </c>
      <c r="N599" s="477">
        <v>7</v>
      </c>
      <c r="O599" s="477">
        <v>7420</v>
      </c>
      <c r="P599" s="565">
        <v>1.7549668874172186</v>
      </c>
      <c r="Q599" s="478">
        <v>1060</v>
      </c>
    </row>
    <row r="600" spans="1:17" ht="14.4" customHeight="1" x14ac:dyDescent="0.3">
      <c r="A600" s="472" t="s">
        <v>1256</v>
      </c>
      <c r="B600" s="473" t="s">
        <v>1044</v>
      </c>
      <c r="C600" s="473" t="s">
        <v>1045</v>
      </c>
      <c r="D600" s="473" t="s">
        <v>1171</v>
      </c>
      <c r="E600" s="473" t="s">
        <v>1172</v>
      </c>
      <c r="F600" s="477">
        <v>2</v>
      </c>
      <c r="G600" s="477">
        <v>576</v>
      </c>
      <c r="H600" s="477">
        <v>0.9965397923875432</v>
      </c>
      <c r="I600" s="477">
        <v>288</v>
      </c>
      <c r="J600" s="477">
        <v>2</v>
      </c>
      <c r="K600" s="477">
        <v>578</v>
      </c>
      <c r="L600" s="477">
        <v>1</v>
      </c>
      <c r="M600" s="477">
        <v>289</v>
      </c>
      <c r="N600" s="477">
        <v>1</v>
      </c>
      <c r="O600" s="477">
        <v>289</v>
      </c>
      <c r="P600" s="565">
        <v>0.5</v>
      </c>
      <c r="Q600" s="478">
        <v>289</v>
      </c>
    </row>
    <row r="601" spans="1:17" ht="14.4" customHeight="1" x14ac:dyDescent="0.3">
      <c r="A601" s="472" t="s">
        <v>1256</v>
      </c>
      <c r="B601" s="473" t="s">
        <v>1044</v>
      </c>
      <c r="C601" s="473" t="s">
        <v>1045</v>
      </c>
      <c r="D601" s="473" t="s">
        <v>1173</v>
      </c>
      <c r="E601" s="473" t="s">
        <v>1175</v>
      </c>
      <c r="F601" s="477"/>
      <c r="G601" s="477"/>
      <c r="H601" s="477"/>
      <c r="I601" s="477"/>
      <c r="J601" s="477">
        <v>1</v>
      </c>
      <c r="K601" s="477">
        <v>1098</v>
      </c>
      <c r="L601" s="477">
        <v>1</v>
      </c>
      <c r="M601" s="477">
        <v>1098</v>
      </c>
      <c r="N601" s="477"/>
      <c r="O601" s="477"/>
      <c r="P601" s="565"/>
      <c r="Q601" s="478"/>
    </row>
    <row r="602" spans="1:17" ht="14.4" customHeight="1" x14ac:dyDescent="0.3">
      <c r="A602" s="472" t="s">
        <v>1256</v>
      </c>
      <c r="B602" s="473" t="s">
        <v>1044</v>
      </c>
      <c r="C602" s="473" t="s">
        <v>1045</v>
      </c>
      <c r="D602" s="473" t="s">
        <v>1181</v>
      </c>
      <c r="E602" s="473" t="s">
        <v>1182</v>
      </c>
      <c r="F602" s="477"/>
      <c r="G602" s="477"/>
      <c r="H602" s="477"/>
      <c r="I602" s="477"/>
      <c r="J602" s="477">
        <v>1</v>
      </c>
      <c r="K602" s="477">
        <v>0</v>
      </c>
      <c r="L602" s="477"/>
      <c r="M602" s="477">
        <v>0</v>
      </c>
      <c r="N602" s="477"/>
      <c r="O602" s="477"/>
      <c r="P602" s="565"/>
      <c r="Q602" s="478"/>
    </row>
    <row r="603" spans="1:17" ht="14.4" customHeight="1" x14ac:dyDescent="0.3">
      <c r="A603" s="472" t="s">
        <v>1256</v>
      </c>
      <c r="B603" s="473" t="s">
        <v>1044</v>
      </c>
      <c r="C603" s="473" t="s">
        <v>1045</v>
      </c>
      <c r="D603" s="473" t="s">
        <v>1184</v>
      </c>
      <c r="E603" s="473" t="s">
        <v>1186</v>
      </c>
      <c r="F603" s="477">
        <v>2</v>
      </c>
      <c r="G603" s="477">
        <v>0</v>
      </c>
      <c r="H603" s="477"/>
      <c r="I603" s="477">
        <v>0</v>
      </c>
      <c r="J603" s="477"/>
      <c r="K603" s="477"/>
      <c r="L603" s="477"/>
      <c r="M603" s="477"/>
      <c r="N603" s="477">
        <v>1</v>
      </c>
      <c r="O603" s="477">
        <v>0</v>
      </c>
      <c r="P603" s="565"/>
      <c r="Q603" s="478">
        <v>0</v>
      </c>
    </row>
    <row r="604" spans="1:17" ht="14.4" customHeight="1" x14ac:dyDescent="0.3">
      <c r="A604" s="472" t="s">
        <v>1256</v>
      </c>
      <c r="B604" s="473" t="s">
        <v>1044</v>
      </c>
      <c r="C604" s="473" t="s">
        <v>1045</v>
      </c>
      <c r="D604" s="473" t="s">
        <v>1187</v>
      </c>
      <c r="E604" s="473" t="s">
        <v>1188</v>
      </c>
      <c r="F604" s="477"/>
      <c r="G604" s="477"/>
      <c r="H604" s="477"/>
      <c r="I604" s="477"/>
      <c r="J604" s="477"/>
      <c r="K604" s="477"/>
      <c r="L604" s="477"/>
      <c r="M604" s="477"/>
      <c r="N604" s="477">
        <v>10</v>
      </c>
      <c r="O604" s="477">
        <v>47790</v>
      </c>
      <c r="P604" s="565"/>
      <c r="Q604" s="478">
        <v>4779</v>
      </c>
    </row>
    <row r="605" spans="1:17" ht="14.4" customHeight="1" x14ac:dyDescent="0.3">
      <c r="A605" s="472" t="s">
        <v>1256</v>
      </c>
      <c r="B605" s="473" t="s">
        <v>1044</v>
      </c>
      <c r="C605" s="473" t="s">
        <v>1045</v>
      </c>
      <c r="D605" s="473" t="s">
        <v>1189</v>
      </c>
      <c r="E605" s="473" t="s">
        <v>1190</v>
      </c>
      <c r="F605" s="477"/>
      <c r="G605" s="477"/>
      <c r="H605" s="477"/>
      <c r="I605" s="477"/>
      <c r="J605" s="477"/>
      <c r="K605" s="477"/>
      <c r="L605" s="477"/>
      <c r="M605" s="477"/>
      <c r="N605" s="477">
        <v>3</v>
      </c>
      <c r="O605" s="477">
        <v>1827</v>
      </c>
      <c r="P605" s="565"/>
      <c r="Q605" s="478">
        <v>609</v>
      </c>
    </row>
    <row r="606" spans="1:17" ht="14.4" customHeight="1" x14ac:dyDescent="0.3">
      <c r="A606" s="472" t="s">
        <v>1256</v>
      </c>
      <c r="B606" s="473" t="s">
        <v>1044</v>
      </c>
      <c r="C606" s="473" t="s">
        <v>1045</v>
      </c>
      <c r="D606" s="473" t="s">
        <v>1191</v>
      </c>
      <c r="E606" s="473" t="s">
        <v>1192</v>
      </c>
      <c r="F606" s="477"/>
      <c r="G606" s="477"/>
      <c r="H606" s="477"/>
      <c r="I606" s="477"/>
      <c r="J606" s="477"/>
      <c r="K606" s="477"/>
      <c r="L606" s="477"/>
      <c r="M606" s="477"/>
      <c r="N606" s="477">
        <v>1</v>
      </c>
      <c r="O606" s="477">
        <v>2840</v>
      </c>
      <c r="P606" s="565"/>
      <c r="Q606" s="478">
        <v>2840</v>
      </c>
    </row>
    <row r="607" spans="1:17" ht="14.4" customHeight="1" x14ac:dyDescent="0.3">
      <c r="A607" s="472" t="s">
        <v>1256</v>
      </c>
      <c r="B607" s="473" t="s">
        <v>1044</v>
      </c>
      <c r="C607" s="473" t="s">
        <v>1045</v>
      </c>
      <c r="D607" s="473" t="s">
        <v>1193</v>
      </c>
      <c r="E607" s="473" t="s">
        <v>1194</v>
      </c>
      <c r="F607" s="477"/>
      <c r="G607" s="477"/>
      <c r="H607" s="477"/>
      <c r="I607" s="477"/>
      <c r="J607" s="477"/>
      <c r="K607" s="477"/>
      <c r="L607" s="477"/>
      <c r="M607" s="477"/>
      <c r="N607" s="477">
        <v>4</v>
      </c>
      <c r="O607" s="477">
        <v>30296</v>
      </c>
      <c r="P607" s="565"/>
      <c r="Q607" s="478">
        <v>7574</v>
      </c>
    </row>
    <row r="608" spans="1:17" ht="14.4" customHeight="1" x14ac:dyDescent="0.3">
      <c r="A608" s="472" t="s">
        <v>1257</v>
      </c>
      <c r="B608" s="473" t="s">
        <v>1044</v>
      </c>
      <c r="C608" s="473" t="s">
        <v>1045</v>
      </c>
      <c r="D608" s="473" t="s">
        <v>1046</v>
      </c>
      <c r="E608" s="473" t="s">
        <v>1047</v>
      </c>
      <c r="F608" s="477">
        <v>1</v>
      </c>
      <c r="G608" s="477">
        <v>2226</v>
      </c>
      <c r="H608" s="477"/>
      <c r="I608" s="477">
        <v>2226</v>
      </c>
      <c r="J608" s="477"/>
      <c r="K608" s="477"/>
      <c r="L608" s="477"/>
      <c r="M608" s="477"/>
      <c r="N608" s="477"/>
      <c r="O608" s="477"/>
      <c r="P608" s="565"/>
      <c r="Q608" s="478"/>
    </row>
    <row r="609" spans="1:17" ht="14.4" customHeight="1" x14ac:dyDescent="0.3">
      <c r="A609" s="472" t="s">
        <v>1257</v>
      </c>
      <c r="B609" s="473" t="s">
        <v>1044</v>
      </c>
      <c r="C609" s="473" t="s">
        <v>1045</v>
      </c>
      <c r="D609" s="473" t="s">
        <v>1050</v>
      </c>
      <c r="E609" s="473" t="s">
        <v>1051</v>
      </c>
      <c r="F609" s="477">
        <v>8210</v>
      </c>
      <c r="G609" s="477">
        <v>476180</v>
      </c>
      <c r="H609" s="477">
        <v>6.6856677524429964</v>
      </c>
      <c r="I609" s="477">
        <v>58</v>
      </c>
      <c r="J609" s="477">
        <v>1228</v>
      </c>
      <c r="K609" s="477">
        <v>71224</v>
      </c>
      <c r="L609" s="477">
        <v>1</v>
      </c>
      <c r="M609" s="477">
        <v>58</v>
      </c>
      <c r="N609" s="477">
        <v>491</v>
      </c>
      <c r="O609" s="477">
        <v>28478</v>
      </c>
      <c r="P609" s="565">
        <v>0.39983713355048861</v>
      </c>
      <c r="Q609" s="478">
        <v>58</v>
      </c>
    </row>
    <row r="610" spans="1:17" ht="14.4" customHeight="1" x14ac:dyDescent="0.3">
      <c r="A610" s="472" t="s">
        <v>1257</v>
      </c>
      <c r="B610" s="473" t="s">
        <v>1044</v>
      </c>
      <c r="C610" s="473" t="s">
        <v>1045</v>
      </c>
      <c r="D610" s="473" t="s">
        <v>1052</v>
      </c>
      <c r="E610" s="473" t="s">
        <v>1053</v>
      </c>
      <c r="F610" s="477">
        <v>1599</v>
      </c>
      <c r="G610" s="477">
        <v>209469</v>
      </c>
      <c r="H610" s="477">
        <v>1.52868068833652</v>
      </c>
      <c r="I610" s="477">
        <v>131</v>
      </c>
      <c r="J610" s="477">
        <v>1046</v>
      </c>
      <c r="K610" s="477">
        <v>137026</v>
      </c>
      <c r="L610" s="477">
        <v>1</v>
      </c>
      <c r="M610" s="477">
        <v>131</v>
      </c>
      <c r="N610" s="477">
        <v>1054</v>
      </c>
      <c r="O610" s="477">
        <v>138774</v>
      </c>
      <c r="P610" s="565">
        <v>1.0127567031074394</v>
      </c>
      <c r="Q610" s="478">
        <v>131.66413662239088</v>
      </c>
    </row>
    <row r="611" spans="1:17" ht="14.4" customHeight="1" x14ac:dyDescent="0.3">
      <c r="A611" s="472" t="s">
        <v>1257</v>
      </c>
      <c r="B611" s="473" t="s">
        <v>1044</v>
      </c>
      <c r="C611" s="473" t="s">
        <v>1045</v>
      </c>
      <c r="D611" s="473" t="s">
        <v>1054</v>
      </c>
      <c r="E611" s="473" t="s">
        <v>1055</v>
      </c>
      <c r="F611" s="477">
        <v>289</v>
      </c>
      <c r="G611" s="477">
        <v>54621</v>
      </c>
      <c r="H611" s="477">
        <v>0.82102272727272729</v>
      </c>
      <c r="I611" s="477">
        <v>189</v>
      </c>
      <c r="J611" s="477">
        <v>352</v>
      </c>
      <c r="K611" s="477">
        <v>66528</v>
      </c>
      <c r="L611" s="477">
        <v>1</v>
      </c>
      <c r="M611" s="477">
        <v>189</v>
      </c>
      <c r="N611" s="477">
        <v>372</v>
      </c>
      <c r="O611" s="477">
        <v>70549</v>
      </c>
      <c r="P611" s="565">
        <v>1.0604407166907166</v>
      </c>
      <c r="Q611" s="478">
        <v>189.6478494623656</v>
      </c>
    </row>
    <row r="612" spans="1:17" ht="14.4" customHeight="1" x14ac:dyDescent="0.3">
      <c r="A612" s="472" t="s">
        <v>1257</v>
      </c>
      <c r="B612" s="473" t="s">
        <v>1044</v>
      </c>
      <c r="C612" s="473" t="s">
        <v>1045</v>
      </c>
      <c r="D612" s="473" t="s">
        <v>1056</v>
      </c>
      <c r="E612" s="473" t="s">
        <v>1057</v>
      </c>
      <c r="F612" s="477">
        <v>21</v>
      </c>
      <c r="G612" s="477">
        <v>8547</v>
      </c>
      <c r="H612" s="477">
        <v>0.59852941176470587</v>
      </c>
      <c r="I612" s="477">
        <v>407</v>
      </c>
      <c r="J612" s="477">
        <v>35</v>
      </c>
      <c r="K612" s="477">
        <v>14280</v>
      </c>
      <c r="L612" s="477">
        <v>1</v>
      </c>
      <c r="M612" s="477">
        <v>408</v>
      </c>
      <c r="N612" s="477">
        <v>62</v>
      </c>
      <c r="O612" s="477">
        <v>25296</v>
      </c>
      <c r="P612" s="565">
        <v>1.7714285714285714</v>
      </c>
      <c r="Q612" s="478">
        <v>408</v>
      </c>
    </row>
    <row r="613" spans="1:17" ht="14.4" customHeight="1" x14ac:dyDescent="0.3">
      <c r="A613" s="472" t="s">
        <v>1257</v>
      </c>
      <c r="B613" s="473" t="s">
        <v>1044</v>
      </c>
      <c r="C613" s="473" t="s">
        <v>1045</v>
      </c>
      <c r="D613" s="473" t="s">
        <v>1058</v>
      </c>
      <c r="E613" s="473" t="s">
        <v>1059</v>
      </c>
      <c r="F613" s="477">
        <v>190</v>
      </c>
      <c r="G613" s="477">
        <v>34010</v>
      </c>
      <c r="H613" s="477">
        <v>1.0158303464755079</v>
      </c>
      <c r="I613" s="477">
        <v>179</v>
      </c>
      <c r="J613" s="477">
        <v>186</v>
      </c>
      <c r="K613" s="477">
        <v>33480</v>
      </c>
      <c r="L613" s="477">
        <v>1</v>
      </c>
      <c r="M613" s="477">
        <v>180</v>
      </c>
      <c r="N613" s="477">
        <v>117</v>
      </c>
      <c r="O613" s="477">
        <v>21060</v>
      </c>
      <c r="P613" s="565">
        <v>0.62903225806451613</v>
      </c>
      <c r="Q613" s="478">
        <v>180</v>
      </c>
    </row>
    <row r="614" spans="1:17" ht="14.4" customHeight="1" x14ac:dyDescent="0.3">
      <c r="A614" s="472" t="s">
        <v>1257</v>
      </c>
      <c r="B614" s="473" t="s">
        <v>1044</v>
      </c>
      <c r="C614" s="473" t="s">
        <v>1045</v>
      </c>
      <c r="D614" s="473" t="s">
        <v>1062</v>
      </c>
      <c r="E614" s="473" t="s">
        <v>1063</v>
      </c>
      <c r="F614" s="477">
        <v>116</v>
      </c>
      <c r="G614" s="477">
        <v>38860</v>
      </c>
      <c r="H614" s="477">
        <v>1.28505291005291</v>
      </c>
      <c r="I614" s="477">
        <v>335</v>
      </c>
      <c r="J614" s="477">
        <v>90</v>
      </c>
      <c r="K614" s="477">
        <v>30240</v>
      </c>
      <c r="L614" s="477">
        <v>1</v>
      </c>
      <c r="M614" s="477">
        <v>336</v>
      </c>
      <c r="N614" s="477">
        <v>46</v>
      </c>
      <c r="O614" s="477">
        <v>15502</v>
      </c>
      <c r="P614" s="565">
        <v>0.51263227513227516</v>
      </c>
      <c r="Q614" s="478">
        <v>337</v>
      </c>
    </row>
    <row r="615" spans="1:17" ht="14.4" customHeight="1" x14ac:dyDescent="0.3">
      <c r="A615" s="472" t="s">
        <v>1257</v>
      </c>
      <c r="B615" s="473" t="s">
        <v>1044</v>
      </c>
      <c r="C615" s="473" t="s">
        <v>1045</v>
      </c>
      <c r="D615" s="473" t="s">
        <v>1064</v>
      </c>
      <c r="E615" s="473" t="s">
        <v>1065</v>
      </c>
      <c r="F615" s="477"/>
      <c r="G615" s="477"/>
      <c r="H615" s="477"/>
      <c r="I615" s="477"/>
      <c r="J615" s="477">
        <v>1</v>
      </c>
      <c r="K615" s="477">
        <v>459</v>
      </c>
      <c r="L615" s="477">
        <v>1</v>
      </c>
      <c r="M615" s="477">
        <v>459</v>
      </c>
      <c r="N615" s="477">
        <v>3</v>
      </c>
      <c r="O615" s="477">
        <v>1377</v>
      </c>
      <c r="P615" s="565">
        <v>3</v>
      </c>
      <c r="Q615" s="478">
        <v>459</v>
      </c>
    </row>
    <row r="616" spans="1:17" ht="14.4" customHeight="1" x14ac:dyDescent="0.3">
      <c r="A616" s="472" t="s">
        <v>1257</v>
      </c>
      <c r="B616" s="473" t="s">
        <v>1044</v>
      </c>
      <c r="C616" s="473" t="s">
        <v>1045</v>
      </c>
      <c r="D616" s="473" t="s">
        <v>1066</v>
      </c>
      <c r="E616" s="473" t="s">
        <v>1067</v>
      </c>
      <c r="F616" s="477">
        <v>124</v>
      </c>
      <c r="G616" s="477">
        <v>43276</v>
      </c>
      <c r="H616" s="477">
        <v>24.8</v>
      </c>
      <c r="I616" s="477">
        <v>349</v>
      </c>
      <c r="J616" s="477">
        <v>5</v>
      </c>
      <c r="K616" s="477">
        <v>1745</v>
      </c>
      <c r="L616" s="477">
        <v>1</v>
      </c>
      <c r="M616" s="477">
        <v>349</v>
      </c>
      <c r="N616" s="477">
        <v>1</v>
      </c>
      <c r="O616" s="477">
        <v>350</v>
      </c>
      <c r="P616" s="565">
        <v>0.20057306590257878</v>
      </c>
      <c r="Q616" s="478">
        <v>350</v>
      </c>
    </row>
    <row r="617" spans="1:17" ht="14.4" customHeight="1" x14ac:dyDescent="0.3">
      <c r="A617" s="472" t="s">
        <v>1257</v>
      </c>
      <c r="B617" s="473" t="s">
        <v>1044</v>
      </c>
      <c r="C617" s="473" t="s">
        <v>1045</v>
      </c>
      <c r="D617" s="473" t="s">
        <v>1066</v>
      </c>
      <c r="E617" s="473" t="s">
        <v>1068</v>
      </c>
      <c r="F617" s="477">
        <v>1109</v>
      </c>
      <c r="G617" s="477">
        <v>387041</v>
      </c>
      <c r="H617" s="477">
        <v>0.82148148148148148</v>
      </c>
      <c r="I617" s="477">
        <v>349</v>
      </c>
      <c r="J617" s="477">
        <v>1350</v>
      </c>
      <c r="K617" s="477">
        <v>471150</v>
      </c>
      <c r="L617" s="477">
        <v>1</v>
      </c>
      <c r="M617" s="477">
        <v>349</v>
      </c>
      <c r="N617" s="477">
        <v>1173</v>
      </c>
      <c r="O617" s="477">
        <v>410550</v>
      </c>
      <c r="P617" s="565">
        <v>0.87137854186564789</v>
      </c>
      <c r="Q617" s="478">
        <v>350</v>
      </c>
    </row>
    <row r="618" spans="1:17" ht="14.4" customHeight="1" x14ac:dyDescent="0.3">
      <c r="A618" s="472" t="s">
        <v>1257</v>
      </c>
      <c r="B618" s="473" t="s">
        <v>1044</v>
      </c>
      <c r="C618" s="473" t="s">
        <v>1045</v>
      </c>
      <c r="D618" s="473" t="s">
        <v>1069</v>
      </c>
      <c r="E618" s="473" t="s">
        <v>1071</v>
      </c>
      <c r="F618" s="477">
        <v>1</v>
      </c>
      <c r="G618" s="477">
        <v>1653</v>
      </c>
      <c r="H618" s="477"/>
      <c r="I618" s="477">
        <v>1653</v>
      </c>
      <c r="J618" s="477"/>
      <c r="K618" s="477"/>
      <c r="L618" s="477"/>
      <c r="M618" s="477"/>
      <c r="N618" s="477"/>
      <c r="O618" s="477"/>
      <c r="P618" s="565"/>
      <c r="Q618" s="478"/>
    </row>
    <row r="619" spans="1:17" ht="14.4" customHeight="1" x14ac:dyDescent="0.3">
      <c r="A619" s="472" t="s">
        <v>1257</v>
      </c>
      <c r="B619" s="473" t="s">
        <v>1044</v>
      </c>
      <c r="C619" s="473" t="s">
        <v>1045</v>
      </c>
      <c r="D619" s="473" t="s">
        <v>1074</v>
      </c>
      <c r="E619" s="473" t="s">
        <v>1075</v>
      </c>
      <c r="F619" s="477">
        <v>1</v>
      </c>
      <c r="G619" s="477">
        <v>6226</v>
      </c>
      <c r="H619" s="477"/>
      <c r="I619" s="477">
        <v>6226</v>
      </c>
      <c r="J619" s="477"/>
      <c r="K619" s="477"/>
      <c r="L619" s="477"/>
      <c r="M619" s="477"/>
      <c r="N619" s="477"/>
      <c r="O619" s="477"/>
      <c r="P619" s="565"/>
      <c r="Q619" s="478"/>
    </row>
    <row r="620" spans="1:17" ht="14.4" customHeight="1" x14ac:dyDescent="0.3">
      <c r="A620" s="472" t="s">
        <v>1257</v>
      </c>
      <c r="B620" s="473" t="s">
        <v>1044</v>
      </c>
      <c r="C620" s="473" t="s">
        <v>1045</v>
      </c>
      <c r="D620" s="473" t="s">
        <v>1076</v>
      </c>
      <c r="E620" s="473" t="s">
        <v>1077</v>
      </c>
      <c r="F620" s="477">
        <v>12</v>
      </c>
      <c r="G620" s="477">
        <v>1404</v>
      </c>
      <c r="H620" s="477">
        <v>12</v>
      </c>
      <c r="I620" s="477">
        <v>117</v>
      </c>
      <c r="J620" s="477">
        <v>1</v>
      </c>
      <c r="K620" s="477">
        <v>117</v>
      </c>
      <c r="L620" s="477">
        <v>1</v>
      </c>
      <c r="M620" s="477">
        <v>117</v>
      </c>
      <c r="N620" s="477">
        <v>1</v>
      </c>
      <c r="O620" s="477">
        <v>117</v>
      </c>
      <c r="P620" s="565">
        <v>1</v>
      </c>
      <c r="Q620" s="478">
        <v>117</v>
      </c>
    </row>
    <row r="621" spans="1:17" ht="14.4" customHeight="1" x14ac:dyDescent="0.3">
      <c r="A621" s="472" t="s">
        <v>1257</v>
      </c>
      <c r="B621" s="473" t="s">
        <v>1044</v>
      </c>
      <c r="C621" s="473" t="s">
        <v>1045</v>
      </c>
      <c r="D621" s="473" t="s">
        <v>1076</v>
      </c>
      <c r="E621" s="473" t="s">
        <v>1078</v>
      </c>
      <c r="F621" s="477">
        <v>11</v>
      </c>
      <c r="G621" s="477">
        <v>1287</v>
      </c>
      <c r="H621" s="477">
        <v>0.35483870967741937</v>
      </c>
      <c r="I621" s="477">
        <v>117</v>
      </c>
      <c r="J621" s="477">
        <v>31</v>
      </c>
      <c r="K621" s="477">
        <v>3627</v>
      </c>
      <c r="L621" s="477">
        <v>1</v>
      </c>
      <c r="M621" s="477">
        <v>117</v>
      </c>
      <c r="N621" s="477">
        <v>9</v>
      </c>
      <c r="O621" s="477">
        <v>1053</v>
      </c>
      <c r="P621" s="565">
        <v>0.29032258064516131</v>
      </c>
      <c r="Q621" s="478">
        <v>117</v>
      </c>
    </row>
    <row r="622" spans="1:17" ht="14.4" customHeight="1" x14ac:dyDescent="0.3">
      <c r="A622" s="472" t="s">
        <v>1257</v>
      </c>
      <c r="B622" s="473" t="s">
        <v>1044</v>
      </c>
      <c r="C622" s="473" t="s">
        <v>1045</v>
      </c>
      <c r="D622" s="473" t="s">
        <v>1081</v>
      </c>
      <c r="E622" s="473" t="s">
        <v>1082</v>
      </c>
      <c r="F622" s="477"/>
      <c r="G622" s="477"/>
      <c r="H622" s="477"/>
      <c r="I622" s="477"/>
      <c r="J622" s="477"/>
      <c r="K622" s="477"/>
      <c r="L622" s="477"/>
      <c r="M622" s="477"/>
      <c r="N622" s="477">
        <v>2</v>
      </c>
      <c r="O622" s="477">
        <v>98</v>
      </c>
      <c r="P622" s="565"/>
      <c r="Q622" s="478">
        <v>49</v>
      </c>
    </row>
    <row r="623" spans="1:17" ht="14.4" customHeight="1" x14ac:dyDescent="0.3">
      <c r="A623" s="472" t="s">
        <v>1257</v>
      </c>
      <c r="B623" s="473" t="s">
        <v>1044</v>
      </c>
      <c r="C623" s="473" t="s">
        <v>1045</v>
      </c>
      <c r="D623" s="473" t="s">
        <v>1083</v>
      </c>
      <c r="E623" s="473" t="s">
        <v>1084</v>
      </c>
      <c r="F623" s="477">
        <v>3</v>
      </c>
      <c r="G623" s="477">
        <v>1161</v>
      </c>
      <c r="H623" s="477">
        <v>0.98976982097186705</v>
      </c>
      <c r="I623" s="477">
        <v>387</v>
      </c>
      <c r="J623" s="477">
        <v>3</v>
      </c>
      <c r="K623" s="477">
        <v>1173</v>
      </c>
      <c r="L623" s="477">
        <v>1</v>
      </c>
      <c r="M623" s="477">
        <v>391</v>
      </c>
      <c r="N623" s="477">
        <v>4</v>
      </c>
      <c r="O623" s="477">
        <v>1568</v>
      </c>
      <c r="P623" s="565">
        <v>1.3367433930093777</v>
      </c>
      <c r="Q623" s="478">
        <v>392</v>
      </c>
    </row>
    <row r="624" spans="1:17" ht="14.4" customHeight="1" x14ac:dyDescent="0.3">
      <c r="A624" s="472" t="s">
        <v>1257</v>
      </c>
      <c r="B624" s="473" t="s">
        <v>1044</v>
      </c>
      <c r="C624" s="473" t="s">
        <v>1045</v>
      </c>
      <c r="D624" s="473" t="s">
        <v>1083</v>
      </c>
      <c r="E624" s="473" t="s">
        <v>1085</v>
      </c>
      <c r="F624" s="477">
        <v>1</v>
      </c>
      <c r="G624" s="477">
        <v>387</v>
      </c>
      <c r="H624" s="477">
        <v>0.49488491048593353</v>
      </c>
      <c r="I624" s="477">
        <v>387</v>
      </c>
      <c r="J624" s="477">
        <v>2</v>
      </c>
      <c r="K624" s="477">
        <v>782</v>
      </c>
      <c r="L624" s="477">
        <v>1</v>
      </c>
      <c r="M624" s="477">
        <v>391</v>
      </c>
      <c r="N624" s="477">
        <v>1</v>
      </c>
      <c r="O624" s="477">
        <v>392</v>
      </c>
      <c r="P624" s="565">
        <v>0.50127877237851659</v>
      </c>
      <c r="Q624" s="478">
        <v>392</v>
      </c>
    </row>
    <row r="625" spans="1:17" ht="14.4" customHeight="1" x14ac:dyDescent="0.3">
      <c r="A625" s="472" t="s">
        <v>1257</v>
      </c>
      <c r="B625" s="473" t="s">
        <v>1044</v>
      </c>
      <c r="C625" s="473" t="s">
        <v>1045</v>
      </c>
      <c r="D625" s="473" t="s">
        <v>1086</v>
      </c>
      <c r="E625" s="473" t="s">
        <v>1087</v>
      </c>
      <c r="F625" s="477">
        <v>9</v>
      </c>
      <c r="G625" s="477">
        <v>342</v>
      </c>
      <c r="H625" s="477">
        <v>0.34615384615384615</v>
      </c>
      <c r="I625" s="477">
        <v>38</v>
      </c>
      <c r="J625" s="477">
        <v>26</v>
      </c>
      <c r="K625" s="477">
        <v>988</v>
      </c>
      <c r="L625" s="477">
        <v>1</v>
      </c>
      <c r="M625" s="477">
        <v>38</v>
      </c>
      <c r="N625" s="477">
        <v>8</v>
      </c>
      <c r="O625" s="477">
        <v>304</v>
      </c>
      <c r="P625" s="565">
        <v>0.30769230769230771</v>
      </c>
      <c r="Q625" s="478">
        <v>38</v>
      </c>
    </row>
    <row r="626" spans="1:17" ht="14.4" customHeight="1" x14ac:dyDescent="0.3">
      <c r="A626" s="472" t="s">
        <v>1257</v>
      </c>
      <c r="B626" s="473" t="s">
        <v>1044</v>
      </c>
      <c r="C626" s="473" t="s">
        <v>1045</v>
      </c>
      <c r="D626" s="473" t="s">
        <v>1086</v>
      </c>
      <c r="E626" s="473" t="s">
        <v>1088</v>
      </c>
      <c r="F626" s="477">
        <v>9</v>
      </c>
      <c r="G626" s="477">
        <v>342</v>
      </c>
      <c r="H626" s="477">
        <v>9</v>
      </c>
      <c r="I626" s="477">
        <v>38</v>
      </c>
      <c r="J626" s="477">
        <v>1</v>
      </c>
      <c r="K626" s="477">
        <v>38</v>
      </c>
      <c r="L626" s="477">
        <v>1</v>
      </c>
      <c r="M626" s="477">
        <v>38</v>
      </c>
      <c r="N626" s="477">
        <v>2</v>
      </c>
      <c r="O626" s="477">
        <v>76</v>
      </c>
      <c r="P626" s="565">
        <v>2</v>
      </c>
      <c r="Q626" s="478">
        <v>38</v>
      </c>
    </row>
    <row r="627" spans="1:17" ht="14.4" customHeight="1" x14ac:dyDescent="0.3">
      <c r="A627" s="472" t="s">
        <v>1257</v>
      </c>
      <c r="B627" s="473" t="s">
        <v>1044</v>
      </c>
      <c r="C627" s="473" t="s">
        <v>1045</v>
      </c>
      <c r="D627" s="473" t="s">
        <v>1091</v>
      </c>
      <c r="E627" s="473" t="s">
        <v>1092</v>
      </c>
      <c r="F627" s="477">
        <v>188</v>
      </c>
      <c r="G627" s="477">
        <v>132352</v>
      </c>
      <c r="H627" s="477">
        <v>1.4115288220551379</v>
      </c>
      <c r="I627" s="477">
        <v>704</v>
      </c>
      <c r="J627" s="477">
        <v>133</v>
      </c>
      <c r="K627" s="477">
        <v>93765</v>
      </c>
      <c r="L627" s="477">
        <v>1</v>
      </c>
      <c r="M627" s="477">
        <v>705</v>
      </c>
      <c r="N627" s="477">
        <v>135</v>
      </c>
      <c r="O627" s="477">
        <v>95399</v>
      </c>
      <c r="P627" s="565">
        <v>1.0174265450861195</v>
      </c>
      <c r="Q627" s="478">
        <v>706.65925925925922</v>
      </c>
    </row>
    <row r="628" spans="1:17" ht="14.4" customHeight="1" x14ac:dyDescent="0.3">
      <c r="A628" s="472" t="s">
        <v>1257</v>
      </c>
      <c r="B628" s="473" t="s">
        <v>1044</v>
      </c>
      <c r="C628" s="473" t="s">
        <v>1045</v>
      </c>
      <c r="D628" s="473" t="s">
        <v>1091</v>
      </c>
      <c r="E628" s="473" t="s">
        <v>1093</v>
      </c>
      <c r="F628" s="477">
        <v>33</v>
      </c>
      <c r="G628" s="477">
        <v>23232</v>
      </c>
      <c r="H628" s="477"/>
      <c r="I628" s="477">
        <v>704</v>
      </c>
      <c r="J628" s="477"/>
      <c r="K628" s="477"/>
      <c r="L628" s="477"/>
      <c r="M628" s="477"/>
      <c r="N628" s="477"/>
      <c r="O628" s="477"/>
      <c r="P628" s="565"/>
      <c r="Q628" s="478"/>
    </row>
    <row r="629" spans="1:17" ht="14.4" customHeight="1" x14ac:dyDescent="0.3">
      <c r="A629" s="472" t="s">
        <v>1257</v>
      </c>
      <c r="B629" s="473" t="s">
        <v>1044</v>
      </c>
      <c r="C629" s="473" t="s">
        <v>1045</v>
      </c>
      <c r="D629" s="473" t="s">
        <v>1094</v>
      </c>
      <c r="E629" s="473" t="s">
        <v>1095</v>
      </c>
      <c r="F629" s="477">
        <v>2</v>
      </c>
      <c r="G629" s="477">
        <v>294</v>
      </c>
      <c r="H629" s="477">
        <v>2</v>
      </c>
      <c r="I629" s="477">
        <v>147</v>
      </c>
      <c r="J629" s="477">
        <v>1</v>
      </c>
      <c r="K629" s="477">
        <v>147</v>
      </c>
      <c r="L629" s="477">
        <v>1</v>
      </c>
      <c r="M629" s="477">
        <v>147</v>
      </c>
      <c r="N629" s="477">
        <v>1</v>
      </c>
      <c r="O629" s="477">
        <v>148</v>
      </c>
      <c r="P629" s="565">
        <v>1.0068027210884354</v>
      </c>
      <c r="Q629" s="478">
        <v>148</v>
      </c>
    </row>
    <row r="630" spans="1:17" ht="14.4" customHeight="1" x14ac:dyDescent="0.3">
      <c r="A630" s="472" t="s">
        <v>1257</v>
      </c>
      <c r="B630" s="473" t="s">
        <v>1044</v>
      </c>
      <c r="C630" s="473" t="s">
        <v>1045</v>
      </c>
      <c r="D630" s="473" t="s">
        <v>1096</v>
      </c>
      <c r="E630" s="473" t="s">
        <v>1097</v>
      </c>
      <c r="F630" s="477">
        <v>870</v>
      </c>
      <c r="G630" s="477">
        <v>264480</v>
      </c>
      <c r="H630" s="477">
        <v>0.83139745060748471</v>
      </c>
      <c r="I630" s="477">
        <v>304</v>
      </c>
      <c r="J630" s="477">
        <v>1043</v>
      </c>
      <c r="K630" s="477">
        <v>318115</v>
      </c>
      <c r="L630" s="477">
        <v>1</v>
      </c>
      <c r="M630" s="477">
        <v>305</v>
      </c>
      <c r="N630" s="477">
        <v>873</v>
      </c>
      <c r="O630" s="477">
        <v>266265</v>
      </c>
      <c r="P630" s="565">
        <v>0.83700862895493766</v>
      </c>
      <c r="Q630" s="478">
        <v>305</v>
      </c>
    </row>
    <row r="631" spans="1:17" ht="14.4" customHeight="1" x14ac:dyDescent="0.3">
      <c r="A631" s="472" t="s">
        <v>1257</v>
      </c>
      <c r="B631" s="473" t="s">
        <v>1044</v>
      </c>
      <c r="C631" s="473" t="s">
        <v>1045</v>
      </c>
      <c r="D631" s="473" t="s">
        <v>1098</v>
      </c>
      <c r="E631" s="473" t="s">
        <v>1099</v>
      </c>
      <c r="F631" s="477">
        <v>1</v>
      </c>
      <c r="G631" s="477">
        <v>3707</v>
      </c>
      <c r="H631" s="477"/>
      <c r="I631" s="477">
        <v>3707</v>
      </c>
      <c r="J631" s="477"/>
      <c r="K631" s="477"/>
      <c r="L631" s="477"/>
      <c r="M631" s="477"/>
      <c r="N631" s="477"/>
      <c r="O631" s="477"/>
      <c r="P631" s="565"/>
      <c r="Q631" s="478"/>
    </row>
    <row r="632" spans="1:17" ht="14.4" customHeight="1" x14ac:dyDescent="0.3">
      <c r="A632" s="472" t="s">
        <v>1257</v>
      </c>
      <c r="B632" s="473" t="s">
        <v>1044</v>
      </c>
      <c r="C632" s="473" t="s">
        <v>1045</v>
      </c>
      <c r="D632" s="473" t="s">
        <v>1098</v>
      </c>
      <c r="E632" s="473" t="s">
        <v>1100</v>
      </c>
      <c r="F632" s="477">
        <v>1</v>
      </c>
      <c r="G632" s="477">
        <v>3707</v>
      </c>
      <c r="H632" s="477"/>
      <c r="I632" s="477">
        <v>3707</v>
      </c>
      <c r="J632" s="477"/>
      <c r="K632" s="477"/>
      <c r="L632" s="477"/>
      <c r="M632" s="477"/>
      <c r="N632" s="477"/>
      <c r="O632" s="477"/>
      <c r="P632" s="565"/>
      <c r="Q632" s="478"/>
    </row>
    <row r="633" spans="1:17" ht="14.4" customHeight="1" x14ac:dyDescent="0.3">
      <c r="A633" s="472" t="s">
        <v>1257</v>
      </c>
      <c r="B633" s="473" t="s">
        <v>1044</v>
      </c>
      <c r="C633" s="473" t="s">
        <v>1045</v>
      </c>
      <c r="D633" s="473" t="s">
        <v>1101</v>
      </c>
      <c r="E633" s="473" t="s">
        <v>1102</v>
      </c>
      <c r="F633" s="477">
        <v>1611</v>
      </c>
      <c r="G633" s="477">
        <v>795834</v>
      </c>
      <c r="H633" s="477">
        <v>1.2625391849529781</v>
      </c>
      <c r="I633" s="477">
        <v>494</v>
      </c>
      <c r="J633" s="477">
        <v>1276</v>
      </c>
      <c r="K633" s="477">
        <v>630344</v>
      </c>
      <c r="L633" s="477">
        <v>1</v>
      </c>
      <c r="M633" s="477">
        <v>494</v>
      </c>
      <c r="N633" s="477">
        <v>1406</v>
      </c>
      <c r="O633" s="477">
        <v>695970</v>
      </c>
      <c r="P633" s="565">
        <v>1.1041114058355437</v>
      </c>
      <c r="Q633" s="478">
        <v>495</v>
      </c>
    </row>
    <row r="634" spans="1:17" ht="14.4" customHeight="1" x14ac:dyDescent="0.3">
      <c r="A634" s="472" t="s">
        <v>1257</v>
      </c>
      <c r="B634" s="473" t="s">
        <v>1044</v>
      </c>
      <c r="C634" s="473" t="s">
        <v>1045</v>
      </c>
      <c r="D634" s="473" t="s">
        <v>1105</v>
      </c>
      <c r="E634" s="473" t="s">
        <v>1106</v>
      </c>
      <c r="F634" s="477">
        <v>2149</v>
      </c>
      <c r="G634" s="477">
        <v>795130</v>
      </c>
      <c r="H634" s="477">
        <v>1.1461333333333332</v>
      </c>
      <c r="I634" s="477">
        <v>370</v>
      </c>
      <c r="J634" s="477">
        <v>1875</v>
      </c>
      <c r="K634" s="477">
        <v>693750</v>
      </c>
      <c r="L634" s="477">
        <v>1</v>
      </c>
      <c r="M634" s="477">
        <v>370</v>
      </c>
      <c r="N634" s="477">
        <v>1836</v>
      </c>
      <c r="O634" s="477">
        <v>681156</v>
      </c>
      <c r="P634" s="565">
        <v>0.98184648648648654</v>
      </c>
      <c r="Q634" s="478">
        <v>371</v>
      </c>
    </row>
    <row r="635" spans="1:17" ht="14.4" customHeight="1" x14ac:dyDescent="0.3">
      <c r="A635" s="472" t="s">
        <v>1257</v>
      </c>
      <c r="B635" s="473" t="s">
        <v>1044</v>
      </c>
      <c r="C635" s="473" t="s">
        <v>1045</v>
      </c>
      <c r="D635" s="473" t="s">
        <v>1109</v>
      </c>
      <c r="E635" s="473" t="s">
        <v>1111</v>
      </c>
      <c r="F635" s="477"/>
      <c r="G635" s="477"/>
      <c r="H635" s="477"/>
      <c r="I635" s="477"/>
      <c r="J635" s="477"/>
      <c r="K635" s="477"/>
      <c r="L635" s="477"/>
      <c r="M635" s="477"/>
      <c r="N635" s="477">
        <v>1</v>
      </c>
      <c r="O635" s="477">
        <v>12</v>
      </c>
      <c r="P635" s="565"/>
      <c r="Q635" s="478">
        <v>12</v>
      </c>
    </row>
    <row r="636" spans="1:17" ht="14.4" customHeight="1" x14ac:dyDescent="0.3">
      <c r="A636" s="472" t="s">
        <v>1257</v>
      </c>
      <c r="B636" s="473" t="s">
        <v>1044</v>
      </c>
      <c r="C636" s="473" t="s">
        <v>1045</v>
      </c>
      <c r="D636" s="473" t="s">
        <v>1114</v>
      </c>
      <c r="E636" s="473" t="s">
        <v>1115</v>
      </c>
      <c r="F636" s="477">
        <v>4</v>
      </c>
      <c r="G636" s="477">
        <v>444</v>
      </c>
      <c r="H636" s="477">
        <v>0.30769230769230771</v>
      </c>
      <c r="I636" s="477">
        <v>111</v>
      </c>
      <c r="J636" s="477">
        <v>13</v>
      </c>
      <c r="K636" s="477">
        <v>1443</v>
      </c>
      <c r="L636" s="477">
        <v>1</v>
      </c>
      <c r="M636" s="477">
        <v>111</v>
      </c>
      <c r="N636" s="477">
        <v>19</v>
      </c>
      <c r="O636" s="477">
        <v>2128</v>
      </c>
      <c r="P636" s="565">
        <v>1.4747054747054746</v>
      </c>
      <c r="Q636" s="478">
        <v>112</v>
      </c>
    </row>
    <row r="637" spans="1:17" ht="14.4" customHeight="1" x14ac:dyDescent="0.3">
      <c r="A637" s="472" t="s">
        <v>1257</v>
      </c>
      <c r="B637" s="473" t="s">
        <v>1044</v>
      </c>
      <c r="C637" s="473" t="s">
        <v>1045</v>
      </c>
      <c r="D637" s="473" t="s">
        <v>1116</v>
      </c>
      <c r="E637" s="473" t="s">
        <v>1117</v>
      </c>
      <c r="F637" s="477">
        <v>29</v>
      </c>
      <c r="G637" s="477">
        <v>3625</v>
      </c>
      <c r="H637" s="477">
        <v>1.7058823529411764</v>
      </c>
      <c r="I637" s="477">
        <v>125</v>
      </c>
      <c r="J637" s="477">
        <v>17</v>
      </c>
      <c r="K637" s="477">
        <v>2125</v>
      </c>
      <c r="L637" s="477">
        <v>1</v>
      </c>
      <c r="M637" s="477">
        <v>125</v>
      </c>
      <c r="N637" s="477">
        <v>10</v>
      </c>
      <c r="O637" s="477">
        <v>1260</v>
      </c>
      <c r="P637" s="565">
        <v>0.59294117647058819</v>
      </c>
      <c r="Q637" s="478">
        <v>126</v>
      </c>
    </row>
    <row r="638" spans="1:17" ht="14.4" customHeight="1" x14ac:dyDescent="0.3">
      <c r="A638" s="472" t="s">
        <v>1257</v>
      </c>
      <c r="B638" s="473" t="s">
        <v>1044</v>
      </c>
      <c r="C638" s="473" t="s">
        <v>1045</v>
      </c>
      <c r="D638" s="473" t="s">
        <v>1116</v>
      </c>
      <c r="E638" s="473" t="s">
        <v>1118</v>
      </c>
      <c r="F638" s="477">
        <v>28</v>
      </c>
      <c r="G638" s="477">
        <v>3500</v>
      </c>
      <c r="H638" s="477"/>
      <c r="I638" s="477">
        <v>125</v>
      </c>
      <c r="J638" s="477"/>
      <c r="K638" s="477"/>
      <c r="L638" s="477"/>
      <c r="M638" s="477"/>
      <c r="N638" s="477">
        <v>9</v>
      </c>
      <c r="O638" s="477">
        <v>1132</v>
      </c>
      <c r="P638" s="565"/>
      <c r="Q638" s="478">
        <v>125.77777777777777</v>
      </c>
    </row>
    <row r="639" spans="1:17" ht="14.4" customHeight="1" x14ac:dyDescent="0.3">
      <c r="A639" s="472" t="s">
        <v>1257</v>
      </c>
      <c r="B639" s="473" t="s">
        <v>1044</v>
      </c>
      <c r="C639" s="473" t="s">
        <v>1045</v>
      </c>
      <c r="D639" s="473" t="s">
        <v>1119</v>
      </c>
      <c r="E639" s="473" t="s">
        <v>1120</v>
      </c>
      <c r="F639" s="477">
        <v>54</v>
      </c>
      <c r="G639" s="477">
        <v>26730</v>
      </c>
      <c r="H639" s="477">
        <v>0.6428571428571429</v>
      </c>
      <c r="I639" s="477">
        <v>495</v>
      </c>
      <c r="J639" s="477">
        <v>84</v>
      </c>
      <c r="K639" s="477">
        <v>41580</v>
      </c>
      <c r="L639" s="477">
        <v>1</v>
      </c>
      <c r="M639" s="477">
        <v>495</v>
      </c>
      <c r="N639" s="477">
        <v>87</v>
      </c>
      <c r="O639" s="477">
        <v>43152</v>
      </c>
      <c r="P639" s="565">
        <v>1.0378066378066377</v>
      </c>
      <c r="Q639" s="478">
        <v>496</v>
      </c>
    </row>
    <row r="640" spans="1:17" ht="14.4" customHeight="1" x14ac:dyDescent="0.3">
      <c r="A640" s="472" t="s">
        <v>1257</v>
      </c>
      <c r="B640" s="473" t="s">
        <v>1044</v>
      </c>
      <c r="C640" s="473" t="s">
        <v>1045</v>
      </c>
      <c r="D640" s="473" t="s">
        <v>1121</v>
      </c>
      <c r="E640" s="473"/>
      <c r="F640" s="477">
        <v>6</v>
      </c>
      <c r="G640" s="477">
        <v>7698</v>
      </c>
      <c r="H640" s="477">
        <v>2.9953307392996109</v>
      </c>
      <c r="I640" s="477">
        <v>1283</v>
      </c>
      <c r="J640" s="477">
        <v>2</v>
      </c>
      <c r="K640" s="477">
        <v>2570</v>
      </c>
      <c r="L640" s="477">
        <v>1</v>
      </c>
      <c r="M640" s="477">
        <v>1285</v>
      </c>
      <c r="N640" s="477"/>
      <c r="O640" s="477"/>
      <c r="P640" s="565"/>
      <c r="Q640" s="478"/>
    </row>
    <row r="641" spans="1:17" ht="14.4" customHeight="1" x14ac:dyDescent="0.3">
      <c r="A641" s="472" t="s">
        <v>1257</v>
      </c>
      <c r="B641" s="473" t="s">
        <v>1044</v>
      </c>
      <c r="C641" s="473" t="s">
        <v>1045</v>
      </c>
      <c r="D641" s="473" t="s">
        <v>1121</v>
      </c>
      <c r="E641" s="473" t="s">
        <v>1122</v>
      </c>
      <c r="F641" s="477">
        <v>5</v>
      </c>
      <c r="G641" s="477">
        <v>6415</v>
      </c>
      <c r="H641" s="477">
        <v>2.4961089494163424</v>
      </c>
      <c r="I641" s="477">
        <v>1283</v>
      </c>
      <c r="J641" s="477">
        <v>2</v>
      </c>
      <c r="K641" s="477">
        <v>2570</v>
      </c>
      <c r="L641" s="477">
        <v>1</v>
      </c>
      <c r="M641" s="477">
        <v>1285</v>
      </c>
      <c r="N641" s="477"/>
      <c r="O641" s="477"/>
      <c r="P641" s="565"/>
      <c r="Q641" s="478"/>
    </row>
    <row r="642" spans="1:17" ht="14.4" customHeight="1" x14ac:dyDescent="0.3">
      <c r="A642" s="472" t="s">
        <v>1257</v>
      </c>
      <c r="B642" s="473" t="s">
        <v>1044</v>
      </c>
      <c r="C642" s="473" t="s">
        <v>1045</v>
      </c>
      <c r="D642" s="473" t="s">
        <v>1123</v>
      </c>
      <c r="E642" s="473" t="s">
        <v>1124</v>
      </c>
      <c r="F642" s="477">
        <v>41</v>
      </c>
      <c r="G642" s="477">
        <v>18696</v>
      </c>
      <c r="H642" s="477">
        <v>1.3225806451612903</v>
      </c>
      <c r="I642" s="477">
        <v>456</v>
      </c>
      <c r="J642" s="477">
        <v>31</v>
      </c>
      <c r="K642" s="477">
        <v>14136</v>
      </c>
      <c r="L642" s="477">
        <v>1</v>
      </c>
      <c r="M642" s="477">
        <v>456</v>
      </c>
      <c r="N642" s="477">
        <v>32</v>
      </c>
      <c r="O642" s="477">
        <v>14656</v>
      </c>
      <c r="P642" s="565">
        <v>1.0367855121675156</v>
      </c>
      <c r="Q642" s="478">
        <v>458</v>
      </c>
    </row>
    <row r="643" spans="1:17" ht="14.4" customHeight="1" x14ac:dyDescent="0.3">
      <c r="A643" s="472" t="s">
        <v>1257</v>
      </c>
      <c r="B643" s="473" t="s">
        <v>1044</v>
      </c>
      <c r="C643" s="473" t="s">
        <v>1045</v>
      </c>
      <c r="D643" s="473" t="s">
        <v>1125</v>
      </c>
      <c r="E643" s="473" t="s">
        <v>1126</v>
      </c>
      <c r="F643" s="477">
        <v>3188</v>
      </c>
      <c r="G643" s="477">
        <v>184904</v>
      </c>
      <c r="H643" s="477">
        <v>1.4225792057117359</v>
      </c>
      <c r="I643" s="477">
        <v>58</v>
      </c>
      <c r="J643" s="477">
        <v>2241</v>
      </c>
      <c r="K643" s="477">
        <v>129978</v>
      </c>
      <c r="L643" s="477">
        <v>1</v>
      </c>
      <c r="M643" s="477">
        <v>58</v>
      </c>
      <c r="N643" s="477">
        <v>2129</v>
      </c>
      <c r="O643" s="477">
        <v>123482</v>
      </c>
      <c r="P643" s="565">
        <v>0.95002231146809457</v>
      </c>
      <c r="Q643" s="478">
        <v>58</v>
      </c>
    </row>
    <row r="644" spans="1:17" ht="14.4" customHeight="1" x14ac:dyDescent="0.3">
      <c r="A644" s="472" t="s">
        <v>1257</v>
      </c>
      <c r="B644" s="473" t="s">
        <v>1044</v>
      </c>
      <c r="C644" s="473" t="s">
        <v>1045</v>
      </c>
      <c r="D644" s="473" t="s">
        <v>1134</v>
      </c>
      <c r="E644" s="473" t="s">
        <v>1135</v>
      </c>
      <c r="F644" s="477">
        <v>11608</v>
      </c>
      <c r="G644" s="477">
        <v>2031400</v>
      </c>
      <c r="H644" s="477">
        <v>0.8273274643068923</v>
      </c>
      <c r="I644" s="477">
        <v>175</v>
      </c>
      <c r="J644" s="477">
        <v>13951</v>
      </c>
      <c r="K644" s="477">
        <v>2455376</v>
      </c>
      <c r="L644" s="477">
        <v>1</v>
      </c>
      <c r="M644" s="477">
        <v>176</v>
      </c>
      <c r="N644" s="477">
        <v>14322</v>
      </c>
      <c r="O644" s="477">
        <v>2520672</v>
      </c>
      <c r="P644" s="565">
        <v>1.0265930757651782</v>
      </c>
      <c r="Q644" s="478">
        <v>176</v>
      </c>
    </row>
    <row r="645" spans="1:17" ht="14.4" customHeight="1" x14ac:dyDescent="0.3">
      <c r="A645" s="472" t="s">
        <v>1257</v>
      </c>
      <c r="B645" s="473" t="s">
        <v>1044</v>
      </c>
      <c r="C645" s="473" t="s">
        <v>1045</v>
      </c>
      <c r="D645" s="473" t="s">
        <v>1136</v>
      </c>
      <c r="E645" s="473" t="s">
        <v>1137</v>
      </c>
      <c r="F645" s="477">
        <v>450</v>
      </c>
      <c r="G645" s="477">
        <v>38250</v>
      </c>
      <c r="H645" s="477">
        <v>1.4705882352941178</v>
      </c>
      <c r="I645" s="477">
        <v>85</v>
      </c>
      <c r="J645" s="477">
        <v>306</v>
      </c>
      <c r="K645" s="477">
        <v>26010</v>
      </c>
      <c r="L645" s="477">
        <v>1</v>
      </c>
      <c r="M645" s="477">
        <v>85</v>
      </c>
      <c r="N645" s="477">
        <v>317</v>
      </c>
      <c r="O645" s="477">
        <v>27262</v>
      </c>
      <c r="P645" s="565">
        <v>1.0481353325643983</v>
      </c>
      <c r="Q645" s="478">
        <v>86</v>
      </c>
    </row>
    <row r="646" spans="1:17" ht="14.4" customHeight="1" x14ac:dyDescent="0.3">
      <c r="A646" s="472" t="s">
        <v>1257</v>
      </c>
      <c r="B646" s="473" t="s">
        <v>1044</v>
      </c>
      <c r="C646" s="473" t="s">
        <v>1045</v>
      </c>
      <c r="D646" s="473" t="s">
        <v>1141</v>
      </c>
      <c r="E646" s="473" t="s">
        <v>1142</v>
      </c>
      <c r="F646" s="477">
        <v>14</v>
      </c>
      <c r="G646" s="477">
        <v>2366</v>
      </c>
      <c r="H646" s="477">
        <v>1.9882352941176471</v>
      </c>
      <c r="I646" s="477">
        <v>169</v>
      </c>
      <c r="J646" s="477">
        <v>7</v>
      </c>
      <c r="K646" s="477">
        <v>1190</v>
      </c>
      <c r="L646" s="477">
        <v>1</v>
      </c>
      <c r="M646" s="477">
        <v>170</v>
      </c>
      <c r="N646" s="477">
        <v>3</v>
      </c>
      <c r="O646" s="477">
        <v>510</v>
      </c>
      <c r="P646" s="565">
        <v>0.42857142857142855</v>
      </c>
      <c r="Q646" s="478">
        <v>170</v>
      </c>
    </row>
    <row r="647" spans="1:17" ht="14.4" customHeight="1" x14ac:dyDescent="0.3">
      <c r="A647" s="472" t="s">
        <v>1257</v>
      </c>
      <c r="B647" s="473" t="s">
        <v>1044</v>
      </c>
      <c r="C647" s="473" t="s">
        <v>1045</v>
      </c>
      <c r="D647" s="473" t="s">
        <v>1145</v>
      </c>
      <c r="E647" s="473"/>
      <c r="F647" s="477">
        <v>6</v>
      </c>
      <c r="G647" s="477">
        <v>6066</v>
      </c>
      <c r="H647" s="477">
        <v>0.74925889328063244</v>
      </c>
      <c r="I647" s="477">
        <v>1011</v>
      </c>
      <c r="J647" s="477">
        <v>8</v>
      </c>
      <c r="K647" s="477">
        <v>8096</v>
      </c>
      <c r="L647" s="477">
        <v>1</v>
      </c>
      <c r="M647" s="477">
        <v>1012</v>
      </c>
      <c r="N647" s="477"/>
      <c r="O647" s="477"/>
      <c r="P647" s="565"/>
      <c r="Q647" s="478"/>
    </row>
    <row r="648" spans="1:17" ht="14.4" customHeight="1" x14ac:dyDescent="0.3">
      <c r="A648" s="472" t="s">
        <v>1257</v>
      </c>
      <c r="B648" s="473" t="s">
        <v>1044</v>
      </c>
      <c r="C648" s="473" t="s">
        <v>1045</v>
      </c>
      <c r="D648" s="473" t="s">
        <v>1145</v>
      </c>
      <c r="E648" s="473" t="s">
        <v>1146</v>
      </c>
      <c r="F648" s="477">
        <v>24</v>
      </c>
      <c r="G648" s="477">
        <v>24264</v>
      </c>
      <c r="H648" s="477">
        <v>5.9940711462450595</v>
      </c>
      <c r="I648" s="477">
        <v>1011</v>
      </c>
      <c r="J648" s="477">
        <v>4</v>
      </c>
      <c r="K648" s="477">
        <v>4048</v>
      </c>
      <c r="L648" s="477">
        <v>1</v>
      </c>
      <c r="M648" s="477">
        <v>1012</v>
      </c>
      <c r="N648" s="477"/>
      <c r="O648" s="477"/>
      <c r="P648" s="565"/>
      <c r="Q648" s="478"/>
    </row>
    <row r="649" spans="1:17" ht="14.4" customHeight="1" x14ac:dyDescent="0.3">
      <c r="A649" s="472" t="s">
        <v>1257</v>
      </c>
      <c r="B649" s="473" t="s">
        <v>1044</v>
      </c>
      <c r="C649" s="473" t="s">
        <v>1045</v>
      </c>
      <c r="D649" s="473" t="s">
        <v>1147</v>
      </c>
      <c r="E649" s="473" t="s">
        <v>1148</v>
      </c>
      <c r="F649" s="477">
        <v>1</v>
      </c>
      <c r="G649" s="477">
        <v>176</v>
      </c>
      <c r="H649" s="477">
        <v>0.5</v>
      </c>
      <c r="I649" s="477">
        <v>176</v>
      </c>
      <c r="J649" s="477">
        <v>2</v>
      </c>
      <c r="K649" s="477">
        <v>352</v>
      </c>
      <c r="L649" s="477">
        <v>1</v>
      </c>
      <c r="M649" s="477">
        <v>176</v>
      </c>
      <c r="N649" s="477">
        <v>3</v>
      </c>
      <c r="O649" s="477">
        <v>531</v>
      </c>
      <c r="P649" s="565">
        <v>1.5085227272727273</v>
      </c>
      <c r="Q649" s="478">
        <v>177</v>
      </c>
    </row>
    <row r="650" spans="1:17" ht="14.4" customHeight="1" x14ac:dyDescent="0.3">
      <c r="A650" s="472" t="s">
        <v>1257</v>
      </c>
      <c r="B650" s="473" t="s">
        <v>1044</v>
      </c>
      <c r="C650" s="473" t="s">
        <v>1045</v>
      </c>
      <c r="D650" s="473" t="s">
        <v>1149</v>
      </c>
      <c r="E650" s="473"/>
      <c r="F650" s="477">
        <v>30</v>
      </c>
      <c r="G650" s="477">
        <v>68820</v>
      </c>
      <c r="H650" s="477">
        <v>2.4967348715716153</v>
      </c>
      <c r="I650" s="477">
        <v>2294</v>
      </c>
      <c r="J650" s="477">
        <v>12</v>
      </c>
      <c r="K650" s="477">
        <v>27564</v>
      </c>
      <c r="L650" s="477">
        <v>1</v>
      </c>
      <c r="M650" s="477">
        <v>2297</v>
      </c>
      <c r="N650" s="477"/>
      <c r="O650" s="477"/>
      <c r="P650" s="565"/>
      <c r="Q650" s="478"/>
    </row>
    <row r="651" spans="1:17" ht="14.4" customHeight="1" x14ac:dyDescent="0.3">
      <c r="A651" s="472" t="s">
        <v>1257</v>
      </c>
      <c r="B651" s="473" t="s">
        <v>1044</v>
      </c>
      <c r="C651" s="473" t="s">
        <v>1045</v>
      </c>
      <c r="D651" s="473" t="s">
        <v>1149</v>
      </c>
      <c r="E651" s="473" t="s">
        <v>1150</v>
      </c>
      <c r="F651" s="477">
        <v>26</v>
      </c>
      <c r="G651" s="477">
        <v>59644</v>
      </c>
      <c r="H651" s="477">
        <v>3.7094346663349711</v>
      </c>
      <c r="I651" s="477">
        <v>2294</v>
      </c>
      <c r="J651" s="477">
        <v>7</v>
      </c>
      <c r="K651" s="477">
        <v>16079</v>
      </c>
      <c r="L651" s="477">
        <v>1</v>
      </c>
      <c r="M651" s="477">
        <v>2297</v>
      </c>
      <c r="N651" s="477"/>
      <c r="O651" s="477"/>
      <c r="P651" s="565"/>
      <c r="Q651" s="478"/>
    </row>
    <row r="652" spans="1:17" ht="14.4" customHeight="1" x14ac:dyDescent="0.3">
      <c r="A652" s="472" t="s">
        <v>1257</v>
      </c>
      <c r="B652" s="473" t="s">
        <v>1044</v>
      </c>
      <c r="C652" s="473" t="s">
        <v>1045</v>
      </c>
      <c r="D652" s="473" t="s">
        <v>1154</v>
      </c>
      <c r="E652" s="473" t="s">
        <v>1155</v>
      </c>
      <c r="F652" s="477">
        <v>197</v>
      </c>
      <c r="G652" s="477">
        <v>51811</v>
      </c>
      <c r="H652" s="477">
        <v>1.9431068106810681</v>
      </c>
      <c r="I652" s="477">
        <v>263</v>
      </c>
      <c r="J652" s="477">
        <v>101</v>
      </c>
      <c r="K652" s="477">
        <v>26664</v>
      </c>
      <c r="L652" s="477">
        <v>1</v>
      </c>
      <c r="M652" s="477">
        <v>264</v>
      </c>
      <c r="N652" s="477">
        <v>76</v>
      </c>
      <c r="O652" s="477">
        <v>20064</v>
      </c>
      <c r="P652" s="565">
        <v>0.75247524752475248</v>
      </c>
      <c r="Q652" s="478">
        <v>264</v>
      </c>
    </row>
    <row r="653" spans="1:17" ht="14.4" customHeight="1" x14ac:dyDescent="0.3">
      <c r="A653" s="472" t="s">
        <v>1257</v>
      </c>
      <c r="B653" s="473" t="s">
        <v>1044</v>
      </c>
      <c r="C653" s="473" t="s">
        <v>1045</v>
      </c>
      <c r="D653" s="473" t="s">
        <v>1156</v>
      </c>
      <c r="E653" s="473" t="s">
        <v>1157</v>
      </c>
      <c r="F653" s="477">
        <v>17</v>
      </c>
      <c r="G653" s="477">
        <v>36210</v>
      </c>
      <c r="H653" s="477"/>
      <c r="I653" s="477">
        <v>2130</v>
      </c>
      <c r="J653" s="477"/>
      <c r="K653" s="477"/>
      <c r="L653" s="477"/>
      <c r="M653" s="477"/>
      <c r="N653" s="477">
        <v>7</v>
      </c>
      <c r="O653" s="477">
        <v>14938</v>
      </c>
      <c r="P653" s="565"/>
      <c r="Q653" s="478">
        <v>2134</v>
      </c>
    </row>
    <row r="654" spans="1:17" ht="14.4" customHeight="1" x14ac:dyDescent="0.3">
      <c r="A654" s="472" t="s">
        <v>1257</v>
      </c>
      <c r="B654" s="473" t="s">
        <v>1044</v>
      </c>
      <c r="C654" s="473" t="s">
        <v>1045</v>
      </c>
      <c r="D654" s="473" t="s">
        <v>1156</v>
      </c>
      <c r="E654" s="473" t="s">
        <v>1158</v>
      </c>
      <c r="F654" s="477">
        <v>11</v>
      </c>
      <c r="G654" s="477">
        <v>23430</v>
      </c>
      <c r="H654" s="477">
        <v>0.99953073674331305</v>
      </c>
      <c r="I654" s="477">
        <v>2130</v>
      </c>
      <c r="J654" s="477">
        <v>11</v>
      </c>
      <c r="K654" s="477">
        <v>23441</v>
      </c>
      <c r="L654" s="477">
        <v>1</v>
      </c>
      <c r="M654" s="477">
        <v>2131</v>
      </c>
      <c r="N654" s="477"/>
      <c r="O654" s="477"/>
      <c r="P654" s="565"/>
      <c r="Q654" s="478"/>
    </row>
    <row r="655" spans="1:17" ht="14.4" customHeight="1" x14ac:dyDescent="0.3">
      <c r="A655" s="472" t="s">
        <v>1257</v>
      </c>
      <c r="B655" s="473" t="s">
        <v>1044</v>
      </c>
      <c r="C655" s="473" t="s">
        <v>1045</v>
      </c>
      <c r="D655" s="473" t="s">
        <v>1159</v>
      </c>
      <c r="E655" s="473" t="s">
        <v>1160</v>
      </c>
      <c r="F655" s="477">
        <v>43</v>
      </c>
      <c r="G655" s="477">
        <v>10406</v>
      </c>
      <c r="H655" s="477">
        <v>0.91489361702127658</v>
      </c>
      <c r="I655" s="477">
        <v>242</v>
      </c>
      <c r="J655" s="477">
        <v>47</v>
      </c>
      <c r="K655" s="477">
        <v>11374</v>
      </c>
      <c r="L655" s="477">
        <v>1</v>
      </c>
      <c r="M655" s="477">
        <v>242</v>
      </c>
      <c r="N655" s="477">
        <v>16</v>
      </c>
      <c r="O655" s="477">
        <v>3888</v>
      </c>
      <c r="P655" s="565">
        <v>0.34183224898892212</v>
      </c>
      <c r="Q655" s="478">
        <v>243</v>
      </c>
    </row>
    <row r="656" spans="1:17" ht="14.4" customHeight="1" x14ac:dyDescent="0.3">
      <c r="A656" s="472" t="s">
        <v>1257</v>
      </c>
      <c r="B656" s="473" t="s">
        <v>1044</v>
      </c>
      <c r="C656" s="473" t="s">
        <v>1045</v>
      </c>
      <c r="D656" s="473" t="s">
        <v>1161</v>
      </c>
      <c r="E656" s="473" t="s">
        <v>1162</v>
      </c>
      <c r="F656" s="477">
        <v>1</v>
      </c>
      <c r="G656" s="477">
        <v>423</v>
      </c>
      <c r="H656" s="477"/>
      <c r="I656" s="477">
        <v>423</v>
      </c>
      <c r="J656" s="477"/>
      <c r="K656" s="477"/>
      <c r="L656" s="477"/>
      <c r="M656" s="477"/>
      <c r="N656" s="477"/>
      <c r="O656" s="477"/>
      <c r="P656" s="565"/>
      <c r="Q656" s="478"/>
    </row>
    <row r="657" spans="1:17" ht="14.4" customHeight="1" x14ac:dyDescent="0.3">
      <c r="A657" s="472" t="s">
        <v>1257</v>
      </c>
      <c r="B657" s="473" t="s">
        <v>1044</v>
      </c>
      <c r="C657" s="473" t="s">
        <v>1045</v>
      </c>
      <c r="D657" s="473" t="s">
        <v>1165</v>
      </c>
      <c r="E657" s="473" t="s">
        <v>1051</v>
      </c>
      <c r="F657" s="477">
        <v>2</v>
      </c>
      <c r="G657" s="477">
        <v>74</v>
      </c>
      <c r="H657" s="477">
        <v>2</v>
      </c>
      <c r="I657" s="477">
        <v>37</v>
      </c>
      <c r="J657" s="477">
        <v>1</v>
      </c>
      <c r="K657" s="477">
        <v>37</v>
      </c>
      <c r="L657" s="477">
        <v>1</v>
      </c>
      <c r="M657" s="477">
        <v>37</v>
      </c>
      <c r="N657" s="477"/>
      <c r="O657" s="477"/>
      <c r="P657" s="565"/>
      <c r="Q657" s="478"/>
    </row>
    <row r="658" spans="1:17" ht="14.4" customHeight="1" x14ac:dyDescent="0.3">
      <c r="A658" s="472" t="s">
        <v>1257</v>
      </c>
      <c r="B658" s="473" t="s">
        <v>1044</v>
      </c>
      <c r="C658" s="473" t="s">
        <v>1045</v>
      </c>
      <c r="D658" s="473" t="s">
        <v>1166</v>
      </c>
      <c r="E658" s="473" t="s">
        <v>1167</v>
      </c>
      <c r="F658" s="477">
        <v>2</v>
      </c>
      <c r="G658" s="477">
        <v>10432</v>
      </c>
      <c r="H658" s="477"/>
      <c r="I658" s="477">
        <v>5216</v>
      </c>
      <c r="J658" s="477"/>
      <c r="K658" s="477"/>
      <c r="L658" s="477"/>
      <c r="M658" s="477"/>
      <c r="N658" s="477"/>
      <c r="O658" s="477"/>
      <c r="P658" s="565"/>
      <c r="Q658" s="478"/>
    </row>
    <row r="659" spans="1:17" ht="14.4" customHeight="1" x14ac:dyDescent="0.3">
      <c r="A659" s="472" t="s">
        <v>1257</v>
      </c>
      <c r="B659" s="473" t="s">
        <v>1044</v>
      </c>
      <c r="C659" s="473" t="s">
        <v>1045</v>
      </c>
      <c r="D659" s="473" t="s">
        <v>1168</v>
      </c>
      <c r="E659" s="473" t="s">
        <v>1169</v>
      </c>
      <c r="F659" s="477">
        <v>182</v>
      </c>
      <c r="G659" s="477">
        <v>192010</v>
      </c>
      <c r="H659" s="477">
        <v>10.091979396615159</v>
      </c>
      <c r="I659" s="477">
        <v>1055</v>
      </c>
      <c r="J659" s="477">
        <v>18</v>
      </c>
      <c r="K659" s="477">
        <v>19026</v>
      </c>
      <c r="L659" s="477">
        <v>1</v>
      </c>
      <c r="M659" s="477">
        <v>1057</v>
      </c>
      <c r="N659" s="477">
        <v>4</v>
      </c>
      <c r="O659" s="477">
        <v>4240</v>
      </c>
      <c r="P659" s="565">
        <v>0.22285293808472617</v>
      </c>
      <c r="Q659" s="478">
        <v>1060</v>
      </c>
    </row>
    <row r="660" spans="1:17" ht="14.4" customHeight="1" x14ac:dyDescent="0.3">
      <c r="A660" s="472" t="s">
        <v>1257</v>
      </c>
      <c r="B660" s="473" t="s">
        <v>1044</v>
      </c>
      <c r="C660" s="473" t="s">
        <v>1045</v>
      </c>
      <c r="D660" s="473" t="s">
        <v>1168</v>
      </c>
      <c r="E660" s="473" t="s">
        <v>1170</v>
      </c>
      <c r="F660" s="477">
        <v>1192</v>
      </c>
      <c r="G660" s="477">
        <v>1257560</v>
      </c>
      <c r="H660" s="477">
        <v>0.92156821074801387</v>
      </c>
      <c r="I660" s="477">
        <v>1055</v>
      </c>
      <c r="J660" s="477">
        <v>1291</v>
      </c>
      <c r="K660" s="477">
        <v>1364587</v>
      </c>
      <c r="L660" s="477">
        <v>1</v>
      </c>
      <c r="M660" s="477">
        <v>1057</v>
      </c>
      <c r="N660" s="477">
        <v>1083</v>
      </c>
      <c r="O660" s="477">
        <v>1147980</v>
      </c>
      <c r="P660" s="565">
        <v>0.84126552575980862</v>
      </c>
      <c r="Q660" s="478">
        <v>1060</v>
      </c>
    </row>
    <row r="661" spans="1:17" ht="14.4" customHeight="1" x14ac:dyDescent="0.3">
      <c r="A661" s="472" t="s">
        <v>1257</v>
      </c>
      <c r="B661" s="473" t="s">
        <v>1044</v>
      </c>
      <c r="C661" s="473" t="s">
        <v>1045</v>
      </c>
      <c r="D661" s="473" t="s">
        <v>1171</v>
      </c>
      <c r="E661" s="473" t="s">
        <v>1172</v>
      </c>
      <c r="F661" s="477">
        <v>3</v>
      </c>
      <c r="G661" s="477">
        <v>864</v>
      </c>
      <c r="H661" s="477">
        <v>0.9965397923875432</v>
      </c>
      <c r="I661" s="477">
        <v>288</v>
      </c>
      <c r="J661" s="477">
        <v>3</v>
      </c>
      <c r="K661" s="477">
        <v>867</v>
      </c>
      <c r="L661" s="477">
        <v>1</v>
      </c>
      <c r="M661" s="477">
        <v>289</v>
      </c>
      <c r="N661" s="477">
        <v>12</v>
      </c>
      <c r="O661" s="477">
        <v>3468</v>
      </c>
      <c r="P661" s="565">
        <v>4</v>
      </c>
      <c r="Q661" s="478">
        <v>289</v>
      </c>
    </row>
    <row r="662" spans="1:17" ht="14.4" customHeight="1" x14ac:dyDescent="0.3">
      <c r="A662" s="472" t="s">
        <v>1257</v>
      </c>
      <c r="B662" s="473" t="s">
        <v>1044</v>
      </c>
      <c r="C662" s="473" t="s">
        <v>1045</v>
      </c>
      <c r="D662" s="473" t="s">
        <v>1178</v>
      </c>
      <c r="E662" s="473" t="s">
        <v>1180</v>
      </c>
      <c r="F662" s="477">
        <v>1</v>
      </c>
      <c r="G662" s="477">
        <v>314</v>
      </c>
      <c r="H662" s="477"/>
      <c r="I662" s="477">
        <v>314</v>
      </c>
      <c r="J662" s="477"/>
      <c r="K662" s="477"/>
      <c r="L662" s="477"/>
      <c r="M662" s="477"/>
      <c r="N662" s="477"/>
      <c r="O662" s="477"/>
      <c r="P662" s="565"/>
      <c r="Q662" s="478"/>
    </row>
    <row r="663" spans="1:17" ht="14.4" customHeight="1" x14ac:dyDescent="0.3">
      <c r="A663" s="472" t="s">
        <v>1257</v>
      </c>
      <c r="B663" s="473" t="s">
        <v>1044</v>
      </c>
      <c r="C663" s="473" t="s">
        <v>1045</v>
      </c>
      <c r="D663" s="473" t="s">
        <v>1187</v>
      </c>
      <c r="E663" s="473" t="s">
        <v>1188</v>
      </c>
      <c r="F663" s="477"/>
      <c r="G663" s="477"/>
      <c r="H663" s="477"/>
      <c r="I663" s="477"/>
      <c r="J663" s="477"/>
      <c r="K663" s="477"/>
      <c r="L663" s="477"/>
      <c r="M663" s="477"/>
      <c r="N663" s="477">
        <v>5</v>
      </c>
      <c r="O663" s="477">
        <v>23895</v>
      </c>
      <c r="P663" s="565"/>
      <c r="Q663" s="478">
        <v>4779</v>
      </c>
    </row>
    <row r="664" spans="1:17" ht="14.4" customHeight="1" x14ac:dyDescent="0.3">
      <c r="A664" s="472" t="s">
        <v>1257</v>
      </c>
      <c r="B664" s="473" t="s">
        <v>1044</v>
      </c>
      <c r="C664" s="473" t="s">
        <v>1045</v>
      </c>
      <c r="D664" s="473" t="s">
        <v>1189</v>
      </c>
      <c r="E664" s="473" t="s">
        <v>1190</v>
      </c>
      <c r="F664" s="477"/>
      <c r="G664" s="477"/>
      <c r="H664" s="477"/>
      <c r="I664" s="477"/>
      <c r="J664" s="477"/>
      <c r="K664" s="477"/>
      <c r="L664" s="477"/>
      <c r="M664" s="477"/>
      <c r="N664" s="477">
        <v>1</v>
      </c>
      <c r="O664" s="477">
        <v>609</v>
      </c>
      <c r="P664" s="565"/>
      <c r="Q664" s="478">
        <v>609</v>
      </c>
    </row>
    <row r="665" spans="1:17" ht="14.4" customHeight="1" x14ac:dyDescent="0.3">
      <c r="A665" s="472" t="s">
        <v>1257</v>
      </c>
      <c r="B665" s="473" t="s">
        <v>1044</v>
      </c>
      <c r="C665" s="473" t="s">
        <v>1045</v>
      </c>
      <c r="D665" s="473" t="s">
        <v>1197</v>
      </c>
      <c r="E665" s="473" t="s">
        <v>1198</v>
      </c>
      <c r="F665" s="477"/>
      <c r="G665" s="477"/>
      <c r="H665" s="477"/>
      <c r="I665" s="477"/>
      <c r="J665" s="477"/>
      <c r="K665" s="477"/>
      <c r="L665" s="477"/>
      <c r="M665" s="477"/>
      <c r="N665" s="477">
        <v>3</v>
      </c>
      <c r="O665" s="477">
        <v>29958</v>
      </c>
      <c r="P665" s="565"/>
      <c r="Q665" s="478">
        <v>9986</v>
      </c>
    </row>
    <row r="666" spans="1:17" ht="14.4" customHeight="1" x14ac:dyDescent="0.3">
      <c r="A666" s="472" t="s">
        <v>1258</v>
      </c>
      <c r="B666" s="473" t="s">
        <v>1044</v>
      </c>
      <c r="C666" s="473" t="s">
        <v>1045</v>
      </c>
      <c r="D666" s="473" t="s">
        <v>1050</v>
      </c>
      <c r="E666" s="473" t="s">
        <v>1051</v>
      </c>
      <c r="F666" s="477">
        <v>944</v>
      </c>
      <c r="G666" s="477">
        <v>54752</v>
      </c>
      <c r="H666" s="477">
        <v>1.6797153024911031</v>
      </c>
      <c r="I666" s="477">
        <v>58</v>
      </c>
      <c r="J666" s="477">
        <v>562</v>
      </c>
      <c r="K666" s="477">
        <v>32596</v>
      </c>
      <c r="L666" s="477">
        <v>1</v>
      </c>
      <c r="M666" s="477">
        <v>58</v>
      </c>
      <c r="N666" s="477">
        <v>493</v>
      </c>
      <c r="O666" s="477">
        <v>28594</v>
      </c>
      <c r="P666" s="565">
        <v>0.87722419928825623</v>
      </c>
      <c r="Q666" s="478">
        <v>58</v>
      </c>
    </row>
    <row r="667" spans="1:17" ht="14.4" customHeight="1" x14ac:dyDescent="0.3">
      <c r="A667" s="472" t="s">
        <v>1258</v>
      </c>
      <c r="B667" s="473" t="s">
        <v>1044</v>
      </c>
      <c r="C667" s="473" t="s">
        <v>1045</v>
      </c>
      <c r="D667" s="473" t="s">
        <v>1052</v>
      </c>
      <c r="E667" s="473" t="s">
        <v>1053</v>
      </c>
      <c r="F667" s="477">
        <v>370</v>
      </c>
      <c r="G667" s="477">
        <v>48470</v>
      </c>
      <c r="H667" s="477">
        <v>1.9680851063829787</v>
      </c>
      <c r="I667" s="477">
        <v>131</v>
      </c>
      <c r="J667" s="477">
        <v>188</v>
      </c>
      <c r="K667" s="477">
        <v>24628</v>
      </c>
      <c r="L667" s="477">
        <v>1</v>
      </c>
      <c r="M667" s="477">
        <v>131</v>
      </c>
      <c r="N667" s="477">
        <v>239</v>
      </c>
      <c r="O667" s="477">
        <v>31478</v>
      </c>
      <c r="P667" s="565">
        <v>1.278138703914244</v>
      </c>
      <c r="Q667" s="478">
        <v>131.70711297071131</v>
      </c>
    </row>
    <row r="668" spans="1:17" ht="14.4" customHeight="1" x14ac:dyDescent="0.3">
      <c r="A668" s="472" t="s">
        <v>1258</v>
      </c>
      <c r="B668" s="473" t="s">
        <v>1044</v>
      </c>
      <c r="C668" s="473" t="s">
        <v>1045</v>
      </c>
      <c r="D668" s="473" t="s">
        <v>1054</v>
      </c>
      <c r="E668" s="473" t="s">
        <v>1055</v>
      </c>
      <c r="F668" s="477">
        <v>20</v>
      </c>
      <c r="G668" s="477">
        <v>3780</v>
      </c>
      <c r="H668" s="477">
        <v>0.51282051282051277</v>
      </c>
      <c r="I668" s="477">
        <v>189</v>
      </c>
      <c r="J668" s="477">
        <v>39</v>
      </c>
      <c r="K668" s="477">
        <v>7371</v>
      </c>
      <c r="L668" s="477">
        <v>1</v>
      </c>
      <c r="M668" s="477">
        <v>189</v>
      </c>
      <c r="N668" s="477">
        <v>28</v>
      </c>
      <c r="O668" s="477">
        <v>5307</v>
      </c>
      <c r="P668" s="565">
        <v>0.71998371998372002</v>
      </c>
      <c r="Q668" s="478">
        <v>189.53571428571428</v>
      </c>
    </row>
    <row r="669" spans="1:17" ht="14.4" customHeight="1" x14ac:dyDescent="0.3">
      <c r="A669" s="472" t="s">
        <v>1258</v>
      </c>
      <c r="B669" s="473" t="s">
        <v>1044</v>
      </c>
      <c r="C669" s="473" t="s">
        <v>1045</v>
      </c>
      <c r="D669" s="473" t="s">
        <v>1056</v>
      </c>
      <c r="E669" s="473" t="s">
        <v>1057</v>
      </c>
      <c r="F669" s="477">
        <v>123</v>
      </c>
      <c r="G669" s="477">
        <v>50061</v>
      </c>
      <c r="H669" s="477">
        <v>1.3336796675191815</v>
      </c>
      <c r="I669" s="477">
        <v>407</v>
      </c>
      <c r="J669" s="477">
        <v>92</v>
      </c>
      <c r="K669" s="477">
        <v>37536</v>
      </c>
      <c r="L669" s="477">
        <v>1</v>
      </c>
      <c r="M669" s="477">
        <v>408</v>
      </c>
      <c r="N669" s="477">
        <v>90</v>
      </c>
      <c r="O669" s="477">
        <v>36720</v>
      </c>
      <c r="P669" s="565">
        <v>0.97826086956521741</v>
      </c>
      <c r="Q669" s="478">
        <v>408</v>
      </c>
    </row>
    <row r="670" spans="1:17" ht="14.4" customHeight="1" x14ac:dyDescent="0.3">
      <c r="A670" s="472" t="s">
        <v>1258</v>
      </c>
      <c r="B670" s="473" t="s">
        <v>1044</v>
      </c>
      <c r="C670" s="473" t="s">
        <v>1045</v>
      </c>
      <c r="D670" s="473" t="s">
        <v>1058</v>
      </c>
      <c r="E670" s="473" t="s">
        <v>1059</v>
      </c>
      <c r="F670" s="477">
        <v>105</v>
      </c>
      <c r="G670" s="477">
        <v>18795</v>
      </c>
      <c r="H670" s="477">
        <v>1.0764604810996563</v>
      </c>
      <c r="I670" s="477">
        <v>179</v>
      </c>
      <c r="J670" s="477">
        <v>97</v>
      </c>
      <c r="K670" s="477">
        <v>17460</v>
      </c>
      <c r="L670" s="477">
        <v>1</v>
      </c>
      <c r="M670" s="477">
        <v>180</v>
      </c>
      <c r="N670" s="477">
        <v>73</v>
      </c>
      <c r="O670" s="477">
        <v>13140</v>
      </c>
      <c r="P670" s="565">
        <v>0.75257731958762886</v>
      </c>
      <c r="Q670" s="478">
        <v>180</v>
      </c>
    </row>
    <row r="671" spans="1:17" ht="14.4" customHeight="1" x14ac:dyDescent="0.3">
      <c r="A671" s="472" t="s">
        <v>1258</v>
      </c>
      <c r="B671" s="473" t="s">
        <v>1044</v>
      </c>
      <c r="C671" s="473" t="s">
        <v>1045</v>
      </c>
      <c r="D671" s="473" t="s">
        <v>1062</v>
      </c>
      <c r="E671" s="473" t="s">
        <v>1063</v>
      </c>
      <c r="F671" s="477">
        <v>64</v>
      </c>
      <c r="G671" s="477">
        <v>21440</v>
      </c>
      <c r="H671" s="477">
        <v>1.1001642036124795</v>
      </c>
      <c r="I671" s="477">
        <v>335</v>
      </c>
      <c r="J671" s="477">
        <v>58</v>
      </c>
      <c r="K671" s="477">
        <v>19488</v>
      </c>
      <c r="L671" s="477">
        <v>1</v>
      </c>
      <c r="M671" s="477">
        <v>336</v>
      </c>
      <c r="N671" s="477">
        <v>52</v>
      </c>
      <c r="O671" s="477">
        <v>17524</v>
      </c>
      <c r="P671" s="565">
        <v>0.89922003284072249</v>
      </c>
      <c r="Q671" s="478">
        <v>337</v>
      </c>
    </row>
    <row r="672" spans="1:17" ht="14.4" customHeight="1" x14ac:dyDescent="0.3">
      <c r="A672" s="472" t="s">
        <v>1258</v>
      </c>
      <c r="B672" s="473" t="s">
        <v>1044</v>
      </c>
      <c r="C672" s="473" t="s">
        <v>1045</v>
      </c>
      <c r="D672" s="473" t="s">
        <v>1066</v>
      </c>
      <c r="E672" s="473" t="s">
        <v>1067</v>
      </c>
      <c r="F672" s="477">
        <v>247</v>
      </c>
      <c r="G672" s="477">
        <v>86203</v>
      </c>
      <c r="H672" s="477">
        <v>24.7</v>
      </c>
      <c r="I672" s="477">
        <v>349</v>
      </c>
      <c r="J672" s="477">
        <v>10</v>
      </c>
      <c r="K672" s="477">
        <v>3490</v>
      </c>
      <c r="L672" s="477">
        <v>1</v>
      </c>
      <c r="M672" s="477">
        <v>349</v>
      </c>
      <c r="N672" s="477"/>
      <c r="O672" s="477"/>
      <c r="P672" s="565"/>
      <c r="Q672" s="478"/>
    </row>
    <row r="673" spans="1:17" ht="14.4" customHeight="1" x14ac:dyDescent="0.3">
      <c r="A673" s="472" t="s">
        <v>1258</v>
      </c>
      <c r="B673" s="473" t="s">
        <v>1044</v>
      </c>
      <c r="C673" s="473" t="s">
        <v>1045</v>
      </c>
      <c r="D673" s="473" t="s">
        <v>1066</v>
      </c>
      <c r="E673" s="473" t="s">
        <v>1068</v>
      </c>
      <c r="F673" s="477">
        <v>532</v>
      </c>
      <c r="G673" s="477">
        <v>185668</v>
      </c>
      <c r="H673" s="477">
        <v>0.5417515274949084</v>
      </c>
      <c r="I673" s="477">
        <v>349</v>
      </c>
      <c r="J673" s="477">
        <v>982</v>
      </c>
      <c r="K673" s="477">
        <v>342718</v>
      </c>
      <c r="L673" s="477">
        <v>1</v>
      </c>
      <c r="M673" s="477">
        <v>349</v>
      </c>
      <c r="N673" s="477">
        <v>1008</v>
      </c>
      <c r="O673" s="477">
        <v>352800</v>
      </c>
      <c r="P673" s="565">
        <v>1.029417772045822</v>
      </c>
      <c r="Q673" s="478">
        <v>350</v>
      </c>
    </row>
    <row r="674" spans="1:17" ht="14.4" customHeight="1" x14ac:dyDescent="0.3">
      <c r="A674" s="472" t="s">
        <v>1258</v>
      </c>
      <c r="B674" s="473" t="s">
        <v>1044</v>
      </c>
      <c r="C674" s="473" t="s">
        <v>1045</v>
      </c>
      <c r="D674" s="473" t="s">
        <v>1076</v>
      </c>
      <c r="E674" s="473" t="s">
        <v>1077</v>
      </c>
      <c r="F674" s="477">
        <v>28</v>
      </c>
      <c r="G674" s="477">
        <v>3276</v>
      </c>
      <c r="H674" s="477">
        <v>2.8</v>
      </c>
      <c r="I674" s="477">
        <v>117</v>
      </c>
      <c r="J674" s="477">
        <v>10</v>
      </c>
      <c r="K674" s="477">
        <v>1170</v>
      </c>
      <c r="L674" s="477">
        <v>1</v>
      </c>
      <c r="M674" s="477">
        <v>117</v>
      </c>
      <c r="N674" s="477">
        <v>2</v>
      </c>
      <c r="O674" s="477">
        <v>234</v>
      </c>
      <c r="P674" s="565">
        <v>0.2</v>
      </c>
      <c r="Q674" s="478">
        <v>117</v>
      </c>
    </row>
    <row r="675" spans="1:17" ht="14.4" customHeight="1" x14ac:dyDescent="0.3">
      <c r="A675" s="472" t="s">
        <v>1258</v>
      </c>
      <c r="B675" s="473" t="s">
        <v>1044</v>
      </c>
      <c r="C675" s="473" t="s">
        <v>1045</v>
      </c>
      <c r="D675" s="473" t="s">
        <v>1076</v>
      </c>
      <c r="E675" s="473" t="s">
        <v>1078</v>
      </c>
      <c r="F675" s="477">
        <v>30</v>
      </c>
      <c r="G675" s="477">
        <v>3510</v>
      </c>
      <c r="H675" s="477">
        <v>0.73170731707317072</v>
      </c>
      <c r="I675" s="477">
        <v>117</v>
      </c>
      <c r="J675" s="477">
        <v>41</v>
      </c>
      <c r="K675" s="477">
        <v>4797</v>
      </c>
      <c r="L675" s="477">
        <v>1</v>
      </c>
      <c r="M675" s="477">
        <v>117</v>
      </c>
      <c r="N675" s="477">
        <v>55</v>
      </c>
      <c r="O675" s="477">
        <v>6435</v>
      </c>
      <c r="P675" s="565">
        <v>1.3414634146341464</v>
      </c>
      <c r="Q675" s="478">
        <v>117</v>
      </c>
    </row>
    <row r="676" spans="1:17" ht="14.4" customHeight="1" x14ac:dyDescent="0.3">
      <c r="A676" s="472" t="s">
        <v>1258</v>
      </c>
      <c r="B676" s="473" t="s">
        <v>1044</v>
      </c>
      <c r="C676" s="473" t="s">
        <v>1045</v>
      </c>
      <c r="D676" s="473" t="s">
        <v>1081</v>
      </c>
      <c r="E676" s="473" t="s">
        <v>1082</v>
      </c>
      <c r="F676" s="477">
        <v>8</v>
      </c>
      <c r="G676" s="477">
        <v>392</v>
      </c>
      <c r="H676" s="477">
        <v>1.6</v>
      </c>
      <c r="I676" s="477">
        <v>49</v>
      </c>
      <c r="J676" s="477">
        <v>5</v>
      </c>
      <c r="K676" s="477">
        <v>245</v>
      </c>
      <c r="L676" s="477">
        <v>1</v>
      </c>
      <c r="M676" s="477">
        <v>49</v>
      </c>
      <c r="N676" s="477">
        <v>3</v>
      </c>
      <c r="O676" s="477">
        <v>147</v>
      </c>
      <c r="P676" s="565">
        <v>0.6</v>
      </c>
      <c r="Q676" s="478">
        <v>49</v>
      </c>
    </row>
    <row r="677" spans="1:17" ht="14.4" customHeight="1" x14ac:dyDescent="0.3">
      <c r="A677" s="472" t="s">
        <v>1258</v>
      </c>
      <c r="B677" s="473" t="s">
        <v>1044</v>
      </c>
      <c r="C677" s="473" t="s">
        <v>1045</v>
      </c>
      <c r="D677" s="473" t="s">
        <v>1083</v>
      </c>
      <c r="E677" s="473" t="s">
        <v>1084</v>
      </c>
      <c r="F677" s="477">
        <v>1</v>
      </c>
      <c r="G677" s="477">
        <v>387</v>
      </c>
      <c r="H677" s="477"/>
      <c r="I677" s="477">
        <v>387</v>
      </c>
      <c r="J677" s="477"/>
      <c r="K677" s="477"/>
      <c r="L677" s="477"/>
      <c r="M677" s="477"/>
      <c r="N677" s="477"/>
      <c r="O677" s="477"/>
      <c r="P677" s="565"/>
      <c r="Q677" s="478"/>
    </row>
    <row r="678" spans="1:17" ht="14.4" customHeight="1" x14ac:dyDescent="0.3">
      <c r="A678" s="472" t="s">
        <v>1258</v>
      </c>
      <c r="B678" s="473" t="s">
        <v>1044</v>
      </c>
      <c r="C678" s="473" t="s">
        <v>1045</v>
      </c>
      <c r="D678" s="473" t="s">
        <v>1083</v>
      </c>
      <c r="E678" s="473" t="s">
        <v>1085</v>
      </c>
      <c r="F678" s="477">
        <v>1</v>
      </c>
      <c r="G678" s="477">
        <v>387</v>
      </c>
      <c r="H678" s="477"/>
      <c r="I678" s="477">
        <v>387</v>
      </c>
      <c r="J678" s="477"/>
      <c r="K678" s="477"/>
      <c r="L678" s="477"/>
      <c r="M678" s="477"/>
      <c r="N678" s="477">
        <v>1</v>
      </c>
      <c r="O678" s="477">
        <v>392</v>
      </c>
      <c r="P678" s="565"/>
      <c r="Q678" s="478">
        <v>392</v>
      </c>
    </row>
    <row r="679" spans="1:17" ht="14.4" customHeight="1" x14ac:dyDescent="0.3">
      <c r="A679" s="472" t="s">
        <v>1258</v>
      </c>
      <c r="B679" s="473" t="s">
        <v>1044</v>
      </c>
      <c r="C679" s="473" t="s">
        <v>1045</v>
      </c>
      <c r="D679" s="473" t="s">
        <v>1086</v>
      </c>
      <c r="E679" s="473" t="s">
        <v>1087</v>
      </c>
      <c r="F679" s="477">
        <v>28</v>
      </c>
      <c r="G679" s="477">
        <v>1064</v>
      </c>
      <c r="H679" s="477">
        <v>0.63636363636363635</v>
      </c>
      <c r="I679" s="477">
        <v>38</v>
      </c>
      <c r="J679" s="477">
        <v>44</v>
      </c>
      <c r="K679" s="477">
        <v>1672</v>
      </c>
      <c r="L679" s="477">
        <v>1</v>
      </c>
      <c r="M679" s="477">
        <v>38</v>
      </c>
      <c r="N679" s="477">
        <v>49</v>
      </c>
      <c r="O679" s="477">
        <v>1862</v>
      </c>
      <c r="P679" s="565">
        <v>1.1136363636363635</v>
      </c>
      <c r="Q679" s="478">
        <v>38</v>
      </c>
    </row>
    <row r="680" spans="1:17" ht="14.4" customHeight="1" x14ac:dyDescent="0.3">
      <c r="A680" s="472" t="s">
        <v>1258</v>
      </c>
      <c r="B680" s="473" t="s">
        <v>1044</v>
      </c>
      <c r="C680" s="473" t="s">
        <v>1045</v>
      </c>
      <c r="D680" s="473" t="s">
        <v>1086</v>
      </c>
      <c r="E680" s="473" t="s">
        <v>1088</v>
      </c>
      <c r="F680" s="477">
        <v>23</v>
      </c>
      <c r="G680" s="477">
        <v>874</v>
      </c>
      <c r="H680" s="477">
        <v>11.5</v>
      </c>
      <c r="I680" s="477">
        <v>38</v>
      </c>
      <c r="J680" s="477">
        <v>2</v>
      </c>
      <c r="K680" s="477">
        <v>76</v>
      </c>
      <c r="L680" s="477">
        <v>1</v>
      </c>
      <c r="M680" s="477">
        <v>38</v>
      </c>
      <c r="N680" s="477">
        <v>3</v>
      </c>
      <c r="O680" s="477">
        <v>114</v>
      </c>
      <c r="P680" s="565">
        <v>1.5</v>
      </c>
      <c r="Q680" s="478">
        <v>38</v>
      </c>
    </row>
    <row r="681" spans="1:17" ht="14.4" customHeight="1" x14ac:dyDescent="0.3">
      <c r="A681" s="472" t="s">
        <v>1258</v>
      </c>
      <c r="B681" s="473" t="s">
        <v>1044</v>
      </c>
      <c r="C681" s="473" t="s">
        <v>1045</v>
      </c>
      <c r="D681" s="473" t="s">
        <v>1089</v>
      </c>
      <c r="E681" s="473" t="s">
        <v>1090</v>
      </c>
      <c r="F681" s="477"/>
      <c r="G681" s="477"/>
      <c r="H681" s="477"/>
      <c r="I681" s="477"/>
      <c r="J681" s="477">
        <v>1</v>
      </c>
      <c r="K681" s="477">
        <v>265</v>
      </c>
      <c r="L681" s="477">
        <v>1</v>
      </c>
      <c r="M681" s="477">
        <v>265</v>
      </c>
      <c r="N681" s="477"/>
      <c r="O681" s="477"/>
      <c r="P681" s="565"/>
      <c r="Q681" s="478"/>
    </row>
    <row r="682" spans="1:17" ht="14.4" customHeight="1" x14ac:dyDescent="0.3">
      <c r="A682" s="472" t="s">
        <v>1258</v>
      </c>
      <c r="B682" s="473" t="s">
        <v>1044</v>
      </c>
      <c r="C682" s="473" t="s">
        <v>1045</v>
      </c>
      <c r="D682" s="473" t="s">
        <v>1091</v>
      </c>
      <c r="E682" s="473" t="s">
        <v>1092</v>
      </c>
      <c r="F682" s="477">
        <v>1</v>
      </c>
      <c r="G682" s="477">
        <v>704</v>
      </c>
      <c r="H682" s="477">
        <v>0.99858156028368794</v>
      </c>
      <c r="I682" s="477">
        <v>704</v>
      </c>
      <c r="J682" s="477">
        <v>1</v>
      </c>
      <c r="K682" s="477">
        <v>705</v>
      </c>
      <c r="L682" s="477">
        <v>1</v>
      </c>
      <c r="M682" s="477">
        <v>705</v>
      </c>
      <c r="N682" s="477"/>
      <c r="O682" s="477"/>
      <c r="P682" s="565"/>
      <c r="Q682" s="478"/>
    </row>
    <row r="683" spans="1:17" ht="14.4" customHeight="1" x14ac:dyDescent="0.3">
      <c r="A683" s="472" t="s">
        <v>1258</v>
      </c>
      <c r="B683" s="473" t="s">
        <v>1044</v>
      </c>
      <c r="C683" s="473" t="s">
        <v>1045</v>
      </c>
      <c r="D683" s="473" t="s">
        <v>1091</v>
      </c>
      <c r="E683" s="473" t="s">
        <v>1093</v>
      </c>
      <c r="F683" s="477">
        <v>1</v>
      </c>
      <c r="G683" s="477">
        <v>704</v>
      </c>
      <c r="H683" s="477"/>
      <c r="I683" s="477">
        <v>704</v>
      </c>
      <c r="J683" s="477"/>
      <c r="K683" s="477"/>
      <c r="L683" s="477"/>
      <c r="M683" s="477"/>
      <c r="N683" s="477">
        <v>2</v>
      </c>
      <c r="O683" s="477">
        <v>1414</v>
      </c>
      <c r="P683" s="565"/>
      <c r="Q683" s="478">
        <v>707</v>
      </c>
    </row>
    <row r="684" spans="1:17" ht="14.4" customHeight="1" x14ac:dyDescent="0.3">
      <c r="A684" s="472" t="s">
        <v>1258</v>
      </c>
      <c r="B684" s="473" t="s">
        <v>1044</v>
      </c>
      <c r="C684" s="473" t="s">
        <v>1045</v>
      </c>
      <c r="D684" s="473" t="s">
        <v>1094</v>
      </c>
      <c r="E684" s="473" t="s">
        <v>1095</v>
      </c>
      <c r="F684" s="477">
        <v>1</v>
      </c>
      <c r="G684" s="477">
        <v>147</v>
      </c>
      <c r="H684" s="477"/>
      <c r="I684" s="477">
        <v>147</v>
      </c>
      <c r="J684" s="477"/>
      <c r="K684" s="477"/>
      <c r="L684" s="477"/>
      <c r="M684" s="477"/>
      <c r="N684" s="477"/>
      <c r="O684" s="477"/>
      <c r="P684" s="565"/>
      <c r="Q684" s="478"/>
    </row>
    <row r="685" spans="1:17" ht="14.4" customHeight="1" x14ac:dyDescent="0.3">
      <c r="A685" s="472" t="s">
        <v>1258</v>
      </c>
      <c r="B685" s="473" t="s">
        <v>1044</v>
      </c>
      <c r="C685" s="473" t="s">
        <v>1045</v>
      </c>
      <c r="D685" s="473" t="s">
        <v>1096</v>
      </c>
      <c r="E685" s="473" t="s">
        <v>1097</v>
      </c>
      <c r="F685" s="477">
        <v>582</v>
      </c>
      <c r="G685" s="477">
        <v>176928</v>
      </c>
      <c r="H685" s="477">
        <v>0.85307618129218898</v>
      </c>
      <c r="I685" s="477">
        <v>304</v>
      </c>
      <c r="J685" s="477">
        <v>680</v>
      </c>
      <c r="K685" s="477">
        <v>207400</v>
      </c>
      <c r="L685" s="477">
        <v>1</v>
      </c>
      <c r="M685" s="477">
        <v>305</v>
      </c>
      <c r="N685" s="477">
        <v>600</v>
      </c>
      <c r="O685" s="477">
        <v>183000</v>
      </c>
      <c r="P685" s="565">
        <v>0.88235294117647056</v>
      </c>
      <c r="Q685" s="478">
        <v>305</v>
      </c>
    </row>
    <row r="686" spans="1:17" ht="14.4" customHeight="1" x14ac:dyDescent="0.3">
      <c r="A686" s="472" t="s">
        <v>1258</v>
      </c>
      <c r="B686" s="473" t="s">
        <v>1044</v>
      </c>
      <c r="C686" s="473" t="s">
        <v>1045</v>
      </c>
      <c r="D686" s="473" t="s">
        <v>1098</v>
      </c>
      <c r="E686" s="473" t="s">
        <v>1100</v>
      </c>
      <c r="F686" s="477"/>
      <c r="G686" s="477"/>
      <c r="H686" s="477"/>
      <c r="I686" s="477"/>
      <c r="J686" s="477">
        <v>1</v>
      </c>
      <c r="K686" s="477">
        <v>3712</v>
      </c>
      <c r="L686" s="477">
        <v>1</v>
      </c>
      <c r="M686" s="477">
        <v>3712</v>
      </c>
      <c r="N686" s="477"/>
      <c r="O686" s="477"/>
      <c r="P686" s="565"/>
      <c r="Q686" s="478"/>
    </row>
    <row r="687" spans="1:17" ht="14.4" customHeight="1" x14ac:dyDescent="0.3">
      <c r="A687" s="472" t="s">
        <v>1258</v>
      </c>
      <c r="B687" s="473" t="s">
        <v>1044</v>
      </c>
      <c r="C687" s="473" t="s">
        <v>1045</v>
      </c>
      <c r="D687" s="473" t="s">
        <v>1101</v>
      </c>
      <c r="E687" s="473" t="s">
        <v>1102</v>
      </c>
      <c r="F687" s="477">
        <v>264</v>
      </c>
      <c r="G687" s="477">
        <v>130416</v>
      </c>
      <c r="H687" s="477">
        <v>0.88888888888888884</v>
      </c>
      <c r="I687" s="477">
        <v>494</v>
      </c>
      <c r="J687" s="477">
        <v>297</v>
      </c>
      <c r="K687" s="477">
        <v>146718</v>
      </c>
      <c r="L687" s="477">
        <v>1</v>
      </c>
      <c r="M687" s="477">
        <v>494</v>
      </c>
      <c r="N687" s="477">
        <v>500</v>
      </c>
      <c r="O687" s="477">
        <v>247500</v>
      </c>
      <c r="P687" s="565">
        <v>1.6869095816464237</v>
      </c>
      <c r="Q687" s="478">
        <v>495</v>
      </c>
    </row>
    <row r="688" spans="1:17" ht="14.4" customHeight="1" x14ac:dyDescent="0.3">
      <c r="A688" s="472" t="s">
        <v>1258</v>
      </c>
      <c r="B688" s="473" t="s">
        <v>1044</v>
      </c>
      <c r="C688" s="473" t="s">
        <v>1045</v>
      </c>
      <c r="D688" s="473" t="s">
        <v>1105</v>
      </c>
      <c r="E688" s="473" t="s">
        <v>1106</v>
      </c>
      <c r="F688" s="477">
        <v>711</v>
      </c>
      <c r="G688" s="477">
        <v>263070</v>
      </c>
      <c r="H688" s="477">
        <v>0.9127086007702182</v>
      </c>
      <c r="I688" s="477">
        <v>370</v>
      </c>
      <c r="J688" s="477">
        <v>779</v>
      </c>
      <c r="K688" s="477">
        <v>288230</v>
      </c>
      <c r="L688" s="477">
        <v>1</v>
      </c>
      <c r="M688" s="477">
        <v>370</v>
      </c>
      <c r="N688" s="477">
        <v>908</v>
      </c>
      <c r="O688" s="477">
        <v>336868</v>
      </c>
      <c r="P688" s="565">
        <v>1.1687471810706727</v>
      </c>
      <c r="Q688" s="478">
        <v>371</v>
      </c>
    </row>
    <row r="689" spans="1:17" ht="14.4" customHeight="1" x14ac:dyDescent="0.3">
      <c r="A689" s="472" t="s">
        <v>1258</v>
      </c>
      <c r="B689" s="473" t="s">
        <v>1044</v>
      </c>
      <c r="C689" s="473" t="s">
        <v>1045</v>
      </c>
      <c r="D689" s="473" t="s">
        <v>1109</v>
      </c>
      <c r="E689" s="473" t="s">
        <v>1110</v>
      </c>
      <c r="F689" s="477"/>
      <c r="G689" s="477"/>
      <c r="H689" s="477"/>
      <c r="I689" s="477"/>
      <c r="J689" s="477"/>
      <c r="K689" s="477"/>
      <c r="L689" s="477"/>
      <c r="M689" s="477"/>
      <c r="N689" s="477">
        <v>5</v>
      </c>
      <c r="O689" s="477">
        <v>60</v>
      </c>
      <c r="P689" s="565"/>
      <c r="Q689" s="478">
        <v>12</v>
      </c>
    </row>
    <row r="690" spans="1:17" ht="14.4" customHeight="1" x14ac:dyDescent="0.3">
      <c r="A690" s="472" t="s">
        <v>1258</v>
      </c>
      <c r="B690" s="473" t="s">
        <v>1044</v>
      </c>
      <c r="C690" s="473" t="s">
        <v>1045</v>
      </c>
      <c r="D690" s="473" t="s">
        <v>1109</v>
      </c>
      <c r="E690" s="473" t="s">
        <v>1111</v>
      </c>
      <c r="F690" s="477"/>
      <c r="G690" s="477"/>
      <c r="H690" s="477"/>
      <c r="I690" s="477"/>
      <c r="J690" s="477"/>
      <c r="K690" s="477"/>
      <c r="L690" s="477"/>
      <c r="M690" s="477"/>
      <c r="N690" s="477">
        <v>1</v>
      </c>
      <c r="O690" s="477">
        <v>12</v>
      </c>
      <c r="P690" s="565"/>
      <c r="Q690" s="478">
        <v>12</v>
      </c>
    </row>
    <row r="691" spans="1:17" ht="14.4" customHeight="1" x14ac:dyDescent="0.3">
      <c r="A691" s="472" t="s">
        <v>1258</v>
      </c>
      <c r="B691" s="473" t="s">
        <v>1044</v>
      </c>
      <c r="C691" s="473" t="s">
        <v>1045</v>
      </c>
      <c r="D691" s="473" t="s">
        <v>1114</v>
      </c>
      <c r="E691" s="473" t="s">
        <v>1115</v>
      </c>
      <c r="F691" s="477">
        <v>18</v>
      </c>
      <c r="G691" s="477">
        <v>1998</v>
      </c>
      <c r="H691" s="477">
        <v>0.69230769230769229</v>
      </c>
      <c r="I691" s="477">
        <v>111</v>
      </c>
      <c r="J691" s="477">
        <v>26</v>
      </c>
      <c r="K691" s="477">
        <v>2886</v>
      </c>
      <c r="L691" s="477">
        <v>1</v>
      </c>
      <c r="M691" s="477">
        <v>111</v>
      </c>
      <c r="N691" s="477">
        <v>36</v>
      </c>
      <c r="O691" s="477">
        <v>4032</v>
      </c>
      <c r="P691" s="565">
        <v>1.3970893970893972</v>
      </c>
      <c r="Q691" s="478">
        <v>112</v>
      </c>
    </row>
    <row r="692" spans="1:17" ht="14.4" customHeight="1" x14ac:dyDescent="0.3">
      <c r="A692" s="472" t="s">
        <v>1258</v>
      </c>
      <c r="B692" s="473" t="s">
        <v>1044</v>
      </c>
      <c r="C692" s="473" t="s">
        <v>1045</v>
      </c>
      <c r="D692" s="473" t="s">
        <v>1116</v>
      </c>
      <c r="E692" s="473" t="s">
        <v>1117</v>
      </c>
      <c r="F692" s="477">
        <v>7</v>
      </c>
      <c r="G692" s="477">
        <v>875</v>
      </c>
      <c r="H692" s="477">
        <v>0.63636363636363635</v>
      </c>
      <c r="I692" s="477">
        <v>125</v>
      </c>
      <c r="J692" s="477">
        <v>11</v>
      </c>
      <c r="K692" s="477">
        <v>1375</v>
      </c>
      <c r="L692" s="477">
        <v>1</v>
      </c>
      <c r="M692" s="477">
        <v>125</v>
      </c>
      <c r="N692" s="477">
        <v>9</v>
      </c>
      <c r="O692" s="477">
        <v>1133</v>
      </c>
      <c r="P692" s="565">
        <v>0.82399999999999995</v>
      </c>
      <c r="Q692" s="478">
        <v>125.88888888888889</v>
      </c>
    </row>
    <row r="693" spans="1:17" ht="14.4" customHeight="1" x14ac:dyDescent="0.3">
      <c r="A693" s="472" t="s">
        <v>1258</v>
      </c>
      <c r="B693" s="473" t="s">
        <v>1044</v>
      </c>
      <c r="C693" s="473" t="s">
        <v>1045</v>
      </c>
      <c r="D693" s="473" t="s">
        <v>1116</v>
      </c>
      <c r="E693" s="473" t="s">
        <v>1118</v>
      </c>
      <c r="F693" s="477">
        <v>15</v>
      </c>
      <c r="G693" s="477">
        <v>1875</v>
      </c>
      <c r="H693" s="477"/>
      <c r="I693" s="477">
        <v>125</v>
      </c>
      <c r="J693" s="477"/>
      <c r="K693" s="477"/>
      <c r="L693" s="477"/>
      <c r="M693" s="477"/>
      <c r="N693" s="477">
        <v>4</v>
      </c>
      <c r="O693" s="477">
        <v>502</v>
      </c>
      <c r="P693" s="565"/>
      <c r="Q693" s="478">
        <v>125.5</v>
      </c>
    </row>
    <row r="694" spans="1:17" ht="14.4" customHeight="1" x14ac:dyDescent="0.3">
      <c r="A694" s="472" t="s">
        <v>1258</v>
      </c>
      <c r="B694" s="473" t="s">
        <v>1044</v>
      </c>
      <c r="C694" s="473" t="s">
        <v>1045</v>
      </c>
      <c r="D694" s="473" t="s">
        <v>1119</v>
      </c>
      <c r="E694" s="473" t="s">
        <v>1120</v>
      </c>
      <c r="F694" s="477">
        <v>90</v>
      </c>
      <c r="G694" s="477">
        <v>44550</v>
      </c>
      <c r="H694" s="477">
        <v>1.25</v>
      </c>
      <c r="I694" s="477">
        <v>495</v>
      </c>
      <c r="J694" s="477">
        <v>72</v>
      </c>
      <c r="K694" s="477">
        <v>35640</v>
      </c>
      <c r="L694" s="477">
        <v>1</v>
      </c>
      <c r="M694" s="477">
        <v>495</v>
      </c>
      <c r="N694" s="477">
        <v>81</v>
      </c>
      <c r="O694" s="477">
        <v>40176</v>
      </c>
      <c r="P694" s="565">
        <v>1.1272727272727272</v>
      </c>
      <c r="Q694" s="478">
        <v>496</v>
      </c>
    </row>
    <row r="695" spans="1:17" ht="14.4" customHeight="1" x14ac:dyDescent="0.3">
      <c r="A695" s="472" t="s">
        <v>1258</v>
      </c>
      <c r="B695" s="473" t="s">
        <v>1044</v>
      </c>
      <c r="C695" s="473" t="s">
        <v>1045</v>
      </c>
      <c r="D695" s="473" t="s">
        <v>1121</v>
      </c>
      <c r="E695" s="473"/>
      <c r="F695" s="477">
        <v>5</v>
      </c>
      <c r="G695" s="477">
        <v>6415</v>
      </c>
      <c r="H695" s="477">
        <v>0.71317398554752642</v>
      </c>
      <c r="I695" s="477">
        <v>1283</v>
      </c>
      <c r="J695" s="477">
        <v>7</v>
      </c>
      <c r="K695" s="477">
        <v>8995</v>
      </c>
      <c r="L695" s="477">
        <v>1</v>
      </c>
      <c r="M695" s="477">
        <v>1285</v>
      </c>
      <c r="N695" s="477"/>
      <c r="O695" s="477"/>
      <c r="P695" s="565"/>
      <c r="Q695" s="478"/>
    </row>
    <row r="696" spans="1:17" ht="14.4" customHeight="1" x14ac:dyDescent="0.3">
      <c r="A696" s="472" t="s">
        <v>1258</v>
      </c>
      <c r="B696" s="473" t="s">
        <v>1044</v>
      </c>
      <c r="C696" s="473" t="s">
        <v>1045</v>
      </c>
      <c r="D696" s="473" t="s">
        <v>1121</v>
      </c>
      <c r="E696" s="473" t="s">
        <v>1122</v>
      </c>
      <c r="F696" s="477"/>
      <c r="G696" s="477"/>
      <c r="H696" s="477"/>
      <c r="I696" s="477"/>
      <c r="J696" s="477">
        <v>4</v>
      </c>
      <c r="K696" s="477">
        <v>5140</v>
      </c>
      <c r="L696" s="477">
        <v>1</v>
      </c>
      <c r="M696" s="477">
        <v>1285</v>
      </c>
      <c r="N696" s="477"/>
      <c r="O696" s="477"/>
      <c r="P696" s="565"/>
      <c r="Q696" s="478"/>
    </row>
    <row r="697" spans="1:17" ht="14.4" customHeight="1" x14ac:dyDescent="0.3">
      <c r="A697" s="472" t="s">
        <v>1258</v>
      </c>
      <c r="B697" s="473" t="s">
        <v>1044</v>
      </c>
      <c r="C697" s="473" t="s">
        <v>1045</v>
      </c>
      <c r="D697" s="473" t="s">
        <v>1123</v>
      </c>
      <c r="E697" s="473" t="s">
        <v>1124</v>
      </c>
      <c r="F697" s="477">
        <v>49</v>
      </c>
      <c r="G697" s="477">
        <v>22344</v>
      </c>
      <c r="H697" s="477">
        <v>0.80327868852459017</v>
      </c>
      <c r="I697" s="477">
        <v>456</v>
      </c>
      <c r="J697" s="477">
        <v>61</v>
      </c>
      <c r="K697" s="477">
        <v>27816</v>
      </c>
      <c r="L697" s="477">
        <v>1</v>
      </c>
      <c r="M697" s="477">
        <v>456</v>
      </c>
      <c r="N697" s="477">
        <v>29</v>
      </c>
      <c r="O697" s="477">
        <v>13282</v>
      </c>
      <c r="P697" s="565">
        <v>0.47749496692551052</v>
      </c>
      <c r="Q697" s="478">
        <v>458</v>
      </c>
    </row>
    <row r="698" spans="1:17" ht="14.4" customHeight="1" x14ac:dyDescent="0.3">
      <c r="A698" s="472" t="s">
        <v>1258</v>
      </c>
      <c r="B698" s="473" t="s">
        <v>1044</v>
      </c>
      <c r="C698" s="473" t="s">
        <v>1045</v>
      </c>
      <c r="D698" s="473" t="s">
        <v>1125</v>
      </c>
      <c r="E698" s="473" t="s">
        <v>1126</v>
      </c>
      <c r="F698" s="477">
        <v>630</v>
      </c>
      <c r="G698" s="477">
        <v>36540</v>
      </c>
      <c r="H698" s="477">
        <v>1.6492146596858639</v>
      </c>
      <c r="I698" s="477">
        <v>58</v>
      </c>
      <c r="J698" s="477">
        <v>382</v>
      </c>
      <c r="K698" s="477">
        <v>22156</v>
      </c>
      <c r="L698" s="477">
        <v>1</v>
      </c>
      <c r="M698" s="477">
        <v>58</v>
      </c>
      <c r="N698" s="477">
        <v>416</v>
      </c>
      <c r="O698" s="477">
        <v>24128</v>
      </c>
      <c r="P698" s="565">
        <v>1.0890052356020943</v>
      </c>
      <c r="Q698" s="478">
        <v>58</v>
      </c>
    </row>
    <row r="699" spans="1:17" ht="14.4" customHeight="1" x14ac:dyDescent="0.3">
      <c r="A699" s="472" t="s">
        <v>1258</v>
      </c>
      <c r="B699" s="473" t="s">
        <v>1044</v>
      </c>
      <c r="C699" s="473" t="s">
        <v>1045</v>
      </c>
      <c r="D699" s="473" t="s">
        <v>1127</v>
      </c>
      <c r="E699" s="473" t="s">
        <v>1128</v>
      </c>
      <c r="F699" s="477">
        <v>2</v>
      </c>
      <c r="G699" s="477">
        <v>4346</v>
      </c>
      <c r="H699" s="477">
        <v>0.33333333333333331</v>
      </c>
      <c r="I699" s="477">
        <v>2173</v>
      </c>
      <c r="J699" s="477">
        <v>6</v>
      </c>
      <c r="K699" s="477">
        <v>13038</v>
      </c>
      <c r="L699" s="477">
        <v>1</v>
      </c>
      <c r="M699" s="477">
        <v>2173</v>
      </c>
      <c r="N699" s="477"/>
      <c r="O699" s="477"/>
      <c r="P699" s="565"/>
      <c r="Q699" s="478"/>
    </row>
    <row r="700" spans="1:17" ht="14.4" customHeight="1" x14ac:dyDescent="0.3">
      <c r="A700" s="472" t="s">
        <v>1258</v>
      </c>
      <c r="B700" s="473" t="s">
        <v>1044</v>
      </c>
      <c r="C700" s="473" t="s">
        <v>1045</v>
      </c>
      <c r="D700" s="473" t="s">
        <v>1129</v>
      </c>
      <c r="E700" s="473" t="s">
        <v>1130</v>
      </c>
      <c r="F700" s="477"/>
      <c r="G700" s="477"/>
      <c r="H700" s="477"/>
      <c r="I700" s="477"/>
      <c r="J700" s="477">
        <v>12</v>
      </c>
      <c r="K700" s="477">
        <v>117144</v>
      </c>
      <c r="L700" s="477">
        <v>1</v>
      </c>
      <c r="M700" s="477">
        <v>9762</v>
      </c>
      <c r="N700" s="477"/>
      <c r="O700" s="477"/>
      <c r="P700" s="565"/>
      <c r="Q700" s="478"/>
    </row>
    <row r="701" spans="1:17" ht="14.4" customHeight="1" x14ac:dyDescent="0.3">
      <c r="A701" s="472" t="s">
        <v>1258</v>
      </c>
      <c r="B701" s="473" t="s">
        <v>1044</v>
      </c>
      <c r="C701" s="473" t="s">
        <v>1045</v>
      </c>
      <c r="D701" s="473" t="s">
        <v>1129</v>
      </c>
      <c r="E701" s="473" t="s">
        <v>1131</v>
      </c>
      <c r="F701" s="477"/>
      <c r="G701" s="477"/>
      <c r="H701" s="477"/>
      <c r="I701" s="477"/>
      <c r="J701" s="477">
        <v>4</v>
      </c>
      <c r="K701" s="477">
        <v>39048</v>
      </c>
      <c r="L701" s="477">
        <v>1</v>
      </c>
      <c r="M701" s="477">
        <v>9762</v>
      </c>
      <c r="N701" s="477">
        <v>8</v>
      </c>
      <c r="O701" s="477">
        <v>83736</v>
      </c>
      <c r="P701" s="565">
        <v>2.144437615242778</v>
      </c>
      <c r="Q701" s="478">
        <v>10467</v>
      </c>
    </row>
    <row r="702" spans="1:17" ht="14.4" customHeight="1" x14ac:dyDescent="0.3">
      <c r="A702" s="472" t="s">
        <v>1258</v>
      </c>
      <c r="B702" s="473" t="s">
        <v>1044</v>
      </c>
      <c r="C702" s="473" t="s">
        <v>1045</v>
      </c>
      <c r="D702" s="473" t="s">
        <v>1134</v>
      </c>
      <c r="E702" s="473" t="s">
        <v>1135</v>
      </c>
      <c r="F702" s="477">
        <v>1479</v>
      </c>
      <c r="G702" s="477">
        <v>258825</v>
      </c>
      <c r="H702" s="477">
        <v>0.74649573142593451</v>
      </c>
      <c r="I702" s="477">
        <v>175</v>
      </c>
      <c r="J702" s="477">
        <v>1970</v>
      </c>
      <c r="K702" s="477">
        <v>346720</v>
      </c>
      <c r="L702" s="477">
        <v>1</v>
      </c>
      <c r="M702" s="477">
        <v>176</v>
      </c>
      <c r="N702" s="477">
        <v>2275</v>
      </c>
      <c r="O702" s="477">
        <v>400400</v>
      </c>
      <c r="P702" s="565">
        <v>1.1548223350253808</v>
      </c>
      <c r="Q702" s="478">
        <v>176</v>
      </c>
    </row>
    <row r="703" spans="1:17" ht="14.4" customHeight="1" x14ac:dyDescent="0.3">
      <c r="A703" s="472" t="s">
        <v>1258</v>
      </c>
      <c r="B703" s="473" t="s">
        <v>1044</v>
      </c>
      <c r="C703" s="473" t="s">
        <v>1045</v>
      </c>
      <c r="D703" s="473" t="s">
        <v>1136</v>
      </c>
      <c r="E703" s="473" t="s">
        <v>1137</v>
      </c>
      <c r="F703" s="477">
        <v>50</v>
      </c>
      <c r="G703" s="477">
        <v>4250</v>
      </c>
      <c r="H703" s="477">
        <v>1.1111111111111112</v>
      </c>
      <c r="I703" s="477">
        <v>85</v>
      </c>
      <c r="J703" s="477">
        <v>45</v>
      </c>
      <c r="K703" s="477">
        <v>3825</v>
      </c>
      <c r="L703" s="477">
        <v>1</v>
      </c>
      <c r="M703" s="477">
        <v>85</v>
      </c>
      <c r="N703" s="477">
        <v>29</v>
      </c>
      <c r="O703" s="477">
        <v>2494</v>
      </c>
      <c r="P703" s="565">
        <v>0.65202614379084967</v>
      </c>
      <c r="Q703" s="478">
        <v>86</v>
      </c>
    </row>
    <row r="704" spans="1:17" ht="14.4" customHeight="1" x14ac:dyDescent="0.3">
      <c r="A704" s="472" t="s">
        <v>1258</v>
      </c>
      <c r="B704" s="473" t="s">
        <v>1044</v>
      </c>
      <c r="C704" s="473" t="s">
        <v>1045</v>
      </c>
      <c r="D704" s="473" t="s">
        <v>1138</v>
      </c>
      <c r="E704" s="473" t="s">
        <v>1139</v>
      </c>
      <c r="F704" s="477"/>
      <c r="G704" s="477"/>
      <c r="H704" s="477"/>
      <c r="I704" s="477"/>
      <c r="J704" s="477">
        <v>1</v>
      </c>
      <c r="K704" s="477">
        <v>178</v>
      </c>
      <c r="L704" s="477">
        <v>1</v>
      </c>
      <c r="M704" s="477">
        <v>178</v>
      </c>
      <c r="N704" s="477"/>
      <c r="O704" s="477"/>
      <c r="P704" s="565"/>
      <c r="Q704" s="478"/>
    </row>
    <row r="705" spans="1:17" ht="14.4" customHeight="1" x14ac:dyDescent="0.3">
      <c r="A705" s="472" t="s">
        <v>1258</v>
      </c>
      <c r="B705" s="473" t="s">
        <v>1044</v>
      </c>
      <c r="C705" s="473" t="s">
        <v>1045</v>
      </c>
      <c r="D705" s="473" t="s">
        <v>1138</v>
      </c>
      <c r="E705" s="473" t="s">
        <v>1140</v>
      </c>
      <c r="F705" s="477">
        <v>7</v>
      </c>
      <c r="G705" s="477">
        <v>1246</v>
      </c>
      <c r="H705" s="477">
        <v>7</v>
      </c>
      <c r="I705" s="477">
        <v>178</v>
      </c>
      <c r="J705" s="477">
        <v>1</v>
      </c>
      <c r="K705" s="477">
        <v>178</v>
      </c>
      <c r="L705" s="477">
        <v>1</v>
      </c>
      <c r="M705" s="477">
        <v>178</v>
      </c>
      <c r="N705" s="477">
        <v>1</v>
      </c>
      <c r="O705" s="477">
        <v>179</v>
      </c>
      <c r="P705" s="565">
        <v>1.0056179775280898</v>
      </c>
      <c r="Q705" s="478">
        <v>179</v>
      </c>
    </row>
    <row r="706" spans="1:17" ht="14.4" customHeight="1" x14ac:dyDescent="0.3">
      <c r="A706" s="472" t="s">
        <v>1258</v>
      </c>
      <c r="B706" s="473" t="s">
        <v>1044</v>
      </c>
      <c r="C706" s="473" t="s">
        <v>1045</v>
      </c>
      <c r="D706" s="473" t="s">
        <v>1141</v>
      </c>
      <c r="E706" s="473" t="s">
        <v>1142</v>
      </c>
      <c r="F706" s="477">
        <v>31</v>
      </c>
      <c r="G706" s="477">
        <v>5239</v>
      </c>
      <c r="H706" s="477">
        <v>0.96305147058823526</v>
      </c>
      <c r="I706" s="477">
        <v>169</v>
      </c>
      <c r="J706" s="477">
        <v>32</v>
      </c>
      <c r="K706" s="477">
        <v>5440</v>
      </c>
      <c r="L706" s="477">
        <v>1</v>
      </c>
      <c r="M706" s="477">
        <v>170</v>
      </c>
      <c r="N706" s="477">
        <v>25</v>
      </c>
      <c r="O706" s="477">
        <v>4250</v>
      </c>
      <c r="P706" s="565">
        <v>0.78125</v>
      </c>
      <c r="Q706" s="478">
        <v>170</v>
      </c>
    </row>
    <row r="707" spans="1:17" ht="14.4" customHeight="1" x14ac:dyDescent="0.3">
      <c r="A707" s="472" t="s">
        <v>1258</v>
      </c>
      <c r="B707" s="473" t="s">
        <v>1044</v>
      </c>
      <c r="C707" s="473" t="s">
        <v>1045</v>
      </c>
      <c r="D707" s="473" t="s">
        <v>1143</v>
      </c>
      <c r="E707" s="473" t="s">
        <v>1144</v>
      </c>
      <c r="F707" s="477">
        <v>6</v>
      </c>
      <c r="G707" s="477">
        <v>174</v>
      </c>
      <c r="H707" s="477">
        <v>1</v>
      </c>
      <c r="I707" s="477">
        <v>29</v>
      </c>
      <c r="J707" s="477">
        <v>6</v>
      </c>
      <c r="K707" s="477">
        <v>174</v>
      </c>
      <c r="L707" s="477">
        <v>1</v>
      </c>
      <c r="M707" s="477">
        <v>29</v>
      </c>
      <c r="N707" s="477">
        <v>4</v>
      </c>
      <c r="O707" s="477">
        <v>117</v>
      </c>
      <c r="P707" s="565">
        <v>0.67241379310344829</v>
      </c>
      <c r="Q707" s="478">
        <v>29.25</v>
      </c>
    </row>
    <row r="708" spans="1:17" ht="14.4" customHeight="1" x14ac:dyDescent="0.3">
      <c r="A708" s="472" t="s">
        <v>1258</v>
      </c>
      <c r="B708" s="473" t="s">
        <v>1044</v>
      </c>
      <c r="C708" s="473" t="s">
        <v>1045</v>
      </c>
      <c r="D708" s="473" t="s">
        <v>1145</v>
      </c>
      <c r="E708" s="473"/>
      <c r="F708" s="477">
        <v>20</v>
      </c>
      <c r="G708" s="477">
        <v>20220</v>
      </c>
      <c r="H708" s="477">
        <v>1.175308067891188</v>
      </c>
      <c r="I708" s="477">
        <v>1011</v>
      </c>
      <c r="J708" s="477">
        <v>17</v>
      </c>
      <c r="K708" s="477">
        <v>17204</v>
      </c>
      <c r="L708" s="477">
        <v>1</v>
      </c>
      <c r="M708" s="477">
        <v>1012</v>
      </c>
      <c r="N708" s="477"/>
      <c r="O708" s="477"/>
      <c r="P708" s="565"/>
      <c r="Q708" s="478"/>
    </row>
    <row r="709" spans="1:17" ht="14.4" customHeight="1" x14ac:dyDescent="0.3">
      <c r="A709" s="472" t="s">
        <v>1258</v>
      </c>
      <c r="B709" s="473" t="s">
        <v>1044</v>
      </c>
      <c r="C709" s="473" t="s">
        <v>1045</v>
      </c>
      <c r="D709" s="473" t="s">
        <v>1145</v>
      </c>
      <c r="E709" s="473" t="s">
        <v>1146</v>
      </c>
      <c r="F709" s="477"/>
      <c r="G709" s="477"/>
      <c r="H709" s="477"/>
      <c r="I709" s="477"/>
      <c r="J709" s="477">
        <v>17</v>
      </c>
      <c r="K709" s="477">
        <v>17204</v>
      </c>
      <c r="L709" s="477">
        <v>1</v>
      </c>
      <c r="M709" s="477">
        <v>1012</v>
      </c>
      <c r="N709" s="477"/>
      <c r="O709" s="477"/>
      <c r="P709" s="565"/>
      <c r="Q709" s="478"/>
    </row>
    <row r="710" spans="1:17" ht="14.4" customHeight="1" x14ac:dyDescent="0.3">
      <c r="A710" s="472" t="s">
        <v>1258</v>
      </c>
      <c r="B710" s="473" t="s">
        <v>1044</v>
      </c>
      <c r="C710" s="473" t="s">
        <v>1045</v>
      </c>
      <c r="D710" s="473" t="s">
        <v>1147</v>
      </c>
      <c r="E710" s="473" t="s">
        <v>1148</v>
      </c>
      <c r="F710" s="477">
        <v>14</v>
      </c>
      <c r="G710" s="477">
        <v>2464</v>
      </c>
      <c r="H710" s="477">
        <v>1.75</v>
      </c>
      <c r="I710" s="477">
        <v>176</v>
      </c>
      <c r="J710" s="477">
        <v>8</v>
      </c>
      <c r="K710" s="477">
        <v>1408</v>
      </c>
      <c r="L710" s="477">
        <v>1</v>
      </c>
      <c r="M710" s="477">
        <v>176</v>
      </c>
      <c r="N710" s="477">
        <v>3</v>
      </c>
      <c r="O710" s="477">
        <v>531</v>
      </c>
      <c r="P710" s="565">
        <v>0.37713068181818182</v>
      </c>
      <c r="Q710" s="478">
        <v>177</v>
      </c>
    </row>
    <row r="711" spans="1:17" ht="14.4" customHeight="1" x14ac:dyDescent="0.3">
      <c r="A711" s="472" t="s">
        <v>1258</v>
      </c>
      <c r="B711" s="473" t="s">
        <v>1044</v>
      </c>
      <c r="C711" s="473" t="s">
        <v>1045</v>
      </c>
      <c r="D711" s="473" t="s">
        <v>1149</v>
      </c>
      <c r="E711" s="473"/>
      <c r="F711" s="477">
        <v>24</v>
      </c>
      <c r="G711" s="477">
        <v>55056</v>
      </c>
      <c r="H711" s="477">
        <v>0.72632287172992438</v>
      </c>
      <c r="I711" s="477">
        <v>2294</v>
      </c>
      <c r="J711" s="477">
        <v>33</v>
      </c>
      <c r="K711" s="477">
        <v>75801</v>
      </c>
      <c r="L711" s="477">
        <v>1</v>
      </c>
      <c r="M711" s="477">
        <v>2297</v>
      </c>
      <c r="N711" s="477"/>
      <c r="O711" s="477"/>
      <c r="P711" s="565"/>
      <c r="Q711" s="478"/>
    </row>
    <row r="712" spans="1:17" ht="14.4" customHeight="1" x14ac:dyDescent="0.3">
      <c r="A712" s="472" t="s">
        <v>1258</v>
      </c>
      <c r="B712" s="473" t="s">
        <v>1044</v>
      </c>
      <c r="C712" s="473" t="s">
        <v>1045</v>
      </c>
      <c r="D712" s="473" t="s">
        <v>1149</v>
      </c>
      <c r="E712" s="473" t="s">
        <v>1150</v>
      </c>
      <c r="F712" s="477"/>
      <c r="G712" s="477"/>
      <c r="H712" s="477"/>
      <c r="I712" s="477"/>
      <c r="J712" s="477">
        <v>17</v>
      </c>
      <c r="K712" s="477">
        <v>39049</v>
      </c>
      <c r="L712" s="477">
        <v>1</v>
      </c>
      <c r="M712" s="477">
        <v>2297</v>
      </c>
      <c r="N712" s="477"/>
      <c r="O712" s="477"/>
      <c r="P712" s="565"/>
      <c r="Q712" s="478"/>
    </row>
    <row r="713" spans="1:17" ht="14.4" customHeight="1" x14ac:dyDescent="0.3">
      <c r="A713" s="472" t="s">
        <v>1258</v>
      </c>
      <c r="B713" s="473" t="s">
        <v>1044</v>
      </c>
      <c r="C713" s="473" t="s">
        <v>1045</v>
      </c>
      <c r="D713" s="473" t="s">
        <v>1154</v>
      </c>
      <c r="E713" s="473" t="s">
        <v>1155</v>
      </c>
      <c r="F713" s="477">
        <v>12</v>
      </c>
      <c r="G713" s="477">
        <v>3156</v>
      </c>
      <c r="H713" s="477">
        <v>1.1954545454545455</v>
      </c>
      <c r="I713" s="477">
        <v>263</v>
      </c>
      <c r="J713" s="477">
        <v>10</v>
      </c>
      <c r="K713" s="477">
        <v>2640</v>
      </c>
      <c r="L713" s="477">
        <v>1</v>
      </c>
      <c r="M713" s="477">
        <v>264</v>
      </c>
      <c r="N713" s="477">
        <v>13</v>
      </c>
      <c r="O713" s="477">
        <v>3432</v>
      </c>
      <c r="P713" s="565">
        <v>1.3</v>
      </c>
      <c r="Q713" s="478">
        <v>264</v>
      </c>
    </row>
    <row r="714" spans="1:17" ht="14.4" customHeight="1" x14ac:dyDescent="0.3">
      <c r="A714" s="472" t="s">
        <v>1258</v>
      </c>
      <c r="B714" s="473" t="s">
        <v>1044</v>
      </c>
      <c r="C714" s="473" t="s">
        <v>1045</v>
      </c>
      <c r="D714" s="473" t="s">
        <v>1156</v>
      </c>
      <c r="E714" s="473" t="s">
        <v>1157</v>
      </c>
      <c r="F714" s="477">
        <v>4</v>
      </c>
      <c r="G714" s="477">
        <v>8520</v>
      </c>
      <c r="H714" s="477"/>
      <c r="I714" s="477">
        <v>2130</v>
      </c>
      <c r="J714" s="477"/>
      <c r="K714" s="477"/>
      <c r="L714" s="477"/>
      <c r="M714" s="477"/>
      <c r="N714" s="477">
        <v>1</v>
      </c>
      <c r="O714" s="477">
        <v>2134</v>
      </c>
      <c r="P714" s="565"/>
      <c r="Q714" s="478">
        <v>2134</v>
      </c>
    </row>
    <row r="715" spans="1:17" ht="14.4" customHeight="1" x14ac:dyDescent="0.3">
      <c r="A715" s="472" t="s">
        <v>1258</v>
      </c>
      <c r="B715" s="473" t="s">
        <v>1044</v>
      </c>
      <c r="C715" s="473" t="s">
        <v>1045</v>
      </c>
      <c r="D715" s="473" t="s">
        <v>1156</v>
      </c>
      <c r="E715" s="473" t="s">
        <v>1158</v>
      </c>
      <c r="F715" s="477">
        <v>5</v>
      </c>
      <c r="G715" s="477">
        <v>10650</v>
      </c>
      <c r="H715" s="477">
        <v>0.38443489874742809</v>
      </c>
      <c r="I715" s="477">
        <v>2130</v>
      </c>
      <c r="J715" s="477">
        <v>13</v>
      </c>
      <c r="K715" s="477">
        <v>27703</v>
      </c>
      <c r="L715" s="477">
        <v>1</v>
      </c>
      <c r="M715" s="477">
        <v>2131</v>
      </c>
      <c r="N715" s="477"/>
      <c r="O715" s="477"/>
      <c r="P715" s="565"/>
      <c r="Q715" s="478"/>
    </row>
    <row r="716" spans="1:17" ht="14.4" customHeight="1" x14ac:dyDescent="0.3">
      <c r="A716" s="472" t="s">
        <v>1258</v>
      </c>
      <c r="B716" s="473" t="s">
        <v>1044</v>
      </c>
      <c r="C716" s="473" t="s">
        <v>1045</v>
      </c>
      <c r="D716" s="473" t="s">
        <v>1159</v>
      </c>
      <c r="E716" s="473" t="s">
        <v>1160</v>
      </c>
      <c r="F716" s="477">
        <v>92</v>
      </c>
      <c r="G716" s="477">
        <v>22264</v>
      </c>
      <c r="H716" s="477">
        <v>1.1084337349397591</v>
      </c>
      <c r="I716" s="477">
        <v>242</v>
      </c>
      <c r="J716" s="477">
        <v>83</v>
      </c>
      <c r="K716" s="477">
        <v>20086</v>
      </c>
      <c r="L716" s="477">
        <v>1</v>
      </c>
      <c r="M716" s="477">
        <v>242</v>
      </c>
      <c r="N716" s="477">
        <v>84</v>
      </c>
      <c r="O716" s="477">
        <v>20412</v>
      </c>
      <c r="P716" s="565">
        <v>1.0162302100965848</v>
      </c>
      <c r="Q716" s="478">
        <v>243</v>
      </c>
    </row>
    <row r="717" spans="1:17" ht="14.4" customHeight="1" x14ac:dyDescent="0.3">
      <c r="A717" s="472" t="s">
        <v>1258</v>
      </c>
      <c r="B717" s="473" t="s">
        <v>1044</v>
      </c>
      <c r="C717" s="473" t="s">
        <v>1045</v>
      </c>
      <c r="D717" s="473" t="s">
        <v>1161</v>
      </c>
      <c r="E717" s="473" t="s">
        <v>1162</v>
      </c>
      <c r="F717" s="477">
        <v>0</v>
      </c>
      <c r="G717" s="477">
        <v>0</v>
      </c>
      <c r="H717" s="477">
        <v>0</v>
      </c>
      <c r="I717" s="477"/>
      <c r="J717" s="477">
        <v>1</v>
      </c>
      <c r="K717" s="477">
        <v>424</v>
      </c>
      <c r="L717" s="477">
        <v>1</v>
      </c>
      <c r="M717" s="477">
        <v>424</v>
      </c>
      <c r="N717" s="477"/>
      <c r="O717" s="477"/>
      <c r="P717" s="565"/>
      <c r="Q717" s="478"/>
    </row>
    <row r="718" spans="1:17" ht="14.4" customHeight="1" x14ac:dyDescent="0.3">
      <c r="A718" s="472" t="s">
        <v>1258</v>
      </c>
      <c r="B718" s="473" t="s">
        <v>1044</v>
      </c>
      <c r="C718" s="473" t="s">
        <v>1045</v>
      </c>
      <c r="D718" s="473" t="s">
        <v>1165</v>
      </c>
      <c r="E718" s="473" t="s">
        <v>1051</v>
      </c>
      <c r="F718" s="477"/>
      <c r="G718" s="477"/>
      <c r="H718" s="477"/>
      <c r="I718" s="477"/>
      <c r="J718" s="477">
        <v>1</v>
      </c>
      <c r="K718" s="477">
        <v>37</v>
      </c>
      <c r="L718" s="477">
        <v>1</v>
      </c>
      <c r="M718" s="477">
        <v>37</v>
      </c>
      <c r="N718" s="477"/>
      <c r="O718" s="477"/>
      <c r="P718" s="565"/>
      <c r="Q718" s="478"/>
    </row>
    <row r="719" spans="1:17" ht="14.4" customHeight="1" x14ac:dyDescent="0.3">
      <c r="A719" s="472" t="s">
        <v>1258</v>
      </c>
      <c r="B719" s="473" t="s">
        <v>1044</v>
      </c>
      <c r="C719" s="473" t="s">
        <v>1045</v>
      </c>
      <c r="D719" s="473" t="s">
        <v>1168</v>
      </c>
      <c r="E719" s="473" t="s">
        <v>1169</v>
      </c>
      <c r="F719" s="477"/>
      <c r="G719" s="477"/>
      <c r="H719" s="477"/>
      <c r="I719" s="477"/>
      <c r="J719" s="477"/>
      <c r="K719" s="477"/>
      <c r="L719" s="477"/>
      <c r="M719" s="477"/>
      <c r="N719" s="477">
        <v>3</v>
      </c>
      <c r="O719" s="477">
        <v>3180</v>
      </c>
      <c r="P719" s="565"/>
      <c r="Q719" s="478">
        <v>1060</v>
      </c>
    </row>
    <row r="720" spans="1:17" ht="14.4" customHeight="1" x14ac:dyDescent="0.3">
      <c r="A720" s="472" t="s">
        <v>1258</v>
      </c>
      <c r="B720" s="473" t="s">
        <v>1044</v>
      </c>
      <c r="C720" s="473" t="s">
        <v>1045</v>
      </c>
      <c r="D720" s="473" t="s">
        <v>1168</v>
      </c>
      <c r="E720" s="473" t="s">
        <v>1170</v>
      </c>
      <c r="F720" s="477">
        <v>1</v>
      </c>
      <c r="G720" s="477">
        <v>1055</v>
      </c>
      <c r="H720" s="477"/>
      <c r="I720" s="477">
        <v>1055</v>
      </c>
      <c r="J720" s="477"/>
      <c r="K720" s="477"/>
      <c r="L720" s="477"/>
      <c r="M720" s="477"/>
      <c r="N720" s="477"/>
      <c r="O720" s="477"/>
      <c r="P720" s="565"/>
      <c r="Q720" s="478"/>
    </row>
    <row r="721" spans="1:17" ht="14.4" customHeight="1" x14ac:dyDescent="0.3">
      <c r="A721" s="472" t="s">
        <v>1258</v>
      </c>
      <c r="B721" s="473" t="s">
        <v>1044</v>
      </c>
      <c r="C721" s="473" t="s">
        <v>1045</v>
      </c>
      <c r="D721" s="473" t="s">
        <v>1171</v>
      </c>
      <c r="E721" s="473" t="s">
        <v>1172</v>
      </c>
      <c r="F721" s="477">
        <v>1</v>
      </c>
      <c r="G721" s="477">
        <v>288</v>
      </c>
      <c r="H721" s="477">
        <v>0.33217993079584773</v>
      </c>
      <c r="I721" s="477">
        <v>288</v>
      </c>
      <c r="J721" s="477">
        <v>3</v>
      </c>
      <c r="K721" s="477">
        <v>867</v>
      </c>
      <c r="L721" s="477">
        <v>1</v>
      </c>
      <c r="M721" s="477">
        <v>289</v>
      </c>
      <c r="N721" s="477">
        <v>3</v>
      </c>
      <c r="O721" s="477">
        <v>867</v>
      </c>
      <c r="P721" s="565">
        <v>1</v>
      </c>
      <c r="Q721" s="478">
        <v>289</v>
      </c>
    </row>
    <row r="722" spans="1:17" ht="14.4" customHeight="1" x14ac:dyDescent="0.3">
      <c r="A722" s="472" t="s">
        <v>1258</v>
      </c>
      <c r="B722" s="473" t="s">
        <v>1044</v>
      </c>
      <c r="C722" s="473" t="s">
        <v>1045</v>
      </c>
      <c r="D722" s="473" t="s">
        <v>1173</v>
      </c>
      <c r="E722" s="473" t="s">
        <v>1175</v>
      </c>
      <c r="F722" s="477"/>
      <c r="G722" s="477"/>
      <c r="H722" s="477"/>
      <c r="I722" s="477"/>
      <c r="J722" s="477">
        <v>1</v>
      </c>
      <c r="K722" s="477">
        <v>1098</v>
      </c>
      <c r="L722" s="477">
        <v>1</v>
      </c>
      <c r="M722" s="477">
        <v>1098</v>
      </c>
      <c r="N722" s="477"/>
      <c r="O722" s="477"/>
      <c r="P722" s="565"/>
      <c r="Q722" s="478"/>
    </row>
    <row r="723" spans="1:17" ht="14.4" customHeight="1" x14ac:dyDescent="0.3">
      <c r="A723" s="472" t="s">
        <v>1258</v>
      </c>
      <c r="B723" s="473" t="s">
        <v>1044</v>
      </c>
      <c r="C723" s="473" t="s">
        <v>1045</v>
      </c>
      <c r="D723" s="473" t="s">
        <v>1176</v>
      </c>
      <c r="E723" s="473" t="s">
        <v>1177</v>
      </c>
      <c r="F723" s="477"/>
      <c r="G723" s="477"/>
      <c r="H723" s="477"/>
      <c r="I723" s="477"/>
      <c r="J723" s="477">
        <v>1</v>
      </c>
      <c r="K723" s="477">
        <v>107</v>
      </c>
      <c r="L723" s="477">
        <v>1</v>
      </c>
      <c r="M723" s="477">
        <v>107</v>
      </c>
      <c r="N723" s="477">
        <v>1</v>
      </c>
      <c r="O723" s="477">
        <v>108</v>
      </c>
      <c r="P723" s="565">
        <v>1.0093457943925233</v>
      </c>
      <c r="Q723" s="478">
        <v>108</v>
      </c>
    </row>
    <row r="724" spans="1:17" ht="14.4" customHeight="1" x14ac:dyDescent="0.3">
      <c r="A724" s="472" t="s">
        <v>1258</v>
      </c>
      <c r="B724" s="473" t="s">
        <v>1044</v>
      </c>
      <c r="C724" s="473" t="s">
        <v>1045</v>
      </c>
      <c r="D724" s="473" t="s">
        <v>1184</v>
      </c>
      <c r="E724" s="473" t="s">
        <v>1186</v>
      </c>
      <c r="F724" s="477"/>
      <c r="G724" s="477"/>
      <c r="H724" s="477"/>
      <c r="I724" s="477"/>
      <c r="J724" s="477">
        <v>3</v>
      </c>
      <c r="K724" s="477">
        <v>0</v>
      </c>
      <c r="L724" s="477"/>
      <c r="M724" s="477">
        <v>0</v>
      </c>
      <c r="N724" s="477"/>
      <c r="O724" s="477"/>
      <c r="P724" s="565"/>
      <c r="Q724" s="478"/>
    </row>
    <row r="725" spans="1:17" ht="14.4" customHeight="1" x14ac:dyDescent="0.3">
      <c r="A725" s="472" t="s">
        <v>1258</v>
      </c>
      <c r="B725" s="473" t="s">
        <v>1044</v>
      </c>
      <c r="C725" s="473" t="s">
        <v>1045</v>
      </c>
      <c r="D725" s="473" t="s">
        <v>1187</v>
      </c>
      <c r="E725" s="473" t="s">
        <v>1188</v>
      </c>
      <c r="F725" s="477"/>
      <c r="G725" s="477"/>
      <c r="H725" s="477"/>
      <c r="I725" s="477"/>
      <c r="J725" s="477"/>
      <c r="K725" s="477"/>
      <c r="L725" s="477"/>
      <c r="M725" s="477"/>
      <c r="N725" s="477">
        <v>26</v>
      </c>
      <c r="O725" s="477">
        <v>124254</v>
      </c>
      <c r="P725" s="565"/>
      <c r="Q725" s="478">
        <v>4779</v>
      </c>
    </row>
    <row r="726" spans="1:17" ht="14.4" customHeight="1" x14ac:dyDescent="0.3">
      <c r="A726" s="472" t="s">
        <v>1258</v>
      </c>
      <c r="B726" s="473" t="s">
        <v>1044</v>
      </c>
      <c r="C726" s="473" t="s">
        <v>1045</v>
      </c>
      <c r="D726" s="473" t="s">
        <v>1189</v>
      </c>
      <c r="E726" s="473" t="s">
        <v>1190</v>
      </c>
      <c r="F726" s="477"/>
      <c r="G726" s="477"/>
      <c r="H726" s="477"/>
      <c r="I726" s="477"/>
      <c r="J726" s="477"/>
      <c r="K726" s="477"/>
      <c r="L726" s="477"/>
      <c r="M726" s="477"/>
      <c r="N726" s="477">
        <v>8</v>
      </c>
      <c r="O726" s="477">
        <v>4872</v>
      </c>
      <c r="P726" s="565"/>
      <c r="Q726" s="478">
        <v>609</v>
      </c>
    </row>
    <row r="727" spans="1:17" ht="14.4" customHeight="1" x14ac:dyDescent="0.3">
      <c r="A727" s="472" t="s">
        <v>1258</v>
      </c>
      <c r="B727" s="473" t="s">
        <v>1044</v>
      </c>
      <c r="C727" s="473" t="s">
        <v>1045</v>
      </c>
      <c r="D727" s="473" t="s">
        <v>1193</v>
      </c>
      <c r="E727" s="473" t="s">
        <v>1194</v>
      </c>
      <c r="F727" s="477"/>
      <c r="G727" s="477"/>
      <c r="H727" s="477"/>
      <c r="I727" s="477"/>
      <c r="J727" s="477"/>
      <c r="K727" s="477"/>
      <c r="L727" s="477"/>
      <c r="M727" s="477"/>
      <c r="N727" s="477">
        <v>4</v>
      </c>
      <c r="O727" s="477">
        <v>30300</v>
      </c>
      <c r="P727" s="565"/>
      <c r="Q727" s="478">
        <v>7575</v>
      </c>
    </row>
    <row r="728" spans="1:17" ht="14.4" customHeight="1" x14ac:dyDescent="0.3">
      <c r="A728" s="472" t="s">
        <v>1259</v>
      </c>
      <c r="B728" s="473" t="s">
        <v>1044</v>
      </c>
      <c r="C728" s="473" t="s">
        <v>1045</v>
      </c>
      <c r="D728" s="473" t="s">
        <v>1050</v>
      </c>
      <c r="E728" s="473" t="s">
        <v>1051</v>
      </c>
      <c r="F728" s="477">
        <v>46</v>
      </c>
      <c r="G728" s="477">
        <v>2668</v>
      </c>
      <c r="H728" s="477">
        <v>1.2777777777777777</v>
      </c>
      <c r="I728" s="477">
        <v>58</v>
      </c>
      <c r="J728" s="477">
        <v>36</v>
      </c>
      <c r="K728" s="477">
        <v>2088</v>
      </c>
      <c r="L728" s="477">
        <v>1</v>
      </c>
      <c r="M728" s="477">
        <v>58</v>
      </c>
      <c r="N728" s="477">
        <v>27</v>
      </c>
      <c r="O728" s="477">
        <v>1566</v>
      </c>
      <c r="P728" s="565">
        <v>0.75</v>
      </c>
      <c r="Q728" s="478">
        <v>58</v>
      </c>
    </row>
    <row r="729" spans="1:17" ht="14.4" customHeight="1" x14ac:dyDescent="0.3">
      <c r="A729" s="472" t="s">
        <v>1259</v>
      </c>
      <c r="B729" s="473" t="s">
        <v>1044</v>
      </c>
      <c r="C729" s="473" t="s">
        <v>1045</v>
      </c>
      <c r="D729" s="473" t="s">
        <v>1052</v>
      </c>
      <c r="E729" s="473" t="s">
        <v>1053</v>
      </c>
      <c r="F729" s="477">
        <v>10</v>
      </c>
      <c r="G729" s="477">
        <v>1310</v>
      </c>
      <c r="H729" s="477">
        <v>2.5</v>
      </c>
      <c r="I729" s="477">
        <v>131</v>
      </c>
      <c r="J729" s="477">
        <v>4</v>
      </c>
      <c r="K729" s="477">
        <v>524</v>
      </c>
      <c r="L729" s="477">
        <v>1</v>
      </c>
      <c r="M729" s="477">
        <v>131</v>
      </c>
      <c r="N729" s="477">
        <v>6</v>
      </c>
      <c r="O729" s="477">
        <v>791</v>
      </c>
      <c r="P729" s="565">
        <v>1.5095419847328244</v>
      </c>
      <c r="Q729" s="478">
        <v>131.83333333333334</v>
      </c>
    </row>
    <row r="730" spans="1:17" ht="14.4" customHeight="1" x14ac:dyDescent="0.3">
      <c r="A730" s="472" t="s">
        <v>1259</v>
      </c>
      <c r="B730" s="473" t="s">
        <v>1044</v>
      </c>
      <c r="C730" s="473" t="s">
        <v>1045</v>
      </c>
      <c r="D730" s="473" t="s">
        <v>1054</v>
      </c>
      <c r="E730" s="473" t="s">
        <v>1055</v>
      </c>
      <c r="F730" s="477">
        <v>2</v>
      </c>
      <c r="G730" s="477">
        <v>378</v>
      </c>
      <c r="H730" s="477">
        <v>0.5</v>
      </c>
      <c r="I730" s="477">
        <v>189</v>
      </c>
      <c r="J730" s="477">
        <v>4</v>
      </c>
      <c r="K730" s="477">
        <v>756</v>
      </c>
      <c r="L730" s="477">
        <v>1</v>
      </c>
      <c r="M730" s="477">
        <v>189</v>
      </c>
      <c r="N730" s="477">
        <v>2</v>
      </c>
      <c r="O730" s="477">
        <v>380</v>
      </c>
      <c r="P730" s="565">
        <v>0.50264550264550267</v>
      </c>
      <c r="Q730" s="478">
        <v>190</v>
      </c>
    </row>
    <row r="731" spans="1:17" ht="14.4" customHeight="1" x14ac:dyDescent="0.3">
      <c r="A731" s="472" t="s">
        <v>1259</v>
      </c>
      <c r="B731" s="473" t="s">
        <v>1044</v>
      </c>
      <c r="C731" s="473" t="s">
        <v>1045</v>
      </c>
      <c r="D731" s="473" t="s">
        <v>1058</v>
      </c>
      <c r="E731" s="473" t="s">
        <v>1059</v>
      </c>
      <c r="F731" s="477">
        <v>21</v>
      </c>
      <c r="G731" s="477">
        <v>3759</v>
      </c>
      <c r="H731" s="477">
        <v>4.1766666666666667</v>
      </c>
      <c r="I731" s="477">
        <v>179</v>
      </c>
      <c r="J731" s="477">
        <v>5</v>
      </c>
      <c r="K731" s="477">
        <v>900</v>
      </c>
      <c r="L731" s="477">
        <v>1</v>
      </c>
      <c r="M731" s="477">
        <v>180</v>
      </c>
      <c r="N731" s="477">
        <v>4</v>
      </c>
      <c r="O731" s="477">
        <v>720</v>
      </c>
      <c r="P731" s="565">
        <v>0.8</v>
      </c>
      <c r="Q731" s="478">
        <v>180</v>
      </c>
    </row>
    <row r="732" spans="1:17" ht="14.4" customHeight="1" x14ac:dyDescent="0.3">
      <c r="A732" s="472" t="s">
        <v>1259</v>
      </c>
      <c r="B732" s="473" t="s">
        <v>1044</v>
      </c>
      <c r="C732" s="473" t="s">
        <v>1045</v>
      </c>
      <c r="D732" s="473" t="s">
        <v>1062</v>
      </c>
      <c r="E732" s="473" t="s">
        <v>1063</v>
      </c>
      <c r="F732" s="477">
        <v>4</v>
      </c>
      <c r="G732" s="477">
        <v>1340</v>
      </c>
      <c r="H732" s="477"/>
      <c r="I732" s="477">
        <v>335</v>
      </c>
      <c r="J732" s="477"/>
      <c r="K732" s="477"/>
      <c r="L732" s="477"/>
      <c r="M732" s="477"/>
      <c r="N732" s="477">
        <v>1</v>
      </c>
      <c r="O732" s="477">
        <v>337</v>
      </c>
      <c r="P732" s="565"/>
      <c r="Q732" s="478">
        <v>337</v>
      </c>
    </row>
    <row r="733" spans="1:17" ht="14.4" customHeight="1" x14ac:dyDescent="0.3">
      <c r="A733" s="472" t="s">
        <v>1259</v>
      </c>
      <c r="B733" s="473" t="s">
        <v>1044</v>
      </c>
      <c r="C733" s="473" t="s">
        <v>1045</v>
      </c>
      <c r="D733" s="473" t="s">
        <v>1066</v>
      </c>
      <c r="E733" s="473" t="s">
        <v>1067</v>
      </c>
      <c r="F733" s="477">
        <v>47</v>
      </c>
      <c r="G733" s="477">
        <v>16403</v>
      </c>
      <c r="H733" s="477">
        <v>1.1463414634146341</v>
      </c>
      <c r="I733" s="477">
        <v>349</v>
      </c>
      <c r="J733" s="477">
        <v>41</v>
      </c>
      <c r="K733" s="477">
        <v>14309</v>
      </c>
      <c r="L733" s="477">
        <v>1</v>
      </c>
      <c r="M733" s="477">
        <v>349</v>
      </c>
      <c r="N733" s="477">
        <v>21</v>
      </c>
      <c r="O733" s="477">
        <v>7350</v>
      </c>
      <c r="P733" s="565">
        <v>0.51366272975050664</v>
      </c>
      <c r="Q733" s="478">
        <v>350</v>
      </c>
    </row>
    <row r="734" spans="1:17" ht="14.4" customHeight="1" x14ac:dyDescent="0.3">
      <c r="A734" s="472" t="s">
        <v>1259</v>
      </c>
      <c r="B734" s="473" t="s">
        <v>1044</v>
      </c>
      <c r="C734" s="473" t="s">
        <v>1045</v>
      </c>
      <c r="D734" s="473" t="s">
        <v>1066</v>
      </c>
      <c r="E734" s="473" t="s">
        <v>1068</v>
      </c>
      <c r="F734" s="477"/>
      <c r="G734" s="477"/>
      <c r="H734" s="477"/>
      <c r="I734" s="477"/>
      <c r="J734" s="477"/>
      <c r="K734" s="477"/>
      <c r="L734" s="477"/>
      <c r="M734" s="477"/>
      <c r="N734" s="477">
        <v>5</v>
      </c>
      <c r="O734" s="477">
        <v>1750</v>
      </c>
      <c r="P734" s="565"/>
      <c r="Q734" s="478">
        <v>350</v>
      </c>
    </row>
    <row r="735" spans="1:17" ht="14.4" customHeight="1" x14ac:dyDescent="0.3">
      <c r="A735" s="472" t="s">
        <v>1259</v>
      </c>
      <c r="B735" s="473" t="s">
        <v>1044</v>
      </c>
      <c r="C735" s="473" t="s">
        <v>1045</v>
      </c>
      <c r="D735" s="473" t="s">
        <v>1086</v>
      </c>
      <c r="E735" s="473" t="s">
        <v>1088</v>
      </c>
      <c r="F735" s="477">
        <v>1</v>
      </c>
      <c r="G735" s="477">
        <v>38</v>
      </c>
      <c r="H735" s="477"/>
      <c r="I735" s="477">
        <v>38</v>
      </c>
      <c r="J735" s="477"/>
      <c r="K735" s="477"/>
      <c r="L735" s="477"/>
      <c r="M735" s="477"/>
      <c r="N735" s="477"/>
      <c r="O735" s="477"/>
      <c r="P735" s="565"/>
      <c r="Q735" s="478"/>
    </row>
    <row r="736" spans="1:17" ht="14.4" customHeight="1" x14ac:dyDescent="0.3">
      <c r="A736" s="472" t="s">
        <v>1259</v>
      </c>
      <c r="B736" s="473" t="s">
        <v>1044</v>
      </c>
      <c r="C736" s="473" t="s">
        <v>1045</v>
      </c>
      <c r="D736" s="473" t="s">
        <v>1096</v>
      </c>
      <c r="E736" s="473" t="s">
        <v>1097</v>
      </c>
      <c r="F736" s="477">
        <v>21</v>
      </c>
      <c r="G736" s="477">
        <v>6384</v>
      </c>
      <c r="H736" s="477">
        <v>0.87213114754098364</v>
      </c>
      <c r="I736" s="477">
        <v>304</v>
      </c>
      <c r="J736" s="477">
        <v>24</v>
      </c>
      <c r="K736" s="477">
        <v>7320</v>
      </c>
      <c r="L736" s="477">
        <v>1</v>
      </c>
      <c r="M736" s="477">
        <v>305</v>
      </c>
      <c r="N736" s="477">
        <v>22</v>
      </c>
      <c r="O736" s="477">
        <v>6710</v>
      </c>
      <c r="P736" s="565">
        <v>0.91666666666666663</v>
      </c>
      <c r="Q736" s="478">
        <v>305</v>
      </c>
    </row>
    <row r="737" spans="1:17" ht="14.4" customHeight="1" x14ac:dyDescent="0.3">
      <c r="A737" s="472" t="s">
        <v>1259</v>
      </c>
      <c r="B737" s="473" t="s">
        <v>1044</v>
      </c>
      <c r="C737" s="473" t="s">
        <v>1045</v>
      </c>
      <c r="D737" s="473" t="s">
        <v>1101</v>
      </c>
      <c r="E737" s="473" t="s">
        <v>1102</v>
      </c>
      <c r="F737" s="477">
        <v>11</v>
      </c>
      <c r="G737" s="477">
        <v>5434</v>
      </c>
      <c r="H737" s="477">
        <v>0.55000000000000004</v>
      </c>
      <c r="I737" s="477">
        <v>494</v>
      </c>
      <c r="J737" s="477">
        <v>20</v>
      </c>
      <c r="K737" s="477">
        <v>9880</v>
      </c>
      <c r="L737" s="477">
        <v>1</v>
      </c>
      <c r="M737" s="477">
        <v>494</v>
      </c>
      <c r="N737" s="477">
        <v>19</v>
      </c>
      <c r="O737" s="477">
        <v>9405</v>
      </c>
      <c r="P737" s="565">
        <v>0.95192307692307687</v>
      </c>
      <c r="Q737" s="478">
        <v>495</v>
      </c>
    </row>
    <row r="738" spans="1:17" ht="14.4" customHeight="1" x14ac:dyDescent="0.3">
      <c r="A738" s="472" t="s">
        <v>1259</v>
      </c>
      <c r="B738" s="473" t="s">
        <v>1044</v>
      </c>
      <c r="C738" s="473" t="s">
        <v>1045</v>
      </c>
      <c r="D738" s="473" t="s">
        <v>1105</v>
      </c>
      <c r="E738" s="473" t="s">
        <v>1106</v>
      </c>
      <c r="F738" s="477">
        <v>33</v>
      </c>
      <c r="G738" s="477">
        <v>12210</v>
      </c>
      <c r="H738" s="477">
        <v>0.7857142857142857</v>
      </c>
      <c r="I738" s="477">
        <v>370</v>
      </c>
      <c r="J738" s="477">
        <v>42</v>
      </c>
      <c r="K738" s="477">
        <v>15540</v>
      </c>
      <c r="L738" s="477">
        <v>1</v>
      </c>
      <c r="M738" s="477">
        <v>370</v>
      </c>
      <c r="N738" s="477">
        <v>40</v>
      </c>
      <c r="O738" s="477">
        <v>14840</v>
      </c>
      <c r="P738" s="565">
        <v>0.95495495495495497</v>
      </c>
      <c r="Q738" s="478">
        <v>371</v>
      </c>
    </row>
    <row r="739" spans="1:17" ht="14.4" customHeight="1" x14ac:dyDescent="0.3">
      <c r="A739" s="472" t="s">
        <v>1259</v>
      </c>
      <c r="B739" s="473" t="s">
        <v>1044</v>
      </c>
      <c r="C739" s="473" t="s">
        <v>1045</v>
      </c>
      <c r="D739" s="473" t="s">
        <v>1109</v>
      </c>
      <c r="E739" s="473" t="s">
        <v>1111</v>
      </c>
      <c r="F739" s="477"/>
      <c r="G739" s="477"/>
      <c r="H739" s="477"/>
      <c r="I739" s="477"/>
      <c r="J739" s="477"/>
      <c r="K739" s="477"/>
      <c r="L739" s="477"/>
      <c r="M739" s="477"/>
      <c r="N739" s="477">
        <v>1</v>
      </c>
      <c r="O739" s="477">
        <v>12</v>
      </c>
      <c r="P739" s="565"/>
      <c r="Q739" s="478">
        <v>12</v>
      </c>
    </row>
    <row r="740" spans="1:17" ht="14.4" customHeight="1" x14ac:dyDescent="0.3">
      <c r="A740" s="472" t="s">
        <v>1259</v>
      </c>
      <c r="B740" s="473" t="s">
        <v>1044</v>
      </c>
      <c r="C740" s="473" t="s">
        <v>1045</v>
      </c>
      <c r="D740" s="473" t="s">
        <v>1114</v>
      </c>
      <c r="E740" s="473" t="s">
        <v>1115</v>
      </c>
      <c r="F740" s="477"/>
      <c r="G740" s="477"/>
      <c r="H740" s="477"/>
      <c r="I740" s="477"/>
      <c r="J740" s="477"/>
      <c r="K740" s="477"/>
      <c r="L740" s="477"/>
      <c r="M740" s="477"/>
      <c r="N740" s="477">
        <v>2</v>
      </c>
      <c r="O740" s="477">
        <v>224</v>
      </c>
      <c r="P740" s="565"/>
      <c r="Q740" s="478">
        <v>112</v>
      </c>
    </row>
    <row r="741" spans="1:17" ht="14.4" customHeight="1" x14ac:dyDescent="0.3">
      <c r="A741" s="472" t="s">
        <v>1259</v>
      </c>
      <c r="B741" s="473" t="s">
        <v>1044</v>
      </c>
      <c r="C741" s="473" t="s">
        <v>1045</v>
      </c>
      <c r="D741" s="473" t="s">
        <v>1116</v>
      </c>
      <c r="E741" s="473" t="s">
        <v>1117</v>
      </c>
      <c r="F741" s="477"/>
      <c r="G741" s="477"/>
      <c r="H741" s="477"/>
      <c r="I741" s="477"/>
      <c r="J741" s="477"/>
      <c r="K741" s="477"/>
      <c r="L741" s="477"/>
      <c r="M741" s="477"/>
      <c r="N741" s="477">
        <v>1</v>
      </c>
      <c r="O741" s="477">
        <v>126</v>
      </c>
      <c r="P741" s="565"/>
      <c r="Q741" s="478">
        <v>126</v>
      </c>
    </row>
    <row r="742" spans="1:17" ht="14.4" customHeight="1" x14ac:dyDescent="0.3">
      <c r="A742" s="472" t="s">
        <v>1259</v>
      </c>
      <c r="B742" s="473" t="s">
        <v>1044</v>
      </c>
      <c r="C742" s="473" t="s">
        <v>1045</v>
      </c>
      <c r="D742" s="473" t="s">
        <v>1123</v>
      </c>
      <c r="E742" s="473" t="s">
        <v>1124</v>
      </c>
      <c r="F742" s="477">
        <v>2</v>
      </c>
      <c r="G742" s="477">
        <v>912</v>
      </c>
      <c r="H742" s="477"/>
      <c r="I742" s="477">
        <v>456</v>
      </c>
      <c r="J742" s="477"/>
      <c r="K742" s="477"/>
      <c r="L742" s="477"/>
      <c r="M742" s="477"/>
      <c r="N742" s="477">
        <v>1</v>
      </c>
      <c r="O742" s="477">
        <v>458</v>
      </c>
      <c r="P742" s="565"/>
      <c r="Q742" s="478">
        <v>458</v>
      </c>
    </row>
    <row r="743" spans="1:17" ht="14.4" customHeight="1" x14ac:dyDescent="0.3">
      <c r="A743" s="472" t="s">
        <v>1259</v>
      </c>
      <c r="B743" s="473" t="s">
        <v>1044</v>
      </c>
      <c r="C743" s="473" t="s">
        <v>1045</v>
      </c>
      <c r="D743" s="473" t="s">
        <v>1125</v>
      </c>
      <c r="E743" s="473" t="s">
        <v>1126</v>
      </c>
      <c r="F743" s="477">
        <v>10</v>
      </c>
      <c r="G743" s="477">
        <v>580</v>
      </c>
      <c r="H743" s="477">
        <v>2.5</v>
      </c>
      <c r="I743" s="477">
        <v>58</v>
      </c>
      <c r="J743" s="477">
        <v>4</v>
      </c>
      <c r="K743" s="477">
        <v>232</v>
      </c>
      <c r="L743" s="477">
        <v>1</v>
      </c>
      <c r="M743" s="477">
        <v>58</v>
      </c>
      <c r="N743" s="477">
        <v>6</v>
      </c>
      <c r="O743" s="477">
        <v>348</v>
      </c>
      <c r="P743" s="565">
        <v>1.5</v>
      </c>
      <c r="Q743" s="478">
        <v>58</v>
      </c>
    </row>
    <row r="744" spans="1:17" ht="14.4" customHeight="1" x14ac:dyDescent="0.3">
      <c r="A744" s="472" t="s">
        <v>1259</v>
      </c>
      <c r="B744" s="473" t="s">
        <v>1044</v>
      </c>
      <c r="C744" s="473" t="s">
        <v>1045</v>
      </c>
      <c r="D744" s="473" t="s">
        <v>1134</v>
      </c>
      <c r="E744" s="473" t="s">
        <v>1135</v>
      </c>
      <c r="F744" s="477">
        <v>37</v>
      </c>
      <c r="G744" s="477">
        <v>6475</v>
      </c>
      <c r="H744" s="477">
        <v>1.186766862170088</v>
      </c>
      <c r="I744" s="477">
        <v>175</v>
      </c>
      <c r="J744" s="477">
        <v>31</v>
      </c>
      <c r="K744" s="477">
        <v>5456</v>
      </c>
      <c r="L744" s="477">
        <v>1</v>
      </c>
      <c r="M744" s="477">
        <v>176</v>
      </c>
      <c r="N744" s="477">
        <v>23</v>
      </c>
      <c r="O744" s="477">
        <v>4048</v>
      </c>
      <c r="P744" s="565">
        <v>0.74193548387096775</v>
      </c>
      <c r="Q744" s="478">
        <v>176</v>
      </c>
    </row>
    <row r="745" spans="1:17" ht="14.4" customHeight="1" x14ac:dyDescent="0.3">
      <c r="A745" s="472" t="s">
        <v>1259</v>
      </c>
      <c r="B745" s="473" t="s">
        <v>1044</v>
      </c>
      <c r="C745" s="473" t="s">
        <v>1045</v>
      </c>
      <c r="D745" s="473" t="s">
        <v>1136</v>
      </c>
      <c r="E745" s="473" t="s">
        <v>1137</v>
      </c>
      <c r="F745" s="477">
        <v>3</v>
      </c>
      <c r="G745" s="477">
        <v>255</v>
      </c>
      <c r="H745" s="477"/>
      <c r="I745" s="477">
        <v>85</v>
      </c>
      <c r="J745" s="477"/>
      <c r="K745" s="477"/>
      <c r="L745" s="477"/>
      <c r="M745" s="477"/>
      <c r="N745" s="477"/>
      <c r="O745" s="477"/>
      <c r="P745" s="565"/>
      <c r="Q745" s="478"/>
    </row>
    <row r="746" spans="1:17" ht="14.4" customHeight="1" x14ac:dyDescent="0.3">
      <c r="A746" s="472" t="s">
        <v>1259</v>
      </c>
      <c r="B746" s="473" t="s">
        <v>1044</v>
      </c>
      <c r="C746" s="473" t="s">
        <v>1045</v>
      </c>
      <c r="D746" s="473" t="s">
        <v>1141</v>
      </c>
      <c r="E746" s="473" t="s">
        <v>1142</v>
      </c>
      <c r="F746" s="477">
        <v>1</v>
      </c>
      <c r="G746" s="477">
        <v>169</v>
      </c>
      <c r="H746" s="477"/>
      <c r="I746" s="477">
        <v>169</v>
      </c>
      <c r="J746" s="477"/>
      <c r="K746" s="477"/>
      <c r="L746" s="477"/>
      <c r="M746" s="477"/>
      <c r="N746" s="477">
        <v>1</v>
      </c>
      <c r="O746" s="477">
        <v>170</v>
      </c>
      <c r="P746" s="565"/>
      <c r="Q746" s="478">
        <v>170</v>
      </c>
    </row>
    <row r="747" spans="1:17" ht="14.4" customHeight="1" x14ac:dyDescent="0.3">
      <c r="A747" s="472" t="s">
        <v>1259</v>
      </c>
      <c r="B747" s="473" t="s">
        <v>1044</v>
      </c>
      <c r="C747" s="473" t="s">
        <v>1045</v>
      </c>
      <c r="D747" s="473" t="s">
        <v>1143</v>
      </c>
      <c r="E747" s="473" t="s">
        <v>1144</v>
      </c>
      <c r="F747" s="477">
        <v>1</v>
      </c>
      <c r="G747" s="477">
        <v>29</v>
      </c>
      <c r="H747" s="477"/>
      <c r="I747" s="477">
        <v>29</v>
      </c>
      <c r="J747" s="477"/>
      <c r="K747" s="477"/>
      <c r="L747" s="477"/>
      <c r="M747" s="477"/>
      <c r="N747" s="477"/>
      <c r="O747" s="477"/>
      <c r="P747" s="565"/>
      <c r="Q747" s="478"/>
    </row>
    <row r="748" spans="1:17" ht="14.4" customHeight="1" x14ac:dyDescent="0.3">
      <c r="A748" s="472" t="s">
        <v>1259</v>
      </c>
      <c r="B748" s="473" t="s">
        <v>1044</v>
      </c>
      <c r="C748" s="473" t="s">
        <v>1045</v>
      </c>
      <c r="D748" s="473" t="s">
        <v>1154</v>
      </c>
      <c r="E748" s="473" t="s">
        <v>1155</v>
      </c>
      <c r="F748" s="477">
        <v>1</v>
      </c>
      <c r="G748" s="477">
        <v>263</v>
      </c>
      <c r="H748" s="477"/>
      <c r="I748" s="477">
        <v>263</v>
      </c>
      <c r="J748" s="477"/>
      <c r="K748" s="477"/>
      <c r="L748" s="477"/>
      <c r="M748" s="477"/>
      <c r="N748" s="477">
        <v>1</v>
      </c>
      <c r="O748" s="477">
        <v>264</v>
      </c>
      <c r="P748" s="565"/>
      <c r="Q748" s="478">
        <v>264</v>
      </c>
    </row>
    <row r="749" spans="1:17" ht="14.4" customHeight="1" x14ac:dyDescent="0.3">
      <c r="A749" s="472" t="s">
        <v>1259</v>
      </c>
      <c r="B749" s="473" t="s">
        <v>1044</v>
      </c>
      <c r="C749" s="473" t="s">
        <v>1045</v>
      </c>
      <c r="D749" s="473" t="s">
        <v>1187</v>
      </c>
      <c r="E749" s="473" t="s">
        <v>1188</v>
      </c>
      <c r="F749" s="477"/>
      <c r="G749" s="477"/>
      <c r="H749" s="477"/>
      <c r="I749" s="477"/>
      <c r="J749" s="477"/>
      <c r="K749" s="477"/>
      <c r="L749" s="477"/>
      <c r="M749" s="477"/>
      <c r="N749" s="477">
        <v>4</v>
      </c>
      <c r="O749" s="477">
        <v>19116</v>
      </c>
      <c r="P749" s="565"/>
      <c r="Q749" s="478">
        <v>4779</v>
      </c>
    </row>
    <row r="750" spans="1:17" ht="14.4" customHeight="1" x14ac:dyDescent="0.3">
      <c r="A750" s="472" t="s">
        <v>1259</v>
      </c>
      <c r="B750" s="473" t="s">
        <v>1044</v>
      </c>
      <c r="C750" s="473" t="s">
        <v>1045</v>
      </c>
      <c r="D750" s="473" t="s">
        <v>1189</v>
      </c>
      <c r="E750" s="473" t="s">
        <v>1190</v>
      </c>
      <c r="F750" s="477"/>
      <c r="G750" s="477"/>
      <c r="H750" s="477"/>
      <c r="I750" s="477"/>
      <c r="J750" s="477"/>
      <c r="K750" s="477"/>
      <c r="L750" s="477"/>
      <c r="M750" s="477"/>
      <c r="N750" s="477">
        <v>1</v>
      </c>
      <c r="O750" s="477">
        <v>609</v>
      </c>
      <c r="P750" s="565"/>
      <c r="Q750" s="478">
        <v>609</v>
      </c>
    </row>
    <row r="751" spans="1:17" ht="14.4" customHeight="1" x14ac:dyDescent="0.3">
      <c r="A751" s="472" t="s">
        <v>1260</v>
      </c>
      <c r="B751" s="473" t="s">
        <v>1044</v>
      </c>
      <c r="C751" s="473" t="s">
        <v>1045</v>
      </c>
      <c r="D751" s="473" t="s">
        <v>1046</v>
      </c>
      <c r="E751" s="473" t="s">
        <v>1047</v>
      </c>
      <c r="F751" s="477">
        <v>7</v>
      </c>
      <c r="G751" s="477">
        <v>15582</v>
      </c>
      <c r="H751" s="477"/>
      <c r="I751" s="477">
        <v>2226</v>
      </c>
      <c r="J751" s="477"/>
      <c r="K751" s="477"/>
      <c r="L751" s="477"/>
      <c r="M751" s="477"/>
      <c r="N751" s="477"/>
      <c r="O751" s="477"/>
      <c r="P751" s="565"/>
      <c r="Q751" s="478"/>
    </row>
    <row r="752" spans="1:17" ht="14.4" customHeight="1" x14ac:dyDescent="0.3">
      <c r="A752" s="472" t="s">
        <v>1260</v>
      </c>
      <c r="B752" s="473" t="s">
        <v>1044</v>
      </c>
      <c r="C752" s="473" t="s">
        <v>1045</v>
      </c>
      <c r="D752" s="473" t="s">
        <v>1050</v>
      </c>
      <c r="E752" s="473" t="s">
        <v>1051</v>
      </c>
      <c r="F752" s="477">
        <v>90</v>
      </c>
      <c r="G752" s="477">
        <v>5220</v>
      </c>
      <c r="H752" s="477">
        <v>2.0930232558139537</v>
      </c>
      <c r="I752" s="477">
        <v>58</v>
      </c>
      <c r="J752" s="477">
        <v>43</v>
      </c>
      <c r="K752" s="477">
        <v>2494</v>
      </c>
      <c r="L752" s="477">
        <v>1</v>
      </c>
      <c r="M752" s="477">
        <v>58</v>
      </c>
      <c r="N752" s="477">
        <v>42</v>
      </c>
      <c r="O752" s="477">
        <v>2436</v>
      </c>
      <c r="P752" s="565">
        <v>0.97674418604651159</v>
      </c>
      <c r="Q752" s="478">
        <v>58</v>
      </c>
    </row>
    <row r="753" spans="1:17" ht="14.4" customHeight="1" x14ac:dyDescent="0.3">
      <c r="A753" s="472" t="s">
        <v>1260</v>
      </c>
      <c r="B753" s="473" t="s">
        <v>1044</v>
      </c>
      <c r="C753" s="473" t="s">
        <v>1045</v>
      </c>
      <c r="D753" s="473" t="s">
        <v>1056</v>
      </c>
      <c r="E753" s="473" t="s">
        <v>1057</v>
      </c>
      <c r="F753" s="477">
        <v>1</v>
      </c>
      <c r="G753" s="477">
        <v>407</v>
      </c>
      <c r="H753" s="477"/>
      <c r="I753" s="477">
        <v>407</v>
      </c>
      <c r="J753" s="477"/>
      <c r="K753" s="477"/>
      <c r="L753" s="477"/>
      <c r="M753" s="477"/>
      <c r="N753" s="477"/>
      <c r="O753" s="477"/>
      <c r="P753" s="565"/>
      <c r="Q753" s="478"/>
    </row>
    <row r="754" spans="1:17" ht="14.4" customHeight="1" x14ac:dyDescent="0.3">
      <c r="A754" s="472" t="s">
        <v>1260</v>
      </c>
      <c r="B754" s="473" t="s">
        <v>1044</v>
      </c>
      <c r="C754" s="473" t="s">
        <v>1045</v>
      </c>
      <c r="D754" s="473" t="s">
        <v>1058</v>
      </c>
      <c r="E754" s="473" t="s">
        <v>1059</v>
      </c>
      <c r="F754" s="477">
        <v>522</v>
      </c>
      <c r="G754" s="477">
        <v>93438</v>
      </c>
      <c r="H754" s="477">
        <v>1.1358862144420132</v>
      </c>
      <c r="I754" s="477">
        <v>179</v>
      </c>
      <c r="J754" s="477">
        <v>457</v>
      </c>
      <c r="K754" s="477">
        <v>82260</v>
      </c>
      <c r="L754" s="477">
        <v>1</v>
      </c>
      <c r="M754" s="477">
        <v>180</v>
      </c>
      <c r="N754" s="477">
        <v>497</v>
      </c>
      <c r="O754" s="477">
        <v>89460</v>
      </c>
      <c r="P754" s="565">
        <v>1.087527352297593</v>
      </c>
      <c r="Q754" s="478">
        <v>180</v>
      </c>
    </row>
    <row r="755" spans="1:17" ht="14.4" customHeight="1" x14ac:dyDescent="0.3">
      <c r="A755" s="472" t="s">
        <v>1260</v>
      </c>
      <c r="B755" s="473" t="s">
        <v>1044</v>
      </c>
      <c r="C755" s="473" t="s">
        <v>1045</v>
      </c>
      <c r="D755" s="473" t="s">
        <v>1062</v>
      </c>
      <c r="E755" s="473" t="s">
        <v>1063</v>
      </c>
      <c r="F755" s="477">
        <v>386</v>
      </c>
      <c r="G755" s="477">
        <v>129310</v>
      </c>
      <c r="H755" s="477">
        <v>0.77905099286678237</v>
      </c>
      <c r="I755" s="477">
        <v>335</v>
      </c>
      <c r="J755" s="477">
        <v>494</v>
      </c>
      <c r="K755" s="477">
        <v>165984</v>
      </c>
      <c r="L755" s="477">
        <v>1</v>
      </c>
      <c r="M755" s="477">
        <v>336</v>
      </c>
      <c r="N755" s="477">
        <v>654</v>
      </c>
      <c r="O755" s="477">
        <v>220398</v>
      </c>
      <c r="P755" s="565">
        <v>1.3278267784846731</v>
      </c>
      <c r="Q755" s="478">
        <v>337</v>
      </c>
    </row>
    <row r="756" spans="1:17" ht="14.4" customHeight="1" x14ac:dyDescent="0.3">
      <c r="A756" s="472" t="s">
        <v>1260</v>
      </c>
      <c r="B756" s="473" t="s">
        <v>1044</v>
      </c>
      <c r="C756" s="473" t="s">
        <v>1045</v>
      </c>
      <c r="D756" s="473" t="s">
        <v>1064</v>
      </c>
      <c r="E756" s="473" t="s">
        <v>1065</v>
      </c>
      <c r="F756" s="477">
        <v>5</v>
      </c>
      <c r="G756" s="477">
        <v>2290</v>
      </c>
      <c r="H756" s="477"/>
      <c r="I756" s="477">
        <v>458</v>
      </c>
      <c r="J756" s="477"/>
      <c r="K756" s="477"/>
      <c r="L756" s="477"/>
      <c r="M756" s="477"/>
      <c r="N756" s="477">
        <v>1</v>
      </c>
      <c r="O756" s="477">
        <v>459</v>
      </c>
      <c r="P756" s="565"/>
      <c r="Q756" s="478">
        <v>459</v>
      </c>
    </row>
    <row r="757" spans="1:17" ht="14.4" customHeight="1" x14ac:dyDescent="0.3">
      <c r="A757" s="472" t="s">
        <v>1260</v>
      </c>
      <c r="B757" s="473" t="s">
        <v>1044</v>
      </c>
      <c r="C757" s="473" t="s">
        <v>1045</v>
      </c>
      <c r="D757" s="473" t="s">
        <v>1066</v>
      </c>
      <c r="E757" s="473" t="s">
        <v>1067</v>
      </c>
      <c r="F757" s="477">
        <v>235</v>
      </c>
      <c r="G757" s="477">
        <v>82015</v>
      </c>
      <c r="H757" s="477">
        <v>5.4651162790697674</v>
      </c>
      <c r="I757" s="477">
        <v>349</v>
      </c>
      <c r="J757" s="477">
        <v>43</v>
      </c>
      <c r="K757" s="477">
        <v>15007</v>
      </c>
      <c r="L757" s="477">
        <v>1</v>
      </c>
      <c r="M757" s="477">
        <v>349</v>
      </c>
      <c r="N757" s="477">
        <v>16</v>
      </c>
      <c r="O757" s="477">
        <v>5600</v>
      </c>
      <c r="P757" s="565">
        <v>0.37315919237689077</v>
      </c>
      <c r="Q757" s="478">
        <v>350</v>
      </c>
    </row>
    <row r="758" spans="1:17" ht="14.4" customHeight="1" x14ac:dyDescent="0.3">
      <c r="A758" s="472" t="s">
        <v>1260</v>
      </c>
      <c r="B758" s="473" t="s">
        <v>1044</v>
      </c>
      <c r="C758" s="473" t="s">
        <v>1045</v>
      </c>
      <c r="D758" s="473" t="s">
        <v>1066</v>
      </c>
      <c r="E758" s="473" t="s">
        <v>1068</v>
      </c>
      <c r="F758" s="477">
        <v>764</v>
      </c>
      <c r="G758" s="477">
        <v>266636</v>
      </c>
      <c r="H758" s="477">
        <v>0.67431597528684906</v>
      </c>
      <c r="I758" s="477">
        <v>349</v>
      </c>
      <c r="J758" s="477">
        <v>1133</v>
      </c>
      <c r="K758" s="477">
        <v>395417</v>
      </c>
      <c r="L758" s="477">
        <v>1</v>
      </c>
      <c r="M758" s="477">
        <v>349</v>
      </c>
      <c r="N758" s="477">
        <v>1222</v>
      </c>
      <c r="O758" s="477">
        <v>427700</v>
      </c>
      <c r="P758" s="565">
        <v>1.0816429237994321</v>
      </c>
      <c r="Q758" s="478">
        <v>350</v>
      </c>
    </row>
    <row r="759" spans="1:17" ht="14.4" customHeight="1" x14ac:dyDescent="0.3">
      <c r="A759" s="472" t="s">
        <v>1260</v>
      </c>
      <c r="B759" s="473" t="s">
        <v>1044</v>
      </c>
      <c r="C759" s="473" t="s">
        <v>1045</v>
      </c>
      <c r="D759" s="473" t="s">
        <v>1074</v>
      </c>
      <c r="E759" s="473" t="s">
        <v>1075</v>
      </c>
      <c r="F759" s="477"/>
      <c r="G759" s="477"/>
      <c r="H759" s="477"/>
      <c r="I759" s="477"/>
      <c r="J759" s="477">
        <v>1</v>
      </c>
      <c r="K759" s="477">
        <v>6231</v>
      </c>
      <c r="L759" s="477">
        <v>1</v>
      </c>
      <c r="M759" s="477">
        <v>6231</v>
      </c>
      <c r="N759" s="477"/>
      <c r="O759" s="477"/>
      <c r="P759" s="565"/>
      <c r="Q759" s="478"/>
    </row>
    <row r="760" spans="1:17" ht="14.4" customHeight="1" x14ac:dyDescent="0.3">
      <c r="A760" s="472" t="s">
        <v>1260</v>
      </c>
      <c r="B760" s="473" t="s">
        <v>1044</v>
      </c>
      <c r="C760" s="473" t="s">
        <v>1045</v>
      </c>
      <c r="D760" s="473" t="s">
        <v>1076</v>
      </c>
      <c r="E760" s="473" t="s">
        <v>1078</v>
      </c>
      <c r="F760" s="477">
        <v>1</v>
      </c>
      <c r="G760" s="477">
        <v>117</v>
      </c>
      <c r="H760" s="477">
        <v>0.5</v>
      </c>
      <c r="I760" s="477">
        <v>117</v>
      </c>
      <c r="J760" s="477">
        <v>2</v>
      </c>
      <c r="K760" s="477">
        <v>234</v>
      </c>
      <c r="L760" s="477">
        <v>1</v>
      </c>
      <c r="M760" s="477">
        <v>117</v>
      </c>
      <c r="N760" s="477"/>
      <c r="O760" s="477"/>
      <c r="P760" s="565"/>
      <c r="Q760" s="478"/>
    </row>
    <row r="761" spans="1:17" ht="14.4" customHeight="1" x14ac:dyDescent="0.3">
      <c r="A761" s="472" t="s">
        <v>1260</v>
      </c>
      <c r="B761" s="473" t="s">
        <v>1044</v>
      </c>
      <c r="C761" s="473" t="s">
        <v>1045</v>
      </c>
      <c r="D761" s="473" t="s">
        <v>1081</v>
      </c>
      <c r="E761" s="473" t="s">
        <v>1082</v>
      </c>
      <c r="F761" s="477">
        <v>4</v>
      </c>
      <c r="G761" s="477">
        <v>196</v>
      </c>
      <c r="H761" s="477">
        <v>4</v>
      </c>
      <c r="I761" s="477">
        <v>49</v>
      </c>
      <c r="J761" s="477">
        <v>1</v>
      </c>
      <c r="K761" s="477">
        <v>49</v>
      </c>
      <c r="L761" s="477">
        <v>1</v>
      </c>
      <c r="M761" s="477">
        <v>49</v>
      </c>
      <c r="N761" s="477">
        <v>12</v>
      </c>
      <c r="O761" s="477">
        <v>588</v>
      </c>
      <c r="P761" s="565">
        <v>12</v>
      </c>
      <c r="Q761" s="478">
        <v>49</v>
      </c>
    </row>
    <row r="762" spans="1:17" ht="14.4" customHeight="1" x14ac:dyDescent="0.3">
      <c r="A762" s="472" t="s">
        <v>1260</v>
      </c>
      <c r="B762" s="473" t="s">
        <v>1044</v>
      </c>
      <c r="C762" s="473" t="s">
        <v>1045</v>
      </c>
      <c r="D762" s="473" t="s">
        <v>1083</v>
      </c>
      <c r="E762" s="473" t="s">
        <v>1084</v>
      </c>
      <c r="F762" s="477">
        <v>86</v>
      </c>
      <c r="G762" s="477">
        <v>33282</v>
      </c>
      <c r="H762" s="477">
        <v>0.72752311626991939</v>
      </c>
      <c r="I762" s="477">
        <v>387</v>
      </c>
      <c r="J762" s="477">
        <v>117</v>
      </c>
      <c r="K762" s="477">
        <v>45747</v>
      </c>
      <c r="L762" s="477">
        <v>1</v>
      </c>
      <c r="M762" s="477">
        <v>391</v>
      </c>
      <c r="N762" s="477">
        <v>146</v>
      </c>
      <c r="O762" s="477">
        <v>57232</v>
      </c>
      <c r="P762" s="565">
        <v>1.251054713970315</v>
      </c>
      <c r="Q762" s="478">
        <v>392</v>
      </c>
    </row>
    <row r="763" spans="1:17" ht="14.4" customHeight="1" x14ac:dyDescent="0.3">
      <c r="A763" s="472" t="s">
        <v>1260</v>
      </c>
      <c r="B763" s="473" t="s">
        <v>1044</v>
      </c>
      <c r="C763" s="473" t="s">
        <v>1045</v>
      </c>
      <c r="D763" s="473" t="s">
        <v>1083</v>
      </c>
      <c r="E763" s="473" t="s">
        <v>1085</v>
      </c>
      <c r="F763" s="477">
        <v>22</v>
      </c>
      <c r="G763" s="477">
        <v>8514</v>
      </c>
      <c r="H763" s="477">
        <v>3.629156010230179</v>
      </c>
      <c r="I763" s="477">
        <v>387</v>
      </c>
      <c r="J763" s="477">
        <v>6</v>
      </c>
      <c r="K763" s="477">
        <v>2346</v>
      </c>
      <c r="L763" s="477">
        <v>1</v>
      </c>
      <c r="M763" s="477">
        <v>391</v>
      </c>
      <c r="N763" s="477">
        <v>6</v>
      </c>
      <c r="O763" s="477">
        <v>2352</v>
      </c>
      <c r="P763" s="565">
        <v>1.0025575447570332</v>
      </c>
      <c r="Q763" s="478">
        <v>392</v>
      </c>
    </row>
    <row r="764" spans="1:17" ht="14.4" customHeight="1" x14ac:dyDescent="0.3">
      <c r="A764" s="472" t="s">
        <v>1260</v>
      </c>
      <c r="B764" s="473" t="s">
        <v>1044</v>
      </c>
      <c r="C764" s="473" t="s">
        <v>1045</v>
      </c>
      <c r="D764" s="473" t="s">
        <v>1086</v>
      </c>
      <c r="E764" s="473" t="s">
        <v>1087</v>
      </c>
      <c r="F764" s="477">
        <v>2</v>
      </c>
      <c r="G764" s="477">
        <v>76</v>
      </c>
      <c r="H764" s="477"/>
      <c r="I764" s="477">
        <v>38</v>
      </c>
      <c r="J764" s="477"/>
      <c r="K764" s="477"/>
      <c r="L764" s="477"/>
      <c r="M764" s="477"/>
      <c r="N764" s="477">
        <v>7</v>
      </c>
      <c r="O764" s="477">
        <v>266</v>
      </c>
      <c r="P764" s="565"/>
      <c r="Q764" s="478">
        <v>38</v>
      </c>
    </row>
    <row r="765" spans="1:17" ht="14.4" customHeight="1" x14ac:dyDescent="0.3">
      <c r="A765" s="472" t="s">
        <v>1260</v>
      </c>
      <c r="B765" s="473" t="s">
        <v>1044</v>
      </c>
      <c r="C765" s="473" t="s">
        <v>1045</v>
      </c>
      <c r="D765" s="473" t="s">
        <v>1086</v>
      </c>
      <c r="E765" s="473" t="s">
        <v>1088</v>
      </c>
      <c r="F765" s="477">
        <v>2</v>
      </c>
      <c r="G765" s="477">
        <v>76</v>
      </c>
      <c r="H765" s="477">
        <v>1</v>
      </c>
      <c r="I765" s="477">
        <v>38</v>
      </c>
      <c r="J765" s="477">
        <v>2</v>
      </c>
      <c r="K765" s="477">
        <v>76</v>
      </c>
      <c r="L765" s="477">
        <v>1</v>
      </c>
      <c r="M765" s="477">
        <v>38</v>
      </c>
      <c r="N765" s="477">
        <v>2</v>
      </c>
      <c r="O765" s="477">
        <v>76</v>
      </c>
      <c r="P765" s="565">
        <v>1</v>
      </c>
      <c r="Q765" s="478">
        <v>38</v>
      </c>
    </row>
    <row r="766" spans="1:17" ht="14.4" customHeight="1" x14ac:dyDescent="0.3">
      <c r="A766" s="472" t="s">
        <v>1260</v>
      </c>
      <c r="B766" s="473" t="s">
        <v>1044</v>
      </c>
      <c r="C766" s="473" t="s">
        <v>1045</v>
      </c>
      <c r="D766" s="473" t="s">
        <v>1089</v>
      </c>
      <c r="E766" s="473" t="s">
        <v>1090</v>
      </c>
      <c r="F766" s="477">
        <v>1</v>
      </c>
      <c r="G766" s="477">
        <v>264</v>
      </c>
      <c r="H766" s="477"/>
      <c r="I766" s="477">
        <v>264</v>
      </c>
      <c r="J766" s="477"/>
      <c r="K766" s="477"/>
      <c r="L766" s="477"/>
      <c r="M766" s="477"/>
      <c r="N766" s="477">
        <v>1</v>
      </c>
      <c r="O766" s="477">
        <v>265</v>
      </c>
      <c r="P766" s="565"/>
      <c r="Q766" s="478">
        <v>265</v>
      </c>
    </row>
    <row r="767" spans="1:17" ht="14.4" customHeight="1" x14ac:dyDescent="0.3">
      <c r="A767" s="472" t="s">
        <v>1260</v>
      </c>
      <c r="B767" s="473" t="s">
        <v>1044</v>
      </c>
      <c r="C767" s="473" t="s">
        <v>1045</v>
      </c>
      <c r="D767" s="473" t="s">
        <v>1091</v>
      </c>
      <c r="E767" s="473" t="s">
        <v>1092</v>
      </c>
      <c r="F767" s="477">
        <v>40</v>
      </c>
      <c r="G767" s="477">
        <v>28160</v>
      </c>
      <c r="H767" s="477">
        <v>2.1022769690182903</v>
      </c>
      <c r="I767" s="477">
        <v>704</v>
      </c>
      <c r="J767" s="477">
        <v>19</v>
      </c>
      <c r="K767" s="477">
        <v>13395</v>
      </c>
      <c r="L767" s="477">
        <v>1</v>
      </c>
      <c r="M767" s="477">
        <v>705</v>
      </c>
      <c r="N767" s="477">
        <v>52</v>
      </c>
      <c r="O767" s="477">
        <v>36734</v>
      </c>
      <c r="P767" s="565">
        <v>2.7423665546845837</v>
      </c>
      <c r="Q767" s="478">
        <v>706.42307692307691</v>
      </c>
    </row>
    <row r="768" spans="1:17" ht="14.4" customHeight="1" x14ac:dyDescent="0.3">
      <c r="A768" s="472" t="s">
        <v>1260</v>
      </c>
      <c r="B768" s="473" t="s">
        <v>1044</v>
      </c>
      <c r="C768" s="473" t="s">
        <v>1045</v>
      </c>
      <c r="D768" s="473" t="s">
        <v>1091</v>
      </c>
      <c r="E768" s="473" t="s">
        <v>1093</v>
      </c>
      <c r="F768" s="477">
        <v>11</v>
      </c>
      <c r="G768" s="477">
        <v>7744</v>
      </c>
      <c r="H768" s="477">
        <v>1.3730496453900709</v>
      </c>
      <c r="I768" s="477">
        <v>704</v>
      </c>
      <c r="J768" s="477">
        <v>8</v>
      </c>
      <c r="K768" s="477">
        <v>5640</v>
      </c>
      <c r="L768" s="477">
        <v>1</v>
      </c>
      <c r="M768" s="477">
        <v>705</v>
      </c>
      <c r="N768" s="477">
        <v>17</v>
      </c>
      <c r="O768" s="477">
        <v>12013</v>
      </c>
      <c r="P768" s="565">
        <v>2.129964539007092</v>
      </c>
      <c r="Q768" s="478">
        <v>706.64705882352939</v>
      </c>
    </row>
    <row r="769" spans="1:17" ht="14.4" customHeight="1" x14ac:dyDescent="0.3">
      <c r="A769" s="472" t="s">
        <v>1260</v>
      </c>
      <c r="B769" s="473" t="s">
        <v>1044</v>
      </c>
      <c r="C769" s="473" t="s">
        <v>1045</v>
      </c>
      <c r="D769" s="473" t="s">
        <v>1094</v>
      </c>
      <c r="E769" s="473" t="s">
        <v>1095</v>
      </c>
      <c r="F769" s="477">
        <v>2</v>
      </c>
      <c r="G769" s="477">
        <v>294</v>
      </c>
      <c r="H769" s="477">
        <v>0.66666666666666663</v>
      </c>
      <c r="I769" s="477">
        <v>147</v>
      </c>
      <c r="J769" s="477">
        <v>3</v>
      </c>
      <c r="K769" s="477">
        <v>441</v>
      </c>
      <c r="L769" s="477">
        <v>1</v>
      </c>
      <c r="M769" s="477">
        <v>147</v>
      </c>
      <c r="N769" s="477">
        <v>5</v>
      </c>
      <c r="O769" s="477">
        <v>741</v>
      </c>
      <c r="P769" s="565">
        <v>1.6802721088435375</v>
      </c>
      <c r="Q769" s="478">
        <v>148.19999999999999</v>
      </c>
    </row>
    <row r="770" spans="1:17" ht="14.4" customHeight="1" x14ac:dyDescent="0.3">
      <c r="A770" s="472" t="s">
        <v>1260</v>
      </c>
      <c r="B770" s="473" t="s">
        <v>1044</v>
      </c>
      <c r="C770" s="473" t="s">
        <v>1045</v>
      </c>
      <c r="D770" s="473" t="s">
        <v>1096</v>
      </c>
      <c r="E770" s="473" t="s">
        <v>1097</v>
      </c>
      <c r="F770" s="477">
        <v>17</v>
      </c>
      <c r="G770" s="477">
        <v>5168</v>
      </c>
      <c r="H770" s="477">
        <v>0.94134790528233148</v>
      </c>
      <c r="I770" s="477">
        <v>304</v>
      </c>
      <c r="J770" s="477">
        <v>18</v>
      </c>
      <c r="K770" s="477">
        <v>5490</v>
      </c>
      <c r="L770" s="477">
        <v>1</v>
      </c>
      <c r="M770" s="477">
        <v>305</v>
      </c>
      <c r="N770" s="477">
        <v>21</v>
      </c>
      <c r="O770" s="477">
        <v>6405</v>
      </c>
      <c r="P770" s="565">
        <v>1.1666666666666667</v>
      </c>
      <c r="Q770" s="478">
        <v>305</v>
      </c>
    </row>
    <row r="771" spans="1:17" ht="14.4" customHeight="1" x14ac:dyDescent="0.3">
      <c r="A771" s="472" t="s">
        <v>1260</v>
      </c>
      <c r="B771" s="473" t="s">
        <v>1044</v>
      </c>
      <c r="C771" s="473" t="s">
        <v>1045</v>
      </c>
      <c r="D771" s="473" t="s">
        <v>1098</v>
      </c>
      <c r="E771" s="473" t="s">
        <v>1099</v>
      </c>
      <c r="F771" s="477">
        <v>1</v>
      </c>
      <c r="G771" s="477">
        <v>3707</v>
      </c>
      <c r="H771" s="477"/>
      <c r="I771" s="477">
        <v>3707</v>
      </c>
      <c r="J771" s="477"/>
      <c r="K771" s="477"/>
      <c r="L771" s="477"/>
      <c r="M771" s="477"/>
      <c r="N771" s="477">
        <v>3</v>
      </c>
      <c r="O771" s="477">
        <v>11166</v>
      </c>
      <c r="P771" s="565"/>
      <c r="Q771" s="478">
        <v>3722</v>
      </c>
    </row>
    <row r="772" spans="1:17" ht="14.4" customHeight="1" x14ac:dyDescent="0.3">
      <c r="A772" s="472" t="s">
        <v>1260</v>
      </c>
      <c r="B772" s="473" t="s">
        <v>1044</v>
      </c>
      <c r="C772" s="473" t="s">
        <v>1045</v>
      </c>
      <c r="D772" s="473" t="s">
        <v>1098</v>
      </c>
      <c r="E772" s="473" t="s">
        <v>1100</v>
      </c>
      <c r="F772" s="477">
        <v>6</v>
      </c>
      <c r="G772" s="477">
        <v>22242</v>
      </c>
      <c r="H772" s="477">
        <v>2.9959590517241379</v>
      </c>
      <c r="I772" s="477">
        <v>3707</v>
      </c>
      <c r="J772" s="477">
        <v>2</v>
      </c>
      <c r="K772" s="477">
        <v>7424</v>
      </c>
      <c r="L772" s="477">
        <v>1</v>
      </c>
      <c r="M772" s="477">
        <v>3712</v>
      </c>
      <c r="N772" s="477">
        <v>6</v>
      </c>
      <c r="O772" s="477">
        <v>22332</v>
      </c>
      <c r="P772" s="565">
        <v>3.0080818965517242</v>
      </c>
      <c r="Q772" s="478">
        <v>3722</v>
      </c>
    </row>
    <row r="773" spans="1:17" ht="14.4" customHeight="1" x14ac:dyDescent="0.3">
      <c r="A773" s="472" t="s">
        <v>1260</v>
      </c>
      <c r="B773" s="473" t="s">
        <v>1044</v>
      </c>
      <c r="C773" s="473" t="s">
        <v>1045</v>
      </c>
      <c r="D773" s="473" t="s">
        <v>1101</v>
      </c>
      <c r="E773" s="473" t="s">
        <v>1102</v>
      </c>
      <c r="F773" s="477">
        <v>395</v>
      </c>
      <c r="G773" s="477">
        <v>195130</v>
      </c>
      <c r="H773" s="477">
        <v>0.99747474747474751</v>
      </c>
      <c r="I773" s="477">
        <v>494</v>
      </c>
      <c r="J773" s="477">
        <v>396</v>
      </c>
      <c r="K773" s="477">
        <v>195624</v>
      </c>
      <c r="L773" s="477">
        <v>1</v>
      </c>
      <c r="M773" s="477">
        <v>494</v>
      </c>
      <c r="N773" s="477">
        <v>420</v>
      </c>
      <c r="O773" s="477">
        <v>207900</v>
      </c>
      <c r="P773" s="565">
        <v>1.0627530364372471</v>
      </c>
      <c r="Q773" s="478">
        <v>495</v>
      </c>
    </row>
    <row r="774" spans="1:17" ht="14.4" customHeight="1" x14ac:dyDescent="0.3">
      <c r="A774" s="472" t="s">
        <v>1260</v>
      </c>
      <c r="B774" s="473" t="s">
        <v>1044</v>
      </c>
      <c r="C774" s="473" t="s">
        <v>1045</v>
      </c>
      <c r="D774" s="473" t="s">
        <v>1103</v>
      </c>
      <c r="E774" s="473" t="s">
        <v>1234</v>
      </c>
      <c r="F774" s="477"/>
      <c r="G774" s="477"/>
      <c r="H774" s="477"/>
      <c r="I774" s="477"/>
      <c r="J774" s="477">
        <v>1</v>
      </c>
      <c r="K774" s="477">
        <v>6580</v>
      </c>
      <c r="L774" s="477">
        <v>1</v>
      </c>
      <c r="M774" s="477">
        <v>6580</v>
      </c>
      <c r="N774" s="477"/>
      <c r="O774" s="477"/>
      <c r="P774" s="565"/>
      <c r="Q774" s="478"/>
    </row>
    <row r="775" spans="1:17" ht="14.4" customHeight="1" x14ac:dyDescent="0.3">
      <c r="A775" s="472" t="s">
        <v>1260</v>
      </c>
      <c r="B775" s="473" t="s">
        <v>1044</v>
      </c>
      <c r="C775" s="473" t="s">
        <v>1045</v>
      </c>
      <c r="D775" s="473" t="s">
        <v>1103</v>
      </c>
      <c r="E775" s="473" t="s">
        <v>1104</v>
      </c>
      <c r="F775" s="477">
        <v>3</v>
      </c>
      <c r="G775" s="477">
        <v>19713</v>
      </c>
      <c r="H775" s="477"/>
      <c r="I775" s="477">
        <v>6571</v>
      </c>
      <c r="J775" s="477"/>
      <c r="K775" s="477"/>
      <c r="L775" s="477"/>
      <c r="M775" s="477"/>
      <c r="N775" s="477"/>
      <c r="O775" s="477"/>
      <c r="P775" s="565"/>
      <c r="Q775" s="478"/>
    </row>
    <row r="776" spans="1:17" ht="14.4" customHeight="1" x14ac:dyDescent="0.3">
      <c r="A776" s="472" t="s">
        <v>1260</v>
      </c>
      <c r="B776" s="473" t="s">
        <v>1044</v>
      </c>
      <c r="C776" s="473" t="s">
        <v>1045</v>
      </c>
      <c r="D776" s="473" t="s">
        <v>1105</v>
      </c>
      <c r="E776" s="473" t="s">
        <v>1106</v>
      </c>
      <c r="F776" s="477">
        <v>401</v>
      </c>
      <c r="G776" s="477">
        <v>148370</v>
      </c>
      <c r="H776" s="477">
        <v>0.96394230769230771</v>
      </c>
      <c r="I776" s="477">
        <v>370</v>
      </c>
      <c r="J776" s="477">
        <v>416</v>
      </c>
      <c r="K776" s="477">
        <v>153920</v>
      </c>
      <c r="L776" s="477">
        <v>1</v>
      </c>
      <c r="M776" s="477">
        <v>370</v>
      </c>
      <c r="N776" s="477">
        <v>427</v>
      </c>
      <c r="O776" s="477">
        <v>158417</v>
      </c>
      <c r="P776" s="565">
        <v>1.0292164760914762</v>
      </c>
      <c r="Q776" s="478">
        <v>371</v>
      </c>
    </row>
    <row r="777" spans="1:17" ht="14.4" customHeight="1" x14ac:dyDescent="0.3">
      <c r="A777" s="472" t="s">
        <v>1260</v>
      </c>
      <c r="B777" s="473" t="s">
        <v>1044</v>
      </c>
      <c r="C777" s="473" t="s">
        <v>1045</v>
      </c>
      <c r="D777" s="473" t="s">
        <v>1107</v>
      </c>
      <c r="E777" s="473" t="s">
        <v>1108</v>
      </c>
      <c r="F777" s="477">
        <v>1</v>
      </c>
      <c r="G777" s="477">
        <v>3105</v>
      </c>
      <c r="H777" s="477">
        <v>0.49951737451737449</v>
      </c>
      <c r="I777" s="477">
        <v>3105</v>
      </c>
      <c r="J777" s="477">
        <v>2</v>
      </c>
      <c r="K777" s="477">
        <v>6216</v>
      </c>
      <c r="L777" s="477">
        <v>1</v>
      </c>
      <c r="M777" s="477">
        <v>3108</v>
      </c>
      <c r="N777" s="477"/>
      <c r="O777" s="477"/>
      <c r="P777" s="565"/>
      <c r="Q777" s="478"/>
    </row>
    <row r="778" spans="1:17" ht="14.4" customHeight="1" x14ac:dyDescent="0.3">
      <c r="A778" s="472" t="s">
        <v>1260</v>
      </c>
      <c r="B778" s="473" t="s">
        <v>1044</v>
      </c>
      <c r="C778" s="473" t="s">
        <v>1045</v>
      </c>
      <c r="D778" s="473" t="s">
        <v>1109</v>
      </c>
      <c r="E778" s="473" t="s">
        <v>1110</v>
      </c>
      <c r="F778" s="477"/>
      <c r="G778" s="477"/>
      <c r="H778" s="477"/>
      <c r="I778" s="477"/>
      <c r="J778" s="477"/>
      <c r="K778" s="477"/>
      <c r="L778" s="477"/>
      <c r="M778" s="477"/>
      <c r="N778" s="477">
        <v>3</v>
      </c>
      <c r="O778" s="477">
        <v>36</v>
      </c>
      <c r="P778" s="565"/>
      <c r="Q778" s="478">
        <v>12</v>
      </c>
    </row>
    <row r="779" spans="1:17" ht="14.4" customHeight="1" x14ac:dyDescent="0.3">
      <c r="A779" s="472" t="s">
        <v>1260</v>
      </c>
      <c r="B779" s="473" t="s">
        <v>1044</v>
      </c>
      <c r="C779" s="473" t="s">
        <v>1045</v>
      </c>
      <c r="D779" s="473" t="s">
        <v>1109</v>
      </c>
      <c r="E779" s="473" t="s">
        <v>1111</v>
      </c>
      <c r="F779" s="477"/>
      <c r="G779" s="477"/>
      <c r="H779" s="477"/>
      <c r="I779" s="477"/>
      <c r="J779" s="477"/>
      <c r="K779" s="477"/>
      <c r="L779" s="477"/>
      <c r="M779" s="477"/>
      <c r="N779" s="477">
        <v>2</v>
      </c>
      <c r="O779" s="477">
        <v>24</v>
      </c>
      <c r="P779" s="565"/>
      <c r="Q779" s="478">
        <v>12</v>
      </c>
    </row>
    <row r="780" spans="1:17" ht="14.4" customHeight="1" x14ac:dyDescent="0.3">
      <c r="A780" s="472" t="s">
        <v>1260</v>
      </c>
      <c r="B780" s="473" t="s">
        <v>1044</v>
      </c>
      <c r="C780" s="473" t="s">
        <v>1045</v>
      </c>
      <c r="D780" s="473" t="s">
        <v>1112</v>
      </c>
      <c r="E780" s="473" t="s">
        <v>1113</v>
      </c>
      <c r="F780" s="477"/>
      <c r="G780" s="477"/>
      <c r="H780" s="477"/>
      <c r="I780" s="477"/>
      <c r="J780" s="477">
        <v>1</v>
      </c>
      <c r="K780" s="477">
        <v>12794</v>
      </c>
      <c r="L780" s="477">
        <v>1</v>
      </c>
      <c r="M780" s="477">
        <v>12794</v>
      </c>
      <c r="N780" s="477"/>
      <c r="O780" s="477"/>
      <c r="P780" s="565"/>
      <c r="Q780" s="478"/>
    </row>
    <row r="781" spans="1:17" ht="14.4" customHeight="1" x14ac:dyDescent="0.3">
      <c r="A781" s="472" t="s">
        <v>1260</v>
      </c>
      <c r="B781" s="473" t="s">
        <v>1044</v>
      </c>
      <c r="C781" s="473" t="s">
        <v>1045</v>
      </c>
      <c r="D781" s="473" t="s">
        <v>1114</v>
      </c>
      <c r="E781" s="473" t="s">
        <v>1115</v>
      </c>
      <c r="F781" s="477">
        <v>35</v>
      </c>
      <c r="G781" s="477">
        <v>3885</v>
      </c>
      <c r="H781" s="477">
        <v>0.67307692307692313</v>
      </c>
      <c r="I781" s="477">
        <v>111</v>
      </c>
      <c r="J781" s="477">
        <v>52</v>
      </c>
      <c r="K781" s="477">
        <v>5772</v>
      </c>
      <c r="L781" s="477">
        <v>1</v>
      </c>
      <c r="M781" s="477">
        <v>111</v>
      </c>
      <c r="N781" s="477">
        <v>79</v>
      </c>
      <c r="O781" s="477">
        <v>8848</v>
      </c>
      <c r="P781" s="565">
        <v>1.5329175329175329</v>
      </c>
      <c r="Q781" s="478">
        <v>112</v>
      </c>
    </row>
    <row r="782" spans="1:17" ht="14.4" customHeight="1" x14ac:dyDescent="0.3">
      <c r="A782" s="472" t="s">
        <v>1260</v>
      </c>
      <c r="B782" s="473" t="s">
        <v>1044</v>
      </c>
      <c r="C782" s="473" t="s">
        <v>1045</v>
      </c>
      <c r="D782" s="473" t="s">
        <v>1116</v>
      </c>
      <c r="E782" s="473" t="s">
        <v>1117</v>
      </c>
      <c r="F782" s="477">
        <v>4</v>
      </c>
      <c r="G782" s="477">
        <v>500</v>
      </c>
      <c r="H782" s="477"/>
      <c r="I782" s="477">
        <v>125</v>
      </c>
      <c r="J782" s="477"/>
      <c r="K782" s="477"/>
      <c r="L782" s="477"/>
      <c r="M782" s="477"/>
      <c r="N782" s="477">
        <v>2</v>
      </c>
      <c r="O782" s="477">
        <v>252</v>
      </c>
      <c r="P782" s="565"/>
      <c r="Q782" s="478">
        <v>126</v>
      </c>
    </row>
    <row r="783" spans="1:17" ht="14.4" customHeight="1" x14ac:dyDescent="0.3">
      <c r="A783" s="472" t="s">
        <v>1260</v>
      </c>
      <c r="B783" s="473" t="s">
        <v>1044</v>
      </c>
      <c r="C783" s="473" t="s">
        <v>1045</v>
      </c>
      <c r="D783" s="473" t="s">
        <v>1116</v>
      </c>
      <c r="E783" s="473" t="s">
        <v>1118</v>
      </c>
      <c r="F783" s="477">
        <v>1</v>
      </c>
      <c r="G783" s="477">
        <v>125</v>
      </c>
      <c r="H783" s="477"/>
      <c r="I783" s="477">
        <v>125</v>
      </c>
      <c r="J783" s="477"/>
      <c r="K783" s="477"/>
      <c r="L783" s="477"/>
      <c r="M783" s="477"/>
      <c r="N783" s="477"/>
      <c r="O783" s="477"/>
      <c r="P783" s="565"/>
      <c r="Q783" s="478"/>
    </row>
    <row r="784" spans="1:17" ht="14.4" customHeight="1" x14ac:dyDescent="0.3">
      <c r="A784" s="472" t="s">
        <v>1260</v>
      </c>
      <c r="B784" s="473" t="s">
        <v>1044</v>
      </c>
      <c r="C784" s="473" t="s">
        <v>1045</v>
      </c>
      <c r="D784" s="473" t="s">
        <v>1119</v>
      </c>
      <c r="E784" s="473" t="s">
        <v>1120</v>
      </c>
      <c r="F784" s="477">
        <v>63</v>
      </c>
      <c r="G784" s="477">
        <v>31185</v>
      </c>
      <c r="H784" s="477">
        <v>0.85135135135135132</v>
      </c>
      <c r="I784" s="477">
        <v>495</v>
      </c>
      <c r="J784" s="477">
        <v>74</v>
      </c>
      <c r="K784" s="477">
        <v>36630</v>
      </c>
      <c r="L784" s="477">
        <v>1</v>
      </c>
      <c r="M784" s="477">
        <v>495</v>
      </c>
      <c r="N784" s="477">
        <v>55</v>
      </c>
      <c r="O784" s="477">
        <v>27280</v>
      </c>
      <c r="P784" s="565">
        <v>0.74474474474474472</v>
      </c>
      <c r="Q784" s="478">
        <v>496</v>
      </c>
    </row>
    <row r="785" spans="1:17" ht="14.4" customHeight="1" x14ac:dyDescent="0.3">
      <c r="A785" s="472" t="s">
        <v>1260</v>
      </c>
      <c r="B785" s="473" t="s">
        <v>1044</v>
      </c>
      <c r="C785" s="473" t="s">
        <v>1045</v>
      </c>
      <c r="D785" s="473" t="s">
        <v>1121</v>
      </c>
      <c r="E785" s="473"/>
      <c r="F785" s="477">
        <v>2</v>
      </c>
      <c r="G785" s="477">
        <v>2566</v>
      </c>
      <c r="H785" s="477">
        <v>0.66562905317769128</v>
      </c>
      <c r="I785" s="477">
        <v>1283</v>
      </c>
      <c r="J785" s="477">
        <v>3</v>
      </c>
      <c r="K785" s="477">
        <v>3855</v>
      </c>
      <c r="L785" s="477">
        <v>1</v>
      </c>
      <c r="M785" s="477">
        <v>1285</v>
      </c>
      <c r="N785" s="477"/>
      <c r="O785" s="477"/>
      <c r="P785" s="565"/>
      <c r="Q785" s="478"/>
    </row>
    <row r="786" spans="1:17" ht="14.4" customHeight="1" x14ac:dyDescent="0.3">
      <c r="A786" s="472" t="s">
        <v>1260</v>
      </c>
      <c r="B786" s="473" t="s">
        <v>1044</v>
      </c>
      <c r="C786" s="473" t="s">
        <v>1045</v>
      </c>
      <c r="D786" s="473" t="s">
        <v>1121</v>
      </c>
      <c r="E786" s="473" t="s">
        <v>1122</v>
      </c>
      <c r="F786" s="477">
        <v>2</v>
      </c>
      <c r="G786" s="477">
        <v>2566</v>
      </c>
      <c r="H786" s="477">
        <v>1.9968871595330739</v>
      </c>
      <c r="I786" s="477">
        <v>1283</v>
      </c>
      <c r="J786" s="477">
        <v>1</v>
      </c>
      <c r="K786" s="477">
        <v>1285</v>
      </c>
      <c r="L786" s="477">
        <v>1</v>
      </c>
      <c r="M786" s="477">
        <v>1285</v>
      </c>
      <c r="N786" s="477"/>
      <c r="O786" s="477"/>
      <c r="P786" s="565"/>
      <c r="Q786" s="478"/>
    </row>
    <row r="787" spans="1:17" ht="14.4" customHeight="1" x14ac:dyDescent="0.3">
      <c r="A787" s="472" t="s">
        <v>1260</v>
      </c>
      <c r="B787" s="473" t="s">
        <v>1044</v>
      </c>
      <c r="C787" s="473" t="s">
        <v>1045</v>
      </c>
      <c r="D787" s="473" t="s">
        <v>1123</v>
      </c>
      <c r="E787" s="473" t="s">
        <v>1124</v>
      </c>
      <c r="F787" s="477">
        <v>163</v>
      </c>
      <c r="G787" s="477">
        <v>74328</v>
      </c>
      <c r="H787" s="477">
        <v>0.91061452513966479</v>
      </c>
      <c r="I787" s="477">
        <v>456</v>
      </c>
      <c r="J787" s="477">
        <v>179</v>
      </c>
      <c r="K787" s="477">
        <v>81624</v>
      </c>
      <c r="L787" s="477">
        <v>1</v>
      </c>
      <c r="M787" s="477">
        <v>456</v>
      </c>
      <c r="N787" s="477">
        <v>234</v>
      </c>
      <c r="O787" s="477">
        <v>107172</v>
      </c>
      <c r="P787" s="565">
        <v>1.3129961775948251</v>
      </c>
      <c r="Q787" s="478">
        <v>458</v>
      </c>
    </row>
    <row r="788" spans="1:17" ht="14.4" customHeight="1" x14ac:dyDescent="0.3">
      <c r="A788" s="472" t="s">
        <v>1260</v>
      </c>
      <c r="B788" s="473" t="s">
        <v>1044</v>
      </c>
      <c r="C788" s="473" t="s">
        <v>1045</v>
      </c>
      <c r="D788" s="473" t="s">
        <v>1125</v>
      </c>
      <c r="E788" s="473" t="s">
        <v>1126</v>
      </c>
      <c r="F788" s="477">
        <v>924</v>
      </c>
      <c r="G788" s="477">
        <v>53592</v>
      </c>
      <c r="H788" s="477">
        <v>1.9170124481327802</v>
      </c>
      <c r="I788" s="477">
        <v>58</v>
      </c>
      <c r="J788" s="477">
        <v>482</v>
      </c>
      <c r="K788" s="477">
        <v>27956</v>
      </c>
      <c r="L788" s="477">
        <v>1</v>
      </c>
      <c r="M788" s="477">
        <v>58</v>
      </c>
      <c r="N788" s="477">
        <v>596</v>
      </c>
      <c r="O788" s="477">
        <v>34568</v>
      </c>
      <c r="P788" s="565">
        <v>1.2365145228215768</v>
      </c>
      <c r="Q788" s="478">
        <v>58</v>
      </c>
    </row>
    <row r="789" spans="1:17" ht="14.4" customHeight="1" x14ac:dyDescent="0.3">
      <c r="A789" s="472" t="s">
        <v>1260</v>
      </c>
      <c r="B789" s="473" t="s">
        <v>1044</v>
      </c>
      <c r="C789" s="473" t="s">
        <v>1045</v>
      </c>
      <c r="D789" s="473" t="s">
        <v>1127</v>
      </c>
      <c r="E789" s="473" t="s">
        <v>1128</v>
      </c>
      <c r="F789" s="477">
        <v>97</v>
      </c>
      <c r="G789" s="477">
        <v>210781</v>
      </c>
      <c r="H789" s="477">
        <v>1.1686746987951808</v>
      </c>
      <c r="I789" s="477">
        <v>2173</v>
      </c>
      <c r="J789" s="477">
        <v>83</v>
      </c>
      <c r="K789" s="477">
        <v>180359</v>
      </c>
      <c r="L789" s="477">
        <v>1</v>
      </c>
      <c r="M789" s="477">
        <v>2173</v>
      </c>
      <c r="N789" s="477">
        <v>25</v>
      </c>
      <c r="O789" s="477">
        <v>54350</v>
      </c>
      <c r="P789" s="565">
        <v>0.30134343171119821</v>
      </c>
      <c r="Q789" s="478">
        <v>2174</v>
      </c>
    </row>
    <row r="790" spans="1:17" ht="14.4" customHeight="1" x14ac:dyDescent="0.3">
      <c r="A790" s="472" t="s">
        <v>1260</v>
      </c>
      <c r="B790" s="473" t="s">
        <v>1044</v>
      </c>
      <c r="C790" s="473" t="s">
        <v>1045</v>
      </c>
      <c r="D790" s="473" t="s">
        <v>1132</v>
      </c>
      <c r="E790" s="473" t="s">
        <v>1133</v>
      </c>
      <c r="F790" s="477"/>
      <c r="G790" s="477"/>
      <c r="H790" s="477"/>
      <c r="I790" s="477"/>
      <c r="J790" s="477">
        <v>1</v>
      </c>
      <c r="K790" s="477">
        <v>253</v>
      </c>
      <c r="L790" s="477">
        <v>1</v>
      </c>
      <c r="M790" s="477">
        <v>253</v>
      </c>
      <c r="N790" s="477"/>
      <c r="O790" s="477"/>
      <c r="P790" s="565"/>
      <c r="Q790" s="478"/>
    </row>
    <row r="791" spans="1:17" ht="14.4" customHeight="1" x14ac:dyDescent="0.3">
      <c r="A791" s="472" t="s">
        <v>1260</v>
      </c>
      <c r="B791" s="473" t="s">
        <v>1044</v>
      </c>
      <c r="C791" s="473" t="s">
        <v>1045</v>
      </c>
      <c r="D791" s="473" t="s">
        <v>1134</v>
      </c>
      <c r="E791" s="473" t="s">
        <v>1135</v>
      </c>
      <c r="F791" s="477">
        <v>227</v>
      </c>
      <c r="G791" s="477">
        <v>39725</v>
      </c>
      <c r="H791" s="477">
        <v>1.9457778213166144</v>
      </c>
      <c r="I791" s="477">
        <v>175</v>
      </c>
      <c r="J791" s="477">
        <v>116</v>
      </c>
      <c r="K791" s="477">
        <v>20416</v>
      </c>
      <c r="L791" s="477">
        <v>1</v>
      </c>
      <c r="M791" s="477">
        <v>176</v>
      </c>
      <c r="N791" s="477">
        <v>308</v>
      </c>
      <c r="O791" s="477">
        <v>54208</v>
      </c>
      <c r="P791" s="565">
        <v>2.6551724137931036</v>
      </c>
      <c r="Q791" s="478">
        <v>176</v>
      </c>
    </row>
    <row r="792" spans="1:17" ht="14.4" customHeight="1" x14ac:dyDescent="0.3">
      <c r="A792" s="472" t="s">
        <v>1260</v>
      </c>
      <c r="B792" s="473" t="s">
        <v>1044</v>
      </c>
      <c r="C792" s="473" t="s">
        <v>1045</v>
      </c>
      <c r="D792" s="473" t="s">
        <v>1136</v>
      </c>
      <c r="E792" s="473" t="s">
        <v>1137</v>
      </c>
      <c r="F792" s="477">
        <v>129</v>
      </c>
      <c r="G792" s="477">
        <v>10965</v>
      </c>
      <c r="H792" s="477">
        <v>1.8695652173913044</v>
      </c>
      <c r="I792" s="477">
        <v>85</v>
      </c>
      <c r="J792" s="477">
        <v>69</v>
      </c>
      <c r="K792" s="477">
        <v>5865</v>
      </c>
      <c r="L792" s="477">
        <v>1</v>
      </c>
      <c r="M792" s="477">
        <v>85</v>
      </c>
      <c r="N792" s="477">
        <v>197</v>
      </c>
      <c r="O792" s="477">
        <v>16942</v>
      </c>
      <c r="P792" s="565">
        <v>2.8886615515771528</v>
      </c>
      <c r="Q792" s="478">
        <v>86</v>
      </c>
    </row>
    <row r="793" spans="1:17" ht="14.4" customHeight="1" x14ac:dyDescent="0.3">
      <c r="A793" s="472" t="s">
        <v>1260</v>
      </c>
      <c r="B793" s="473" t="s">
        <v>1044</v>
      </c>
      <c r="C793" s="473" t="s">
        <v>1045</v>
      </c>
      <c r="D793" s="473" t="s">
        <v>1138</v>
      </c>
      <c r="E793" s="473" t="s">
        <v>1140</v>
      </c>
      <c r="F793" s="477">
        <v>1</v>
      </c>
      <c r="G793" s="477">
        <v>178</v>
      </c>
      <c r="H793" s="477"/>
      <c r="I793" s="477">
        <v>178</v>
      </c>
      <c r="J793" s="477"/>
      <c r="K793" s="477"/>
      <c r="L793" s="477"/>
      <c r="M793" s="477"/>
      <c r="N793" s="477"/>
      <c r="O793" s="477"/>
      <c r="P793" s="565"/>
      <c r="Q793" s="478"/>
    </row>
    <row r="794" spans="1:17" ht="14.4" customHeight="1" x14ac:dyDescent="0.3">
      <c r="A794" s="472" t="s">
        <v>1260</v>
      </c>
      <c r="B794" s="473" t="s">
        <v>1044</v>
      </c>
      <c r="C794" s="473" t="s">
        <v>1045</v>
      </c>
      <c r="D794" s="473" t="s">
        <v>1141</v>
      </c>
      <c r="E794" s="473" t="s">
        <v>1142</v>
      </c>
      <c r="F794" s="477">
        <v>14</v>
      </c>
      <c r="G794" s="477">
        <v>2366</v>
      </c>
      <c r="H794" s="477">
        <v>6.9588235294117649</v>
      </c>
      <c r="I794" s="477">
        <v>169</v>
      </c>
      <c r="J794" s="477">
        <v>2</v>
      </c>
      <c r="K794" s="477">
        <v>340</v>
      </c>
      <c r="L794" s="477">
        <v>1</v>
      </c>
      <c r="M794" s="477">
        <v>170</v>
      </c>
      <c r="N794" s="477">
        <v>8</v>
      </c>
      <c r="O794" s="477">
        <v>1360</v>
      </c>
      <c r="P794" s="565">
        <v>4</v>
      </c>
      <c r="Q794" s="478">
        <v>170</v>
      </c>
    </row>
    <row r="795" spans="1:17" ht="14.4" customHeight="1" x14ac:dyDescent="0.3">
      <c r="A795" s="472" t="s">
        <v>1260</v>
      </c>
      <c r="B795" s="473" t="s">
        <v>1044</v>
      </c>
      <c r="C795" s="473" t="s">
        <v>1045</v>
      </c>
      <c r="D795" s="473" t="s">
        <v>1143</v>
      </c>
      <c r="E795" s="473" t="s">
        <v>1144</v>
      </c>
      <c r="F795" s="477">
        <v>2</v>
      </c>
      <c r="G795" s="477">
        <v>58</v>
      </c>
      <c r="H795" s="477">
        <v>2</v>
      </c>
      <c r="I795" s="477">
        <v>29</v>
      </c>
      <c r="J795" s="477">
        <v>1</v>
      </c>
      <c r="K795" s="477">
        <v>29</v>
      </c>
      <c r="L795" s="477">
        <v>1</v>
      </c>
      <c r="M795" s="477">
        <v>29</v>
      </c>
      <c r="N795" s="477">
        <v>7</v>
      </c>
      <c r="O795" s="477">
        <v>205</v>
      </c>
      <c r="P795" s="565">
        <v>7.068965517241379</v>
      </c>
      <c r="Q795" s="478">
        <v>29.285714285714285</v>
      </c>
    </row>
    <row r="796" spans="1:17" ht="14.4" customHeight="1" x14ac:dyDescent="0.3">
      <c r="A796" s="472" t="s">
        <v>1260</v>
      </c>
      <c r="B796" s="473" t="s">
        <v>1044</v>
      </c>
      <c r="C796" s="473" t="s">
        <v>1045</v>
      </c>
      <c r="D796" s="473" t="s">
        <v>1145</v>
      </c>
      <c r="E796" s="473"/>
      <c r="F796" s="477">
        <v>4</v>
      </c>
      <c r="G796" s="477">
        <v>4044</v>
      </c>
      <c r="H796" s="477">
        <v>1.9980237154150198</v>
      </c>
      <c r="I796" s="477">
        <v>1011</v>
      </c>
      <c r="J796" s="477">
        <v>2</v>
      </c>
      <c r="K796" s="477">
        <v>2024</v>
      </c>
      <c r="L796" s="477">
        <v>1</v>
      </c>
      <c r="M796" s="477">
        <v>1012</v>
      </c>
      <c r="N796" s="477"/>
      <c r="O796" s="477"/>
      <c r="P796" s="565"/>
      <c r="Q796" s="478"/>
    </row>
    <row r="797" spans="1:17" ht="14.4" customHeight="1" x14ac:dyDescent="0.3">
      <c r="A797" s="472" t="s">
        <v>1260</v>
      </c>
      <c r="B797" s="473" t="s">
        <v>1044</v>
      </c>
      <c r="C797" s="473" t="s">
        <v>1045</v>
      </c>
      <c r="D797" s="473" t="s">
        <v>1145</v>
      </c>
      <c r="E797" s="473" t="s">
        <v>1146</v>
      </c>
      <c r="F797" s="477">
        <v>4</v>
      </c>
      <c r="G797" s="477">
        <v>4044</v>
      </c>
      <c r="H797" s="477">
        <v>0.49950592885375494</v>
      </c>
      <c r="I797" s="477">
        <v>1011</v>
      </c>
      <c r="J797" s="477">
        <v>8</v>
      </c>
      <c r="K797" s="477">
        <v>8096</v>
      </c>
      <c r="L797" s="477">
        <v>1</v>
      </c>
      <c r="M797" s="477">
        <v>1012</v>
      </c>
      <c r="N797" s="477"/>
      <c r="O797" s="477"/>
      <c r="P797" s="565"/>
      <c r="Q797" s="478"/>
    </row>
    <row r="798" spans="1:17" ht="14.4" customHeight="1" x14ac:dyDescent="0.3">
      <c r="A798" s="472" t="s">
        <v>1260</v>
      </c>
      <c r="B798" s="473" t="s">
        <v>1044</v>
      </c>
      <c r="C798" s="473" t="s">
        <v>1045</v>
      </c>
      <c r="D798" s="473" t="s">
        <v>1147</v>
      </c>
      <c r="E798" s="473" t="s">
        <v>1148</v>
      </c>
      <c r="F798" s="477">
        <v>4</v>
      </c>
      <c r="G798" s="477">
        <v>704</v>
      </c>
      <c r="H798" s="477"/>
      <c r="I798" s="477">
        <v>176</v>
      </c>
      <c r="J798" s="477"/>
      <c r="K798" s="477"/>
      <c r="L798" s="477"/>
      <c r="M798" s="477"/>
      <c r="N798" s="477">
        <v>2</v>
      </c>
      <c r="O798" s="477">
        <v>354</v>
      </c>
      <c r="P798" s="565"/>
      <c r="Q798" s="478">
        <v>177</v>
      </c>
    </row>
    <row r="799" spans="1:17" ht="14.4" customHeight="1" x14ac:dyDescent="0.3">
      <c r="A799" s="472" t="s">
        <v>1260</v>
      </c>
      <c r="B799" s="473" t="s">
        <v>1044</v>
      </c>
      <c r="C799" s="473" t="s">
        <v>1045</v>
      </c>
      <c r="D799" s="473" t="s">
        <v>1149</v>
      </c>
      <c r="E799" s="473"/>
      <c r="F799" s="477">
        <v>4</v>
      </c>
      <c r="G799" s="477">
        <v>9176</v>
      </c>
      <c r="H799" s="477">
        <v>0.66579596575243072</v>
      </c>
      <c r="I799" s="477">
        <v>2294</v>
      </c>
      <c r="J799" s="477">
        <v>6</v>
      </c>
      <c r="K799" s="477">
        <v>13782</v>
      </c>
      <c r="L799" s="477">
        <v>1</v>
      </c>
      <c r="M799" s="477">
        <v>2297</v>
      </c>
      <c r="N799" s="477"/>
      <c r="O799" s="477"/>
      <c r="P799" s="565"/>
      <c r="Q799" s="478"/>
    </row>
    <row r="800" spans="1:17" ht="14.4" customHeight="1" x14ac:dyDescent="0.3">
      <c r="A800" s="472" t="s">
        <v>1260</v>
      </c>
      <c r="B800" s="473" t="s">
        <v>1044</v>
      </c>
      <c r="C800" s="473" t="s">
        <v>1045</v>
      </c>
      <c r="D800" s="473" t="s">
        <v>1149</v>
      </c>
      <c r="E800" s="473" t="s">
        <v>1150</v>
      </c>
      <c r="F800" s="477">
        <v>4</v>
      </c>
      <c r="G800" s="477">
        <v>9176</v>
      </c>
      <c r="H800" s="477">
        <v>1.997387897257292</v>
      </c>
      <c r="I800" s="477">
        <v>2294</v>
      </c>
      <c r="J800" s="477">
        <v>2</v>
      </c>
      <c r="K800" s="477">
        <v>4594</v>
      </c>
      <c r="L800" s="477">
        <v>1</v>
      </c>
      <c r="M800" s="477">
        <v>2297</v>
      </c>
      <c r="N800" s="477"/>
      <c r="O800" s="477"/>
      <c r="P800" s="565"/>
      <c r="Q800" s="478"/>
    </row>
    <row r="801" spans="1:17" ht="14.4" customHeight="1" x14ac:dyDescent="0.3">
      <c r="A801" s="472" t="s">
        <v>1260</v>
      </c>
      <c r="B801" s="473" t="s">
        <v>1044</v>
      </c>
      <c r="C801" s="473" t="s">
        <v>1045</v>
      </c>
      <c r="D801" s="473" t="s">
        <v>1154</v>
      </c>
      <c r="E801" s="473" t="s">
        <v>1155</v>
      </c>
      <c r="F801" s="477">
        <v>48</v>
      </c>
      <c r="G801" s="477">
        <v>12624</v>
      </c>
      <c r="H801" s="477">
        <v>0.74715909090909094</v>
      </c>
      <c r="I801" s="477">
        <v>263</v>
      </c>
      <c r="J801" s="477">
        <v>64</v>
      </c>
      <c r="K801" s="477">
        <v>16896</v>
      </c>
      <c r="L801" s="477">
        <v>1</v>
      </c>
      <c r="M801" s="477">
        <v>264</v>
      </c>
      <c r="N801" s="477">
        <v>90</v>
      </c>
      <c r="O801" s="477">
        <v>23760</v>
      </c>
      <c r="P801" s="565">
        <v>1.40625</v>
      </c>
      <c r="Q801" s="478">
        <v>264</v>
      </c>
    </row>
    <row r="802" spans="1:17" ht="14.4" customHeight="1" x14ac:dyDescent="0.3">
      <c r="A802" s="472" t="s">
        <v>1260</v>
      </c>
      <c r="B802" s="473" t="s">
        <v>1044</v>
      </c>
      <c r="C802" s="473" t="s">
        <v>1045</v>
      </c>
      <c r="D802" s="473" t="s">
        <v>1156</v>
      </c>
      <c r="E802" s="473" t="s">
        <v>1157</v>
      </c>
      <c r="F802" s="477">
        <v>98</v>
      </c>
      <c r="G802" s="477">
        <v>208740</v>
      </c>
      <c r="H802" s="477">
        <v>4.6644767714687942</v>
      </c>
      <c r="I802" s="477">
        <v>2130</v>
      </c>
      <c r="J802" s="477">
        <v>21</v>
      </c>
      <c r="K802" s="477">
        <v>44751</v>
      </c>
      <c r="L802" s="477">
        <v>1</v>
      </c>
      <c r="M802" s="477">
        <v>2131</v>
      </c>
      <c r="N802" s="477">
        <v>8</v>
      </c>
      <c r="O802" s="477">
        <v>17072</v>
      </c>
      <c r="P802" s="565">
        <v>0.38148868181716611</v>
      </c>
      <c r="Q802" s="478">
        <v>2134</v>
      </c>
    </row>
    <row r="803" spans="1:17" ht="14.4" customHeight="1" x14ac:dyDescent="0.3">
      <c r="A803" s="472" t="s">
        <v>1260</v>
      </c>
      <c r="B803" s="473" t="s">
        <v>1044</v>
      </c>
      <c r="C803" s="473" t="s">
        <v>1045</v>
      </c>
      <c r="D803" s="473" t="s">
        <v>1156</v>
      </c>
      <c r="E803" s="473" t="s">
        <v>1158</v>
      </c>
      <c r="F803" s="477">
        <v>3</v>
      </c>
      <c r="G803" s="477">
        <v>6390</v>
      </c>
      <c r="H803" s="477">
        <v>2.6536214249822471E-2</v>
      </c>
      <c r="I803" s="477">
        <v>2130</v>
      </c>
      <c r="J803" s="477">
        <v>113</v>
      </c>
      <c r="K803" s="477">
        <v>240803</v>
      </c>
      <c r="L803" s="477">
        <v>1</v>
      </c>
      <c r="M803" s="477">
        <v>2131</v>
      </c>
      <c r="N803" s="477">
        <v>132</v>
      </c>
      <c r="O803" s="477">
        <v>281688</v>
      </c>
      <c r="P803" s="565">
        <v>1.1697860907048501</v>
      </c>
      <c r="Q803" s="478">
        <v>2134</v>
      </c>
    </row>
    <row r="804" spans="1:17" ht="14.4" customHeight="1" x14ac:dyDescent="0.3">
      <c r="A804" s="472" t="s">
        <v>1260</v>
      </c>
      <c r="B804" s="473" t="s">
        <v>1044</v>
      </c>
      <c r="C804" s="473" t="s">
        <v>1045</v>
      </c>
      <c r="D804" s="473" t="s">
        <v>1159</v>
      </c>
      <c r="E804" s="473" t="s">
        <v>1160</v>
      </c>
      <c r="F804" s="477">
        <v>5</v>
      </c>
      <c r="G804" s="477">
        <v>1210</v>
      </c>
      <c r="H804" s="477"/>
      <c r="I804" s="477">
        <v>242</v>
      </c>
      <c r="J804" s="477"/>
      <c r="K804" s="477"/>
      <c r="L804" s="477"/>
      <c r="M804" s="477"/>
      <c r="N804" s="477"/>
      <c r="O804" s="477"/>
      <c r="P804" s="565"/>
      <c r="Q804" s="478"/>
    </row>
    <row r="805" spans="1:17" ht="14.4" customHeight="1" x14ac:dyDescent="0.3">
      <c r="A805" s="472" t="s">
        <v>1260</v>
      </c>
      <c r="B805" s="473" t="s">
        <v>1044</v>
      </c>
      <c r="C805" s="473" t="s">
        <v>1045</v>
      </c>
      <c r="D805" s="473" t="s">
        <v>1161</v>
      </c>
      <c r="E805" s="473" t="s">
        <v>1162</v>
      </c>
      <c r="F805" s="477">
        <v>10</v>
      </c>
      <c r="G805" s="477">
        <v>4230</v>
      </c>
      <c r="H805" s="477">
        <v>3.3254716981132075</v>
      </c>
      <c r="I805" s="477">
        <v>423</v>
      </c>
      <c r="J805" s="477">
        <v>3</v>
      </c>
      <c r="K805" s="477">
        <v>1272</v>
      </c>
      <c r="L805" s="477">
        <v>1</v>
      </c>
      <c r="M805" s="477">
        <v>424</v>
      </c>
      <c r="N805" s="477">
        <v>10</v>
      </c>
      <c r="O805" s="477">
        <v>4260</v>
      </c>
      <c r="P805" s="565">
        <v>3.3490566037735849</v>
      </c>
      <c r="Q805" s="478">
        <v>426</v>
      </c>
    </row>
    <row r="806" spans="1:17" ht="14.4" customHeight="1" x14ac:dyDescent="0.3">
      <c r="A806" s="472" t="s">
        <v>1260</v>
      </c>
      <c r="B806" s="473" t="s">
        <v>1044</v>
      </c>
      <c r="C806" s="473" t="s">
        <v>1045</v>
      </c>
      <c r="D806" s="473" t="s">
        <v>1163</v>
      </c>
      <c r="E806" s="473" t="s">
        <v>1238</v>
      </c>
      <c r="F806" s="477">
        <v>1</v>
      </c>
      <c r="G806" s="477">
        <v>847</v>
      </c>
      <c r="H806" s="477"/>
      <c r="I806" s="477">
        <v>847</v>
      </c>
      <c r="J806" s="477"/>
      <c r="K806" s="477"/>
      <c r="L806" s="477"/>
      <c r="M806" s="477"/>
      <c r="N806" s="477"/>
      <c r="O806" s="477"/>
      <c r="P806" s="565"/>
      <c r="Q806" s="478"/>
    </row>
    <row r="807" spans="1:17" ht="14.4" customHeight="1" x14ac:dyDescent="0.3">
      <c r="A807" s="472" t="s">
        <v>1260</v>
      </c>
      <c r="B807" s="473" t="s">
        <v>1044</v>
      </c>
      <c r="C807" s="473" t="s">
        <v>1045</v>
      </c>
      <c r="D807" s="473" t="s">
        <v>1166</v>
      </c>
      <c r="E807" s="473" t="s">
        <v>1167</v>
      </c>
      <c r="F807" s="477"/>
      <c r="G807" s="477"/>
      <c r="H807" s="477"/>
      <c r="I807" s="477"/>
      <c r="J807" s="477">
        <v>1</v>
      </c>
      <c r="K807" s="477">
        <v>5220</v>
      </c>
      <c r="L807" s="477">
        <v>1</v>
      </c>
      <c r="M807" s="477">
        <v>5220</v>
      </c>
      <c r="N807" s="477"/>
      <c r="O807" s="477"/>
      <c r="P807" s="565"/>
      <c r="Q807" s="478"/>
    </row>
    <row r="808" spans="1:17" ht="14.4" customHeight="1" x14ac:dyDescent="0.3">
      <c r="A808" s="472" t="s">
        <v>1260</v>
      </c>
      <c r="B808" s="473" t="s">
        <v>1044</v>
      </c>
      <c r="C808" s="473" t="s">
        <v>1045</v>
      </c>
      <c r="D808" s="473" t="s">
        <v>1168</v>
      </c>
      <c r="E808" s="473" t="s">
        <v>1169</v>
      </c>
      <c r="F808" s="477">
        <v>1</v>
      </c>
      <c r="G808" s="477">
        <v>1055</v>
      </c>
      <c r="H808" s="477"/>
      <c r="I808" s="477">
        <v>1055</v>
      </c>
      <c r="J808" s="477"/>
      <c r="K808" s="477"/>
      <c r="L808" s="477"/>
      <c r="M808" s="477"/>
      <c r="N808" s="477"/>
      <c r="O808" s="477"/>
      <c r="P808" s="565"/>
      <c r="Q808" s="478"/>
    </row>
    <row r="809" spans="1:17" ht="14.4" customHeight="1" x14ac:dyDescent="0.3">
      <c r="A809" s="472" t="s">
        <v>1260</v>
      </c>
      <c r="B809" s="473" t="s">
        <v>1044</v>
      </c>
      <c r="C809" s="473" t="s">
        <v>1045</v>
      </c>
      <c r="D809" s="473" t="s">
        <v>1171</v>
      </c>
      <c r="E809" s="473" t="s">
        <v>1172</v>
      </c>
      <c r="F809" s="477">
        <v>32</v>
      </c>
      <c r="G809" s="477">
        <v>9216</v>
      </c>
      <c r="H809" s="477">
        <v>0.70865051903114185</v>
      </c>
      <c r="I809" s="477">
        <v>288</v>
      </c>
      <c r="J809" s="477">
        <v>45</v>
      </c>
      <c r="K809" s="477">
        <v>13005</v>
      </c>
      <c r="L809" s="477">
        <v>1</v>
      </c>
      <c r="M809" s="477">
        <v>289</v>
      </c>
      <c r="N809" s="477">
        <v>60</v>
      </c>
      <c r="O809" s="477">
        <v>17340</v>
      </c>
      <c r="P809" s="565">
        <v>1.3333333333333333</v>
      </c>
      <c r="Q809" s="478">
        <v>289</v>
      </c>
    </row>
    <row r="810" spans="1:17" ht="14.4" customHeight="1" x14ac:dyDescent="0.3">
      <c r="A810" s="472" t="s">
        <v>1260</v>
      </c>
      <c r="B810" s="473" t="s">
        <v>1044</v>
      </c>
      <c r="C810" s="473" t="s">
        <v>1045</v>
      </c>
      <c r="D810" s="473" t="s">
        <v>1173</v>
      </c>
      <c r="E810" s="473" t="s">
        <v>1174</v>
      </c>
      <c r="F810" s="477"/>
      <c r="G810" s="477"/>
      <c r="H810" s="477"/>
      <c r="I810" s="477"/>
      <c r="J810" s="477">
        <v>1</v>
      </c>
      <c r="K810" s="477">
        <v>1098</v>
      </c>
      <c r="L810" s="477">
        <v>1</v>
      </c>
      <c r="M810" s="477">
        <v>1098</v>
      </c>
      <c r="N810" s="477">
        <v>3</v>
      </c>
      <c r="O810" s="477">
        <v>3306</v>
      </c>
      <c r="P810" s="565">
        <v>3.0109289617486339</v>
      </c>
      <c r="Q810" s="478">
        <v>1102</v>
      </c>
    </row>
    <row r="811" spans="1:17" ht="14.4" customHeight="1" x14ac:dyDescent="0.3">
      <c r="A811" s="472" t="s">
        <v>1260</v>
      </c>
      <c r="B811" s="473" t="s">
        <v>1044</v>
      </c>
      <c r="C811" s="473" t="s">
        <v>1045</v>
      </c>
      <c r="D811" s="473" t="s">
        <v>1173</v>
      </c>
      <c r="E811" s="473" t="s">
        <v>1175</v>
      </c>
      <c r="F811" s="477">
        <v>5</v>
      </c>
      <c r="G811" s="477">
        <v>5480</v>
      </c>
      <c r="H811" s="477">
        <v>2.4954462659380692</v>
      </c>
      <c r="I811" s="477">
        <v>1096</v>
      </c>
      <c r="J811" s="477">
        <v>2</v>
      </c>
      <c r="K811" s="477">
        <v>2196</v>
      </c>
      <c r="L811" s="477">
        <v>1</v>
      </c>
      <c r="M811" s="477">
        <v>1098</v>
      </c>
      <c r="N811" s="477">
        <v>6</v>
      </c>
      <c r="O811" s="477">
        <v>6612</v>
      </c>
      <c r="P811" s="565">
        <v>3.0109289617486339</v>
      </c>
      <c r="Q811" s="478">
        <v>1102</v>
      </c>
    </row>
    <row r="812" spans="1:17" ht="14.4" customHeight="1" x14ac:dyDescent="0.3">
      <c r="A812" s="472" t="s">
        <v>1260</v>
      </c>
      <c r="B812" s="473" t="s">
        <v>1044</v>
      </c>
      <c r="C812" s="473" t="s">
        <v>1045</v>
      </c>
      <c r="D812" s="473" t="s">
        <v>1176</v>
      </c>
      <c r="E812" s="473" t="s">
        <v>1177</v>
      </c>
      <c r="F812" s="477">
        <v>1</v>
      </c>
      <c r="G812" s="477">
        <v>107</v>
      </c>
      <c r="H812" s="477"/>
      <c r="I812" s="477">
        <v>107</v>
      </c>
      <c r="J812" s="477"/>
      <c r="K812" s="477"/>
      <c r="L812" s="477"/>
      <c r="M812" s="477"/>
      <c r="N812" s="477">
        <v>1</v>
      </c>
      <c r="O812" s="477">
        <v>108</v>
      </c>
      <c r="P812" s="565"/>
      <c r="Q812" s="478">
        <v>108</v>
      </c>
    </row>
    <row r="813" spans="1:17" ht="14.4" customHeight="1" x14ac:dyDescent="0.3">
      <c r="A813" s="472" t="s">
        <v>1260</v>
      </c>
      <c r="B813" s="473" t="s">
        <v>1044</v>
      </c>
      <c r="C813" s="473" t="s">
        <v>1045</v>
      </c>
      <c r="D813" s="473" t="s">
        <v>1181</v>
      </c>
      <c r="E813" s="473" t="s">
        <v>1182</v>
      </c>
      <c r="F813" s="477"/>
      <c r="G813" s="477"/>
      <c r="H813" s="477"/>
      <c r="I813" s="477"/>
      <c r="J813" s="477"/>
      <c r="K813" s="477"/>
      <c r="L813" s="477"/>
      <c r="M813" s="477"/>
      <c r="N813" s="477">
        <v>3</v>
      </c>
      <c r="O813" s="477">
        <v>0</v>
      </c>
      <c r="P813" s="565"/>
      <c r="Q813" s="478">
        <v>0</v>
      </c>
    </row>
    <row r="814" spans="1:17" ht="14.4" customHeight="1" x14ac:dyDescent="0.3">
      <c r="A814" s="472" t="s">
        <v>1260</v>
      </c>
      <c r="B814" s="473" t="s">
        <v>1044</v>
      </c>
      <c r="C814" s="473" t="s">
        <v>1045</v>
      </c>
      <c r="D814" s="473" t="s">
        <v>1181</v>
      </c>
      <c r="E814" s="473" t="s">
        <v>1183</v>
      </c>
      <c r="F814" s="477">
        <v>1</v>
      </c>
      <c r="G814" s="477">
        <v>0</v>
      </c>
      <c r="H814" s="477"/>
      <c r="I814" s="477">
        <v>0</v>
      </c>
      <c r="J814" s="477"/>
      <c r="K814" s="477"/>
      <c r="L814" s="477"/>
      <c r="M814" s="477"/>
      <c r="N814" s="477"/>
      <c r="O814" s="477"/>
      <c r="P814" s="565"/>
      <c r="Q814" s="478"/>
    </row>
    <row r="815" spans="1:17" ht="14.4" customHeight="1" x14ac:dyDescent="0.3">
      <c r="A815" s="472" t="s">
        <v>1260</v>
      </c>
      <c r="B815" s="473" t="s">
        <v>1044</v>
      </c>
      <c r="C815" s="473" t="s">
        <v>1045</v>
      </c>
      <c r="D815" s="473" t="s">
        <v>1184</v>
      </c>
      <c r="E815" s="473" t="s">
        <v>1185</v>
      </c>
      <c r="F815" s="477"/>
      <c r="G815" s="477"/>
      <c r="H815" s="477"/>
      <c r="I815" s="477"/>
      <c r="J815" s="477">
        <v>33</v>
      </c>
      <c r="K815" s="477">
        <v>0</v>
      </c>
      <c r="L815" s="477"/>
      <c r="M815" s="477">
        <v>0</v>
      </c>
      <c r="N815" s="477">
        <v>44</v>
      </c>
      <c r="O815" s="477">
        <v>0</v>
      </c>
      <c r="P815" s="565"/>
      <c r="Q815" s="478">
        <v>0</v>
      </c>
    </row>
    <row r="816" spans="1:17" ht="14.4" customHeight="1" x14ac:dyDescent="0.3">
      <c r="A816" s="472" t="s">
        <v>1260</v>
      </c>
      <c r="B816" s="473" t="s">
        <v>1044</v>
      </c>
      <c r="C816" s="473" t="s">
        <v>1045</v>
      </c>
      <c r="D816" s="473" t="s">
        <v>1184</v>
      </c>
      <c r="E816" s="473" t="s">
        <v>1186</v>
      </c>
      <c r="F816" s="477">
        <v>4</v>
      </c>
      <c r="G816" s="477">
        <v>0</v>
      </c>
      <c r="H816" s="477"/>
      <c r="I816" s="477">
        <v>0</v>
      </c>
      <c r="J816" s="477">
        <v>6</v>
      </c>
      <c r="K816" s="477">
        <v>0</v>
      </c>
      <c r="L816" s="477"/>
      <c r="M816" s="477">
        <v>0</v>
      </c>
      <c r="N816" s="477">
        <v>3</v>
      </c>
      <c r="O816" s="477">
        <v>0</v>
      </c>
      <c r="P816" s="565"/>
      <c r="Q816" s="478">
        <v>0</v>
      </c>
    </row>
    <row r="817" spans="1:17" ht="14.4" customHeight="1" x14ac:dyDescent="0.3">
      <c r="A817" s="472" t="s">
        <v>1260</v>
      </c>
      <c r="B817" s="473" t="s">
        <v>1044</v>
      </c>
      <c r="C817" s="473" t="s">
        <v>1045</v>
      </c>
      <c r="D817" s="473" t="s">
        <v>1187</v>
      </c>
      <c r="E817" s="473" t="s">
        <v>1188</v>
      </c>
      <c r="F817" s="477"/>
      <c r="G817" s="477"/>
      <c r="H817" s="477"/>
      <c r="I817" s="477"/>
      <c r="J817" s="477"/>
      <c r="K817" s="477"/>
      <c r="L817" s="477"/>
      <c r="M817" s="477"/>
      <c r="N817" s="477">
        <v>20</v>
      </c>
      <c r="O817" s="477">
        <v>95580</v>
      </c>
      <c r="P817" s="565"/>
      <c r="Q817" s="478">
        <v>4779</v>
      </c>
    </row>
    <row r="818" spans="1:17" ht="14.4" customHeight="1" x14ac:dyDescent="0.3">
      <c r="A818" s="472" t="s">
        <v>1260</v>
      </c>
      <c r="B818" s="473" t="s">
        <v>1044</v>
      </c>
      <c r="C818" s="473" t="s">
        <v>1045</v>
      </c>
      <c r="D818" s="473" t="s">
        <v>1189</v>
      </c>
      <c r="E818" s="473" t="s">
        <v>1190</v>
      </c>
      <c r="F818" s="477"/>
      <c r="G818" s="477"/>
      <c r="H818" s="477"/>
      <c r="I818" s="477"/>
      <c r="J818" s="477"/>
      <c r="K818" s="477"/>
      <c r="L818" s="477"/>
      <c r="M818" s="477"/>
      <c r="N818" s="477">
        <v>6</v>
      </c>
      <c r="O818" s="477">
        <v>3654</v>
      </c>
      <c r="P818" s="565"/>
      <c r="Q818" s="478">
        <v>609</v>
      </c>
    </row>
    <row r="819" spans="1:17" ht="14.4" customHeight="1" x14ac:dyDescent="0.3">
      <c r="A819" s="472" t="s">
        <v>1260</v>
      </c>
      <c r="B819" s="473" t="s">
        <v>1044</v>
      </c>
      <c r="C819" s="473" t="s">
        <v>1045</v>
      </c>
      <c r="D819" s="473" t="s">
        <v>1191</v>
      </c>
      <c r="E819" s="473" t="s">
        <v>1192</v>
      </c>
      <c r="F819" s="477"/>
      <c r="G819" s="477"/>
      <c r="H819" s="477"/>
      <c r="I819" s="477"/>
      <c r="J819" s="477"/>
      <c r="K819" s="477"/>
      <c r="L819" s="477"/>
      <c r="M819" s="477"/>
      <c r="N819" s="477">
        <v>31</v>
      </c>
      <c r="O819" s="477">
        <v>88040</v>
      </c>
      <c r="P819" s="565"/>
      <c r="Q819" s="478">
        <v>2840</v>
      </c>
    </row>
    <row r="820" spans="1:17" ht="14.4" customHeight="1" x14ac:dyDescent="0.3">
      <c r="A820" s="472" t="s">
        <v>1260</v>
      </c>
      <c r="B820" s="473" t="s">
        <v>1044</v>
      </c>
      <c r="C820" s="473" t="s">
        <v>1045</v>
      </c>
      <c r="D820" s="473" t="s">
        <v>1261</v>
      </c>
      <c r="E820" s="473" t="s">
        <v>1262</v>
      </c>
      <c r="F820" s="477">
        <v>2</v>
      </c>
      <c r="G820" s="477">
        <v>1350</v>
      </c>
      <c r="H820" s="477"/>
      <c r="I820" s="477">
        <v>675</v>
      </c>
      <c r="J820" s="477"/>
      <c r="K820" s="477"/>
      <c r="L820" s="477"/>
      <c r="M820" s="477"/>
      <c r="N820" s="477"/>
      <c r="O820" s="477"/>
      <c r="P820" s="565"/>
      <c r="Q820" s="478"/>
    </row>
    <row r="821" spans="1:17" ht="14.4" customHeight="1" x14ac:dyDescent="0.3">
      <c r="A821" s="472" t="s">
        <v>1263</v>
      </c>
      <c r="B821" s="473" t="s">
        <v>1044</v>
      </c>
      <c r="C821" s="473" t="s">
        <v>1045</v>
      </c>
      <c r="D821" s="473" t="s">
        <v>1046</v>
      </c>
      <c r="E821" s="473" t="s">
        <v>1047</v>
      </c>
      <c r="F821" s="477">
        <v>1</v>
      </c>
      <c r="G821" s="477">
        <v>2226</v>
      </c>
      <c r="H821" s="477"/>
      <c r="I821" s="477">
        <v>2226</v>
      </c>
      <c r="J821" s="477"/>
      <c r="K821" s="477"/>
      <c r="L821" s="477"/>
      <c r="M821" s="477"/>
      <c r="N821" s="477"/>
      <c r="O821" s="477"/>
      <c r="P821" s="565"/>
      <c r="Q821" s="478"/>
    </row>
    <row r="822" spans="1:17" ht="14.4" customHeight="1" x14ac:dyDescent="0.3">
      <c r="A822" s="472" t="s">
        <v>1263</v>
      </c>
      <c r="B822" s="473" t="s">
        <v>1044</v>
      </c>
      <c r="C822" s="473" t="s">
        <v>1045</v>
      </c>
      <c r="D822" s="473" t="s">
        <v>1050</v>
      </c>
      <c r="E822" s="473" t="s">
        <v>1051</v>
      </c>
      <c r="F822" s="477">
        <v>28</v>
      </c>
      <c r="G822" s="477">
        <v>1624</v>
      </c>
      <c r="H822" s="477">
        <v>7</v>
      </c>
      <c r="I822" s="477">
        <v>58</v>
      </c>
      <c r="J822" s="477">
        <v>4</v>
      </c>
      <c r="K822" s="477">
        <v>232</v>
      </c>
      <c r="L822" s="477">
        <v>1</v>
      </c>
      <c r="M822" s="477">
        <v>58</v>
      </c>
      <c r="N822" s="477">
        <v>6</v>
      </c>
      <c r="O822" s="477">
        <v>348</v>
      </c>
      <c r="P822" s="565">
        <v>1.5</v>
      </c>
      <c r="Q822" s="478">
        <v>58</v>
      </c>
    </row>
    <row r="823" spans="1:17" ht="14.4" customHeight="1" x14ac:dyDescent="0.3">
      <c r="A823" s="472" t="s">
        <v>1263</v>
      </c>
      <c r="B823" s="473" t="s">
        <v>1044</v>
      </c>
      <c r="C823" s="473" t="s">
        <v>1045</v>
      </c>
      <c r="D823" s="473" t="s">
        <v>1052</v>
      </c>
      <c r="E823" s="473" t="s">
        <v>1053</v>
      </c>
      <c r="F823" s="477">
        <v>2</v>
      </c>
      <c r="G823" s="477">
        <v>262</v>
      </c>
      <c r="H823" s="477"/>
      <c r="I823" s="477">
        <v>131</v>
      </c>
      <c r="J823" s="477"/>
      <c r="K823" s="477"/>
      <c r="L823" s="477"/>
      <c r="M823" s="477"/>
      <c r="N823" s="477"/>
      <c r="O823" s="477"/>
      <c r="P823" s="565"/>
      <c r="Q823" s="478"/>
    </row>
    <row r="824" spans="1:17" ht="14.4" customHeight="1" x14ac:dyDescent="0.3">
      <c r="A824" s="472" t="s">
        <v>1263</v>
      </c>
      <c r="B824" s="473" t="s">
        <v>1044</v>
      </c>
      <c r="C824" s="473" t="s">
        <v>1045</v>
      </c>
      <c r="D824" s="473" t="s">
        <v>1058</v>
      </c>
      <c r="E824" s="473" t="s">
        <v>1059</v>
      </c>
      <c r="F824" s="477">
        <v>13</v>
      </c>
      <c r="G824" s="477">
        <v>2327</v>
      </c>
      <c r="H824" s="477">
        <v>3.2319444444444443</v>
      </c>
      <c r="I824" s="477">
        <v>179</v>
      </c>
      <c r="J824" s="477">
        <v>4</v>
      </c>
      <c r="K824" s="477">
        <v>720</v>
      </c>
      <c r="L824" s="477">
        <v>1</v>
      </c>
      <c r="M824" s="477">
        <v>180</v>
      </c>
      <c r="N824" s="477">
        <v>11</v>
      </c>
      <c r="O824" s="477">
        <v>1980</v>
      </c>
      <c r="P824" s="565">
        <v>2.75</v>
      </c>
      <c r="Q824" s="478">
        <v>180</v>
      </c>
    </row>
    <row r="825" spans="1:17" ht="14.4" customHeight="1" x14ac:dyDescent="0.3">
      <c r="A825" s="472" t="s">
        <v>1263</v>
      </c>
      <c r="B825" s="473" t="s">
        <v>1044</v>
      </c>
      <c r="C825" s="473" t="s">
        <v>1045</v>
      </c>
      <c r="D825" s="473" t="s">
        <v>1062</v>
      </c>
      <c r="E825" s="473" t="s">
        <v>1063</v>
      </c>
      <c r="F825" s="477">
        <v>13</v>
      </c>
      <c r="G825" s="477">
        <v>4355</v>
      </c>
      <c r="H825" s="477">
        <v>3.2403273809523809</v>
      </c>
      <c r="I825" s="477">
        <v>335</v>
      </c>
      <c r="J825" s="477">
        <v>4</v>
      </c>
      <c r="K825" s="477">
        <v>1344</v>
      </c>
      <c r="L825" s="477">
        <v>1</v>
      </c>
      <c r="M825" s="477">
        <v>336</v>
      </c>
      <c r="N825" s="477">
        <v>5</v>
      </c>
      <c r="O825" s="477">
        <v>1685</v>
      </c>
      <c r="P825" s="565">
        <v>1.2537202380952381</v>
      </c>
      <c r="Q825" s="478">
        <v>337</v>
      </c>
    </row>
    <row r="826" spans="1:17" ht="14.4" customHeight="1" x14ac:dyDescent="0.3">
      <c r="A826" s="472" t="s">
        <v>1263</v>
      </c>
      <c r="B826" s="473" t="s">
        <v>1044</v>
      </c>
      <c r="C826" s="473" t="s">
        <v>1045</v>
      </c>
      <c r="D826" s="473" t="s">
        <v>1064</v>
      </c>
      <c r="E826" s="473" t="s">
        <v>1065</v>
      </c>
      <c r="F826" s="477">
        <v>1</v>
      </c>
      <c r="G826" s="477">
        <v>458</v>
      </c>
      <c r="H826" s="477">
        <v>0.9978213507625272</v>
      </c>
      <c r="I826" s="477">
        <v>458</v>
      </c>
      <c r="J826" s="477">
        <v>1</v>
      </c>
      <c r="K826" s="477">
        <v>459</v>
      </c>
      <c r="L826" s="477">
        <v>1</v>
      </c>
      <c r="M826" s="477">
        <v>459</v>
      </c>
      <c r="N826" s="477">
        <v>1</v>
      </c>
      <c r="O826" s="477">
        <v>459</v>
      </c>
      <c r="P826" s="565">
        <v>1</v>
      </c>
      <c r="Q826" s="478">
        <v>459</v>
      </c>
    </row>
    <row r="827" spans="1:17" ht="14.4" customHeight="1" x14ac:dyDescent="0.3">
      <c r="A827" s="472" t="s">
        <v>1263</v>
      </c>
      <c r="B827" s="473" t="s">
        <v>1044</v>
      </c>
      <c r="C827" s="473" t="s">
        <v>1045</v>
      </c>
      <c r="D827" s="473" t="s">
        <v>1066</v>
      </c>
      <c r="E827" s="473" t="s">
        <v>1067</v>
      </c>
      <c r="F827" s="477">
        <v>65</v>
      </c>
      <c r="G827" s="477">
        <v>22685</v>
      </c>
      <c r="H827" s="477">
        <v>2.9545454545454546</v>
      </c>
      <c r="I827" s="477">
        <v>349</v>
      </c>
      <c r="J827" s="477">
        <v>22</v>
      </c>
      <c r="K827" s="477">
        <v>7678</v>
      </c>
      <c r="L827" s="477">
        <v>1</v>
      </c>
      <c r="M827" s="477">
        <v>349</v>
      </c>
      <c r="N827" s="477">
        <v>7</v>
      </c>
      <c r="O827" s="477">
        <v>2450</v>
      </c>
      <c r="P827" s="565">
        <v>0.31909351393592084</v>
      </c>
      <c r="Q827" s="478">
        <v>350</v>
      </c>
    </row>
    <row r="828" spans="1:17" ht="14.4" customHeight="1" x14ac:dyDescent="0.3">
      <c r="A828" s="472" t="s">
        <v>1263</v>
      </c>
      <c r="B828" s="473" t="s">
        <v>1044</v>
      </c>
      <c r="C828" s="473" t="s">
        <v>1045</v>
      </c>
      <c r="D828" s="473" t="s">
        <v>1066</v>
      </c>
      <c r="E828" s="473" t="s">
        <v>1068</v>
      </c>
      <c r="F828" s="477">
        <v>30</v>
      </c>
      <c r="G828" s="477">
        <v>10470</v>
      </c>
      <c r="H828" s="477">
        <v>10</v>
      </c>
      <c r="I828" s="477">
        <v>349</v>
      </c>
      <c r="J828" s="477">
        <v>3</v>
      </c>
      <c r="K828" s="477">
        <v>1047</v>
      </c>
      <c r="L828" s="477">
        <v>1</v>
      </c>
      <c r="M828" s="477">
        <v>349</v>
      </c>
      <c r="N828" s="477">
        <v>24</v>
      </c>
      <c r="O828" s="477">
        <v>8400</v>
      </c>
      <c r="P828" s="565">
        <v>8.0229226361031518</v>
      </c>
      <c r="Q828" s="478">
        <v>350</v>
      </c>
    </row>
    <row r="829" spans="1:17" ht="14.4" customHeight="1" x14ac:dyDescent="0.3">
      <c r="A829" s="472" t="s">
        <v>1263</v>
      </c>
      <c r="B829" s="473" t="s">
        <v>1044</v>
      </c>
      <c r="C829" s="473" t="s">
        <v>1045</v>
      </c>
      <c r="D829" s="473" t="s">
        <v>1081</v>
      </c>
      <c r="E829" s="473" t="s">
        <v>1082</v>
      </c>
      <c r="F829" s="477"/>
      <c r="G829" s="477"/>
      <c r="H829" s="477"/>
      <c r="I829" s="477"/>
      <c r="J829" s="477">
        <v>1</v>
      </c>
      <c r="K829" s="477">
        <v>49</v>
      </c>
      <c r="L829" s="477">
        <v>1</v>
      </c>
      <c r="M829" s="477">
        <v>49</v>
      </c>
      <c r="N829" s="477"/>
      <c r="O829" s="477"/>
      <c r="P829" s="565"/>
      <c r="Q829" s="478"/>
    </row>
    <row r="830" spans="1:17" ht="14.4" customHeight="1" x14ac:dyDescent="0.3">
      <c r="A830" s="472" t="s">
        <v>1263</v>
      </c>
      <c r="B830" s="473" t="s">
        <v>1044</v>
      </c>
      <c r="C830" s="473" t="s">
        <v>1045</v>
      </c>
      <c r="D830" s="473" t="s">
        <v>1083</v>
      </c>
      <c r="E830" s="473" t="s">
        <v>1084</v>
      </c>
      <c r="F830" s="477"/>
      <c r="G830" s="477"/>
      <c r="H830" s="477"/>
      <c r="I830" s="477"/>
      <c r="J830" s="477"/>
      <c r="K830" s="477"/>
      <c r="L830" s="477"/>
      <c r="M830" s="477"/>
      <c r="N830" s="477">
        <v>1</v>
      </c>
      <c r="O830" s="477">
        <v>392</v>
      </c>
      <c r="P830" s="565"/>
      <c r="Q830" s="478">
        <v>392</v>
      </c>
    </row>
    <row r="831" spans="1:17" ht="14.4" customHeight="1" x14ac:dyDescent="0.3">
      <c r="A831" s="472" t="s">
        <v>1263</v>
      </c>
      <c r="B831" s="473" t="s">
        <v>1044</v>
      </c>
      <c r="C831" s="473" t="s">
        <v>1045</v>
      </c>
      <c r="D831" s="473" t="s">
        <v>1083</v>
      </c>
      <c r="E831" s="473" t="s">
        <v>1085</v>
      </c>
      <c r="F831" s="477">
        <v>1</v>
      </c>
      <c r="G831" s="477">
        <v>387</v>
      </c>
      <c r="H831" s="477"/>
      <c r="I831" s="477">
        <v>387</v>
      </c>
      <c r="J831" s="477"/>
      <c r="K831" s="477"/>
      <c r="L831" s="477"/>
      <c r="M831" s="477"/>
      <c r="N831" s="477"/>
      <c r="O831" s="477"/>
      <c r="P831" s="565"/>
      <c r="Q831" s="478"/>
    </row>
    <row r="832" spans="1:17" ht="14.4" customHeight="1" x14ac:dyDescent="0.3">
      <c r="A832" s="472" t="s">
        <v>1263</v>
      </c>
      <c r="B832" s="473" t="s">
        <v>1044</v>
      </c>
      <c r="C832" s="473" t="s">
        <v>1045</v>
      </c>
      <c r="D832" s="473" t="s">
        <v>1086</v>
      </c>
      <c r="E832" s="473" t="s">
        <v>1088</v>
      </c>
      <c r="F832" s="477"/>
      <c r="G832" s="477"/>
      <c r="H832" s="477"/>
      <c r="I832" s="477"/>
      <c r="J832" s="477">
        <v>1</v>
      </c>
      <c r="K832" s="477">
        <v>38</v>
      </c>
      <c r="L832" s="477">
        <v>1</v>
      </c>
      <c r="M832" s="477">
        <v>38</v>
      </c>
      <c r="N832" s="477"/>
      <c r="O832" s="477"/>
      <c r="P832" s="565"/>
      <c r="Q832" s="478"/>
    </row>
    <row r="833" spans="1:17" ht="14.4" customHeight="1" x14ac:dyDescent="0.3">
      <c r="A833" s="472" t="s">
        <v>1263</v>
      </c>
      <c r="B833" s="473" t="s">
        <v>1044</v>
      </c>
      <c r="C833" s="473" t="s">
        <v>1045</v>
      </c>
      <c r="D833" s="473" t="s">
        <v>1091</v>
      </c>
      <c r="E833" s="473" t="s">
        <v>1093</v>
      </c>
      <c r="F833" s="477">
        <v>2</v>
      </c>
      <c r="G833" s="477">
        <v>1408</v>
      </c>
      <c r="H833" s="477"/>
      <c r="I833" s="477">
        <v>704</v>
      </c>
      <c r="J833" s="477"/>
      <c r="K833" s="477"/>
      <c r="L833" s="477"/>
      <c r="M833" s="477"/>
      <c r="N833" s="477"/>
      <c r="O833" s="477"/>
      <c r="P833" s="565"/>
      <c r="Q833" s="478"/>
    </row>
    <row r="834" spans="1:17" ht="14.4" customHeight="1" x14ac:dyDescent="0.3">
      <c r="A834" s="472" t="s">
        <v>1263</v>
      </c>
      <c r="B834" s="473" t="s">
        <v>1044</v>
      </c>
      <c r="C834" s="473" t="s">
        <v>1045</v>
      </c>
      <c r="D834" s="473" t="s">
        <v>1096</v>
      </c>
      <c r="E834" s="473" t="s">
        <v>1097</v>
      </c>
      <c r="F834" s="477">
        <v>7</v>
      </c>
      <c r="G834" s="477">
        <v>2128</v>
      </c>
      <c r="H834" s="477">
        <v>6.9770491803278691</v>
      </c>
      <c r="I834" s="477">
        <v>304</v>
      </c>
      <c r="J834" s="477">
        <v>1</v>
      </c>
      <c r="K834" s="477">
        <v>305</v>
      </c>
      <c r="L834" s="477">
        <v>1</v>
      </c>
      <c r="M834" s="477">
        <v>305</v>
      </c>
      <c r="N834" s="477">
        <v>2</v>
      </c>
      <c r="O834" s="477">
        <v>610</v>
      </c>
      <c r="P834" s="565">
        <v>2</v>
      </c>
      <c r="Q834" s="478">
        <v>305</v>
      </c>
    </row>
    <row r="835" spans="1:17" ht="14.4" customHeight="1" x14ac:dyDescent="0.3">
      <c r="A835" s="472" t="s">
        <v>1263</v>
      </c>
      <c r="B835" s="473" t="s">
        <v>1044</v>
      </c>
      <c r="C835" s="473" t="s">
        <v>1045</v>
      </c>
      <c r="D835" s="473" t="s">
        <v>1098</v>
      </c>
      <c r="E835" s="473" t="s">
        <v>1099</v>
      </c>
      <c r="F835" s="477">
        <v>1</v>
      </c>
      <c r="G835" s="477">
        <v>3707</v>
      </c>
      <c r="H835" s="477"/>
      <c r="I835" s="477">
        <v>3707</v>
      </c>
      <c r="J835" s="477"/>
      <c r="K835" s="477"/>
      <c r="L835" s="477"/>
      <c r="M835" s="477"/>
      <c r="N835" s="477"/>
      <c r="O835" s="477"/>
      <c r="P835" s="565"/>
      <c r="Q835" s="478"/>
    </row>
    <row r="836" spans="1:17" ht="14.4" customHeight="1" x14ac:dyDescent="0.3">
      <c r="A836" s="472" t="s">
        <v>1263</v>
      </c>
      <c r="B836" s="473" t="s">
        <v>1044</v>
      </c>
      <c r="C836" s="473" t="s">
        <v>1045</v>
      </c>
      <c r="D836" s="473" t="s">
        <v>1098</v>
      </c>
      <c r="E836" s="473" t="s">
        <v>1100</v>
      </c>
      <c r="F836" s="477">
        <v>2</v>
      </c>
      <c r="G836" s="477">
        <v>7414</v>
      </c>
      <c r="H836" s="477"/>
      <c r="I836" s="477">
        <v>3707</v>
      </c>
      <c r="J836" s="477"/>
      <c r="K836" s="477"/>
      <c r="L836" s="477"/>
      <c r="M836" s="477"/>
      <c r="N836" s="477">
        <v>2</v>
      </c>
      <c r="O836" s="477">
        <v>7444</v>
      </c>
      <c r="P836" s="565"/>
      <c r="Q836" s="478">
        <v>3722</v>
      </c>
    </row>
    <row r="837" spans="1:17" ht="14.4" customHeight="1" x14ac:dyDescent="0.3">
      <c r="A837" s="472" t="s">
        <v>1263</v>
      </c>
      <c r="B837" s="473" t="s">
        <v>1044</v>
      </c>
      <c r="C837" s="473" t="s">
        <v>1045</v>
      </c>
      <c r="D837" s="473" t="s">
        <v>1101</v>
      </c>
      <c r="E837" s="473" t="s">
        <v>1102</v>
      </c>
      <c r="F837" s="477">
        <v>25</v>
      </c>
      <c r="G837" s="477">
        <v>12350</v>
      </c>
      <c r="H837" s="477">
        <v>2.5</v>
      </c>
      <c r="I837" s="477">
        <v>494</v>
      </c>
      <c r="J837" s="477">
        <v>10</v>
      </c>
      <c r="K837" s="477">
        <v>4940</v>
      </c>
      <c r="L837" s="477">
        <v>1</v>
      </c>
      <c r="M837" s="477">
        <v>494</v>
      </c>
      <c r="N837" s="477">
        <v>8</v>
      </c>
      <c r="O837" s="477">
        <v>3960</v>
      </c>
      <c r="P837" s="565">
        <v>0.80161943319838058</v>
      </c>
      <c r="Q837" s="478">
        <v>495</v>
      </c>
    </row>
    <row r="838" spans="1:17" ht="14.4" customHeight="1" x14ac:dyDescent="0.3">
      <c r="A838" s="472" t="s">
        <v>1263</v>
      </c>
      <c r="B838" s="473" t="s">
        <v>1044</v>
      </c>
      <c r="C838" s="473" t="s">
        <v>1045</v>
      </c>
      <c r="D838" s="473" t="s">
        <v>1105</v>
      </c>
      <c r="E838" s="473" t="s">
        <v>1106</v>
      </c>
      <c r="F838" s="477">
        <v>27</v>
      </c>
      <c r="G838" s="477">
        <v>9990</v>
      </c>
      <c r="H838" s="477">
        <v>2.7</v>
      </c>
      <c r="I838" s="477">
        <v>370</v>
      </c>
      <c r="J838" s="477">
        <v>10</v>
      </c>
      <c r="K838" s="477">
        <v>3700</v>
      </c>
      <c r="L838" s="477">
        <v>1</v>
      </c>
      <c r="M838" s="477">
        <v>370</v>
      </c>
      <c r="N838" s="477">
        <v>10</v>
      </c>
      <c r="O838" s="477">
        <v>3710</v>
      </c>
      <c r="P838" s="565">
        <v>1.0027027027027027</v>
      </c>
      <c r="Q838" s="478">
        <v>371</v>
      </c>
    </row>
    <row r="839" spans="1:17" ht="14.4" customHeight="1" x14ac:dyDescent="0.3">
      <c r="A839" s="472" t="s">
        <v>1263</v>
      </c>
      <c r="B839" s="473" t="s">
        <v>1044</v>
      </c>
      <c r="C839" s="473" t="s">
        <v>1045</v>
      </c>
      <c r="D839" s="473" t="s">
        <v>1114</v>
      </c>
      <c r="E839" s="473" t="s">
        <v>1115</v>
      </c>
      <c r="F839" s="477">
        <v>6</v>
      </c>
      <c r="G839" s="477">
        <v>666</v>
      </c>
      <c r="H839" s="477">
        <v>3</v>
      </c>
      <c r="I839" s="477">
        <v>111</v>
      </c>
      <c r="J839" s="477">
        <v>2</v>
      </c>
      <c r="K839" s="477">
        <v>222</v>
      </c>
      <c r="L839" s="477">
        <v>1</v>
      </c>
      <c r="M839" s="477">
        <v>111</v>
      </c>
      <c r="N839" s="477">
        <v>2</v>
      </c>
      <c r="O839" s="477">
        <v>224</v>
      </c>
      <c r="P839" s="565">
        <v>1.0090090090090089</v>
      </c>
      <c r="Q839" s="478">
        <v>112</v>
      </c>
    </row>
    <row r="840" spans="1:17" ht="14.4" customHeight="1" x14ac:dyDescent="0.3">
      <c r="A840" s="472" t="s">
        <v>1263</v>
      </c>
      <c r="B840" s="473" t="s">
        <v>1044</v>
      </c>
      <c r="C840" s="473" t="s">
        <v>1045</v>
      </c>
      <c r="D840" s="473" t="s">
        <v>1119</v>
      </c>
      <c r="E840" s="473" t="s">
        <v>1120</v>
      </c>
      <c r="F840" s="477">
        <v>1</v>
      </c>
      <c r="G840" s="477">
        <v>495</v>
      </c>
      <c r="H840" s="477"/>
      <c r="I840" s="477">
        <v>495</v>
      </c>
      <c r="J840" s="477"/>
      <c r="K840" s="477"/>
      <c r="L840" s="477"/>
      <c r="M840" s="477"/>
      <c r="N840" s="477"/>
      <c r="O840" s="477"/>
      <c r="P840" s="565"/>
      <c r="Q840" s="478"/>
    </row>
    <row r="841" spans="1:17" ht="14.4" customHeight="1" x14ac:dyDescent="0.3">
      <c r="A841" s="472" t="s">
        <v>1263</v>
      </c>
      <c r="B841" s="473" t="s">
        <v>1044</v>
      </c>
      <c r="C841" s="473" t="s">
        <v>1045</v>
      </c>
      <c r="D841" s="473" t="s">
        <v>1121</v>
      </c>
      <c r="E841" s="473"/>
      <c r="F841" s="477">
        <v>1</v>
      </c>
      <c r="G841" s="477">
        <v>1283</v>
      </c>
      <c r="H841" s="477"/>
      <c r="I841" s="477">
        <v>1283</v>
      </c>
      <c r="J841" s="477"/>
      <c r="K841" s="477"/>
      <c r="L841" s="477"/>
      <c r="M841" s="477"/>
      <c r="N841" s="477"/>
      <c r="O841" s="477"/>
      <c r="P841" s="565"/>
      <c r="Q841" s="478"/>
    </row>
    <row r="842" spans="1:17" ht="14.4" customHeight="1" x14ac:dyDescent="0.3">
      <c r="A842" s="472" t="s">
        <v>1263</v>
      </c>
      <c r="B842" s="473" t="s">
        <v>1044</v>
      </c>
      <c r="C842" s="473" t="s">
        <v>1045</v>
      </c>
      <c r="D842" s="473" t="s">
        <v>1123</v>
      </c>
      <c r="E842" s="473" t="s">
        <v>1124</v>
      </c>
      <c r="F842" s="477">
        <v>11</v>
      </c>
      <c r="G842" s="477">
        <v>5016</v>
      </c>
      <c r="H842" s="477">
        <v>3.6666666666666665</v>
      </c>
      <c r="I842" s="477">
        <v>456</v>
      </c>
      <c r="J842" s="477">
        <v>3</v>
      </c>
      <c r="K842" s="477">
        <v>1368</v>
      </c>
      <c r="L842" s="477">
        <v>1</v>
      </c>
      <c r="M842" s="477">
        <v>456</v>
      </c>
      <c r="N842" s="477">
        <v>4</v>
      </c>
      <c r="O842" s="477">
        <v>1832</v>
      </c>
      <c r="P842" s="565">
        <v>1.3391812865497077</v>
      </c>
      <c r="Q842" s="478">
        <v>458</v>
      </c>
    </row>
    <row r="843" spans="1:17" ht="14.4" customHeight="1" x14ac:dyDescent="0.3">
      <c r="A843" s="472" t="s">
        <v>1263</v>
      </c>
      <c r="B843" s="473" t="s">
        <v>1044</v>
      </c>
      <c r="C843" s="473" t="s">
        <v>1045</v>
      </c>
      <c r="D843" s="473" t="s">
        <v>1125</v>
      </c>
      <c r="E843" s="473" t="s">
        <v>1126</v>
      </c>
      <c r="F843" s="477">
        <v>72</v>
      </c>
      <c r="G843" s="477">
        <v>4176</v>
      </c>
      <c r="H843" s="477">
        <v>5.5384615384615383</v>
      </c>
      <c r="I843" s="477">
        <v>58</v>
      </c>
      <c r="J843" s="477">
        <v>13</v>
      </c>
      <c r="K843" s="477">
        <v>754</v>
      </c>
      <c r="L843" s="477">
        <v>1</v>
      </c>
      <c r="M843" s="477">
        <v>58</v>
      </c>
      <c r="N843" s="477">
        <v>19</v>
      </c>
      <c r="O843" s="477">
        <v>1102</v>
      </c>
      <c r="P843" s="565">
        <v>1.4615384615384615</v>
      </c>
      <c r="Q843" s="478">
        <v>58</v>
      </c>
    </row>
    <row r="844" spans="1:17" ht="14.4" customHeight="1" x14ac:dyDescent="0.3">
      <c r="A844" s="472" t="s">
        <v>1263</v>
      </c>
      <c r="B844" s="473" t="s">
        <v>1044</v>
      </c>
      <c r="C844" s="473" t="s">
        <v>1045</v>
      </c>
      <c r="D844" s="473" t="s">
        <v>1127</v>
      </c>
      <c r="E844" s="473" t="s">
        <v>1128</v>
      </c>
      <c r="F844" s="477">
        <v>1</v>
      </c>
      <c r="G844" s="477">
        <v>2173</v>
      </c>
      <c r="H844" s="477">
        <v>1</v>
      </c>
      <c r="I844" s="477">
        <v>2173</v>
      </c>
      <c r="J844" s="477">
        <v>1</v>
      </c>
      <c r="K844" s="477">
        <v>2173</v>
      </c>
      <c r="L844" s="477">
        <v>1</v>
      </c>
      <c r="M844" s="477">
        <v>2173</v>
      </c>
      <c r="N844" s="477">
        <v>1</v>
      </c>
      <c r="O844" s="477">
        <v>2174</v>
      </c>
      <c r="P844" s="565">
        <v>1.0004601932811781</v>
      </c>
      <c r="Q844" s="478">
        <v>2174</v>
      </c>
    </row>
    <row r="845" spans="1:17" ht="14.4" customHeight="1" x14ac:dyDescent="0.3">
      <c r="A845" s="472" t="s">
        <v>1263</v>
      </c>
      <c r="B845" s="473" t="s">
        <v>1044</v>
      </c>
      <c r="C845" s="473" t="s">
        <v>1045</v>
      </c>
      <c r="D845" s="473" t="s">
        <v>1134</v>
      </c>
      <c r="E845" s="473" t="s">
        <v>1135</v>
      </c>
      <c r="F845" s="477">
        <v>117</v>
      </c>
      <c r="G845" s="477">
        <v>20475</v>
      </c>
      <c r="H845" s="477">
        <v>4.8473011363636367</v>
      </c>
      <c r="I845" s="477">
        <v>175</v>
      </c>
      <c r="J845" s="477">
        <v>24</v>
      </c>
      <c r="K845" s="477">
        <v>4224</v>
      </c>
      <c r="L845" s="477">
        <v>1</v>
      </c>
      <c r="M845" s="477">
        <v>176</v>
      </c>
      <c r="N845" s="477">
        <v>64</v>
      </c>
      <c r="O845" s="477">
        <v>11264</v>
      </c>
      <c r="P845" s="565">
        <v>2.6666666666666665</v>
      </c>
      <c r="Q845" s="478">
        <v>176</v>
      </c>
    </row>
    <row r="846" spans="1:17" ht="14.4" customHeight="1" x14ac:dyDescent="0.3">
      <c r="A846" s="472" t="s">
        <v>1263</v>
      </c>
      <c r="B846" s="473" t="s">
        <v>1044</v>
      </c>
      <c r="C846" s="473" t="s">
        <v>1045</v>
      </c>
      <c r="D846" s="473" t="s">
        <v>1136</v>
      </c>
      <c r="E846" s="473" t="s">
        <v>1137</v>
      </c>
      <c r="F846" s="477">
        <v>1</v>
      </c>
      <c r="G846" s="477">
        <v>85</v>
      </c>
      <c r="H846" s="477">
        <v>0.5</v>
      </c>
      <c r="I846" s="477">
        <v>85</v>
      </c>
      <c r="J846" s="477">
        <v>2</v>
      </c>
      <c r="K846" s="477">
        <v>170</v>
      </c>
      <c r="L846" s="477">
        <v>1</v>
      </c>
      <c r="M846" s="477">
        <v>85</v>
      </c>
      <c r="N846" s="477"/>
      <c r="O846" s="477"/>
      <c r="P846" s="565"/>
      <c r="Q846" s="478"/>
    </row>
    <row r="847" spans="1:17" ht="14.4" customHeight="1" x14ac:dyDescent="0.3">
      <c r="A847" s="472" t="s">
        <v>1263</v>
      </c>
      <c r="B847" s="473" t="s">
        <v>1044</v>
      </c>
      <c r="C847" s="473" t="s">
        <v>1045</v>
      </c>
      <c r="D847" s="473" t="s">
        <v>1141</v>
      </c>
      <c r="E847" s="473" t="s">
        <v>1142</v>
      </c>
      <c r="F847" s="477">
        <v>8</v>
      </c>
      <c r="G847" s="477">
        <v>1352</v>
      </c>
      <c r="H847" s="477">
        <v>3.9764705882352942</v>
      </c>
      <c r="I847" s="477">
        <v>169</v>
      </c>
      <c r="J847" s="477">
        <v>2</v>
      </c>
      <c r="K847" s="477">
        <v>340</v>
      </c>
      <c r="L847" s="477">
        <v>1</v>
      </c>
      <c r="M847" s="477">
        <v>170</v>
      </c>
      <c r="N847" s="477">
        <v>5</v>
      </c>
      <c r="O847" s="477">
        <v>850</v>
      </c>
      <c r="P847" s="565">
        <v>2.5</v>
      </c>
      <c r="Q847" s="478">
        <v>170</v>
      </c>
    </row>
    <row r="848" spans="1:17" ht="14.4" customHeight="1" x14ac:dyDescent="0.3">
      <c r="A848" s="472" t="s">
        <v>1263</v>
      </c>
      <c r="B848" s="473" t="s">
        <v>1044</v>
      </c>
      <c r="C848" s="473" t="s">
        <v>1045</v>
      </c>
      <c r="D848" s="473" t="s">
        <v>1143</v>
      </c>
      <c r="E848" s="473" t="s">
        <v>1144</v>
      </c>
      <c r="F848" s="477"/>
      <c r="G848" s="477"/>
      <c r="H848" s="477"/>
      <c r="I848" s="477"/>
      <c r="J848" s="477">
        <v>1</v>
      </c>
      <c r="K848" s="477">
        <v>29</v>
      </c>
      <c r="L848" s="477">
        <v>1</v>
      </c>
      <c r="M848" s="477">
        <v>29</v>
      </c>
      <c r="N848" s="477"/>
      <c r="O848" s="477"/>
      <c r="P848" s="565"/>
      <c r="Q848" s="478"/>
    </row>
    <row r="849" spans="1:17" ht="14.4" customHeight="1" x14ac:dyDescent="0.3">
      <c r="A849" s="472" t="s">
        <v>1263</v>
      </c>
      <c r="B849" s="473" t="s">
        <v>1044</v>
      </c>
      <c r="C849" s="473" t="s">
        <v>1045</v>
      </c>
      <c r="D849" s="473" t="s">
        <v>1145</v>
      </c>
      <c r="E849" s="473"/>
      <c r="F849" s="477">
        <v>1</v>
      </c>
      <c r="G849" s="477">
        <v>1011</v>
      </c>
      <c r="H849" s="477"/>
      <c r="I849" s="477">
        <v>1011</v>
      </c>
      <c r="J849" s="477"/>
      <c r="K849" s="477"/>
      <c r="L849" s="477"/>
      <c r="M849" s="477"/>
      <c r="N849" s="477"/>
      <c r="O849" s="477"/>
      <c r="P849" s="565"/>
      <c r="Q849" s="478"/>
    </row>
    <row r="850" spans="1:17" ht="14.4" customHeight="1" x14ac:dyDescent="0.3">
      <c r="A850" s="472" t="s">
        <v>1263</v>
      </c>
      <c r="B850" s="473" t="s">
        <v>1044</v>
      </c>
      <c r="C850" s="473" t="s">
        <v>1045</v>
      </c>
      <c r="D850" s="473" t="s">
        <v>1147</v>
      </c>
      <c r="E850" s="473" t="s">
        <v>1148</v>
      </c>
      <c r="F850" s="477"/>
      <c r="G850" s="477"/>
      <c r="H850" s="477"/>
      <c r="I850" s="477"/>
      <c r="J850" s="477">
        <v>1</v>
      </c>
      <c r="K850" s="477">
        <v>176</v>
      </c>
      <c r="L850" s="477">
        <v>1</v>
      </c>
      <c r="M850" s="477">
        <v>176</v>
      </c>
      <c r="N850" s="477"/>
      <c r="O850" s="477"/>
      <c r="P850" s="565"/>
      <c r="Q850" s="478"/>
    </row>
    <row r="851" spans="1:17" ht="14.4" customHeight="1" x14ac:dyDescent="0.3">
      <c r="A851" s="472" t="s">
        <v>1263</v>
      </c>
      <c r="B851" s="473" t="s">
        <v>1044</v>
      </c>
      <c r="C851" s="473" t="s">
        <v>1045</v>
      </c>
      <c r="D851" s="473" t="s">
        <v>1149</v>
      </c>
      <c r="E851" s="473"/>
      <c r="F851" s="477">
        <v>7</v>
      </c>
      <c r="G851" s="477">
        <v>16058</v>
      </c>
      <c r="H851" s="477"/>
      <c r="I851" s="477">
        <v>2294</v>
      </c>
      <c r="J851" s="477"/>
      <c r="K851" s="477"/>
      <c r="L851" s="477"/>
      <c r="M851" s="477"/>
      <c r="N851" s="477"/>
      <c r="O851" s="477"/>
      <c r="P851" s="565"/>
      <c r="Q851" s="478"/>
    </row>
    <row r="852" spans="1:17" ht="14.4" customHeight="1" x14ac:dyDescent="0.3">
      <c r="A852" s="472" t="s">
        <v>1263</v>
      </c>
      <c r="B852" s="473" t="s">
        <v>1044</v>
      </c>
      <c r="C852" s="473" t="s">
        <v>1045</v>
      </c>
      <c r="D852" s="473" t="s">
        <v>1154</v>
      </c>
      <c r="E852" s="473" t="s">
        <v>1155</v>
      </c>
      <c r="F852" s="477"/>
      <c r="G852" s="477"/>
      <c r="H852" s="477"/>
      <c r="I852" s="477"/>
      <c r="J852" s="477">
        <v>2</v>
      </c>
      <c r="K852" s="477">
        <v>528</v>
      </c>
      <c r="L852" s="477">
        <v>1</v>
      </c>
      <c r="M852" s="477">
        <v>264</v>
      </c>
      <c r="N852" s="477">
        <v>1</v>
      </c>
      <c r="O852" s="477">
        <v>264</v>
      </c>
      <c r="P852" s="565">
        <v>0.5</v>
      </c>
      <c r="Q852" s="478">
        <v>264</v>
      </c>
    </row>
    <row r="853" spans="1:17" ht="14.4" customHeight="1" x14ac:dyDescent="0.3">
      <c r="A853" s="472" t="s">
        <v>1263</v>
      </c>
      <c r="B853" s="473" t="s">
        <v>1044</v>
      </c>
      <c r="C853" s="473" t="s">
        <v>1045</v>
      </c>
      <c r="D853" s="473" t="s">
        <v>1156</v>
      </c>
      <c r="E853" s="473" t="s">
        <v>1157</v>
      </c>
      <c r="F853" s="477">
        <v>6</v>
      </c>
      <c r="G853" s="477">
        <v>12780</v>
      </c>
      <c r="H853" s="477">
        <v>1.1994368840919756</v>
      </c>
      <c r="I853" s="477">
        <v>2130</v>
      </c>
      <c r="J853" s="477">
        <v>5</v>
      </c>
      <c r="K853" s="477">
        <v>10655</v>
      </c>
      <c r="L853" s="477">
        <v>1</v>
      </c>
      <c r="M853" s="477">
        <v>2131</v>
      </c>
      <c r="N853" s="477"/>
      <c r="O853" s="477"/>
      <c r="P853" s="565"/>
      <c r="Q853" s="478"/>
    </row>
    <row r="854" spans="1:17" ht="14.4" customHeight="1" x14ac:dyDescent="0.3">
      <c r="A854" s="472" t="s">
        <v>1263</v>
      </c>
      <c r="B854" s="473" t="s">
        <v>1044</v>
      </c>
      <c r="C854" s="473" t="s">
        <v>1045</v>
      </c>
      <c r="D854" s="473" t="s">
        <v>1156</v>
      </c>
      <c r="E854" s="473" t="s">
        <v>1158</v>
      </c>
      <c r="F854" s="477">
        <v>8</v>
      </c>
      <c r="G854" s="477">
        <v>17040</v>
      </c>
      <c r="H854" s="477"/>
      <c r="I854" s="477">
        <v>2130</v>
      </c>
      <c r="J854" s="477"/>
      <c r="K854" s="477"/>
      <c r="L854" s="477"/>
      <c r="M854" s="477"/>
      <c r="N854" s="477">
        <v>6</v>
      </c>
      <c r="O854" s="477">
        <v>12804</v>
      </c>
      <c r="P854" s="565"/>
      <c r="Q854" s="478">
        <v>2134</v>
      </c>
    </row>
    <row r="855" spans="1:17" ht="14.4" customHeight="1" x14ac:dyDescent="0.3">
      <c r="A855" s="472" t="s">
        <v>1263</v>
      </c>
      <c r="B855" s="473" t="s">
        <v>1044</v>
      </c>
      <c r="C855" s="473" t="s">
        <v>1045</v>
      </c>
      <c r="D855" s="473" t="s">
        <v>1161</v>
      </c>
      <c r="E855" s="473" t="s">
        <v>1162</v>
      </c>
      <c r="F855" s="477">
        <v>4</v>
      </c>
      <c r="G855" s="477">
        <v>1692</v>
      </c>
      <c r="H855" s="477">
        <v>3.9905660377358489</v>
      </c>
      <c r="I855" s="477">
        <v>423</v>
      </c>
      <c r="J855" s="477">
        <v>1</v>
      </c>
      <c r="K855" s="477">
        <v>424</v>
      </c>
      <c r="L855" s="477">
        <v>1</v>
      </c>
      <c r="M855" s="477">
        <v>424</v>
      </c>
      <c r="N855" s="477">
        <v>3</v>
      </c>
      <c r="O855" s="477">
        <v>1278</v>
      </c>
      <c r="P855" s="565">
        <v>3.0141509433962264</v>
      </c>
      <c r="Q855" s="478">
        <v>426</v>
      </c>
    </row>
    <row r="856" spans="1:17" ht="14.4" customHeight="1" x14ac:dyDescent="0.3">
      <c r="A856" s="472" t="s">
        <v>1263</v>
      </c>
      <c r="B856" s="473" t="s">
        <v>1044</v>
      </c>
      <c r="C856" s="473" t="s">
        <v>1045</v>
      </c>
      <c r="D856" s="473" t="s">
        <v>1171</v>
      </c>
      <c r="E856" s="473" t="s">
        <v>1172</v>
      </c>
      <c r="F856" s="477">
        <v>1</v>
      </c>
      <c r="G856" s="477">
        <v>288</v>
      </c>
      <c r="H856" s="477">
        <v>0.9965397923875432</v>
      </c>
      <c r="I856" s="477">
        <v>288</v>
      </c>
      <c r="J856" s="477">
        <v>1</v>
      </c>
      <c r="K856" s="477">
        <v>289</v>
      </c>
      <c r="L856" s="477">
        <v>1</v>
      </c>
      <c r="M856" s="477">
        <v>289</v>
      </c>
      <c r="N856" s="477">
        <v>2</v>
      </c>
      <c r="O856" s="477">
        <v>578</v>
      </c>
      <c r="P856" s="565">
        <v>2</v>
      </c>
      <c r="Q856" s="478">
        <v>289</v>
      </c>
    </row>
    <row r="857" spans="1:17" ht="14.4" customHeight="1" x14ac:dyDescent="0.3">
      <c r="A857" s="472" t="s">
        <v>1263</v>
      </c>
      <c r="B857" s="473" t="s">
        <v>1044</v>
      </c>
      <c r="C857" s="473" t="s">
        <v>1045</v>
      </c>
      <c r="D857" s="473" t="s">
        <v>1173</v>
      </c>
      <c r="E857" s="473" t="s">
        <v>1174</v>
      </c>
      <c r="F857" s="477">
        <v>1</v>
      </c>
      <c r="G857" s="477">
        <v>1096</v>
      </c>
      <c r="H857" s="477"/>
      <c r="I857" s="477">
        <v>1096</v>
      </c>
      <c r="J857" s="477"/>
      <c r="K857" s="477"/>
      <c r="L857" s="477"/>
      <c r="M857" s="477"/>
      <c r="N857" s="477"/>
      <c r="O857" s="477"/>
      <c r="P857" s="565"/>
      <c r="Q857" s="478"/>
    </row>
    <row r="858" spans="1:17" ht="14.4" customHeight="1" x14ac:dyDescent="0.3">
      <c r="A858" s="472" t="s">
        <v>1263</v>
      </c>
      <c r="B858" s="473" t="s">
        <v>1044</v>
      </c>
      <c r="C858" s="473" t="s">
        <v>1045</v>
      </c>
      <c r="D858" s="473" t="s">
        <v>1173</v>
      </c>
      <c r="E858" s="473" t="s">
        <v>1175</v>
      </c>
      <c r="F858" s="477">
        <v>2</v>
      </c>
      <c r="G858" s="477">
        <v>2192</v>
      </c>
      <c r="H858" s="477">
        <v>1.9963570127504553</v>
      </c>
      <c r="I858" s="477">
        <v>1096</v>
      </c>
      <c r="J858" s="477">
        <v>1</v>
      </c>
      <c r="K858" s="477">
        <v>1098</v>
      </c>
      <c r="L858" s="477">
        <v>1</v>
      </c>
      <c r="M858" s="477">
        <v>1098</v>
      </c>
      <c r="N858" s="477">
        <v>2</v>
      </c>
      <c r="O858" s="477">
        <v>2204</v>
      </c>
      <c r="P858" s="565">
        <v>2.0072859744990894</v>
      </c>
      <c r="Q858" s="478">
        <v>1102</v>
      </c>
    </row>
    <row r="859" spans="1:17" ht="14.4" customHeight="1" x14ac:dyDescent="0.3">
      <c r="A859" s="472" t="s">
        <v>1263</v>
      </c>
      <c r="B859" s="473" t="s">
        <v>1044</v>
      </c>
      <c r="C859" s="473" t="s">
        <v>1045</v>
      </c>
      <c r="D859" s="473" t="s">
        <v>1181</v>
      </c>
      <c r="E859" s="473" t="s">
        <v>1182</v>
      </c>
      <c r="F859" s="477">
        <v>1</v>
      </c>
      <c r="G859" s="477">
        <v>0</v>
      </c>
      <c r="H859" s="477"/>
      <c r="I859" s="477">
        <v>0</v>
      </c>
      <c r="J859" s="477"/>
      <c r="K859" s="477"/>
      <c r="L859" s="477"/>
      <c r="M859" s="477"/>
      <c r="N859" s="477"/>
      <c r="O859" s="477"/>
      <c r="P859" s="565"/>
      <c r="Q859" s="478"/>
    </row>
    <row r="860" spans="1:17" ht="14.4" customHeight="1" x14ac:dyDescent="0.3">
      <c r="A860" s="472" t="s">
        <v>1263</v>
      </c>
      <c r="B860" s="473" t="s">
        <v>1044</v>
      </c>
      <c r="C860" s="473" t="s">
        <v>1045</v>
      </c>
      <c r="D860" s="473" t="s">
        <v>1181</v>
      </c>
      <c r="E860" s="473" t="s">
        <v>1183</v>
      </c>
      <c r="F860" s="477"/>
      <c r="G860" s="477"/>
      <c r="H860" s="477"/>
      <c r="I860" s="477"/>
      <c r="J860" s="477">
        <v>1</v>
      </c>
      <c r="K860" s="477">
        <v>0</v>
      </c>
      <c r="L860" s="477"/>
      <c r="M860" s="477">
        <v>0</v>
      </c>
      <c r="N860" s="477"/>
      <c r="O860" s="477"/>
      <c r="P860" s="565"/>
      <c r="Q860" s="478"/>
    </row>
    <row r="861" spans="1:17" ht="14.4" customHeight="1" x14ac:dyDescent="0.3">
      <c r="A861" s="472" t="s">
        <v>1263</v>
      </c>
      <c r="B861" s="473" t="s">
        <v>1044</v>
      </c>
      <c r="C861" s="473" t="s">
        <v>1045</v>
      </c>
      <c r="D861" s="473" t="s">
        <v>1184</v>
      </c>
      <c r="E861" s="473" t="s">
        <v>1185</v>
      </c>
      <c r="F861" s="477"/>
      <c r="G861" s="477"/>
      <c r="H861" s="477"/>
      <c r="I861" s="477"/>
      <c r="J861" s="477"/>
      <c r="K861" s="477"/>
      <c r="L861" s="477"/>
      <c r="M861" s="477"/>
      <c r="N861" s="477">
        <v>2</v>
      </c>
      <c r="O861" s="477">
        <v>0</v>
      </c>
      <c r="P861" s="565"/>
      <c r="Q861" s="478">
        <v>0</v>
      </c>
    </row>
    <row r="862" spans="1:17" ht="14.4" customHeight="1" x14ac:dyDescent="0.3">
      <c r="A862" s="472" t="s">
        <v>1263</v>
      </c>
      <c r="B862" s="473" t="s">
        <v>1044</v>
      </c>
      <c r="C862" s="473" t="s">
        <v>1045</v>
      </c>
      <c r="D862" s="473" t="s">
        <v>1191</v>
      </c>
      <c r="E862" s="473" t="s">
        <v>1192</v>
      </c>
      <c r="F862" s="477"/>
      <c r="G862" s="477"/>
      <c r="H862" s="477"/>
      <c r="I862" s="477"/>
      <c r="J862" s="477"/>
      <c r="K862" s="477"/>
      <c r="L862" s="477"/>
      <c r="M862" s="477"/>
      <c r="N862" s="477">
        <v>1</v>
      </c>
      <c r="O862" s="477">
        <v>2840</v>
      </c>
      <c r="P862" s="565"/>
      <c r="Q862" s="478">
        <v>2840</v>
      </c>
    </row>
    <row r="863" spans="1:17" ht="14.4" customHeight="1" x14ac:dyDescent="0.3">
      <c r="A863" s="472" t="s">
        <v>1263</v>
      </c>
      <c r="B863" s="473" t="s">
        <v>1044</v>
      </c>
      <c r="C863" s="473" t="s">
        <v>1045</v>
      </c>
      <c r="D863" s="473" t="s">
        <v>1199</v>
      </c>
      <c r="E863" s="473" t="s">
        <v>1200</v>
      </c>
      <c r="F863" s="477">
        <v>1</v>
      </c>
      <c r="G863" s="477">
        <v>515</v>
      </c>
      <c r="H863" s="477"/>
      <c r="I863" s="477">
        <v>515</v>
      </c>
      <c r="J863" s="477"/>
      <c r="K863" s="477"/>
      <c r="L863" s="477"/>
      <c r="M863" s="477"/>
      <c r="N863" s="477"/>
      <c r="O863" s="477"/>
      <c r="P863" s="565"/>
      <c r="Q863" s="478"/>
    </row>
    <row r="864" spans="1:17" ht="14.4" customHeight="1" x14ac:dyDescent="0.3">
      <c r="A864" s="472" t="s">
        <v>1263</v>
      </c>
      <c r="B864" s="473" t="s">
        <v>1044</v>
      </c>
      <c r="C864" s="473" t="s">
        <v>1045</v>
      </c>
      <c r="D864" s="473" t="s">
        <v>1264</v>
      </c>
      <c r="E864" s="473" t="s">
        <v>1265</v>
      </c>
      <c r="F864" s="477">
        <v>1</v>
      </c>
      <c r="G864" s="477">
        <v>443</v>
      </c>
      <c r="H864" s="477"/>
      <c r="I864" s="477">
        <v>443</v>
      </c>
      <c r="J864" s="477"/>
      <c r="K864" s="477"/>
      <c r="L864" s="477"/>
      <c r="M864" s="477"/>
      <c r="N864" s="477"/>
      <c r="O864" s="477"/>
      <c r="P864" s="565"/>
      <c r="Q864" s="478"/>
    </row>
    <row r="865" spans="1:17" ht="14.4" customHeight="1" x14ac:dyDescent="0.3">
      <c r="A865" s="472" t="s">
        <v>1266</v>
      </c>
      <c r="B865" s="473" t="s">
        <v>1044</v>
      </c>
      <c r="C865" s="473" t="s">
        <v>1045</v>
      </c>
      <c r="D865" s="473" t="s">
        <v>1050</v>
      </c>
      <c r="E865" s="473" t="s">
        <v>1051</v>
      </c>
      <c r="F865" s="477"/>
      <c r="G865" s="477"/>
      <c r="H865" s="477"/>
      <c r="I865" s="477"/>
      <c r="J865" s="477">
        <v>2</v>
      </c>
      <c r="K865" s="477">
        <v>116</v>
      </c>
      <c r="L865" s="477">
        <v>1</v>
      </c>
      <c r="M865" s="477">
        <v>58</v>
      </c>
      <c r="N865" s="477"/>
      <c r="O865" s="477"/>
      <c r="P865" s="565"/>
      <c r="Q865" s="478"/>
    </row>
    <row r="866" spans="1:17" ht="14.4" customHeight="1" x14ac:dyDescent="0.3">
      <c r="A866" s="472" t="s">
        <v>1266</v>
      </c>
      <c r="B866" s="473" t="s">
        <v>1044</v>
      </c>
      <c r="C866" s="473" t="s">
        <v>1045</v>
      </c>
      <c r="D866" s="473" t="s">
        <v>1052</v>
      </c>
      <c r="E866" s="473" t="s">
        <v>1053</v>
      </c>
      <c r="F866" s="477"/>
      <c r="G866" s="477"/>
      <c r="H866" s="477"/>
      <c r="I866" s="477"/>
      <c r="J866" s="477">
        <v>6</v>
      </c>
      <c r="K866" s="477">
        <v>786</v>
      </c>
      <c r="L866" s="477">
        <v>1</v>
      </c>
      <c r="M866" s="477">
        <v>131</v>
      </c>
      <c r="N866" s="477"/>
      <c r="O866" s="477"/>
      <c r="P866" s="565"/>
      <c r="Q866" s="478"/>
    </row>
    <row r="867" spans="1:17" ht="14.4" customHeight="1" x14ac:dyDescent="0.3">
      <c r="A867" s="472" t="s">
        <v>1266</v>
      </c>
      <c r="B867" s="473" t="s">
        <v>1044</v>
      </c>
      <c r="C867" s="473" t="s">
        <v>1045</v>
      </c>
      <c r="D867" s="473" t="s">
        <v>1058</v>
      </c>
      <c r="E867" s="473" t="s">
        <v>1059</v>
      </c>
      <c r="F867" s="477"/>
      <c r="G867" s="477"/>
      <c r="H867" s="477"/>
      <c r="I867" s="477"/>
      <c r="J867" s="477">
        <v>2</v>
      </c>
      <c r="K867" s="477">
        <v>360</v>
      </c>
      <c r="L867" s="477">
        <v>1</v>
      </c>
      <c r="M867" s="477">
        <v>180</v>
      </c>
      <c r="N867" s="477">
        <v>2</v>
      </c>
      <c r="O867" s="477">
        <v>360</v>
      </c>
      <c r="P867" s="565">
        <v>1</v>
      </c>
      <c r="Q867" s="478">
        <v>180</v>
      </c>
    </row>
    <row r="868" spans="1:17" ht="14.4" customHeight="1" x14ac:dyDescent="0.3">
      <c r="A868" s="472" t="s">
        <v>1266</v>
      </c>
      <c r="B868" s="473" t="s">
        <v>1044</v>
      </c>
      <c r="C868" s="473" t="s">
        <v>1045</v>
      </c>
      <c r="D868" s="473" t="s">
        <v>1066</v>
      </c>
      <c r="E868" s="473" t="s">
        <v>1067</v>
      </c>
      <c r="F868" s="477"/>
      <c r="G868" s="477"/>
      <c r="H868" s="477"/>
      <c r="I868" s="477"/>
      <c r="J868" s="477">
        <v>23</v>
      </c>
      <c r="K868" s="477">
        <v>8027</v>
      </c>
      <c r="L868" s="477">
        <v>1</v>
      </c>
      <c r="M868" s="477">
        <v>349</v>
      </c>
      <c r="N868" s="477"/>
      <c r="O868" s="477"/>
      <c r="P868" s="565"/>
      <c r="Q868" s="478"/>
    </row>
    <row r="869" spans="1:17" ht="14.4" customHeight="1" x14ac:dyDescent="0.3">
      <c r="A869" s="472" t="s">
        <v>1266</v>
      </c>
      <c r="B869" s="473" t="s">
        <v>1044</v>
      </c>
      <c r="C869" s="473" t="s">
        <v>1045</v>
      </c>
      <c r="D869" s="473" t="s">
        <v>1066</v>
      </c>
      <c r="E869" s="473" t="s">
        <v>1068</v>
      </c>
      <c r="F869" s="477"/>
      <c r="G869" s="477"/>
      <c r="H869" s="477"/>
      <c r="I869" s="477"/>
      <c r="J869" s="477">
        <v>15</v>
      </c>
      <c r="K869" s="477">
        <v>5235</v>
      </c>
      <c r="L869" s="477">
        <v>1</v>
      </c>
      <c r="M869" s="477">
        <v>349</v>
      </c>
      <c r="N869" s="477"/>
      <c r="O869" s="477"/>
      <c r="P869" s="565"/>
      <c r="Q869" s="478"/>
    </row>
    <row r="870" spans="1:17" ht="14.4" customHeight="1" x14ac:dyDescent="0.3">
      <c r="A870" s="472" t="s">
        <v>1266</v>
      </c>
      <c r="B870" s="473" t="s">
        <v>1044</v>
      </c>
      <c r="C870" s="473" t="s">
        <v>1045</v>
      </c>
      <c r="D870" s="473" t="s">
        <v>1076</v>
      </c>
      <c r="E870" s="473" t="s">
        <v>1077</v>
      </c>
      <c r="F870" s="477"/>
      <c r="G870" s="477"/>
      <c r="H870" s="477"/>
      <c r="I870" s="477"/>
      <c r="J870" s="477">
        <v>1</v>
      </c>
      <c r="K870" s="477">
        <v>117</v>
      </c>
      <c r="L870" s="477">
        <v>1</v>
      </c>
      <c r="M870" s="477">
        <v>117</v>
      </c>
      <c r="N870" s="477"/>
      <c r="O870" s="477"/>
      <c r="P870" s="565"/>
      <c r="Q870" s="478"/>
    </row>
    <row r="871" spans="1:17" ht="14.4" customHeight="1" x14ac:dyDescent="0.3">
      <c r="A871" s="472" t="s">
        <v>1266</v>
      </c>
      <c r="B871" s="473" t="s">
        <v>1044</v>
      </c>
      <c r="C871" s="473" t="s">
        <v>1045</v>
      </c>
      <c r="D871" s="473" t="s">
        <v>1083</v>
      </c>
      <c r="E871" s="473" t="s">
        <v>1085</v>
      </c>
      <c r="F871" s="477"/>
      <c r="G871" s="477"/>
      <c r="H871" s="477"/>
      <c r="I871" s="477"/>
      <c r="J871" s="477">
        <v>1</v>
      </c>
      <c r="K871" s="477">
        <v>391</v>
      </c>
      <c r="L871" s="477">
        <v>1</v>
      </c>
      <c r="M871" s="477">
        <v>391</v>
      </c>
      <c r="N871" s="477"/>
      <c r="O871" s="477"/>
      <c r="P871" s="565"/>
      <c r="Q871" s="478"/>
    </row>
    <row r="872" spans="1:17" ht="14.4" customHeight="1" x14ac:dyDescent="0.3">
      <c r="A872" s="472" t="s">
        <v>1266</v>
      </c>
      <c r="B872" s="473" t="s">
        <v>1044</v>
      </c>
      <c r="C872" s="473" t="s">
        <v>1045</v>
      </c>
      <c r="D872" s="473" t="s">
        <v>1086</v>
      </c>
      <c r="E872" s="473" t="s">
        <v>1088</v>
      </c>
      <c r="F872" s="477"/>
      <c r="G872" s="477"/>
      <c r="H872" s="477"/>
      <c r="I872" s="477"/>
      <c r="J872" s="477">
        <v>1</v>
      </c>
      <c r="K872" s="477">
        <v>38</v>
      </c>
      <c r="L872" s="477">
        <v>1</v>
      </c>
      <c r="M872" s="477">
        <v>38</v>
      </c>
      <c r="N872" s="477"/>
      <c r="O872" s="477"/>
      <c r="P872" s="565"/>
      <c r="Q872" s="478"/>
    </row>
    <row r="873" spans="1:17" ht="14.4" customHeight="1" x14ac:dyDescent="0.3">
      <c r="A873" s="472" t="s">
        <v>1266</v>
      </c>
      <c r="B873" s="473" t="s">
        <v>1044</v>
      </c>
      <c r="C873" s="473" t="s">
        <v>1045</v>
      </c>
      <c r="D873" s="473" t="s">
        <v>1091</v>
      </c>
      <c r="E873" s="473" t="s">
        <v>1093</v>
      </c>
      <c r="F873" s="477"/>
      <c r="G873" s="477"/>
      <c r="H873" s="477"/>
      <c r="I873" s="477"/>
      <c r="J873" s="477">
        <v>1</v>
      </c>
      <c r="K873" s="477">
        <v>705</v>
      </c>
      <c r="L873" s="477">
        <v>1</v>
      </c>
      <c r="M873" s="477">
        <v>705</v>
      </c>
      <c r="N873" s="477"/>
      <c r="O873" s="477"/>
      <c r="P873" s="565"/>
      <c r="Q873" s="478"/>
    </row>
    <row r="874" spans="1:17" ht="14.4" customHeight="1" x14ac:dyDescent="0.3">
      <c r="A874" s="472" t="s">
        <v>1266</v>
      </c>
      <c r="B874" s="473" t="s">
        <v>1044</v>
      </c>
      <c r="C874" s="473" t="s">
        <v>1045</v>
      </c>
      <c r="D874" s="473" t="s">
        <v>1096</v>
      </c>
      <c r="E874" s="473" t="s">
        <v>1097</v>
      </c>
      <c r="F874" s="477"/>
      <c r="G874" s="477"/>
      <c r="H874" s="477"/>
      <c r="I874" s="477"/>
      <c r="J874" s="477">
        <v>2</v>
      </c>
      <c r="K874" s="477">
        <v>610</v>
      </c>
      <c r="L874" s="477">
        <v>1</v>
      </c>
      <c r="M874" s="477">
        <v>305</v>
      </c>
      <c r="N874" s="477">
        <v>1</v>
      </c>
      <c r="O874" s="477">
        <v>305</v>
      </c>
      <c r="P874" s="565">
        <v>0.5</v>
      </c>
      <c r="Q874" s="478">
        <v>305</v>
      </c>
    </row>
    <row r="875" spans="1:17" ht="14.4" customHeight="1" x14ac:dyDescent="0.3">
      <c r="A875" s="472" t="s">
        <v>1266</v>
      </c>
      <c r="B875" s="473" t="s">
        <v>1044</v>
      </c>
      <c r="C875" s="473" t="s">
        <v>1045</v>
      </c>
      <c r="D875" s="473" t="s">
        <v>1101</v>
      </c>
      <c r="E875" s="473" t="s">
        <v>1102</v>
      </c>
      <c r="F875" s="477"/>
      <c r="G875" s="477"/>
      <c r="H875" s="477"/>
      <c r="I875" s="477"/>
      <c r="J875" s="477">
        <v>6</v>
      </c>
      <c r="K875" s="477">
        <v>2964</v>
      </c>
      <c r="L875" s="477">
        <v>1</v>
      </c>
      <c r="M875" s="477">
        <v>494</v>
      </c>
      <c r="N875" s="477"/>
      <c r="O875" s="477"/>
      <c r="P875" s="565"/>
      <c r="Q875" s="478"/>
    </row>
    <row r="876" spans="1:17" ht="14.4" customHeight="1" x14ac:dyDescent="0.3">
      <c r="A876" s="472" t="s">
        <v>1266</v>
      </c>
      <c r="B876" s="473" t="s">
        <v>1044</v>
      </c>
      <c r="C876" s="473" t="s">
        <v>1045</v>
      </c>
      <c r="D876" s="473" t="s">
        <v>1103</v>
      </c>
      <c r="E876" s="473" t="s">
        <v>1234</v>
      </c>
      <c r="F876" s="477"/>
      <c r="G876" s="477"/>
      <c r="H876" s="477"/>
      <c r="I876" s="477"/>
      <c r="J876" s="477"/>
      <c r="K876" s="477"/>
      <c r="L876" s="477"/>
      <c r="M876" s="477"/>
      <c r="N876" s="477">
        <v>1</v>
      </c>
      <c r="O876" s="477">
        <v>6598</v>
      </c>
      <c r="P876" s="565"/>
      <c r="Q876" s="478">
        <v>6598</v>
      </c>
    </row>
    <row r="877" spans="1:17" ht="14.4" customHeight="1" x14ac:dyDescent="0.3">
      <c r="A877" s="472" t="s">
        <v>1266</v>
      </c>
      <c r="B877" s="473" t="s">
        <v>1044</v>
      </c>
      <c r="C877" s="473" t="s">
        <v>1045</v>
      </c>
      <c r="D877" s="473" t="s">
        <v>1105</v>
      </c>
      <c r="E877" s="473" t="s">
        <v>1106</v>
      </c>
      <c r="F877" s="477"/>
      <c r="G877" s="477"/>
      <c r="H877" s="477"/>
      <c r="I877" s="477"/>
      <c r="J877" s="477">
        <v>8</v>
      </c>
      <c r="K877" s="477">
        <v>2960</v>
      </c>
      <c r="L877" s="477">
        <v>1</v>
      </c>
      <c r="M877" s="477">
        <v>370</v>
      </c>
      <c r="N877" s="477">
        <v>1</v>
      </c>
      <c r="O877" s="477">
        <v>371</v>
      </c>
      <c r="P877" s="565">
        <v>0.12533783783783783</v>
      </c>
      <c r="Q877" s="478">
        <v>371</v>
      </c>
    </row>
    <row r="878" spans="1:17" ht="14.4" customHeight="1" x14ac:dyDescent="0.3">
      <c r="A878" s="472" t="s">
        <v>1266</v>
      </c>
      <c r="B878" s="473" t="s">
        <v>1044</v>
      </c>
      <c r="C878" s="473" t="s">
        <v>1045</v>
      </c>
      <c r="D878" s="473" t="s">
        <v>1119</v>
      </c>
      <c r="E878" s="473" t="s">
        <v>1120</v>
      </c>
      <c r="F878" s="477"/>
      <c r="G878" s="477"/>
      <c r="H878" s="477"/>
      <c r="I878" s="477"/>
      <c r="J878" s="477">
        <v>1</v>
      </c>
      <c r="K878" s="477">
        <v>495</v>
      </c>
      <c r="L878" s="477">
        <v>1</v>
      </c>
      <c r="M878" s="477">
        <v>495</v>
      </c>
      <c r="N878" s="477"/>
      <c r="O878" s="477"/>
      <c r="P878" s="565"/>
      <c r="Q878" s="478"/>
    </row>
    <row r="879" spans="1:17" ht="14.4" customHeight="1" x14ac:dyDescent="0.3">
      <c r="A879" s="472" t="s">
        <v>1266</v>
      </c>
      <c r="B879" s="473" t="s">
        <v>1044</v>
      </c>
      <c r="C879" s="473" t="s">
        <v>1045</v>
      </c>
      <c r="D879" s="473" t="s">
        <v>1123</v>
      </c>
      <c r="E879" s="473" t="s">
        <v>1124</v>
      </c>
      <c r="F879" s="477"/>
      <c r="G879" s="477"/>
      <c r="H879" s="477"/>
      <c r="I879" s="477"/>
      <c r="J879" s="477">
        <v>2</v>
      </c>
      <c r="K879" s="477">
        <v>912</v>
      </c>
      <c r="L879" s="477">
        <v>1</v>
      </c>
      <c r="M879" s="477">
        <v>456</v>
      </c>
      <c r="N879" s="477">
        <v>9</v>
      </c>
      <c r="O879" s="477">
        <v>4122</v>
      </c>
      <c r="P879" s="565">
        <v>4.5197368421052628</v>
      </c>
      <c r="Q879" s="478">
        <v>458</v>
      </c>
    </row>
    <row r="880" spans="1:17" ht="14.4" customHeight="1" x14ac:dyDescent="0.3">
      <c r="A880" s="472" t="s">
        <v>1266</v>
      </c>
      <c r="B880" s="473" t="s">
        <v>1044</v>
      </c>
      <c r="C880" s="473" t="s">
        <v>1045</v>
      </c>
      <c r="D880" s="473" t="s">
        <v>1125</v>
      </c>
      <c r="E880" s="473" t="s">
        <v>1126</v>
      </c>
      <c r="F880" s="477"/>
      <c r="G880" s="477"/>
      <c r="H880" s="477"/>
      <c r="I880" s="477"/>
      <c r="J880" s="477">
        <v>3</v>
      </c>
      <c r="K880" s="477">
        <v>174</v>
      </c>
      <c r="L880" s="477">
        <v>1</v>
      </c>
      <c r="M880" s="477">
        <v>58</v>
      </c>
      <c r="N880" s="477">
        <v>2</v>
      </c>
      <c r="O880" s="477">
        <v>116</v>
      </c>
      <c r="P880" s="565">
        <v>0.66666666666666663</v>
      </c>
      <c r="Q880" s="478">
        <v>58</v>
      </c>
    </row>
    <row r="881" spans="1:17" ht="14.4" customHeight="1" x14ac:dyDescent="0.3">
      <c r="A881" s="472" t="s">
        <v>1266</v>
      </c>
      <c r="B881" s="473" t="s">
        <v>1044</v>
      </c>
      <c r="C881" s="473" t="s">
        <v>1045</v>
      </c>
      <c r="D881" s="473" t="s">
        <v>1134</v>
      </c>
      <c r="E881" s="473" t="s">
        <v>1135</v>
      </c>
      <c r="F881" s="477"/>
      <c r="G881" s="477"/>
      <c r="H881" s="477"/>
      <c r="I881" s="477"/>
      <c r="J881" s="477">
        <v>14</v>
      </c>
      <c r="K881" s="477">
        <v>2464</v>
      </c>
      <c r="L881" s="477">
        <v>1</v>
      </c>
      <c r="M881" s="477">
        <v>176</v>
      </c>
      <c r="N881" s="477">
        <v>24</v>
      </c>
      <c r="O881" s="477">
        <v>4224</v>
      </c>
      <c r="P881" s="565">
        <v>1.7142857142857142</v>
      </c>
      <c r="Q881" s="478">
        <v>176</v>
      </c>
    </row>
    <row r="882" spans="1:17" ht="14.4" customHeight="1" x14ac:dyDescent="0.3">
      <c r="A882" s="472" t="s">
        <v>1266</v>
      </c>
      <c r="B882" s="473" t="s">
        <v>1044</v>
      </c>
      <c r="C882" s="473" t="s">
        <v>1045</v>
      </c>
      <c r="D882" s="473" t="s">
        <v>1136</v>
      </c>
      <c r="E882" s="473" t="s">
        <v>1137</v>
      </c>
      <c r="F882" s="477"/>
      <c r="G882" s="477"/>
      <c r="H882" s="477"/>
      <c r="I882" s="477"/>
      <c r="J882" s="477">
        <v>2</v>
      </c>
      <c r="K882" s="477">
        <v>170</v>
      </c>
      <c r="L882" s="477">
        <v>1</v>
      </c>
      <c r="M882" s="477">
        <v>85</v>
      </c>
      <c r="N882" s="477"/>
      <c r="O882" s="477"/>
      <c r="P882" s="565"/>
      <c r="Q882" s="478"/>
    </row>
    <row r="883" spans="1:17" ht="14.4" customHeight="1" x14ac:dyDescent="0.3">
      <c r="A883" s="472" t="s">
        <v>1266</v>
      </c>
      <c r="B883" s="473" t="s">
        <v>1044</v>
      </c>
      <c r="C883" s="473" t="s">
        <v>1045</v>
      </c>
      <c r="D883" s="473" t="s">
        <v>1141</v>
      </c>
      <c r="E883" s="473" t="s">
        <v>1142</v>
      </c>
      <c r="F883" s="477"/>
      <c r="G883" s="477"/>
      <c r="H883" s="477"/>
      <c r="I883" s="477"/>
      <c r="J883" s="477"/>
      <c r="K883" s="477"/>
      <c r="L883" s="477"/>
      <c r="M883" s="477"/>
      <c r="N883" s="477">
        <v>1</v>
      </c>
      <c r="O883" s="477">
        <v>170</v>
      </c>
      <c r="P883" s="565"/>
      <c r="Q883" s="478">
        <v>170</v>
      </c>
    </row>
    <row r="884" spans="1:17" ht="14.4" customHeight="1" x14ac:dyDescent="0.3">
      <c r="A884" s="472" t="s">
        <v>1266</v>
      </c>
      <c r="B884" s="473" t="s">
        <v>1044</v>
      </c>
      <c r="C884" s="473" t="s">
        <v>1045</v>
      </c>
      <c r="D884" s="473" t="s">
        <v>1154</v>
      </c>
      <c r="E884" s="473" t="s">
        <v>1155</v>
      </c>
      <c r="F884" s="477"/>
      <c r="G884" s="477"/>
      <c r="H884" s="477"/>
      <c r="I884" s="477"/>
      <c r="J884" s="477">
        <v>1</v>
      </c>
      <c r="K884" s="477">
        <v>264</v>
      </c>
      <c r="L884" s="477">
        <v>1</v>
      </c>
      <c r="M884" s="477">
        <v>264</v>
      </c>
      <c r="N884" s="477"/>
      <c r="O884" s="477"/>
      <c r="P884" s="565"/>
      <c r="Q884" s="478"/>
    </row>
    <row r="885" spans="1:17" ht="14.4" customHeight="1" x14ac:dyDescent="0.3">
      <c r="A885" s="472" t="s">
        <v>1266</v>
      </c>
      <c r="B885" s="473" t="s">
        <v>1044</v>
      </c>
      <c r="C885" s="473" t="s">
        <v>1045</v>
      </c>
      <c r="D885" s="473" t="s">
        <v>1159</v>
      </c>
      <c r="E885" s="473" t="s">
        <v>1160</v>
      </c>
      <c r="F885" s="477"/>
      <c r="G885" s="477"/>
      <c r="H885" s="477"/>
      <c r="I885" s="477"/>
      <c r="J885" s="477">
        <v>1</v>
      </c>
      <c r="K885" s="477">
        <v>242</v>
      </c>
      <c r="L885" s="477">
        <v>1</v>
      </c>
      <c r="M885" s="477">
        <v>242</v>
      </c>
      <c r="N885" s="477"/>
      <c r="O885" s="477"/>
      <c r="P885" s="565"/>
      <c r="Q885" s="478"/>
    </row>
    <row r="886" spans="1:17" ht="14.4" customHeight="1" x14ac:dyDescent="0.3">
      <c r="A886" s="472" t="s">
        <v>1266</v>
      </c>
      <c r="B886" s="473" t="s">
        <v>1044</v>
      </c>
      <c r="C886" s="473" t="s">
        <v>1045</v>
      </c>
      <c r="D886" s="473" t="s">
        <v>1161</v>
      </c>
      <c r="E886" s="473" t="s">
        <v>1162</v>
      </c>
      <c r="F886" s="477"/>
      <c r="G886" s="477"/>
      <c r="H886" s="477"/>
      <c r="I886" s="477"/>
      <c r="J886" s="477"/>
      <c r="K886" s="477"/>
      <c r="L886" s="477"/>
      <c r="M886" s="477"/>
      <c r="N886" s="477">
        <v>1</v>
      </c>
      <c r="O886" s="477">
        <v>426</v>
      </c>
      <c r="P886" s="565"/>
      <c r="Q886" s="478">
        <v>426</v>
      </c>
    </row>
    <row r="887" spans="1:17" ht="14.4" customHeight="1" x14ac:dyDescent="0.3">
      <c r="A887" s="472" t="s">
        <v>1266</v>
      </c>
      <c r="B887" s="473" t="s">
        <v>1044</v>
      </c>
      <c r="C887" s="473" t="s">
        <v>1045</v>
      </c>
      <c r="D887" s="473" t="s">
        <v>1173</v>
      </c>
      <c r="E887" s="473" t="s">
        <v>1174</v>
      </c>
      <c r="F887" s="477"/>
      <c r="G887" s="477"/>
      <c r="H887" s="477"/>
      <c r="I887" s="477"/>
      <c r="J887" s="477"/>
      <c r="K887" s="477"/>
      <c r="L887" s="477"/>
      <c r="M887" s="477"/>
      <c r="N887" s="477">
        <v>1</v>
      </c>
      <c r="O887" s="477">
        <v>1102</v>
      </c>
      <c r="P887" s="565"/>
      <c r="Q887" s="478">
        <v>1102</v>
      </c>
    </row>
    <row r="888" spans="1:17" ht="14.4" customHeight="1" x14ac:dyDescent="0.3">
      <c r="A888" s="472" t="s">
        <v>1267</v>
      </c>
      <c r="B888" s="473" t="s">
        <v>1044</v>
      </c>
      <c r="C888" s="473" t="s">
        <v>1045</v>
      </c>
      <c r="D888" s="473" t="s">
        <v>1050</v>
      </c>
      <c r="E888" s="473" t="s">
        <v>1051</v>
      </c>
      <c r="F888" s="477">
        <v>272</v>
      </c>
      <c r="G888" s="477">
        <v>15776</v>
      </c>
      <c r="H888" s="477">
        <v>1.8503401360544218</v>
      </c>
      <c r="I888" s="477">
        <v>58</v>
      </c>
      <c r="J888" s="477">
        <v>147</v>
      </c>
      <c r="K888" s="477">
        <v>8526</v>
      </c>
      <c r="L888" s="477">
        <v>1</v>
      </c>
      <c r="M888" s="477">
        <v>58</v>
      </c>
      <c r="N888" s="477">
        <v>145</v>
      </c>
      <c r="O888" s="477">
        <v>8410</v>
      </c>
      <c r="P888" s="565">
        <v>0.98639455782312924</v>
      </c>
      <c r="Q888" s="478">
        <v>58</v>
      </c>
    </row>
    <row r="889" spans="1:17" ht="14.4" customHeight="1" x14ac:dyDescent="0.3">
      <c r="A889" s="472" t="s">
        <v>1267</v>
      </c>
      <c r="B889" s="473" t="s">
        <v>1044</v>
      </c>
      <c r="C889" s="473" t="s">
        <v>1045</v>
      </c>
      <c r="D889" s="473" t="s">
        <v>1052</v>
      </c>
      <c r="E889" s="473" t="s">
        <v>1053</v>
      </c>
      <c r="F889" s="477">
        <v>4</v>
      </c>
      <c r="G889" s="477">
        <v>524</v>
      </c>
      <c r="H889" s="477">
        <v>4</v>
      </c>
      <c r="I889" s="477">
        <v>131</v>
      </c>
      <c r="J889" s="477">
        <v>1</v>
      </c>
      <c r="K889" s="477">
        <v>131</v>
      </c>
      <c r="L889" s="477">
        <v>1</v>
      </c>
      <c r="M889" s="477">
        <v>131</v>
      </c>
      <c r="N889" s="477">
        <v>2</v>
      </c>
      <c r="O889" s="477">
        <v>264</v>
      </c>
      <c r="P889" s="565">
        <v>2.0152671755725189</v>
      </c>
      <c r="Q889" s="478">
        <v>132</v>
      </c>
    </row>
    <row r="890" spans="1:17" ht="14.4" customHeight="1" x14ac:dyDescent="0.3">
      <c r="A890" s="472" t="s">
        <v>1267</v>
      </c>
      <c r="B890" s="473" t="s">
        <v>1044</v>
      </c>
      <c r="C890" s="473" t="s">
        <v>1045</v>
      </c>
      <c r="D890" s="473" t="s">
        <v>1058</v>
      </c>
      <c r="E890" s="473" t="s">
        <v>1059</v>
      </c>
      <c r="F890" s="477">
        <v>132</v>
      </c>
      <c r="G890" s="477">
        <v>23628</v>
      </c>
      <c r="H890" s="477">
        <v>1.7271929824561403</v>
      </c>
      <c r="I890" s="477">
        <v>179</v>
      </c>
      <c r="J890" s="477">
        <v>76</v>
      </c>
      <c r="K890" s="477">
        <v>13680</v>
      </c>
      <c r="L890" s="477">
        <v>1</v>
      </c>
      <c r="M890" s="477">
        <v>180</v>
      </c>
      <c r="N890" s="477">
        <v>72</v>
      </c>
      <c r="O890" s="477">
        <v>12960</v>
      </c>
      <c r="P890" s="565">
        <v>0.94736842105263153</v>
      </c>
      <c r="Q890" s="478">
        <v>180</v>
      </c>
    </row>
    <row r="891" spans="1:17" ht="14.4" customHeight="1" x14ac:dyDescent="0.3">
      <c r="A891" s="472" t="s">
        <v>1267</v>
      </c>
      <c r="B891" s="473" t="s">
        <v>1044</v>
      </c>
      <c r="C891" s="473" t="s">
        <v>1045</v>
      </c>
      <c r="D891" s="473" t="s">
        <v>1060</v>
      </c>
      <c r="E891" s="473" t="s">
        <v>1061</v>
      </c>
      <c r="F891" s="477">
        <v>7</v>
      </c>
      <c r="G891" s="477">
        <v>3983</v>
      </c>
      <c r="H891" s="477">
        <v>3.5</v>
      </c>
      <c r="I891" s="477">
        <v>569</v>
      </c>
      <c r="J891" s="477">
        <v>2</v>
      </c>
      <c r="K891" s="477">
        <v>1138</v>
      </c>
      <c r="L891" s="477">
        <v>1</v>
      </c>
      <c r="M891" s="477">
        <v>569</v>
      </c>
      <c r="N891" s="477">
        <v>7</v>
      </c>
      <c r="O891" s="477">
        <v>3990</v>
      </c>
      <c r="P891" s="565">
        <v>3.5061511423550087</v>
      </c>
      <c r="Q891" s="478">
        <v>570</v>
      </c>
    </row>
    <row r="892" spans="1:17" ht="14.4" customHeight="1" x14ac:dyDescent="0.3">
      <c r="A892" s="472" t="s">
        <v>1267</v>
      </c>
      <c r="B892" s="473" t="s">
        <v>1044</v>
      </c>
      <c r="C892" s="473" t="s">
        <v>1045</v>
      </c>
      <c r="D892" s="473" t="s">
        <v>1062</v>
      </c>
      <c r="E892" s="473" t="s">
        <v>1063</v>
      </c>
      <c r="F892" s="477">
        <v>163</v>
      </c>
      <c r="G892" s="477">
        <v>54605</v>
      </c>
      <c r="H892" s="477">
        <v>0.9181631692224913</v>
      </c>
      <c r="I892" s="477">
        <v>335</v>
      </c>
      <c r="J892" s="477">
        <v>177</v>
      </c>
      <c r="K892" s="477">
        <v>59472</v>
      </c>
      <c r="L892" s="477">
        <v>1</v>
      </c>
      <c r="M892" s="477">
        <v>336</v>
      </c>
      <c r="N892" s="477">
        <v>174</v>
      </c>
      <c r="O892" s="477">
        <v>58638</v>
      </c>
      <c r="P892" s="565">
        <v>0.98597659402744153</v>
      </c>
      <c r="Q892" s="478">
        <v>337</v>
      </c>
    </row>
    <row r="893" spans="1:17" ht="14.4" customHeight="1" x14ac:dyDescent="0.3">
      <c r="A893" s="472" t="s">
        <v>1267</v>
      </c>
      <c r="B893" s="473" t="s">
        <v>1044</v>
      </c>
      <c r="C893" s="473" t="s">
        <v>1045</v>
      </c>
      <c r="D893" s="473" t="s">
        <v>1064</v>
      </c>
      <c r="E893" s="473" t="s">
        <v>1065</v>
      </c>
      <c r="F893" s="477"/>
      <c r="G893" s="477"/>
      <c r="H893" s="477"/>
      <c r="I893" s="477"/>
      <c r="J893" s="477">
        <v>1</v>
      </c>
      <c r="K893" s="477">
        <v>459</v>
      </c>
      <c r="L893" s="477">
        <v>1</v>
      </c>
      <c r="M893" s="477">
        <v>459</v>
      </c>
      <c r="N893" s="477"/>
      <c r="O893" s="477"/>
      <c r="P893" s="565"/>
      <c r="Q893" s="478"/>
    </row>
    <row r="894" spans="1:17" ht="14.4" customHeight="1" x14ac:dyDescent="0.3">
      <c r="A894" s="472" t="s">
        <v>1267</v>
      </c>
      <c r="B894" s="473" t="s">
        <v>1044</v>
      </c>
      <c r="C894" s="473" t="s">
        <v>1045</v>
      </c>
      <c r="D894" s="473" t="s">
        <v>1066</v>
      </c>
      <c r="E894" s="473" t="s">
        <v>1067</v>
      </c>
      <c r="F894" s="477">
        <v>74</v>
      </c>
      <c r="G894" s="477">
        <v>25826</v>
      </c>
      <c r="H894" s="477">
        <v>4.1111111111111107</v>
      </c>
      <c r="I894" s="477">
        <v>349</v>
      </c>
      <c r="J894" s="477">
        <v>18</v>
      </c>
      <c r="K894" s="477">
        <v>6282</v>
      </c>
      <c r="L894" s="477">
        <v>1</v>
      </c>
      <c r="M894" s="477">
        <v>349</v>
      </c>
      <c r="N894" s="477">
        <v>14</v>
      </c>
      <c r="O894" s="477">
        <v>4900</v>
      </c>
      <c r="P894" s="565">
        <v>0.78000636739891749</v>
      </c>
      <c r="Q894" s="478">
        <v>350</v>
      </c>
    </row>
    <row r="895" spans="1:17" ht="14.4" customHeight="1" x14ac:dyDescent="0.3">
      <c r="A895" s="472" t="s">
        <v>1267</v>
      </c>
      <c r="B895" s="473" t="s">
        <v>1044</v>
      </c>
      <c r="C895" s="473" t="s">
        <v>1045</v>
      </c>
      <c r="D895" s="473" t="s">
        <v>1066</v>
      </c>
      <c r="E895" s="473" t="s">
        <v>1068</v>
      </c>
      <c r="F895" s="477">
        <v>86</v>
      </c>
      <c r="G895" s="477">
        <v>30014</v>
      </c>
      <c r="H895" s="477">
        <v>0.9555555555555556</v>
      </c>
      <c r="I895" s="477">
        <v>349</v>
      </c>
      <c r="J895" s="477">
        <v>90</v>
      </c>
      <c r="K895" s="477">
        <v>31410</v>
      </c>
      <c r="L895" s="477">
        <v>1</v>
      </c>
      <c r="M895" s="477">
        <v>349</v>
      </c>
      <c r="N895" s="477">
        <v>119</v>
      </c>
      <c r="O895" s="477">
        <v>41650</v>
      </c>
      <c r="P895" s="565">
        <v>1.3260108245781599</v>
      </c>
      <c r="Q895" s="478">
        <v>350</v>
      </c>
    </row>
    <row r="896" spans="1:17" ht="14.4" customHeight="1" x14ac:dyDescent="0.3">
      <c r="A896" s="472" t="s">
        <v>1267</v>
      </c>
      <c r="B896" s="473" t="s">
        <v>1044</v>
      </c>
      <c r="C896" s="473" t="s">
        <v>1045</v>
      </c>
      <c r="D896" s="473" t="s">
        <v>1096</v>
      </c>
      <c r="E896" s="473" t="s">
        <v>1097</v>
      </c>
      <c r="F896" s="477">
        <v>71</v>
      </c>
      <c r="G896" s="477">
        <v>21584</v>
      </c>
      <c r="H896" s="477">
        <v>0.69379620700739308</v>
      </c>
      <c r="I896" s="477">
        <v>304</v>
      </c>
      <c r="J896" s="477">
        <v>102</v>
      </c>
      <c r="K896" s="477">
        <v>31110</v>
      </c>
      <c r="L896" s="477">
        <v>1</v>
      </c>
      <c r="M896" s="477">
        <v>305</v>
      </c>
      <c r="N896" s="477">
        <v>83</v>
      </c>
      <c r="O896" s="477">
        <v>25315</v>
      </c>
      <c r="P896" s="565">
        <v>0.81372549019607843</v>
      </c>
      <c r="Q896" s="478">
        <v>305</v>
      </c>
    </row>
    <row r="897" spans="1:17" ht="14.4" customHeight="1" x14ac:dyDescent="0.3">
      <c r="A897" s="472" t="s">
        <v>1267</v>
      </c>
      <c r="B897" s="473" t="s">
        <v>1044</v>
      </c>
      <c r="C897" s="473" t="s">
        <v>1045</v>
      </c>
      <c r="D897" s="473" t="s">
        <v>1101</v>
      </c>
      <c r="E897" s="473" t="s">
        <v>1102</v>
      </c>
      <c r="F897" s="477">
        <v>64</v>
      </c>
      <c r="G897" s="477">
        <v>31616</v>
      </c>
      <c r="H897" s="477">
        <v>2.064516129032258</v>
      </c>
      <c r="I897" s="477">
        <v>494</v>
      </c>
      <c r="J897" s="477">
        <v>31</v>
      </c>
      <c r="K897" s="477">
        <v>15314</v>
      </c>
      <c r="L897" s="477">
        <v>1</v>
      </c>
      <c r="M897" s="477">
        <v>494</v>
      </c>
      <c r="N897" s="477">
        <v>73</v>
      </c>
      <c r="O897" s="477">
        <v>36135</v>
      </c>
      <c r="P897" s="565">
        <v>2.3596055896565233</v>
      </c>
      <c r="Q897" s="478">
        <v>495</v>
      </c>
    </row>
    <row r="898" spans="1:17" ht="14.4" customHeight="1" x14ac:dyDescent="0.3">
      <c r="A898" s="472" t="s">
        <v>1267</v>
      </c>
      <c r="B898" s="473" t="s">
        <v>1044</v>
      </c>
      <c r="C898" s="473" t="s">
        <v>1045</v>
      </c>
      <c r="D898" s="473" t="s">
        <v>1105</v>
      </c>
      <c r="E898" s="473" t="s">
        <v>1106</v>
      </c>
      <c r="F898" s="477">
        <v>121</v>
      </c>
      <c r="G898" s="477">
        <v>44770</v>
      </c>
      <c r="H898" s="477">
        <v>0.9453125</v>
      </c>
      <c r="I898" s="477">
        <v>370</v>
      </c>
      <c r="J898" s="477">
        <v>128</v>
      </c>
      <c r="K898" s="477">
        <v>47360</v>
      </c>
      <c r="L898" s="477">
        <v>1</v>
      </c>
      <c r="M898" s="477">
        <v>370</v>
      </c>
      <c r="N898" s="477">
        <v>130</v>
      </c>
      <c r="O898" s="477">
        <v>48230</v>
      </c>
      <c r="P898" s="565">
        <v>1.0183699324324325</v>
      </c>
      <c r="Q898" s="478">
        <v>371</v>
      </c>
    </row>
    <row r="899" spans="1:17" ht="14.4" customHeight="1" x14ac:dyDescent="0.3">
      <c r="A899" s="472" t="s">
        <v>1267</v>
      </c>
      <c r="B899" s="473" t="s">
        <v>1044</v>
      </c>
      <c r="C899" s="473" t="s">
        <v>1045</v>
      </c>
      <c r="D899" s="473" t="s">
        <v>1109</v>
      </c>
      <c r="E899" s="473" t="s">
        <v>1110</v>
      </c>
      <c r="F899" s="477"/>
      <c r="G899" s="477"/>
      <c r="H899" s="477"/>
      <c r="I899" s="477"/>
      <c r="J899" s="477"/>
      <c r="K899" s="477"/>
      <c r="L899" s="477"/>
      <c r="M899" s="477"/>
      <c r="N899" s="477">
        <v>7</v>
      </c>
      <c r="O899" s="477">
        <v>84</v>
      </c>
      <c r="P899" s="565"/>
      <c r="Q899" s="478">
        <v>12</v>
      </c>
    </row>
    <row r="900" spans="1:17" ht="14.4" customHeight="1" x14ac:dyDescent="0.3">
      <c r="A900" s="472" t="s">
        <v>1267</v>
      </c>
      <c r="B900" s="473" t="s">
        <v>1044</v>
      </c>
      <c r="C900" s="473" t="s">
        <v>1045</v>
      </c>
      <c r="D900" s="473" t="s">
        <v>1114</v>
      </c>
      <c r="E900" s="473" t="s">
        <v>1115</v>
      </c>
      <c r="F900" s="477">
        <v>36</v>
      </c>
      <c r="G900" s="477">
        <v>3996</v>
      </c>
      <c r="H900" s="477">
        <v>0.45</v>
      </c>
      <c r="I900" s="477">
        <v>111</v>
      </c>
      <c r="J900" s="477">
        <v>80</v>
      </c>
      <c r="K900" s="477">
        <v>8880</v>
      </c>
      <c r="L900" s="477">
        <v>1</v>
      </c>
      <c r="M900" s="477">
        <v>111</v>
      </c>
      <c r="N900" s="477">
        <v>121</v>
      </c>
      <c r="O900" s="477">
        <v>13552</v>
      </c>
      <c r="P900" s="565">
        <v>1.5261261261261261</v>
      </c>
      <c r="Q900" s="478">
        <v>112</v>
      </c>
    </row>
    <row r="901" spans="1:17" ht="14.4" customHeight="1" x14ac:dyDescent="0.3">
      <c r="A901" s="472" t="s">
        <v>1267</v>
      </c>
      <c r="B901" s="473" t="s">
        <v>1044</v>
      </c>
      <c r="C901" s="473" t="s">
        <v>1045</v>
      </c>
      <c r="D901" s="473" t="s">
        <v>1116</v>
      </c>
      <c r="E901" s="473" t="s">
        <v>1117</v>
      </c>
      <c r="F901" s="477">
        <v>1</v>
      </c>
      <c r="G901" s="477">
        <v>125</v>
      </c>
      <c r="H901" s="477"/>
      <c r="I901" s="477">
        <v>125</v>
      </c>
      <c r="J901" s="477"/>
      <c r="K901" s="477"/>
      <c r="L901" s="477"/>
      <c r="M901" s="477"/>
      <c r="N901" s="477"/>
      <c r="O901" s="477"/>
      <c r="P901" s="565"/>
      <c r="Q901" s="478"/>
    </row>
    <row r="902" spans="1:17" ht="14.4" customHeight="1" x14ac:dyDescent="0.3">
      <c r="A902" s="472" t="s">
        <v>1267</v>
      </c>
      <c r="B902" s="473" t="s">
        <v>1044</v>
      </c>
      <c r="C902" s="473" t="s">
        <v>1045</v>
      </c>
      <c r="D902" s="473" t="s">
        <v>1119</v>
      </c>
      <c r="E902" s="473" t="s">
        <v>1120</v>
      </c>
      <c r="F902" s="477">
        <v>1</v>
      </c>
      <c r="G902" s="477">
        <v>495</v>
      </c>
      <c r="H902" s="477"/>
      <c r="I902" s="477">
        <v>495</v>
      </c>
      <c r="J902" s="477"/>
      <c r="K902" s="477"/>
      <c r="L902" s="477"/>
      <c r="M902" s="477"/>
      <c r="N902" s="477"/>
      <c r="O902" s="477"/>
      <c r="P902" s="565"/>
      <c r="Q902" s="478"/>
    </row>
    <row r="903" spans="1:17" ht="14.4" customHeight="1" x14ac:dyDescent="0.3">
      <c r="A903" s="472" t="s">
        <v>1267</v>
      </c>
      <c r="B903" s="473" t="s">
        <v>1044</v>
      </c>
      <c r="C903" s="473" t="s">
        <v>1045</v>
      </c>
      <c r="D903" s="473" t="s">
        <v>1121</v>
      </c>
      <c r="E903" s="473"/>
      <c r="F903" s="477">
        <v>1</v>
      </c>
      <c r="G903" s="477">
        <v>1283</v>
      </c>
      <c r="H903" s="477">
        <v>0.99844357976653697</v>
      </c>
      <c r="I903" s="477">
        <v>1283</v>
      </c>
      <c r="J903" s="477">
        <v>1</v>
      </c>
      <c r="K903" s="477">
        <v>1285</v>
      </c>
      <c r="L903" s="477">
        <v>1</v>
      </c>
      <c r="M903" s="477">
        <v>1285</v>
      </c>
      <c r="N903" s="477"/>
      <c r="O903" s="477"/>
      <c r="P903" s="565"/>
      <c r="Q903" s="478"/>
    </row>
    <row r="904" spans="1:17" ht="14.4" customHeight="1" x14ac:dyDescent="0.3">
      <c r="A904" s="472" t="s">
        <v>1267</v>
      </c>
      <c r="B904" s="473" t="s">
        <v>1044</v>
      </c>
      <c r="C904" s="473" t="s">
        <v>1045</v>
      </c>
      <c r="D904" s="473" t="s">
        <v>1121</v>
      </c>
      <c r="E904" s="473" t="s">
        <v>1122</v>
      </c>
      <c r="F904" s="477"/>
      <c r="G904" s="477"/>
      <c r="H904" s="477"/>
      <c r="I904" s="477"/>
      <c r="J904" s="477">
        <v>2</v>
      </c>
      <c r="K904" s="477">
        <v>2570</v>
      </c>
      <c r="L904" s="477">
        <v>1</v>
      </c>
      <c r="M904" s="477">
        <v>1285</v>
      </c>
      <c r="N904" s="477"/>
      <c r="O904" s="477"/>
      <c r="P904" s="565"/>
      <c r="Q904" s="478"/>
    </row>
    <row r="905" spans="1:17" ht="14.4" customHeight="1" x14ac:dyDescent="0.3">
      <c r="A905" s="472" t="s">
        <v>1267</v>
      </c>
      <c r="B905" s="473" t="s">
        <v>1044</v>
      </c>
      <c r="C905" s="473" t="s">
        <v>1045</v>
      </c>
      <c r="D905" s="473" t="s">
        <v>1123</v>
      </c>
      <c r="E905" s="473" t="s">
        <v>1124</v>
      </c>
      <c r="F905" s="477">
        <v>97</v>
      </c>
      <c r="G905" s="477">
        <v>44232</v>
      </c>
      <c r="H905" s="477">
        <v>0.88990825688073394</v>
      </c>
      <c r="I905" s="477">
        <v>456</v>
      </c>
      <c r="J905" s="477">
        <v>109</v>
      </c>
      <c r="K905" s="477">
        <v>49704</v>
      </c>
      <c r="L905" s="477">
        <v>1</v>
      </c>
      <c r="M905" s="477">
        <v>456</v>
      </c>
      <c r="N905" s="477">
        <v>99</v>
      </c>
      <c r="O905" s="477">
        <v>45342</v>
      </c>
      <c r="P905" s="565">
        <v>0.91224046354418153</v>
      </c>
      <c r="Q905" s="478">
        <v>458</v>
      </c>
    </row>
    <row r="906" spans="1:17" ht="14.4" customHeight="1" x14ac:dyDescent="0.3">
      <c r="A906" s="472" t="s">
        <v>1267</v>
      </c>
      <c r="B906" s="473" t="s">
        <v>1044</v>
      </c>
      <c r="C906" s="473" t="s">
        <v>1045</v>
      </c>
      <c r="D906" s="473" t="s">
        <v>1125</v>
      </c>
      <c r="E906" s="473" t="s">
        <v>1126</v>
      </c>
      <c r="F906" s="477">
        <v>16</v>
      </c>
      <c r="G906" s="477">
        <v>928</v>
      </c>
      <c r="H906" s="477">
        <v>8</v>
      </c>
      <c r="I906" s="477">
        <v>58</v>
      </c>
      <c r="J906" s="477">
        <v>2</v>
      </c>
      <c r="K906" s="477">
        <v>116</v>
      </c>
      <c r="L906" s="477">
        <v>1</v>
      </c>
      <c r="M906" s="477">
        <v>58</v>
      </c>
      <c r="N906" s="477">
        <v>5</v>
      </c>
      <c r="O906" s="477">
        <v>290</v>
      </c>
      <c r="P906" s="565">
        <v>2.5</v>
      </c>
      <c r="Q906" s="478">
        <v>58</v>
      </c>
    </row>
    <row r="907" spans="1:17" ht="14.4" customHeight="1" x14ac:dyDescent="0.3">
      <c r="A907" s="472" t="s">
        <v>1267</v>
      </c>
      <c r="B907" s="473" t="s">
        <v>1044</v>
      </c>
      <c r="C907" s="473" t="s">
        <v>1045</v>
      </c>
      <c r="D907" s="473" t="s">
        <v>1134</v>
      </c>
      <c r="E907" s="473" t="s">
        <v>1135</v>
      </c>
      <c r="F907" s="477">
        <v>32</v>
      </c>
      <c r="G907" s="477">
        <v>5600</v>
      </c>
      <c r="H907" s="477">
        <v>6.3636363636363633</v>
      </c>
      <c r="I907" s="477">
        <v>175</v>
      </c>
      <c r="J907" s="477">
        <v>5</v>
      </c>
      <c r="K907" s="477">
        <v>880</v>
      </c>
      <c r="L907" s="477">
        <v>1</v>
      </c>
      <c r="M907" s="477">
        <v>176</v>
      </c>
      <c r="N907" s="477">
        <v>28</v>
      </c>
      <c r="O907" s="477">
        <v>4928</v>
      </c>
      <c r="P907" s="565">
        <v>5.6</v>
      </c>
      <c r="Q907" s="478">
        <v>176</v>
      </c>
    </row>
    <row r="908" spans="1:17" ht="14.4" customHeight="1" x14ac:dyDescent="0.3">
      <c r="A908" s="472" t="s">
        <v>1267</v>
      </c>
      <c r="B908" s="473" t="s">
        <v>1044</v>
      </c>
      <c r="C908" s="473" t="s">
        <v>1045</v>
      </c>
      <c r="D908" s="473" t="s">
        <v>1141</v>
      </c>
      <c r="E908" s="473" t="s">
        <v>1142</v>
      </c>
      <c r="F908" s="477"/>
      <c r="G908" s="477"/>
      <c r="H908" s="477"/>
      <c r="I908" s="477"/>
      <c r="J908" s="477">
        <v>1</v>
      </c>
      <c r="K908" s="477">
        <v>170</v>
      </c>
      <c r="L908" s="477">
        <v>1</v>
      </c>
      <c r="M908" s="477">
        <v>170</v>
      </c>
      <c r="N908" s="477"/>
      <c r="O908" s="477"/>
      <c r="P908" s="565"/>
      <c r="Q908" s="478"/>
    </row>
    <row r="909" spans="1:17" ht="14.4" customHeight="1" x14ac:dyDescent="0.3">
      <c r="A909" s="472" t="s">
        <v>1267</v>
      </c>
      <c r="B909" s="473" t="s">
        <v>1044</v>
      </c>
      <c r="C909" s="473" t="s">
        <v>1045</v>
      </c>
      <c r="D909" s="473" t="s">
        <v>1145</v>
      </c>
      <c r="E909" s="473"/>
      <c r="F909" s="477">
        <v>4</v>
      </c>
      <c r="G909" s="477">
        <v>4044</v>
      </c>
      <c r="H909" s="477">
        <v>0.99901185770750989</v>
      </c>
      <c r="I909" s="477">
        <v>1011</v>
      </c>
      <c r="J909" s="477">
        <v>4</v>
      </c>
      <c r="K909" s="477">
        <v>4048</v>
      </c>
      <c r="L909" s="477">
        <v>1</v>
      </c>
      <c r="M909" s="477">
        <v>1012</v>
      </c>
      <c r="N909" s="477"/>
      <c r="O909" s="477"/>
      <c r="P909" s="565"/>
      <c r="Q909" s="478"/>
    </row>
    <row r="910" spans="1:17" ht="14.4" customHeight="1" x14ac:dyDescent="0.3">
      <c r="A910" s="472" t="s">
        <v>1267</v>
      </c>
      <c r="B910" s="473" t="s">
        <v>1044</v>
      </c>
      <c r="C910" s="473" t="s">
        <v>1045</v>
      </c>
      <c r="D910" s="473" t="s">
        <v>1145</v>
      </c>
      <c r="E910" s="473" t="s">
        <v>1146</v>
      </c>
      <c r="F910" s="477">
        <v>3</v>
      </c>
      <c r="G910" s="477">
        <v>3033</v>
      </c>
      <c r="H910" s="477">
        <v>0.49950592885375494</v>
      </c>
      <c r="I910" s="477">
        <v>1011</v>
      </c>
      <c r="J910" s="477">
        <v>6</v>
      </c>
      <c r="K910" s="477">
        <v>6072</v>
      </c>
      <c r="L910" s="477">
        <v>1</v>
      </c>
      <c r="M910" s="477">
        <v>1012</v>
      </c>
      <c r="N910" s="477"/>
      <c r="O910" s="477"/>
      <c r="P910" s="565"/>
      <c r="Q910" s="478"/>
    </row>
    <row r="911" spans="1:17" ht="14.4" customHeight="1" x14ac:dyDescent="0.3">
      <c r="A911" s="472" t="s">
        <v>1267</v>
      </c>
      <c r="B911" s="473" t="s">
        <v>1044</v>
      </c>
      <c r="C911" s="473" t="s">
        <v>1045</v>
      </c>
      <c r="D911" s="473" t="s">
        <v>1149</v>
      </c>
      <c r="E911" s="473"/>
      <c r="F911" s="477">
        <v>4</v>
      </c>
      <c r="G911" s="477">
        <v>9176</v>
      </c>
      <c r="H911" s="477">
        <v>0.99869394862864602</v>
      </c>
      <c r="I911" s="477">
        <v>2294</v>
      </c>
      <c r="J911" s="477">
        <v>4</v>
      </c>
      <c r="K911" s="477">
        <v>9188</v>
      </c>
      <c r="L911" s="477">
        <v>1</v>
      </c>
      <c r="M911" s="477">
        <v>2297</v>
      </c>
      <c r="N911" s="477"/>
      <c r="O911" s="477"/>
      <c r="P911" s="565"/>
      <c r="Q911" s="478"/>
    </row>
    <row r="912" spans="1:17" ht="14.4" customHeight="1" x14ac:dyDescent="0.3">
      <c r="A912" s="472" t="s">
        <v>1267</v>
      </c>
      <c r="B912" s="473" t="s">
        <v>1044</v>
      </c>
      <c r="C912" s="473" t="s">
        <v>1045</v>
      </c>
      <c r="D912" s="473" t="s">
        <v>1149</v>
      </c>
      <c r="E912" s="473" t="s">
        <v>1150</v>
      </c>
      <c r="F912" s="477"/>
      <c r="G912" s="477"/>
      <c r="H912" s="477"/>
      <c r="I912" s="477"/>
      <c r="J912" s="477">
        <v>7</v>
      </c>
      <c r="K912" s="477">
        <v>16079</v>
      </c>
      <c r="L912" s="477">
        <v>1</v>
      </c>
      <c r="M912" s="477">
        <v>2297</v>
      </c>
      <c r="N912" s="477"/>
      <c r="O912" s="477"/>
      <c r="P912" s="565"/>
      <c r="Q912" s="478"/>
    </row>
    <row r="913" spans="1:17" ht="14.4" customHeight="1" x14ac:dyDescent="0.3">
      <c r="A913" s="472" t="s">
        <v>1267</v>
      </c>
      <c r="B913" s="473" t="s">
        <v>1044</v>
      </c>
      <c r="C913" s="473" t="s">
        <v>1045</v>
      </c>
      <c r="D913" s="473" t="s">
        <v>1156</v>
      </c>
      <c r="E913" s="473" t="s">
        <v>1157</v>
      </c>
      <c r="F913" s="477"/>
      <c r="G913" s="477"/>
      <c r="H913" s="477"/>
      <c r="I913" s="477"/>
      <c r="J913" s="477">
        <v>1</v>
      </c>
      <c r="K913" s="477">
        <v>2131</v>
      </c>
      <c r="L913" s="477">
        <v>1</v>
      </c>
      <c r="M913" s="477">
        <v>2131</v>
      </c>
      <c r="N913" s="477"/>
      <c r="O913" s="477"/>
      <c r="P913" s="565"/>
      <c r="Q913" s="478"/>
    </row>
    <row r="914" spans="1:17" ht="14.4" customHeight="1" x14ac:dyDescent="0.3">
      <c r="A914" s="472" t="s">
        <v>1267</v>
      </c>
      <c r="B914" s="473" t="s">
        <v>1044</v>
      </c>
      <c r="C914" s="473" t="s">
        <v>1045</v>
      </c>
      <c r="D914" s="473" t="s">
        <v>1171</v>
      </c>
      <c r="E914" s="473" t="s">
        <v>1172</v>
      </c>
      <c r="F914" s="477">
        <v>1</v>
      </c>
      <c r="G914" s="477">
        <v>288</v>
      </c>
      <c r="H914" s="477">
        <v>0.2491349480968858</v>
      </c>
      <c r="I914" s="477">
        <v>288</v>
      </c>
      <c r="J914" s="477">
        <v>4</v>
      </c>
      <c r="K914" s="477">
        <v>1156</v>
      </c>
      <c r="L914" s="477">
        <v>1</v>
      </c>
      <c r="M914" s="477">
        <v>289</v>
      </c>
      <c r="N914" s="477">
        <v>1</v>
      </c>
      <c r="O914" s="477">
        <v>289</v>
      </c>
      <c r="P914" s="565">
        <v>0.25</v>
      </c>
      <c r="Q914" s="478">
        <v>289</v>
      </c>
    </row>
    <row r="915" spans="1:17" ht="14.4" customHeight="1" x14ac:dyDescent="0.3">
      <c r="A915" s="472" t="s">
        <v>1267</v>
      </c>
      <c r="B915" s="473" t="s">
        <v>1044</v>
      </c>
      <c r="C915" s="473" t="s">
        <v>1045</v>
      </c>
      <c r="D915" s="473" t="s">
        <v>1187</v>
      </c>
      <c r="E915" s="473" t="s">
        <v>1188</v>
      </c>
      <c r="F915" s="477"/>
      <c r="G915" s="477"/>
      <c r="H915" s="477"/>
      <c r="I915" s="477"/>
      <c r="J915" s="477"/>
      <c r="K915" s="477"/>
      <c r="L915" s="477"/>
      <c r="M915" s="477"/>
      <c r="N915" s="477">
        <v>34</v>
      </c>
      <c r="O915" s="477">
        <v>162486</v>
      </c>
      <c r="P915" s="565"/>
      <c r="Q915" s="478">
        <v>4779</v>
      </c>
    </row>
    <row r="916" spans="1:17" ht="14.4" customHeight="1" x14ac:dyDescent="0.3">
      <c r="A916" s="472" t="s">
        <v>1267</v>
      </c>
      <c r="B916" s="473" t="s">
        <v>1044</v>
      </c>
      <c r="C916" s="473" t="s">
        <v>1045</v>
      </c>
      <c r="D916" s="473" t="s">
        <v>1189</v>
      </c>
      <c r="E916" s="473" t="s">
        <v>1190</v>
      </c>
      <c r="F916" s="477"/>
      <c r="G916" s="477"/>
      <c r="H916" s="477"/>
      <c r="I916" s="477"/>
      <c r="J916" s="477"/>
      <c r="K916" s="477"/>
      <c r="L916" s="477"/>
      <c r="M916" s="477"/>
      <c r="N916" s="477">
        <v>9</v>
      </c>
      <c r="O916" s="477">
        <v>5481</v>
      </c>
      <c r="P916" s="565"/>
      <c r="Q916" s="478">
        <v>609</v>
      </c>
    </row>
    <row r="917" spans="1:17" ht="14.4" customHeight="1" x14ac:dyDescent="0.3">
      <c r="A917" s="472" t="s">
        <v>1268</v>
      </c>
      <c r="B917" s="473" t="s">
        <v>1044</v>
      </c>
      <c r="C917" s="473" t="s">
        <v>1045</v>
      </c>
      <c r="D917" s="473" t="s">
        <v>1046</v>
      </c>
      <c r="E917" s="473" t="s">
        <v>1047</v>
      </c>
      <c r="F917" s="477">
        <v>2</v>
      </c>
      <c r="G917" s="477">
        <v>4452</v>
      </c>
      <c r="H917" s="477">
        <v>0.66576940331987433</v>
      </c>
      <c r="I917" s="477">
        <v>2226</v>
      </c>
      <c r="J917" s="477">
        <v>3</v>
      </c>
      <c r="K917" s="477">
        <v>6687</v>
      </c>
      <c r="L917" s="477">
        <v>1</v>
      </c>
      <c r="M917" s="477">
        <v>2229</v>
      </c>
      <c r="N917" s="477">
        <v>3</v>
      </c>
      <c r="O917" s="477">
        <v>6705</v>
      </c>
      <c r="P917" s="565">
        <v>1.0026917900403769</v>
      </c>
      <c r="Q917" s="478">
        <v>2235</v>
      </c>
    </row>
    <row r="918" spans="1:17" ht="14.4" customHeight="1" x14ac:dyDescent="0.3">
      <c r="A918" s="472" t="s">
        <v>1268</v>
      </c>
      <c r="B918" s="473" t="s">
        <v>1044</v>
      </c>
      <c r="C918" s="473" t="s">
        <v>1045</v>
      </c>
      <c r="D918" s="473" t="s">
        <v>1050</v>
      </c>
      <c r="E918" s="473" t="s">
        <v>1051</v>
      </c>
      <c r="F918" s="477">
        <v>86</v>
      </c>
      <c r="G918" s="477">
        <v>4988</v>
      </c>
      <c r="H918" s="477">
        <v>3.44</v>
      </c>
      <c r="I918" s="477">
        <v>58</v>
      </c>
      <c r="J918" s="477">
        <v>25</v>
      </c>
      <c r="K918" s="477">
        <v>1450</v>
      </c>
      <c r="L918" s="477">
        <v>1</v>
      </c>
      <c r="M918" s="477">
        <v>58</v>
      </c>
      <c r="N918" s="477">
        <v>36</v>
      </c>
      <c r="O918" s="477">
        <v>2088</v>
      </c>
      <c r="P918" s="565">
        <v>1.44</v>
      </c>
      <c r="Q918" s="478">
        <v>58</v>
      </c>
    </row>
    <row r="919" spans="1:17" ht="14.4" customHeight="1" x14ac:dyDescent="0.3">
      <c r="A919" s="472" t="s">
        <v>1268</v>
      </c>
      <c r="B919" s="473" t="s">
        <v>1044</v>
      </c>
      <c r="C919" s="473" t="s">
        <v>1045</v>
      </c>
      <c r="D919" s="473" t="s">
        <v>1058</v>
      </c>
      <c r="E919" s="473" t="s">
        <v>1059</v>
      </c>
      <c r="F919" s="477">
        <v>29</v>
      </c>
      <c r="G919" s="477">
        <v>5191</v>
      </c>
      <c r="H919" s="477">
        <v>1.3108585858585859</v>
      </c>
      <c r="I919" s="477">
        <v>179</v>
      </c>
      <c r="J919" s="477">
        <v>22</v>
      </c>
      <c r="K919" s="477">
        <v>3960</v>
      </c>
      <c r="L919" s="477">
        <v>1</v>
      </c>
      <c r="M919" s="477">
        <v>180</v>
      </c>
      <c r="N919" s="477">
        <v>32</v>
      </c>
      <c r="O919" s="477">
        <v>5760</v>
      </c>
      <c r="P919" s="565">
        <v>1.4545454545454546</v>
      </c>
      <c r="Q919" s="478">
        <v>180</v>
      </c>
    </row>
    <row r="920" spans="1:17" ht="14.4" customHeight="1" x14ac:dyDescent="0.3">
      <c r="A920" s="472" t="s">
        <v>1268</v>
      </c>
      <c r="B920" s="473" t="s">
        <v>1044</v>
      </c>
      <c r="C920" s="473" t="s">
        <v>1045</v>
      </c>
      <c r="D920" s="473" t="s">
        <v>1062</v>
      </c>
      <c r="E920" s="473" t="s">
        <v>1063</v>
      </c>
      <c r="F920" s="477">
        <v>24</v>
      </c>
      <c r="G920" s="477">
        <v>8040</v>
      </c>
      <c r="H920" s="477">
        <v>0.70378151260504207</v>
      </c>
      <c r="I920" s="477">
        <v>335</v>
      </c>
      <c r="J920" s="477">
        <v>34</v>
      </c>
      <c r="K920" s="477">
        <v>11424</v>
      </c>
      <c r="L920" s="477">
        <v>1</v>
      </c>
      <c r="M920" s="477">
        <v>336</v>
      </c>
      <c r="N920" s="477">
        <v>24</v>
      </c>
      <c r="O920" s="477">
        <v>8088</v>
      </c>
      <c r="P920" s="565">
        <v>0.70798319327731096</v>
      </c>
      <c r="Q920" s="478">
        <v>337</v>
      </c>
    </row>
    <row r="921" spans="1:17" ht="14.4" customHeight="1" x14ac:dyDescent="0.3">
      <c r="A921" s="472" t="s">
        <v>1268</v>
      </c>
      <c r="B921" s="473" t="s">
        <v>1044</v>
      </c>
      <c r="C921" s="473" t="s">
        <v>1045</v>
      </c>
      <c r="D921" s="473" t="s">
        <v>1064</v>
      </c>
      <c r="E921" s="473" t="s">
        <v>1065</v>
      </c>
      <c r="F921" s="477">
        <v>3</v>
      </c>
      <c r="G921" s="477">
        <v>1374</v>
      </c>
      <c r="H921" s="477">
        <v>0.9978213507625272</v>
      </c>
      <c r="I921" s="477">
        <v>458</v>
      </c>
      <c r="J921" s="477">
        <v>3</v>
      </c>
      <c r="K921" s="477">
        <v>1377</v>
      </c>
      <c r="L921" s="477">
        <v>1</v>
      </c>
      <c r="M921" s="477">
        <v>459</v>
      </c>
      <c r="N921" s="477">
        <v>4</v>
      </c>
      <c r="O921" s="477">
        <v>1836</v>
      </c>
      <c r="P921" s="565">
        <v>1.3333333333333333</v>
      </c>
      <c r="Q921" s="478">
        <v>459</v>
      </c>
    </row>
    <row r="922" spans="1:17" ht="14.4" customHeight="1" x14ac:dyDescent="0.3">
      <c r="A922" s="472" t="s">
        <v>1268</v>
      </c>
      <c r="B922" s="473" t="s">
        <v>1044</v>
      </c>
      <c r="C922" s="473" t="s">
        <v>1045</v>
      </c>
      <c r="D922" s="473" t="s">
        <v>1066</v>
      </c>
      <c r="E922" s="473" t="s">
        <v>1067</v>
      </c>
      <c r="F922" s="477">
        <v>79</v>
      </c>
      <c r="G922" s="477">
        <v>27571</v>
      </c>
      <c r="H922" s="477">
        <v>39.5</v>
      </c>
      <c r="I922" s="477">
        <v>349</v>
      </c>
      <c r="J922" s="477">
        <v>2</v>
      </c>
      <c r="K922" s="477">
        <v>698</v>
      </c>
      <c r="L922" s="477">
        <v>1</v>
      </c>
      <c r="M922" s="477">
        <v>349</v>
      </c>
      <c r="N922" s="477">
        <v>88</v>
      </c>
      <c r="O922" s="477">
        <v>30800</v>
      </c>
      <c r="P922" s="565">
        <v>44.126074498567334</v>
      </c>
      <c r="Q922" s="478">
        <v>350</v>
      </c>
    </row>
    <row r="923" spans="1:17" ht="14.4" customHeight="1" x14ac:dyDescent="0.3">
      <c r="A923" s="472" t="s">
        <v>1268</v>
      </c>
      <c r="B923" s="473" t="s">
        <v>1044</v>
      </c>
      <c r="C923" s="473" t="s">
        <v>1045</v>
      </c>
      <c r="D923" s="473" t="s">
        <v>1066</v>
      </c>
      <c r="E923" s="473" t="s">
        <v>1068</v>
      </c>
      <c r="F923" s="477">
        <v>152</v>
      </c>
      <c r="G923" s="477">
        <v>53048</v>
      </c>
      <c r="H923" s="477">
        <v>1.0066225165562914</v>
      </c>
      <c r="I923" s="477">
        <v>349</v>
      </c>
      <c r="J923" s="477">
        <v>151</v>
      </c>
      <c r="K923" s="477">
        <v>52699</v>
      </c>
      <c r="L923" s="477">
        <v>1</v>
      </c>
      <c r="M923" s="477">
        <v>349</v>
      </c>
      <c r="N923" s="477">
        <v>107</v>
      </c>
      <c r="O923" s="477">
        <v>37450</v>
      </c>
      <c r="P923" s="565">
        <v>0.71063967058198452</v>
      </c>
      <c r="Q923" s="478">
        <v>350</v>
      </c>
    </row>
    <row r="924" spans="1:17" ht="14.4" customHeight="1" x14ac:dyDescent="0.3">
      <c r="A924" s="472" t="s">
        <v>1268</v>
      </c>
      <c r="B924" s="473" t="s">
        <v>1044</v>
      </c>
      <c r="C924" s="473" t="s">
        <v>1045</v>
      </c>
      <c r="D924" s="473" t="s">
        <v>1076</v>
      </c>
      <c r="E924" s="473" t="s">
        <v>1078</v>
      </c>
      <c r="F924" s="477"/>
      <c r="G924" s="477"/>
      <c r="H924" s="477"/>
      <c r="I924" s="477"/>
      <c r="J924" s="477">
        <v>2</v>
      </c>
      <c r="K924" s="477">
        <v>234</v>
      </c>
      <c r="L924" s="477">
        <v>1</v>
      </c>
      <c r="M924" s="477">
        <v>117</v>
      </c>
      <c r="N924" s="477"/>
      <c r="O924" s="477"/>
      <c r="P924" s="565"/>
      <c r="Q924" s="478"/>
    </row>
    <row r="925" spans="1:17" ht="14.4" customHeight="1" x14ac:dyDescent="0.3">
      <c r="A925" s="472" t="s">
        <v>1268</v>
      </c>
      <c r="B925" s="473" t="s">
        <v>1044</v>
      </c>
      <c r="C925" s="473" t="s">
        <v>1045</v>
      </c>
      <c r="D925" s="473" t="s">
        <v>1081</v>
      </c>
      <c r="E925" s="473" t="s">
        <v>1082</v>
      </c>
      <c r="F925" s="477">
        <v>1</v>
      </c>
      <c r="G925" s="477">
        <v>49</v>
      </c>
      <c r="H925" s="477"/>
      <c r="I925" s="477">
        <v>49</v>
      </c>
      <c r="J925" s="477"/>
      <c r="K925" s="477"/>
      <c r="L925" s="477"/>
      <c r="M925" s="477"/>
      <c r="N925" s="477">
        <v>2</v>
      </c>
      <c r="O925" s="477">
        <v>98</v>
      </c>
      <c r="P925" s="565"/>
      <c r="Q925" s="478">
        <v>49</v>
      </c>
    </row>
    <row r="926" spans="1:17" ht="14.4" customHeight="1" x14ac:dyDescent="0.3">
      <c r="A926" s="472" t="s">
        <v>1268</v>
      </c>
      <c r="B926" s="473" t="s">
        <v>1044</v>
      </c>
      <c r="C926" s="473" t="s">
        <v>1045</v>
      </c>
      <c r="D926" s="473" t="s">
        <v>1083</v>
      </c>
      <c r="E926" s="473" t="s">
        <v>1084</v>
      </c>
      <c r="F926" s="477">
        <v>5</v>
      </c>
      <c r="G926" s="477">
        <v>1935</v>
      </c>
      <c r="H926" s="477">
        <v>0.38068070037379498</v>
      </c>
      <c r="I926" s="477">
        <v>387</v>
      </c>
      <c r="J926" s="477">
        <v>13</v>
      </c>
      <c r="K926" s="477">
        <v>5083</v>
      </c>
      <c r="L926" s="477">
        <v>1</v>
      </c>
      <c r="M926" s="477">
        <v>391</v>
      </c>
      <c r="N926" s="477"/>
      <c r="O926" s="477"/>
      <c r="P926" s="565"/>
      <c r="Q926" s="478"/>
    </row>
    <row r="927" spans="1:17" ht="14.4" customHeight="1" x14ac:dyDescent="0.3">
      <c r="A927" s="472" t="s">
        <v>1268</v>
      </c>
      <c r="B927" s="473" t="s">
        <v>1044</v>
      </c>
      <c r="C927" s="473" t="s">
        <v>1045</v>
      </c>
      <c r="D927" s="473" t="s">
        <v>1083</v>
      </c>
      <c r="E927" s="473" t="s">
        <v>1085</v>
      </c>
      <c r="F927" s="477">
        <v>3</v>
      </c>
      <c r="G927" s="477">
        <v>1161</v>
      </c>
      <c r="H927" s="477"/>
      <c r="I927" s="477">
        <v>387</v>
      </c>
      <c r="J927" s="477"/>
      <c r="K927" s="477"/>
      <c r="L927" s="477"/>
      <c r="M927" s="477"/>
      <c r="N927" s="477">
        <v>7</v>
      </c>
      <c r="O927" s="477">
        <v>2744</v>
      </c>
      <c r="P927" s="565"/>
      <c r="Q927" s="478">
        <v>392</v>
      </c>
    </row>
    <row r="928" spans="1:17" ht="14.4" customHeight="1" x14ac:dyDescent="0.3">
      <c r="A928" s="472" t="s">
        <v>1268</v>
      </c>
      <c r="B928" s="473" t="s">
        <v>1044</v>
      </c>
      <c r="C928" s="473" t="s">
        <v>1045</v>
      </c>
      <c r="D928" s="473" t="s">
        <v>1086</v>
      </c>
      <c r="E928" s="473" t="s">
        <v>1087</v>
      </c>
      <c r="F928" s="477">
        <v>4</v>
      </c>
      <c r="G928" s="477">
        <v>152</v>
      </c>
      <c r="H928" s="477">
        <v>0.8</v>
      </c>
      <c r="I928" s="477">
        <v>38</v>
      </c>
      <c r="J928" s="477">
        <v>5</v>
      </c>
      <c r="K928" s="477">
        <v>190</v>
      </c>
      <c r="L928" s="477">
        <v>1</v>
      </c>
      <c r="M928" s="477">
        <v>38</v>
      </c>
      <c r="N928" s="477"/>
      <c r="O928" s="477"/>
      <c r="P928" s="565"/>
      <c r="Q928" s="478"/>
    </row>
    <row r="929" spans="1:17" ht="14.4" customHeight="1" x14ac:dyDescent="0.3">
      <c r="A929" s="472" t="s">
        <v>1268</v>
      </c>
      <c r="B929" s="473" t="s">
        <v>1044</v>
      </c>
      <c r="C929" s="473" t="s">
        <v>1045</v>
      </c>
      <c r="D929" s="473" t="s">
        <v>1086</v>
      </c>
      <c r="E929" s="473" t="s">
        <v>1088</v>
      </c>
      <c r="F929" s="477">
        <v>1</v>
      </c>
      <c r="G929" s="477">
        <v>38</v>
      </c>
      <c r="H929" s="477">
        <v>1</v>
      </c>
      <c r="I929" s="477">
        <v>38</v>
      </c>
      <c r="J929" s="477">
        <v>1</v>
      </c>
      <c r="K929" s="477">
        <v>38</v>
      </c>
      <c r="L929" s="477">
        <v>1</v>
      </c>
      <c r="M929" s="477">
        <v>38</v>
      </c>
      <c r="N929" s="477"/>
      <c r="O929" s="477"/>
      <c r="P929" s="565"/>
      <c r="Q929" s="478"/>
    </row>
    <row r="930" spans="1:17" ht="14.4" customHeight="1" x14ac:dyDescent="0.3">
      <c r="A930" s="472" t="s">
        <v>1268</v>
      </c>
      <c r="B930" s="473" t="s">
        <v>1044</v>
      </c>
      <c r="C930" s="473" t="s">
        <v>1045</v>
      </c>
      <c r="D930" s="473" t="s">
        <v>1091</v>
      </c>
      <c r="E930" s="473" t="s">
        <v>1092</v>
      </c>
      <c r="F930" s="477">
        <v>4</v>
      </c>
      <c r="G930" s="477">
        <v>2816</v>
      </c>
      <c r="H930" s="477">
        <v>0.36312056737588655</v>
      </c>
      <c r="I930" s="477">
        <v>704</v>
      </c>
      <c r="J930" s="477">
        <v>11</v>
      </c>
      <c r="K930" s="477">
        <v>7755</v>
      </c>
      <c r="L930" s="477">
        <v>1</v>
      </c>
      <c r="M930" s="477">
        <v>705</v>
      </c>
      <c r="N930" s="477"/>
      <c r="O930" s="477"/>
      <c r="P930" s="565"/>
      <c r="Q930" s="478"/>
    </row>
    <row r="931" spans="1:17" ht="14.4" customHeight="1" x14ac:dyDescent="0.3">
      <c r="A931" s="472" t="s">
        <v>1268</v>
      </c>
      <c r="B931" s="473" t="s">
        <v>1044</v>
      </c>
      <c r="C931" s="473" t="s">
        <v>1045</v>
      </c>
      <c r="D931" s="473" t="s">
        <v>1091</v>
      </c>
      <c r="E931" s="473" t="s">
        <v>1093</v>
      </c>
      <c r="F931" s="477">
        <v>2</v>
      </c>
      <c r="G931" s="477">
        <v>1408</v>
      </c>
      <c r="H931" s="477"/>
      <c r="I931" s="477">
        <v>704</v>
      </c>
      <c r="J931" s="477"/>
      <c r="K931" s="477"/>
      <c r="L931" s="477"/>
      <c r="M931" s="477"/>
      <c r="N931" s="477">
        <v>7</v>
      </c>
      <c r="O931" s="477">
        <v>4944</v>
      </c>
      <c r="P931" s="565"/>
      <c r="Q931" s="478">
        <v>706.28571428571433</v>
      </c>
    </row>
    <row r="932" spans="1:17" ht="14.4" customHeight="1" x14ac:dyDescent="0.3">
      <c r="A932" s="472" t="s">
        <v>1268</v>
      </c>
      <c r="B932" s="473" t="s">
        <v>1044</v>
      </c>
      <c r="C932" s="473" t="s">
        <v>1045</v>
      </c>
      <c r="D932" s="473" t="s">
        <v>1094</v>
      </c>
      <c r="E932" s="473" t="s">
        <v>1095</v>
      </c>
      <c r="F932" s="477">
        <v>1</v>
      </c>
      <c r="G932" s="477">
        <v>147</v>
      </c>
      <c r="H932" s="477"/>
      <c r="I932" s="477">
        <v>147</v>
      </c>
      <c r="J932" s="477"/>
      <c r="K932" s="477"/>
      <c r="L932" s="477"/>
      <c r="M932" s="477"/>
      <c r="N932" s="477"/>
      <c r="O932" s="477"/>
      <c r="P932" s="565"/>
      <c r="Q932" s="478"/>
    </row>
    <row r="933" spans="1:17" ht="14.4" customHeight="1" x14ac:dyDescent="0.3">
      <c r="A933" s="472" t="s">
        <v>1268</v>
      </c>
      <c r="B933" s="473" t="s">
        <v>1044</v>
      </c>
      <c r="C933" s="473" t="s">
        <v>1045</v>
      </c>
      <c r="D933" s="473" t="s">
        <v>1096</v>
      </c>
      <c r="E933" s="473" t="s">
        <v>1097</v>
      </c>
      <c r="F933" s="477">
        <v>3</v>
      </c>
      <c r="G933" s="477">
        <v>912</v>
      </c>
      <c r="H933" s="477">
        <v>0.99672131147540988</v>
      </c>
      <c r="I933" s="477">
        <v>304</v>
      </c>
      <c r="J933" s="477">
        <v>3</v>
      </c>
      <c r="K933" s="477">
        <v>915</v>
      </c>
      <c r="L933" s="477">
        <v>1</v>
      </c>
      <c r="M933" s="477">
        <v>305</v>
      </c>
      <c r="N933" s="477">
        <v>7</v>
      </c>
      <c r="O933" s="477">
        <v>2135</v>
      </c>
      <c r="P933" s="565">
        <v>2.3333333333333335</v>
      </c>
      <c r="Q933" s="478">
        <v>305</v>
      </c>
    </row>
    <row r="934" spans="1:17" ht="14.4" customHeight="1" x14ac:dyDescent="0.3">
      <c r="A934" s="472" t="s">
        <v>1268</v>
      </c>
      <c r="B934" s="473" t="s">
        <v>1044</v>
      </c>
      <c r="C934" s="473" t="s">
        <v>1045</v>
      </c>
      <c r="D934" s="473" t="s">
        <v>1098</v>
      </c>
      <c r="E934" s="473" t="s">
        <v>1099</v>
      </c>
      <c r="F934" s="477"/>
      <c r="G934" s="477"/>
      <c r="H934" s="477"/>
      <c r="I934" s="477"/>
      <c r="J934" s="477"/>
      <c r="K934" s="477"/>
      <c r="L934" s="477"/>
      <c r="M934" s="477"/>
      <c r="N934" s="477">
        <v>2</v>
      </c>
      <c r="O934" s="477">
        <v>7444</v>
      </c>
      <c r="P934" s="565"/>
      <c r="Q934" s="478">
        <v>3722</v>
      </c>
    </row>
    <row r="935" spans="1:17" ht="14.4" customHeight="1" x14ac:dyDescent="0.3">
      <c r="A935" s="472" t="s">
        <v>1268</v>
      </c>
      <c r="B935" s="473" t="s">
        <v>1044</v>
      </c>
      <c r="C935" s="473" t="s">
        <v>1045</v>
      </c>
      <c r="D935" s="473" t="s">
        <v>1098</v>
      </c>
      <c r="E935" s="473" t="s">
        <v>1100</v>
      </c>
      <c r="F935" s="477">
        <v>6</v>
      </c>
      <c r="G935" s="477">
        <v>22242</v>
      </c>
      <c r="H935" s="477"/>
      <c r="I935" s="477">
        <v>3707</v>
      </c>
      <c r="J935" s="477"/>
      <c r="K935" s="477"/>
      <c r="L935" s="477"/>
      <c r="M935" s="477"/>
      <c r="N935" s="477">
        <v>4</v>
      </c>
      <c r="O935" s="477">
        <v>14888</v>
      </c>
      <c r="P935" s="565"/>
      <c r="Q935" s="478">
        <v>3722</v>
      </c>
    </row>
    <row r="936" spans="1:17" ht="14.4" customHeight="1" x14ac:dyDescent="0.3">
      <c r="A936" s="472" t="s">
        <v>1268</v>
      </c>
      <c r="B936" s="473" t="s">
        <v>1044</v>
      </c>
      <c r="C936" s="473" t="s">
        <v>1045</v>
      </c>
      <c r="D936" s="473" t="s">
        <v>1101</v>
      </c>
      <c r="E936" s="473" t="s">
        <v>1102</v>
      </c>
      <c r="F936" s="477">
        <v>56</v>
      </c>
      <c r="G936" s="477">
        <v>27664</v>
      </c>
      <c r="H936" s="477">
        <v>1.75</v>
      </c>
      <c r="I936" s="477">
        <v>494</v>
      </c>
      <c r="J936" s="477">
        <v>32</v>
      </c>
      <c r="K936" s="477">
        <v>15808</v>
      </c>
      <c r="L936" s="477">
        <v>1</v>
      </c>
      <c r="M936" s="477">
        <v>494</v>
      </c>
      <c r="N936" s="477">
        <v>43</v>
      </c>
      <c r="O936" s="477">
        <v>21285</v>
      </c>
      <c r="P936" s="565">
        <v>1.3464701417004048</v>
      </c>
      <c r="Q936" s="478">
        <v>495</v>
      </c>
    </row>
    <row r="937" spans="1:17" ht="14.4" customHeight="1" x14ac:dyDescent="0.3">
      <c r="A937" s="472" t="s">
        <v>1268</v>
      </c>
      <c r="B937" s="473" t="s">
        <v>1044</v>
      </c>
      <c r="C937" s="473" t="s">
        <v>1045</v>
      </c>
      <c r="D937" s="473" t="s">
        <v>1103</v>
      </c>
      <c r="E937" s="473" t="s">
        <v>1234</v>
      </c>
      <c r="F937" s="477"/>
      <c r="G937" s="477"/>
      <c r="H937" s="477"/>
      <c r="I937" s="477"/>
      <c r="J937" s="477">
        <v>1</v>
      </c>
      <c r="K937" s="477">
        <v>6580</v>
      </c>
      <c r="L937" s="477">
        <v>1</v>
      </c>
      <c r="M937" s="477">
        <v>6580</v>
      </c>
      <c r="N937" s="477"/>
      <c r="O937" s="477"/>
      <c r="P937" s="565"/>
      <c r="Q937" s="478"/>
    </row>
    <row r="938" spans="1:17" ht="14.4" customHeight="1" x14ac:dyDescent="0.3">
      <c r="A938" s="472" t="s">
        <v>1268</v>
      </c>
      <c r="B938" s="473" t="s">
        <v>1044</v>
      </c>
      <c r="C938" s="473" t="s">
        <v>1045</v>
      </c>
      <c r="D938" s="473" t="s">
        <v>1103</v>
      </c>
      <c r="E938" s="473" t="s">
        <v>1104</v>
      </c>
      <c r="F938" s="477">
        <v>1</v>
      </c>
      <c r="G938" s="477">
        <v>6571</v>
      </c>
      <c r="H938" s="477">
        <v>0.99863221884498476</v>
      </c>
      <c r="I938" s="477">
        <v>6571</v>
      </c>
      <c r="J938" s="477">
        <v>1</v>
      </c>
      <c r="K938" s="477">
        <v>6580</v>
      </c>
      <c r="L938" s="477">
        <v>1</v>
      </c>
      <c r="M938" s="477">
        <v>6580</v>
      </c>
      <c r="N938" s="477">
        <v>3</v>
      </c>
      <c r="O938" s="477">
        <v>19793</v>
      </c>
      <c r="P938" s="565">
        <v>3.0080547112462006</v>
      </c>
      <c r="Q938" s="478">
        <v>6597.666666666667</v>
      </c>
    </row>
    <row r="939" spans="1:17" ht="14.4" customHeight="1" x14ac:dyDescent="0.3">
      <c r="A939" s="472" t="s">
        <v>1268</v>
      </c>
      <c r="B939" s="473" t="s">
        <v>1044</v>
      </c>
      <c r="C939" s="473" t="s">
        <v>1045</v>
      </c>
      <c r="D939" s="473" t="s">
        <v>1105</v>
      </c>
      <c r="E939" s="473" t="s">
        <v>1106</v>
      </c>
      <c r="F939" s="477">
        <v>58</v>
      </c>
      <c r="G939" s="477">
        <v>21460</v>
      </c>
      <c r="H939" s="477">
        <v>1.7058823529411764</v>
      </c>
      <c r="I939" s="477">
        <v>370</v>
      </c>
      <c r="J939" s="477">
        <v>34</v>
      </c>
      <c r="K939" s="477">
        <v>12580</v>
      </c>
      <c r="L939" s="477">
        <v>1</v>
      </c>
      <c r="M939" s="477">
        <v>370</v>
      </c>
      <c r="N939" s="477">
        <v>45</v>
      </c>
      <c r="O939" s="477">
        <v>16695</v>
      </c>
      <c r="P939" s="565">
        <v>1.3271065182829889</v>
      </c>
      <c r="Q939" s="478">
        <v>371</v>
      </c>
    </row>
    <row r="940" spans="1:17" ht="14.4" customHeight="1" x14ac:dyDescent="0.3">
      <c r="A940" s="472" t="s">
        <v>1268</v>
      </c>
      <c r="B940" s="473" t="s">
        <v>1044</v>
      </c>
      <c r="C940" s="473" t="s">
        <v>1045</v>
      </c>
      <c r="D940" s="473" t="s">
        <v>1107</v>
      </c>
      <c r="E940" s="473" t="s">
        <v>1108</v>
      </c>
      <c r="F940" s="477">
        <v>2</v>
      </c>
      <c r="G940" s="477">
        <v>6210</v>
      </c>
      <c r="H940" s="477"/>
      <c r="I940" s="477">
        <v>3105</v>
      </c>
      <c r="J940" s="477"/>
      <c r="K940" s="477"/>
      <c r="L940" s="477"/>
      <c r="M940" s="477"/>
      <c r="N940" s="477">
        <v>4</v>
      </c>
      <c r="O940" s="477">
        <v>12452</v>
      </c>
      <c r="P940" s="565"/>
      <c r="Q940" s="478">
        <v>3113</v>
      </c>
    </row>
    <row r="941" spans="1:17" ht="14.4" customHeight="1" x14ac:dyDescent="0.3">
      <c r="A941" s="472" t="s">
        <v>1268</v>
      </c>
      <c r="B941" s="473" t="s">
        <v>1044</v>
      </c>
      <c r="C941" s="473" t="s">
        <v>1045</v>
      </c>
      <c r="D941" s="473" t="s">
        <v>1112</v>
      </c>
      <c r="E941" s="473" t="s">
        <v>1113</v>
      </c>
      <c r="F941" s="477">
        <v>2</v>
      </c>
      <c r="G941" s="477">
        <v>25586</v>
      </c>
      <c r="H941" s="477">
        <v>1.9998436767234642</v>
      </c>
      <c r="I941" s="477">
        <v>12793</v>
      </c>
      <c r="J941" s="477">
        <v>1</v>
      </c>
      <c r="K941" s="477">
        <v>12794</v>
      </c>
      <c r="L941" s="477">
        <v>1</v>
      </c>
      <c r="M941" s="477">
        <v>12794</v>
      </c>
      <c r="N941" s="477"/>
      <c r="O941" s="477"/>
      <c r="P941" s="565"/>
      <c r="Q941" s="478"/>
    </row>
    <row r="942" spans="1:17" ht="14.4" customHeight="1" x14ac:dyDescent="0.3">
      <c r="A942" s="472" t="s">
        <v>1268</v>
      </c>
      <c r="B942" s="473" t="s">
        <v>1044</v>
      </c>
      <c r="C942" s="473" t="s">
        <v>1045</v>
      </c>
      <c r="D942" s="473" t="s">
        <v>1114</v>
      </c>
      <c r="E942" s="473" t="s">
        <v>1115</v>
      </c>
      <c r="F942" s="477">
        <v>6</v>
      </c>
      <c r="G942" s="477">
        <v>666</v>
      </c>
      <c r="H942" s="477">
        <v>3</v>
      </c>
      <c r="I942" s="477">
        <v>111</v>
      </c>
      <c r="J942" s="477">
        <v>2</v>
      </c>
      <c r="K942" s="477">
        <v>222</v>
      </c>
      <c r="L942" s="477">
        <v>1</v>
      </c>
      <c r="M942" s="477">
        <v>111</v>
      </c>
      <c r="N942" s="477">
        <v>9</v>
      </c>
      <c r="O942" s="477">
        <v>1008</v>
      </c>
      <c r="P942" s="565">
        <v>4.5405405405405403</v>
      </c>
      <c r="Q942" s="478">
        <v>112</v>
      </c>
    </row>
    <row r="943" spans="1:17" ht="14.4" customHeight="1" x14ac:dyDescent="0.3">
      <c r="A943" s="472" t="s">
        <v>1268</v>
      </c>
      <c r="B943" s="473" t="s">
        <v>1044</v>
      </c>
      <c r="C943" s="473" t="s">
        <v>1045</v>
      </c>
      <c r="D943" s="473" t="s">
        <v>1119</v>
      </c>
      <c r="E943" s="473" t="s">
        <v>1120</v>
      </c>
      <c r="F943" s="477">
        <v>6</v>
      </c>
      <c r="G943" s="477">
        <v>2970</v>
      </c>
      <c r="H943" s="477">
        <v>1.2</v>
      </c>
      <c r="I943" s="477">
        <v>495</v>
      </c>
      <c r="J943" s="477">
        <v>5</v>
      </c>
      <c r="K943" s="477">
        <v>2475</v>
      </c>
      <c r="L943" s="477">
        <v>1</v>
      </c>
      <c r="M943" s="477">
        <v>495</v>
      </c>
      <c r="N943" s="477">
        <v>3</v>
      </c>
      <c r="O943" s="477">
        <v>1488</v>
      </c>
      <c r="P943" s="565">
        <v>0.6012121212121212</v>
      </c>
      <c r="Q943" s="478">
        <v>496</v>
      </c>
    </row>
    <row r="944" spans="1:17" ht="14.4" customHeight="1" x14ac:dyDescent="0.3">
      <c r="A944" s="472" t="s">
        <v>1268</v>
      </c>
      <c r="B944" s="473" t="s">
        <v>1044</v>
      </c>
      <c r="C944" s="473" t="s">
        <v>1045</v>
      </c>
      <c r="D944" s="473" t="s">
        <v>1123</v>
      </c>
      <c r="E944" s="473" t="s">
        <v>1124</v>
      </c>
      <c r="F944" s="477">
        <v>23</v>
      </c>
      <c r="G944" s="477">
        <v>10488</v>
      </c>
      <c r="H944" s="477">
        <v>1.3529411764705883</v>
      </c>
      <c r="I944" s="477">
        <v>456</v>
      </c>
      <c r="J944" s="477">
        <v>17</v>
      </c>
      <c r="K944" s="477">
        <v>7752</v>
      </c>
      <c r="L944" s="477">
        <v>1</v>
      </c>
      <c r="M944" s="477">
        <v>456</v>
      </c>
      <c r="N944" s="477">
        <v>18</v>
      </c>
      <c r="O944" s="477">
        <v>8244</v>
      </c>
      <c r="P944" s="565">
        <v>1.063467492260062</v>
      </c>
      <c r="Q944" s="478">
        <v>458</v>
      </c>
    </row>
    <row r="945" spans="1:17" ht="14.4" customHeight="1" x14ac:dyDescent="0.3">
      <c r="A945" s="472" t="s">
        <v>1268</v>
      </c>
      <c r="B945" s="473" t="s">
        <v>1044</v>
      </c>
      <c r="C945" s="473" t="s">
        <v>1045</v>
      </c>
      <c r="D945" s="473" t="s">
        <v>1125</v>
      </c>
      <c r="E945" s="473" t="s">
        <v>1126</v>
      </c>
      <c r="F945" s="477">
        <v>62</v>
      </c>
      <c r="G945" s="477">
        <v>3596</v>
      </c>
      <c r="H945" s="477">
        <v>2.8181818181818183</v>
      </c>
      <c r="I945" s="477">
        <v>58</v>
      </c>
      <c r="J945" s="477">
        <v>22</v>
      </c>
      <c r="K945" s="477">
        <v>1276</v>
      </c>
      <c r="L945" s="477">
        <v>1</v>
      </c>
      <c r="M945" s="477">
        <v>58</v>
      </c>
      <c r="N945" s="477">
        <v>20</v>
      </c>
      <c r="O945" s="477">
        <v>1160</v>
      </c>
      <c r="P945" s="565">
        <v>0.90909090909090906</v>
      </c>
      <c r="Q945" s="478">
        <v>58</v>
      </c>
    </row>
    <row r="946" spans="1:17" ht="14.4" customHeight="1" x14ac:dyDescent="0.3">
      <c r="A946" s="472" t="s">
        <v>1268</v>
      </c>
      <c r="B946" s="473" t="s">
        <v>1044</v>
      </c>
      <c r="C946" s="473" t="s">
        <v>1045</v>
      </c>
      <c r="D946" s="473" t="s">
        <v>1127</v>
      </c>
      <c r="E946" s="473" t="s">
        <v>1128</v>
      </c>
      <c r="F946" s="477">
        <v>11</v>
      </c>
      <c r="G946" s="477">
        <v>23903</v>
      </c>
      <c r="H946" s="477">
        <v>11</v>
      </c>
      <c r="I946" s="477">
        <v>2173</v>
      </c>
      <c r="J946" s="477">
        <v>1</v>
      </c>
      <c r="K946" s="477">
        <v>2173</v>
      </c>
      <c r="L946" s="477">
        <v>1</v>
      </c>
      <c r="M946" s="477">
        <v>2173</v>
      </c>
      <c r="N946" s="477">
        <v>1</v>
      </c>
      <c r="O946" s="477">
        <v>2174</v>
      </c>
      <c r="P946" s="565">
        <v>1.0004601932811781</v>
      </c>
      <c r="Q946" s="478">
        <v>2174</v>
      </c>
    </row>
    <row r="947" spans="1:17" ht="14.4" customHeight="1" x14ac:dyDescent="0.3">
      <c r="A947" s="472" t="s">
        <v>1268</v>
      </c>
      <c r="B947" s="473" t="s">
        <v>1044</v>
      </c>
      <c r="C947" s="473" t="s">
        <v>1045</v>
      </c>
      <c r="D947" s="473" t="s">
        <v>1134</v>
      </c>
      <c r="E947" s="473" t="s">
        <v>1135</v>
      </c>
      <c r="F947" s="477">
        <v>142</v>
      </c>
      <c r="G947" s="477">
        <v>24850</v>
      </c>
      <c r="H947" s="477">
        <v>1.6044679752066116</v>
      </c>
      <c r="I947" s="477">
        <v>175</v>
      </c>
      <c r="J947" s="477">
        <v>88</v>
      </c>
      <c r="K947" s="477">
        <v>15488</v>
      </c>
      <c r="L947" s="477">
        <v>1</v>
      </c>
      <c r="M947" s="477">
        <v>176</v>
      </c>
      <c r="N947" s="477">
        <v>254</v>
      </c>
      <c r="O947" s="477">
        <v>44704</v>
      </c>
      <c r="P947" s="565">
        <v>2.8863636363636362</v>
      </c>
      <c r="Q947" s="478">
        <v>176</v>
      </c>
    </row>
    <row r="948" spans="1:17" ht="14.4" customHeight="1" x14ac:dyDescent="0.3">
      <c r="A948" s="472" t="s">
        <v>1268</v>
      </c>
      <c r="B948" s="473" t="s">
        <v>1044</v>
      </c>
      <c r="C948" s="473" t="s">
        <v>1045</v>
      </c>
      <c r="D948" s="473" t="s">
        <v>1136</v>
      </c>
      <c r="E948" s="473" t="s">
        <v>1137</v>
      </c>
      <c r="F948" s="477">
        <v>43</v>
      </c>
      <c r="G948" s="477">
        <v>3655</v>
      </c>
      <c r="H948" s="477">
        <v>1</v>
      </c>
      <c r="I948" s="477">
        <v>85</v>
      </c>
      <c r="J948" s="477">
        <v>43</v>
      </c>
      <c r="K948" s="477">
        <v>3655</v>
      </c>
      <c r="L948" s="477">
        <v>1</v>
      </c>
      <c r="M948" s="477">
        <v>85</v>
      </c>
      <c r="N948" s="477">
        <v>40</v>
      </c>
      <c r="O948" s="477">
        <v>3440</v>
      </c>
      <c r="P948" s="565">
        <v>0.94117647058823528</v>
      </c>
      <c r="Q948" s="478">
        <v>86</v>
      </c>
    </row>
    <row r="949" spans="1:17" ht="14.4" customHeight="1" x14ac:dyDescent="0.3">
      <c r="A949" s="472" t="s">
        <v>1268</v>
      </c>
      <c r="B949" s="473" t="s">
        <v>1044</v>
      </c>
      <c r="C949" s="473" t="s">
        <v>1045</v>
      </c>
      <c r="D949" s="473" t="s">
        <v>1141</v>
      </c>
      <c r="E949" s="473" t="s">
        <v>1142</v>
      </c>
      <c r="F949" s="477">
        <v>8</v>
      </c>
      <c r="G949" s="477">
        <v>1352</v>
      </c>
      <c r="H949" s="477">
        <v>1.5905882352941176</v>
      </c>
      <c r="I949" s="477">
        <v>169</v>
      </c>
      <c r="J949" s="477">
        <v>5</v>
      </c>
      <c r="K949" s="477">
        <v>850</v>
      </c>
      <c r="L949" s="477">
        <v>1</v>
      </c>
      <c r="M949" s="477">
        <v>170</v>
      </c>
      <c r="N949" s="477">
        <v>14</v>
      </c>
      <c r="O949" s="477">
        <v>2380</v>
      </c>
      <c r="P949" s="565">
        <v>2.8</v>
      </c>
      <c r="Q949" s="478">
        <v>170</v>
      </c>
    </row>
    <row r="950" spans="1:17" ht="14.4" customHeight="1" x14ac:dyDescent="0.3">
      <c r="A950" s="472" t="s">
        <v>1268</v>
      </c>
      <c r="B950" s="473" t="s">
        <v>1044</v>
      </c>
      <c r="C950" s="473" t="s">
        <v>1045</v>
      </c>
      <c r="D950" s="473" t="s">
        <v>1143</v>
      </c>
      <c r="E950" s="473" t="s">
        <v>1144</v>
      </c>
      <c r="F950" s="477">
        <v>4</v>
      </c>
      <c r="G950" s="477">
        <v>116</v>
      </c>
      <c r="H950" s="477">
        <v>1</v>
      </c>
      <c r="I950" s="477">
        <v>29</v>
      </c>
      <c r="J950" s="477">
        <v>4</v>
      </c>
      <c r="K950" s="477">
        <v>116</v>
      </c>
      <c r="L950" s="477">
        <v>1</v>
      </c>
      <c r="M950" s="477">
        <v>29</v>
      </c>
      <c r="N950" s="477"/>
      <c r="O950" s="477"/>
      <c r="P950" s="565"/>
      <c r="Q950" s="478"/>
    </row>
    <row r="951" spans="1:17" ht="14.4" customHeight="1" x14ac:dyDescent="0.3">
      <c r="A951" s="472" t="s">
        <v>1268</v>
      </c>
      <c r="B951" s="473" t="s">
        <v>1044</v>
      </c>
      <c r="C951" s="473" t="s">
        <v>1045</v>
      </c>
      <c r="D951" s="473" t="s">
        <v>1147</v>
      </c>
      <c r="E951" s="473" t="s">
        <v>1148</v>
      </c>
      <c r="F951" s="477">
        <v>3</v>
      </c>
      <c r="G951" s="477">
        <v>528</v>
      </c>
      <c r="H951" s="477">
        <v>3</v>
      </c>
      <c r="I951" s="477">
        <v>176</v>
      </c>
      <c r="J951" s="477">
        <v>1</v>
      </c>
      <c r="K951" s="477">
        <v>176</v>
      </c>
      <c r="L951" s="477">
        <v>1</v>
      </c>
      <c r="M951" s="477">
        <v>176</v>
      </c>
      <c r="N951" s="477">
        <v>4</v>
      </c>
      <c r="O951" s="477">
        <v>708</v>
      </c>
      <c r="P951" s="565">
        <v>4.0227272727272725</v>
      </c>
      <c r="Q951" s="478">
        <v>177</v>
      </c>
    </row>
    <row r="952" spans="1:17" ht="14.4" customHeight="1" x14ac:dyDescent="0.3">
      <c r="A952" s="472" t="s">
        <v>1268</v>
      </c>
      <c r="B952" s="473" t="s">
        <v>1044</v>
      </c>
      <c r="C952" s="473" t="s">
        <v>1045</v>
      </c>
      <c r="D952" s="473" t="s">
        <v>1154</v>
      </c>
      <c r="E952" s="473" t="s">
        <v>1155</v>
      </c>
      <c r="F952" s="477">
        <v>11</v>
      </c>
      <c r="G952" s="477">
        <v>2893</v>
      </c>
      <c r="H952" s="477">
        <v>0.60879629629629628</v>
      </c>
      <c r="I952" s="477">
        <v>263</v>
      </c>
      <c r="J952" s="477">
        <v>18</v>
      </c>
      <c r="K952" s="477">
        <v>4752</v>
      </c>
      <c r="L952" s="477">
        <v>1</v>
      </c>
      <c r="M952" s="477">
        <v>264</v>
      </c>
      <c r="N952" s="477">
        <v>8</v>
      </c>
      <c r="O952" s="477">
        <v>2112</v>
      </c>
      <c r="P952" s="565">
        <v>0.44444444444444442</v>
      </c>
      <c r="Q952" s="478">
        <v>264</v>
      </c>
    </row>
    <row r="953" spans="1:17" ht="14.4" customHeight="1" x14ac:dyDescent="0.3">
      <c r="A953" s="472" t="s">
        <v>1268</v>
      </c>
      <c r="B953" s="473" t="s">
        <v>1044</v>
      </c>
      <c r="C953" s="473" t="s">
        <v>1045</v>
      </c>
      <c r="D953" s="473" t="s">
        <v>1156</v>
      </c>
      <c r="E953" s="473" t="s">
        <v>1157</v>
      </c>
      <c r="F953" s="477">
        <v>19</v>
      </c>
      <c r="G953" s="477">
        <v>40470</v>
      </c>
      <c r="H953" s="477">
        <v>4.7477709995307364</v>
      </c>
      <c r="I953" s="477">
        <v>2130</v>
      </c>
      <c r="J953" s="477">
        <v>4</v>
      </c>
      <c r="K953" s="477">
        <v>8524</v>
      </c>
      <c r="L953" s="477">
        <v>1</v>
      </c>
      <c r="M953" s="477">
        <v>2131</v>
      </c>
      <c r="N953" s="477">
        <v>11</v>
      </c>
      <c r="O953" s="477">
        <v>23474</v>
      </c>
      <c r="P953" s="565">
        <v>2.7538714218676676</v>
      </c>
      <c r="Q953" s="478">
        <v>2134</v>
      </c>
    </row>
    <row r="954" spans="1:17" ht="14.4" customHeight="1" x14ac:dyDescent="0.3">
      <c r="A954" s="472" t="s">
        <v>1268</v>
      </c>
      <c r="B954" s="473" t="s">
        <v>1044</v>
      </c>
      <c r="C954" s="473" t="s">
        <v>1045</v>
      </c>
      <c r="D954" s="473" t="s">
        <v>1156</v>
      </c>
      <c r="E954" s="473" t="s">
        <v>1158</v>
      </c>
      <c r="F954" s="477">
        <v>24</v>
      </c>
      <c r="G954" s="477">
        <v>51120</v>
      </c>
      <c r="H954" s="477">
        <v>11.994368840919757</v>
      </c>
      <c r="I954" s="477">
        <v>2130</v>
      </c>
      <c r="J954" s="477">
        <v>2</v>
      </c>
      <c r="K954" s="477">
        <v>4262</v>
      </c>
      <c r="L954" s="477">
        <v>1</v>
      </c>
      <c r="M954" s="477">
        <v>2131</v>
      </c>
      <c r="N954" s="477">
        <v>10</v>
      </c>
      <c r="O954" s="477">
        <v>21340</v>
      </c>
      <c r="P954" s="565">
        <v>5.0070389488503046</v>
      </c>
      <c r="Q954" s="478">
        <v>2134</v>
      </c>
    </row>
    <row r="955" spans="1:17" ht="14.4" customHeight="1" x14ac:dyDescent="0.3">
      <c r="A955" s="472" t="s">
        <v>1268</v>
      </c>
      <c r="B955" s="473" t="s">
        <v>1044</v>
      </c>
      <c r="C955" s="473" t="s">
        <v>1045</v>
      </c>
      <c r="D955" s="473" t="s">
        <v>1161</v>
      </c>
      <c r="E955" s="473" t="s">
        <v>1162</v>
      </c>
      <c r="F955" s="477">
        <v>7</v>
      </c>
      <c r="G955" s="477">
        <v>2961</v>
      </c>
      <c r="H955" s="477">
        <v>2.3278301886792452</v>
      </c>
      <c r="I955" s="477">
        <v>423</v>
      </c>
      <c r="J955" s="477">
        <v>3</v>
      </c>
      <c r="K955" s="477">
        <v>1272</v>
      </c>
      <c r="L955" s="477">
        <v>1</v>
      </c>
      <c r="M955" s="477">
        <v>424</v>
      </c>
      <c r="N955" s="477">
        <v>9</v>
      </c>
      <c r="O955" s="477">
        <v>3834</v>
      </c>
      <c r="P955" s="565">
        <v>3.0141509433962264</v>
      </c>
      <c r="Q955" s="478">
        <v>426</v>
      </c>
    </row>
    <row r="956" spans="1:17" ht="14.4" customHeight="1" x14ac:dyDescent="0.3">
      <c r="A956" s="472" t="s">
        <v>1268</v>
      </c>
      <c r="B956" s="473" t="s">
        <v>1044</v>
      </c>
      <c r="C956" s="473" t="s">
        <v>1045</v>
      </c>
      <c r="D956" s="473" t="s">
        <v>1165</v>
      </c>
      <c r="E956" s="473" t="s">
        <v>1051</v>
      </c>
      <c r="F956" s="477">
        <v>6</v>
      </c>
      <c r="G956" s="477">
        <v>222</v>
      </c>
      <c r="H956" s="477"/>
      <c r="I956" s="477">
        <v>37</v>
      </c>
      <c r="J956" s="477"/>
      <c r="K956" s="477"/>
      <c r="L956" s="477"/>
      <c r="M956" s="477"/>
      <c r="N956" s="477"/>
      <c r="O956" s="477"/>
      <c r="P956" s="565"/>
      <c r="Q956" s="478"/>
    </row>
    <row r="957" spans="1:17" ht="14.4" customHeight="1" x14ac:dyDescent="0.3">
      <c r="A957" s="472" t="s">
        <v>1268</v>
      </c>
      <c r="B957" s="473" t="s">
        <v>1044</v>
      </c>
      <c r="C957" s="473" t="s">
        <v>1045</v>
      </c>
      <c r="D957" s="473" t="s">
        <v>1171</v>
      </c>
      <c r="E957" s="473" t="s">
        <v>1172</v>
      </c>
      <c r="F957" s="477">
        <v>11</v>
      </c>
      <c r="G957" s="477">
        <v>3168</v>
      </c>
      <c r="H957" s="477">
        <v>5.4809688581314875</v>
      </c>
      <c r="I957" s="477">
        <v>288</v>
      </c>
      <c r="J957" s="477">
        <v>2</v>
      </c>
      <c r="K957" s="477">
        <v>578</v>
      </c>
      <c r="L957" s="477">
        <v>1</v>
      </c>
      <c r="M957" s="477">
        <v>289</v>
      </c>
      <c r="N957" s="477">
        <v>5</v>
      </c>
      <c r="O957" s="477">
        <v>1445</v>
      </c>
      <c r="P957" s="565">
        <v>2.5</v>
      </c>
      <c r="Q957" s="478">
        <v>289</v>
      </c>
    </row>
    <row r="958" spans="1:17" ht="14.4" customHeight="1" x14ac:dyDescent="0.3">
      <c r="A958" s="472" t="s">
        <v>1268</v>
      </c>
      <c r="B958" s="473" t="s">
        <v>1044</v>
      </c>
      <c r="C958" s="473" t="s">
        <v>1045</v>
      </c>
      <c r="D958" s="473" t="s">
        <v>1173</v>
      </c>
      <c r="E958" s="473" t="s">
        <v>1174</v>
      </c>
      <c r="F958" s="477"/>
      <c r="G958" s="477"/>
      <c r="H958" s="477"/>
      <c r="I958" s="477"/>
      <c r="J958" s="477"/>
      <c r="K958" s="477"/>
      <c r="L958" s="477"/>
      <c r="M958" s="477"/>
      <c r="N958" s="477">
        <v>2</v>
      </c>
      <c r="O958" s="477">
        <v>2204</v>
      </c>
      <c r="P958" s="565"/>
      <c r="Q958" s="478">
        <v>1102</v>
      </c>
    </row>
    <row r="959" spans="1:17" ht="14.4" customHeight="1" x14ac:dyDescent="0.3">
      <c r="A959" s="472" t="s">
        <v>1268</v>
      </c>
      <c r="B959" s="473" t="s">
        <v>1044</v>
      </c>
      <c r="C959" s="473" t="s">
        <v>1045</v>
      </c>
      <c r="D959" s="473" t="s">
        <v>1173</v>
      </c>
      <c r="E959" s="473" t="s">
        <v>1175</v>
      </c>
      <c r="F959" s="477">
        <v>4</v>
      </c>
      <c r="G959" s="477">
        <v>4384</v>
      </c>
      <c r="H959" s="477"/>
      <c r="I959" s="477">
        <v>1096</v>
      </c>
      <c r="J959" s="477"/>
      <c r="K959" s="477"/>
      <c r="L959" s="477"/>
      <c r="M959" s="477"/>
      <c r="N959" s="477">
        <v>4</v>
      </c>
      <c r="O959" s="477">
        <v>4408</v>
      </c>
      <c r="P959" s="565"/>
      <c r="Q959" s="478">
        <v>1102</v>
      </c>
    </row>
    <row r="960" spans="1:17" ht="14.4" customHeight="1" x14ac:dyDescent="0.3">
      <c r="A960" s="472" t="s">
        <v>1268</v>
      </c>
      <c r="B960" s="473" t="s">
        <v>1044</v>
      </c>
      <c r="C960" s="473" t="s">
        <v>1045</v>
      </c>
      <c r="D960" s="473" t="s">
        <v>1176</v>
      </c>
      <c r="E960" s="473" t="s">
        <v>1177</v>
      </c>
      <c r="F960" s="477">
        <v>1</v>
      </c>
      <c r="G960" s="477">
        <v>107</v>
      </c>
      <c r="H960" s="477">
        <v>1</v>
      </c>
      <c r="I960" s="477">
        <v>107</v>
      </c>
      <c r="J960" s="477">
        <v>1</v>
      </c>
      <c r="K960" s="477">
        <v>107</v>
      </c>
      <c r="L960" s="477">
        <v>1</v>
      </c>
      <c r="M960" s="477">
        <v>107</v>
      </c>
      <c r="N960" s="477">
        <v>2</v>
      </c>
      <c r="O960" s="477">
        <v>216</v>
      </c>
      <c r="P960" s="565">
        <v>2.0186915887850465</v>
      </c>
      <c r="Q960" s="478">
        <v>108</v>
      </c>
    </row>
    <row r="961" spans="1:17" ht="14.4" customHeight="1" x14ac:dyDescent="0.3">
      <c r="A961" s="472" t="s">
        <v>1268</v>
      </c>
      <c r="B961" s="473" t="s">
        <v>1044</v>
      </c>
      <c r="C961" s="473" t="s">
        <v>1045</v>
      </c>
      <c r="D961" s="473" t="s">
        <v>1181</v>
      </c>
      <c r="E961" s="473" t="s">
        <v>1182</v>
      </c>
      <c r="F961" s="477">
        <v>1</v>
      </c>
      <c r="G961" s="477">
        <v>0</v>
      </c>
      <c r="H961" s="477"/>
      <c r="I961" s="477">
        <v>0</v>
      </c>
      <c r="J961" s="477"/>
      <c r="K961" s="477"/>
      <c r="L961" s="477"/>
      <c r="M961" s="477"/>
      <c r="N961" s="477">
        <v>2</v>
      </c>
      <c r="O961" s="477">
        <v>0</v>
      </c>
      <c r="P961" s="565"/>
      <c r="Q961" s="478">
        <v>0</v>
      </c>
    </row>
    <row r="962" spans="1:17" ht="14.4" customHeight="1" x14ac:dyDescent="0.3">
      <c r="A962" s="472" t="s">
        <v>1268</v>
      </c>
      <c r="B962" s="473" t="s">
        <v>1044</v>
      </c>
      <c r="C962" s="473" t="s">
        <v>1045</v>
      </c>
      <c r="D962" s="473" t="s">
        <v>1181</v>
      </c>
      <c r="E962" s="473" t="s">
        <v>1183</v>
      </c>
      <c r="F962" s="477">
        <v>4</v>
      </c>
      <c r="G962" s="477">
        <v>0</v>
      </c>
      <c r="H962" s="477"/>
      <c r="I962" s="477">
        <v>0</v>
      </c>
      <c r="J962" s="477"/>
      <c r="K962" s="477"/>
      <c r="L962" s="477"/>
      <c r="M962" s="477"/>
      <c r="N962" s="477">
        <v>1</v>
      </c>
      <c r="O962" s="477">
        <v>0</v>
      </c>
      <c r="P962" s="565"/>
      <c r="Q962" s="478">
        <v>0</v>
      </c>
    </row>
    <row r="963" spans="1:17" ht="14.4" customHeight="1" x14ac:dyDescent="0.3">
      <c r="A963" s="472" t="s">
        <v>1268</v>
      </c>
      <c r="B963" s="473" t="s">
        <v>1044</v>
      </c>
      <c r="C963" s="473" t="s">
        <v>1045</v>
      </c>
      <c r="D963" s="473" t="s">
        <v>1184</v>
      </c>
      <c r="E963" s="473" t="s">
        <v>1186</v>
      </c>
      <c r="F963" s="477"/>
      <c r="G963" s="477"/>
      <c r="H963" s="477"/>
      <c r="I963" s="477"/>
      <c r="J963" s="477"/>
      <c r="K963" s="477"/>
      <c r="L963" s="477"/>
      <c r="M963" s="477"/>
      <c r="N963" s="477">
        <v>1</v>
      </c>
      <c r="O963" s="477">
        <v>0</v>
      </c>
      <c r="P963" s="565"/>
      <c r="Q963" s="478">
        <v>0</v>
      </c>
    </row>
    <row r="964" spans="1:17" ht="14.4" customHeight="1" x14ac:dyDescent="0.3">
      <c r="A964" s="472" t="s">
        <v>1268</v>
      </c>
      <c r="B964" s="473" t="s">
        <v>1044</v>
      </c>
      <c r="C964" s="473" t="s">
        <v>1045</v>
      </c>
      <c r="D964" s="473" t="s">
        <v>1191</v>
      </c>
      <c r="E964" s="473" t="s">
        <v>1192</v>
      </c>
      <c r="F964" s="477"/>
      <c r="G964" s="477"/>
      <c r="H964" s="477"/>
      <c r="I964" s="477"/>
      <c r="J964" s="477"/>
      <c r="K964" s="477"/>
      <c r="L964" s="477"/>
      <c r="M964" s="477"/>
      <c r="N964" s="477">
        <v>3</v>
      </c>
      <c r="O964" s="477">
        <v>8520</v>
      </c>
      <c r="P964" s="565"/>
      <c r="Q964" s="478">
        <v>2840</v>
      </c>
    </row>
    <row r="965" spans="1:17" ht="14.4" customHeight="1" x14ac:dyDescent="0.3">
      <c r="A965" s="472" t="s">
        <v>1268</v>
      </c>
      <c r="B965" s="473" t="s">
        <v>1044</v>
      </c>
      <c r="C965" s="473" t="s">
        <v>1045</v>
      </c>
      <c r="D965" s="473" t="s">
        <v>1195</v>
      </c>
      <c r="E965" s="473" t="s">
        <v>1196</v>
      </c>
      <c r="F965" s="477"/>
      <c r="G965" s="477"/>
      <c r="H965" s="477"/>
      <c r="I965" s="477"/>
      <c r="J965" s="477"/>
      <c r="K965" s="477"/>
      <c r="L965" s="477"/>
      <c r="M965" s="477"/>
      <c r="N965" s="477">
        <v>2</v>
      </c>
      <c r="O965" s="477">
        <v>32014</v>
      </c>
      <c r="P965" s="565"/>
      <c r="Q965" s="478">
        <v>16007</v>
      </c>
    </row>
    <row r="966" spans="1:17" ht="14.4" customHeight="1" x14ac:dyDescent="0.3">
      <c r="A966" s="472" t="s">
        <v>1269</v>
      </c>
      <c r="B966" s="473" t="s">
        <v>1044</v>
      </c>
      <c r="C966" s="473" t="s">
        <v>1045</v>
      </c>
      <c r="D966" s="473" t="s">
        <v>1066</v>
      </c>
      <c r="E966" s="473" t="s">
        <v>1067</v>
      </c>
      <c r="F966" s="477">
        <v>4</v>
      </c>
      <c r="G966" s="477">
        <v>1396</v>
      </c>
      <c r="H966" s="477"/>
      <c r="I966" s="477">
        <v>349</v>
      </c>
      <c r="J966" s="477"/>
      <c r="K966" s="477"/>
      <c r="L966" s="477"/>
      <c r="M966" s="477"/>
      <c r="N966" s="477"/>
      <c r="O966" s="477"/>
      <c r="P966" s="565"/>
      <c r="Q966" s="478"/>
    </row>
    <row r="967" spans="1:17" ht="14.4" customHeight="1" x14ac:dyDescent="0.3">
      <c r="A967" s="472" t="s">
        <v>1269</v>
      </c>
      <c r="B967" s="473" t="s">
        <v>1044</v>
      </c>
      <c r="C967" s="473" t="s">
        <v>1045</v>
      </c>
      <c r="D967" s="473" t="s">
        <v>1066</v>
      </c>
      <c r="E967" s="473" t="s">
        <v>1068</v>
      </c>
      <c r="F967" s="477"/>
      <c r="G967" s="477"/>
      <c r="H967" s="477"/>
      <c r="I967" s="477"/>
      <c r="J967" s="477"/>
      <c r="K967" s="477"/>
      <c r="L967" s="477"/>
      <c r="M967" s="477"/>
      <c r="N967" s="477">
        <v>1</v>
      </c>
      <c r="O967" s="477">
        <v>350</v>
      </c>
      <c r="P967" s="565"/>
      <c r="Q967" s="478">
        <v>350</v>
      </c>
    </row>
    <row r="968" spans="1:17" ht="14.4" customHeight="1" x14ac:dyDescent="0.3">
      <c r="A968" s="472" t="s">
        <v>1269</v>
      </c>
      <c r="B968" s="473" t="s">
        <v>1044</v>
      </c>
      <c r="C968" s="473" t="s">
        <v>1045</v>
      </c>
      <c r="D968" s="473" t="s">
        <v>1081</v>
      </c>
      <c r="E968" s="473" t="s">
        <v>1082</v>
      </c>
      <c r="F968" s="477">
        <v>2</v>
      </c>
      <c r="G968" s="477">
        <v>98</v>
      </c>
      <c r="H968" s="477">
        <v>2</v>
      </c>
      <c r="I968" s="477">
        <v>49</v>
      </c>
      <c r="J968" s="477">
        <v>1</v>
      </c>
      <c r="K968" s="477">
        <v>49</v>
      </c>
      <c r="L968" s="477">
        <v>1</v>
      </c>
      <c r="M968" s="477">
        <v>49</v>
      </c>
      <c r="N968" s="477"/>
      <c r="O968" s="477"/>
      <c r="P968" s="565"/>
      <c r="Q968" s="478"/>
    </row>
    <row r="969" spans="1:17" ht="14.4" customHeight="1" x14ac:dyDescent="0.3">
      <c r="A969" s="472" t="s">
        <v>1269</v>
      </c>
      <c r="B969" s="473" t="s">
        <v>1044</v>
      </c>
      <c r="C969" s="473" t="s">
        <v>1045</v>
      </c>
      <c r="D969" s="473" t="s">
        <v>1089</v>
      </c>
      <c r="E969" s="473" t="s">
        <v>1090</v>
      </c>
      <c r="F969" s="477">
        <v>1</v>
      </c>
      <c r="G969" s="477">
        <v>264</v>
      </c>
      <c r="H969" s="477"/>
      <c r="I969" s="477">
        <v>264</v>
      </c>
      <c r="J969" s="477"/>
      <c r="K969" s="477"/>
      <c r="L969" s="477"/>
      <c r="M969" s="477"/>
      <c r="N969" s="477"/>
      <c r="O969" s="477"/>
      <c r="P969" s="565"/>
      <c r="Q969" s="478"/>
    </row>
    <row r="970" spans="1:17" ht="14.4" customHeight="1" x14ac:dyDescent="0.3">
      <c r="A970" s="472" t="s">
        <v>1269</v>
      </c>
      <c r="B970" s="473" t="s">
        <v>1044</v>
      </c>
      <c r="C970" s="473" t="s">
        <v>1045</v>
      </c>
      <c r="D970" s="473" t="s">
        <v>1119</v>
      </c>
      <c r="E970" s="473" t="s">
        <v>1120</v>
      </c>
      <c r="F970" s="477">
        <v>1</v>
      </c>
      <c r="G970" s="477">
        <v>495</v>
      </c>
      <c r="H970" s="477"/>
      <c r="I970" s="477">
        <v>495</v>
      </c>
      <c r="J970" s="477"/>
      <c r="K970" s="477"/>
      <c r="L970" s="477"/>
      <c r="M970" s="477"/>
      <c r="N970" s="477">
        <v>1</v>
      </c>
      <c r="O970" s="477">
        <v>496</v>
      </c>
      <c r="P970" s="565"/>
      <c r="Q970" s="478">
        <v>496</v>
      </c>
    </row>
    <row r="971" spans="1:17" ht="14.4" customHeight="1" x14ac:dyDescent="0.3">
      <c r="A971" s="472" t="s">
        <v>1269</v>
      </c>
      <c r="B971" s="473" t="s">
        <v>1044</v>
      </c>
      <c r="C971" s="473" t="s">
        <v>1045</v>
      </c>
      <c r="D971" s="473" t="s">
        <v>1136</v>
      </c>
      <c r="E971" s="473" t="s">
        <v>1137</v>
      </c>
      <c r="F971" s="477">
        <v>12</v>
      </c>
      <c r="G971" s="477">
        <v>1020</v>
      </c>
      <c r="H971" s="477">
        <v>3</v>
      </c>
      <c r="I971" s="477">
        <v>85</v>
      </c>
      <c r="J971" s="477">
        <v>4</v>
      </c>
      <c r="K971" s="477">
        <v>340</v>
      </c>
      <c r="L971" s="477">
        <v>1</v>
      </c>
      <c r="M971" s="477">
        <v>85</v>
      </c>
      <c r="N971" s="477">
        <v>4</v>
      </c>
      <c r="O971" s="477">
        <v>344</v>
      </c>
      <c r="P971" s="565">
        <v>1.0117647058823529</v>
      </c>
      <c r="Q971" s="478">
        <v>86</v>
      </c>
    </row>
    <row r="972" spans="1:17" ht="14.4" customHeight="1" x14ac:dyDescent="0.3">
      <c r="A972" s="472" t="s">
        <v>1269</v>
      </c>
      <c r="B972" s="473" t="s">
        <v>1044</v>
      </c>
      <c r="C972" s="473" t="s">
        <v>1045</v>
      </c>
      <c r="D972" s="473" t="s">
        <v>1147</v>
      </c>
      <c r="E972" s="473" t="s">
        <v>1148</v>
      </c>
      <c r="F972" s="477">
        <v>2</v>
      </c>
      <c r="G972" s="477">
        <v>352</v>
      </c>
      <c r="H972" s="477"/>
      <c r="I972" s="477">
        <v>176</v>
      </c>
      <c r="J972" s="477"/>
      <c r="K972" s="477"/>
      <c r="L972" s="477"/>
      <c r="M972" s="477"/>
      <c r="N972" s="477">
        <v>1</v>
      </c>
      <c r="O972" s="477">
        <v>177</v>
      </c>
      <c r="P972" s="565"/>
      <c r="Q972" s="478">
        <v>177</v>
      </c>
    </row>
    <row r="973" spans="1:17" ht="14.4" customHeight="1" x14ac:dyDescent="0.3">
      <c r="A973" s="472" t="s">
        <v>1269</v>
      </c>
      <c r="B973" s="473" t="s">
        <v>1044</v>
      </c>
      <c r="C973" s="473" t="s">
        <v>1045</v>
      </c>
      <c r="D973" s="473" t="s">
        <v>1154</v>
      </c>
      <c r="E973" s="473" t="s">
        <v>1155</v>
      </c>
      <c r="F973" s="477">
        <v>2</v>
      </c>
      <c r="G973" s="477">
        <v>526</v>
      </c>
      <c r="H973" s="477">
        <v>1.9924242424242424</v>
      </c>
      <c r="I973" s="477">
        <v>263</v>
      </c>
      <c r="J973" s="477">
        <v>1</v>
      </c>
      <c r="K973" s="477">
        <v>264</v>
      </c>
      <c r="L973" s="477">
        <v>1</v>
      </c>
      <c r="M973" s="477">
        <v>264</v>
      </c>
      <c r="N973" s="477"/>
      <c r="O973" s="477"/>
      <c r="P973" s="565"/>
      <c r="Q973" s="478"/>
    </row>
    <row r="974" spans="1:17" ht="14.4" customHeight="1" x14ac:dyDescent="0.3">
      <c r="A974" s="472" t="s">
        <v>1269</v>
      </c>
      <c r="B974" s="473" t="s">
        <v>1044</v>
      </c>
      <c r="C974" s="473" t="s">
        <v>1045</v>
      </c>
      <c r="D974" s="473" t="s">
        <v>1176</v>
      </c>
      <c r="E974" s="473" t="s">
        <v>1177</v>
      </c>
      <c r="F974" s="477">
        <v>1</v>
      </c>
      <c r="G974" s="477">
        <v>107</v>
      </c>
      <c r="H974" s="477"/>
      <c r="I974" s="477">
        <v>107</v>
      </c>
      <c r="J974" s="477"/>
      <c r="K974" s="477"/>
      <c r="L974" s="477"/>
      <c r="M974" s="477"/>
      <c r="N974" s="477">
        <v>1</v>
      </c>
      <c r="O974" s="477">
        <v>108</v>
      </c>
      <c r="P974" s="565"/>
      <c r="Q974" s="478">
        <v>108</v>
      </c>
    </row>
    <row r="975" spans="1:17" ht="14.4" customHeight="1" x14ac:dyDescent="0.3">
      <c r="A975" s="472" t="s">
        <v>1270</v>
      </c>
      <c r="B975" s="473" t="s">
        <v>1044</v>
      </c>
      <c r="C975" s="473" t="s">
        <v>1045</v>
      </c>
      <c r="D975" s="473" t="s">
        <v>1046</v>
      </c>
      <c r="E975" s="473" t="s">
        <v>1047</v>
      </c>
      <c r="F975" s="477"/>
      <c r="G975" s="477"/>
      <c r="H975" s="477"/>
      <c r="I975" s="477"/>
      <c r="J975" s="477">
        <v>1</v>
      </c>
      <c r="K975" s="477">
        <v>2229</v>
      </c>
      <c r="L975" s="477">
        <v>1</v>
      </c>
      <c r="M975" s="477">
        <v>2229</v>
      </c>
      <c r="N975" s="477"/>
      <c r="O975" s="477"/>
      <c r="P975" s="565"/>
      <c r="Q975" s="478"/>
    </row>
    <row r="976" spans="1:17" ht="14.4" customHeight="1" x14ac:dyDescent="0.3">
      <c r="A976" s="472" t="s">
        <v>1270</v>
      </c>
      <c r="B976" s="473" t="s">
        <v>1044</v>
      </c>
      <c r="C976" s="473" t="s">
        <v>1045</v>
      </c>
      <c r="D976" s="473" t="s">
        <v>1050</v>
      </c>
      <c r="E976" s="473" t="s">
        <v>1051</v>
      </c>
      <c r="F976" s="477">
        <v>574</v>
      </c>
      <c r="G976" s="477">
        <v>33292</v>
      </c>
      <c r="H976" s="477">
        <v>1.8636363636363635</v>
      </c>
      <c r="I976" s="477">
        <v>58</v>
      </c>
      <c r="J976" s="477">
        <v>308</v>
      </c>
      <c r="K976" s="477">
        <v>17864</v>
      </c>
      <c r="L976" s="477">
        <v>1</v>
      </c>
      <c r="M976" s="477">
        <v>58</v>
      </c>
      <c r="N976" s="477">
        <v>406</v>
      </c>
      <c r="O976" s="477">
        <v>23548</v>
      </c>
      <c r="P976" s="565">
        <v>1.3181818181818181</v>
      </c>
      <c r="Q976" s="478">
        <v>58</v>
      </c>
    </row>
    <row r="977" spans="1:17" ht="14.4" customHeight="1" x14ac:dyDescent="0.3">
      <c r="A977" s="472" t="s">
        <v>1270</v>
      </c>
      <c r="B977" s="473" t="s">
        <v>1044</v>
      </c>
      <c r="C977" s="473" t="s">
        <v>1045</v>
      </c>
      <c r="D977" s="473" t="s">
        <v>1052</v>
      </c>
      <c r="E977" s="473" t="s">
        <v>1053</v>
      </c>
      <c r="F977" s="477">
        <v>114</v>
      </c>
      <c r="G977" s="477">
        <v>14934</v>
      </c>
      <c r="H977" s="477">
        <v>1.1176470588235294</v>
      </c>
      <c r="I977" s="477">
        <v>131</v>
      </c>
      <c r="J977" s="477">
        <v>102</v>
      </c>
      <c r="K977" s="477">
        <v>13362</v>
      </c>
      <c r="L977" s="477">
        <v>1</v>
      </c>
      <c r="M977" s="477">
        <v>131</v>
      </c>
      <c r="N977" s="477">
        <v>130</v>
      </c>
      <c r="O977" s="477">
        <v>17122</v>
      </c>
      <c r="P977" s="565">
        <v>1.281395000748391</v>
      </c>
      <c r="Q977" s="478">
        <v>131.7076923076923</v>
      </c>
    </row>
    <row r="978" spans="1:17" ht="14.4" customHeight="1" x14ac:dyDescent="0.3">
      <c r="A978" s="472" t="s">
        <v>1270</v>
      </c>
      <c r="B978" s="473" t="s">
        <v>1044</v>
      </c>
      <c r="C978" s="473" t="s">
        <v>1045</v>
      </c>
      <c r="D978" s="473" t="s">
        <v>1056</v>
      </c>
      <c r="E978" s="473" t="s">
        <v>1057</v>
      </c>
      <c r="F978" s="477">
        <v>35</v>
      </c>
      <c r="G978" s="477">
        <v>14245</v>
      </c>
      <c r="H978" s="477">
        <v>1.518009377664109</v>
      </c>
      <c r="I978" s="477">
        <v>407</v>
      </c>
      <c r="J978" s="477">
        <v>23</v>
      </c>
      <c r="K978" s="477">
        <v>9384</v>
      </c>
      <c r="L978" s="477">
        <v>1</v>
      </c>
      <c r="M978" s="477">
        <v>408</v>
      </c>
      <c r="N978" s="477">
        <v>52</v>
      </c>
      <c r="O978" s="477">
        <v>21216</v>
      </c>
      <c r="P978" s="565">
        <v>2.2608695652173911</v>
      </c>
      <c r="Q978" s="478">
        <v>408</v>
      </c>
    </row>
    <row r="979" spans="1:17" ht="14.4" customHeight="1" x14ac:dyDescent="0.3">
      <c r="A979" s="472" t="s">
        <v>1270</v>
      </c>
      <c r="B979" s="473" t="s">
        <v>1044</v>
      </c>
      <c r="C979" s="473" t="s">
        <v>1045</v>
      </c>
      <c r="D979" s="473" t="s">
        <v>1058</v>
      </c>
      <c r="E979" s="473" t="s">
        <v>1059</v>
      </c>
      <c r="F979" s="477">
        <v>34</v>
      </c>
      <c r="G979" s="477">
        <v>6086</v>
      </c>
      <c r="H979" s="477">
        <v>1.0565972222222222</v>
      </c>
      <c r="I979" s="477">
        <v>179</v>
      </c>
      <c r="J979" s="477">
        <v>32</v>
      </c>
      <c r="K979" s="477">
        <v>5760</v>
      </c>
      <c r="L979" s="477">
        <v>1</v>
      </c>
      <c r="M979" s="477">
        <v>180</v>
      </c>
      <c r="N979" s="477">
        <v>17</v>
      </c>
      <c r="O979" s="477">
        <v>3060</v>
      </c>
      <c r="P979" s="565">
        <v>0.53125</v>
      </c>
      <c r="Q979" s="478">
        <v>180</v>
      </c>
    </row>
    <row r="980" spans="1:17" ht="14.4" customHeight="1" x14ac:dyDescent="0.3">
      <c r="A980" s="472" t="s">
        <v>1270</v>
      </c>
      <c r="B980" s="473" t="s">
        <v>1044</v>
      </c>
      <c r="C980" s="473" t="s">
        <v>1045</v>
      </c>
      <c r="D980" s="473" t="s">
        <v>1062</v>
      </c>
      <c r="E980" s="473" t="s">
        <v>1063</v>
      </c>
      <c r="F980" s="477">
        <v>42</v>
      </c>
      <c r="G980" s="477">
        <v>14070</v>
      </c>
      <c r="H980" s="477">
        <v>1.7447916666666667</v>
      </c>
      <c r="I980" s="477">
        <v>335</v>
      </c>
      <c r="J980" s="477">
        <v>24</v>
      </c>
      <c r="K980" s="477">
        <v>8064</v>
      </c>
      <c r="L980" s="477">
        <v>1</v>
      </c>
      <c r="M980" s="477">
        <v>336</v>
      </c>
      <c r="N980" s="477">
        <v>16</v>
      </c>
      <c r="O980" s="477">
        <v>5392</v>
      </c>
      <c r="P980" s="565">
        <v>0.66865079365079361</v>
      </c>
      <c r="Q980" s="478">
        <v>337</v>
      </c>
    </row>
    <row r="981" spans="1:17" ht="14.4" customHeight="1" x14ac:dyDescent="0.3">
      <c r="A981" s="472" t="s">
        <v>1270</v>
      </c>
      <c r="B981" s="473" t="s">
        <v>1044</v>
      </c>
      <c r="C981" s="473" t="s">
        <v>1045</v>
      </c>
      <c r="D981" s="473" t="s">
        <v>1066</v>
      </c>
      <c r="E981" s="473" t="s">
        <v>1067</v>
      </c>
      <c r="F981" s="477">
        <v>23</v>
      </c>
      <c r="G981" s="477">
        <v>8027</v>
      </c>
      <c r="H981" s="477">
        <v>23</v>
      </c>
      <c r="I981" s="477">
        <v>349</v>
      </c>
      <c r="J981" s="477">
        <v>1</v>
      </c>
      <c r="K981" s="477">
        <v>349</v>
      </c>
      <c r="L981" s="477">
        <v>1</v>
      </c>
      <c r="M981" s="477">
        <v>349</v>
      </c>
      <c r="N981" s="477">
        <v>11</v>
      </c>
      <c r="O981" s="477">
        <v>3850</v>
      </c>
      <c r="P981" s="565">
        <v>11.031518624641834</v>
      </c>
      <c r="Q981" s="478">
        <v>350</v>
      </c>
    </row>
    <row r="982" spans="1:17" ht="14.4" customHeight="1" x14ac:dyDescent="0.3">
      <c r="A982" s="472" t="s">
        <v>1270</v>
      </c>
      <c r="B982" s="473" t="s">
        <v>1044</v>
      </c>
      <c r="C982" s="473" t="s">
        <v>1045</v>
      </c>
      <c r="D982" s="473" t="s">
        <v>1066</v>
      </c>
      <c r="E982" s="473" t="s">
        <v>1068</v>
      </c>
      <c r="F982" s="477">
        <v>111</v>
      </c>
      <c r="G982" s="477">
        <v>38739</v>
      </c>
      <c r="H982" s="477">
        <v>0.87401574803149606</v>
      </c>
      <c r="I982" s="477">
        <v>349</v>
      </c>
      <c r="J982" s="477">
        <v>127</v>
      </c>
      <c r="K982" s="477">
        <v>44323</v>
      </c>
      <c r="L982" s="477">
        <v>1</v>
      </c>
      <c r="M982" s="477">
        <v>349</v>
      </c>
      <c r="N982" s="477">
        <v>182</v>
      </c>
      <c r="O982" s="477">
        <v>63700</v>
      </c>
      <c r="P982" s="565">
        <v>1.4371770863885567</v>
      </c>
      <c r="Q982" s="478">
        <v>350</v>
      </c>
    </row>
    <row r="983" spans="1:17" ht="14.4" customHeight="1" x14ac:dyDescent="0.3">
      <c r="A983" s="472" t="s">
        <v>1270</v>
      </c>
      <c r="B983" s="473" t="s">
        <v>1044</v>
      </c>
      <c r="C983" s="473" t="s">
        <v>1045</v>
      </c>
      <c r="D983" s="473" t="s">
        <v>1074</v>
      </c>
      <c r="E983" s="473" t="s">
        <v>1075</v>
      </c>
      <c r="F983" s="477">
        <v>1</v>
      </c>
      <c r="G983" s="477">
        <v>6226</v>
      </c>
      <c r="H983" s="477"/>
      <c r="I983" s="477">
        <v>6226</v>
      </c>
      <c r="J983" s="477"/>
      <c r="K983" s="477"/>
      <c r="L983" s="477"/>
      <c r="M983" s="477"/>
      <c r="N983" s="477"/>
      <c r="O983" s="477"/>
      <c r="P983" s="565"/>
      <c r="Q983" s="478"/>
    </row>
    <row r="984" spans="1:17" ht="14.4" customHeight="1" x14ac:dyDescent="0.3">
      <c r="A984" s="472" t="s">
        <v>1270</v>
      </c>
      <c r="B984" s="473" t="s">
        <v>1044</v>
      </c>
      <c r="C984" s="473" t="s">
        <v>1045</v>
      </c>
      <c r="D984" s="473" t="s">
        <v>1076</v>
      </c>
      <c r="E984" s="473" t="s">
        <v>1077</v>
      </c>
      <c r="F984" s="477">
        <v>7</v>
      </c>
      <c r="G984" s="477">
        <v>819</v>
      </c>
      <c r="H984" s="477">
        <v>0.875</v>
      </c>
      <c r="I984" s="477">
        <v>117</v>
      </c>
      <c r="J984" s="477">
        <v>8</v>
      </c>
      <c r="K984" s="477">
        <v>936</v>
      </c>
      <c r="L984" s="477">
        <v>1</v>
      </c>
      <c r="M984" s="477">
        <v>117</v>
      </c>
      <c r="N984" s="477"/>
      <c r="O984" s="477"/>
      <c r="P984" s="565"/>
      <c r="Q984" s="478"/>
    </row>
    <row r="985" spans="1:17" ht="14.4" customHeight="1" x14ac:dyDescent="0.3">
      <c r="A985" s="472" t="s">
        <v>1270</v>
      </c>
      <c r="B985" s="473" t="s">
        <v>1044</v>
      </c>
      <c r="C985" s="473" t="s">
        <v>1045</v>
      </c>
      <c r="D985" s="473" t="s">
        <v>1076</v>
      </c>
      <c r="E985" s="473" t="s">
        <v>1078</v>
      </c>
      <c r="F985" s="477">
        <v>14</v>
      </c>
      <c r="G985" s="477">
        <v>1638</v>
      </c>
      <c r="H985" s="477">
        <v>7</v>
      </c>
      <c r="I985" s="477">
        <v>117</v>
      </c>
      <c r="J985" s="477">
        <v>2</v>
      </c>
      <c r="K985" s="477">
        <v>234</v>
      </c>
      <c r="L985" s="477">
        <v>1</v>
      </c>
      <c r="M985" s="477">
        <v>117</v>
      </c>
      <c r="N985" s="477">
        <v>12</v>
      </c>
      <c r="O985" s="477">
        <v>1404</v>
      </c>
      <c r="P985" s="565">
        <v>6</v>
      </c>
      <c r="Q985" s="478">
        <v>117</v>
      </c>
    </row>
    <row r="986" spans="1:17" ht="14.4" customHeight="1" x14ac:dyDescent="0.3">
      <c r="A986" s="472" t="s">
        <v>1270</v>
      </c>
      <c r="B986" s="473" t="s">
        <v>1044</v>
      </c>
      <c r="C986" s="473" t="s">
        <v>1045</v>
      </c>
      <c r="D986" s="473" t="s">
        <v>1081</v>
      </c>
      <c r="E986" s="473" t="s">
        <v>1082</v>
      </c>
      <c r="F986" s="477">
        <v>2</v>
      </c>
      <c r="G986" s="477">
        <v>98</v>
      </c>
      <c r="H986" s="477">
        <v>2</v>
      </c>
      <c r="I986" s="477">
        <v>49</v>
      </c>
      <c r="J986" s="477">
        <v>1</v>
      </c>
      <c r="K986" s="477">
        <v>49</v>
      </c>
      <c r="L986" s="477">
        <v>1</v>
      </c>
      <c r="M986" s="477">
        <v>49</v>
      </c>
      <c r="N986" s="477">
        <v>1</v>
      </c>
      <c r="O986" s="477">
        <v>49</v>
      </c>
      <c r="P986" s="565">
        <v>1</v>
      </c>
      <c r="Q986" s="478">
        <v>49</v>
      </c>
    </row>
    <row r="987" spans="1:17" ht="14.4" customHeight="1" x14ac:dyDescent="0.3">
      <c r="A987" s="472" t="s">
        <v>1270</v>
      </c>
      <c r="B987" s="473" t="s">
        <v>1044</v>
      </c>
      <c r="C987" s="473" t="s">
        <v>1045</v>
      </c>
      <c r="D987" s="473" t="s">
        <v>1086</v>
      </c>
      <c r="E987" s="473" t="s">
        <v>1087</v>
      </c>
      <c r="F987" s="477">
        <v>12</v>
      </c>
      <c r="G987" s="477">
        <v>456</v>
      </c>
      <c r="H987" s="477">
        <v>6</v>
      </c>
      <c r="I987" s="477">
        <v>38</v>
      </c>
      <c r="J987" s="477">
        <v>2</v>
      </c>
      <c r="K987" s="477">
        <v>76</v>
      </c>
      <c r="L987" s="477">
        <v>1</v>
      </c>
      <c r="M987" s="477">
        <v>38</v>
      </c>
      <c r="N987" s="477">
        <v>13</v>
      </c>
      <c r="O987" s="477">
        <v>494</v>
      </c>
      <c r="P987" s="565">
        <v>6.5</v>
      </c>
      <c r="Q987" s="478">
        <v>38</v>
      </c>
    </row>
    <row r="988" spans="1:17" ht="14.4" customHeight="1" x14ac:dyDescent="0.3">
      <c r="A988" s="472" t="s">
        <v>1270</v>
      </c>
      <c r="B988" s="473" t="s">
        <v>1044</v>
      </c>
      <c r="C988" s="473" t="s">
        <v>1045</v>
      </c>
      <c r="D988" s="473" t="s">
        <v>1086</v>
      </c>
      <c r="E988" s="473" t="s">
        <v>1088</v>
      </c>
      <c r="F988" s="477">
        <v>5</v>
      </c>
      <c r="G988" s="477">
        <v>190</v>
      </c>
      <c r="H988" s="477">
        <v>0.7142857142857143</v>
      </c>
      <c r="I988" s="477">
        <v>38</v>
      </c>
      <c r="J988" s="477">
        <v>7</v>
      </c>
      <c r="K988" s="477">
        <v>266</v>
      </c>
      <c r="L988" s="477">
        <v>1</v>
      </c>
      <c r="M988" s="477">
        <v>38</v>
      </c>
      <c r="N988" s="477"/>
      <c r="O988" s="477"/>
      <c r="P988" s="565"/>
      <c r="Q988" s="478"/>
    </row>
    <row r="989" spans="1:17" ht="14.4" customHeight="1" x14ac:dyDescent="0.3">
      <c r="A989" s="472" t="s">
        <v>1270</v>
      </c>
      <c r="B989" s="473" t="s">
        <v>1044</v>
      </c>
      <c r="C989" s="473" t="s">
        <v>1045</v>
      </c>
      <c r="D989" s="473" t="s">
        <v>1091</v>
      </c>
      <c r="E989" s="473" t="s">
        <v>1092</v>
      </c>
      <c r="F989" s="477">
        <v>1</v>
      </c>
      <c r="G989" s="477">
        <v>704</v>
      </c>
      <c r="H989" s="477">
        <v>0.99858156028368794</v>
      </c>
      <c r="I989" s="477">
        <v>704</v>
      </c>
      <c r="J989" s="477">
        <v>1</v>
      </c>
      <c r="K989" s="477">
        <v>705</v>
      </c>
      <c r="L989" s="477">
        <v>1</v>
      </c>
      <c r="M989" s="477">
        <v>705</v>
      </c>
      <c r="N989" s="477"/>
      <c r="O989" s="477"/>
      <c r="P989" s="565"/>
      <c r="Q989" s="478"/>
    </row>
    <row r="990" spans="1:17" ht="14.4" customHeight="1" x14ac:dyDescent="0.3">
      <c r="A990" s="472" t="s">
        <v>1270</v>
      </c>
      <c r="B990" s="473" t="s">
        <v>1044</v>
      </c>
      <c r="C990" s="473" t="s">
        <v>1045</v>
      </c>
      <c r="D990" s="473" t="s">
        <v>1096</v>
      </c>
      <c r="E990" s="473" t="s">
        <v>1097</v>
      </c>
      <c r="F990" s="477">
        <v>245</v>
      </c>
      <c r="G990" s="477">
        <v>74480</v>
      </c>
      <c r="H990" s="477">
        <v>0.94649891981192025</v>
      </c>
      <c r="I990" s="477">
        <v>304</v>
      </c>
      <c r="J990" s="477">
        <v>258</v>
      </c>
      <c r="K990" s="477">
        <v>78690</v>
      </c>
      <c r="L990" s="477">
        <v>1</v>
      </c>
      <c r="M990" s="477">
        <v>305</v>
      </c>
      <c r="N990" s="477">
        <v>309</v>
      </c>
      <c r="O990" s="477">
        <v>94245</v>
      </c>
      <c r="P990" s="565">
        <v>1.1976744186046511</v>
      </c>
      <c r="Q990" s="478">
        <v>305</v>
      </c>
    </row>
    <row r="991" spans="1:17" ht="14.4" customHeight="1" x14ac:dyDescent="0.3">
      <c r="A991" s="472" t="s">
        <v>1270</v>
      </c>
      <c r="B991" s="473" t="s">
        <v>1044</v>
      </c>
      <c r="C991" s="473" t="s">
        <v>1045</v>
      </c>
      <c r="D991" s="473" t="s">
        <v>1101</v>
      </c>
      <c r="E991" s="473" t="s">
        <v>1102</v>
      </c>
      <c r="F991" s="477">
        <v>105</v>
      </c>
      <c r="G991" s="477">
        <v>51870</v>
      </c>
      <c r="H991" s="477">
        <v>0.61764705882352944</v>
      </c>
      <c r="I991" s="477">
        <v>494</v>
      </c>
      <c r="J991" s="477">
        <v>170</v>
      </c>
      <c r="K991" s="477">
        <v>83980</v>
      </c>
      <c r="L991" s="477">
        <v>1</v>
      </c>
      <c r="M991" s="477">
        <v>494</v>
      </c>
      <c r="N991" s="477">
        <v>242</v>
      </c>
      <c r="O991" s="477">
        <v>119790</v>
      </c>
      <c r="P991" s="565">
        <v>1.4264110502500595</v>
      </c>
      <c r="Q991" s="478">
        <v>495</v>
      </c>
    </row>
    <row r="992" spans="1:17" ht="14.4" customHeight="1" x14ac:dyDescent="0.3">
      <c r="A992" s="472" t="s">
        <v>1270</v>
      </c>
      <c r="B992" s="473" t="s">
        <v>1044</v>
      </c>
      <c r="C992" s="473" t="s">
        <v>1045</v>
      </c>
      <c r="D992" s="473" t="s">
        <v>1105</v>
      </c>
      <c r="E992" s="473" t="s">
        <v>1106</v>
      </c>
      <c r="F992" s="477">
        <v>321</v>
      </c>
      <c r="G992" s="477">
        <v>118770</v>
      </c>
      <c r="H992" s="477">
        <v>0.8359375</v>
      </c>
      <c r="I992" s="477">
        <v>370</v>
      </c>
      <c r="J992" s="477">
        <v>384</v>
      </c>
      <c r="K992" s="477">
        <v>142080</v>
      </c>
      <c r="L992" s="477">
        <v>1</v>
      </c>
      <c r="M992" s="477">
        <v>370</v>
      </c>
      <c r="N992" s="477">
        <v>491</v>
      </c>
      <c r="O992" s="477">
        <v>182161</v>
      </c>
      <c r="P992" s="565">
        <v>1.2821016328828829</v>
      </c>
      <c r="Q992" s="478">
        <v>371</v>
      </c>
    </row>
    <row r="993" spans="1:17" ht="14.4" customHeight="1" x14ac:dyDescent="0.3">
      <c r="A993" s="472" t="s">
        <v>1270</v>
      </c>
      <c r="B993" s="473" t="s">
        <v>1044</v>
      </c>
      <c r="C993" s="473" t="s">
        <v>1045</v>
      </c>
      <c r="D993" s="473" t="s">
        <v>1109</v>
      </c>
      <c r="E993" s="473" t="s">
        <v>1110</v>
      </c>
      <c r="F993" s="477"/>
      <c r="G993" s="477"/>
      <c r="H993" s="477"/>
      <c r="I993" s="477"/>
      <c r="J993" s="477"/>
      <c r="K993" s="477"/>
      <c r="L993" s="477"/>
      <c r="M993" s="477"/>
      <c r="N993" s="477">
        <v>1</v>
      </c>
      <c r="O993" s="477">
        <v>12</v>
      </c>
      <c r="P993" s="565"/>
      <c r="Q993" s="478">
        <v>12</v>
      </c>
    </row>
    <row r="994" spans="1:17" ht="14.4" customHeight="1" x14ac:dyDescent="0.3">
      <c r="A994" s="472" t="s">
        <v>1270</v>
      </c>
      <c r="B994" s="473" t="s">
        <v>1044</v>
      </c>
      <c r="C994" s="473" t="s">
        <v>1045</v>
      </c>
      <c r="D994" s="473" t="s">
        <v>1114</v>
      </c>
      <c r="E994" s="473" t="s">
        <v>1115</v>
      </c>
      <c r="F994" s="477">
        <v>1</v>
      </c>
      <c r="G994" s="477">
        <v>111</v>
      </c>
      <c r="H994" s="477">
        <v>4.7619047619047616E-2</v>
      </c>
      <c r="I994" s="477">
        <v>111</v>
      </c>
      <c r="J994" s="477">
        <v>21</v>
      </c>
      <c r="K994" s="477">
        <v>2331</v>
      </c>
      <c r="L994" s="477">
        <v>1</v>
      </c>
      <c r="M994" s="477">
        <v>111</v>
      </c>
      <c r="N994" s="477">
        <v>21</v>
      </c>
      <c r="O994" s="477">
        <v>2352</v>
      </c>
      <c r="P994" s="565">
        <v>1.0090090090090089</v>
      </c>
      <c r="Q994" s="478">
        <v>112</v>
      </c>
    </row>
    <row r="995" spans="1:17" ht="14.4" customHeight="1" x14ac:dyDescent="0.3">
      <c r="A995" s="472" t="s">
        <v>1270</v>
      </c>
      <c r="B995" s="473" t="s">
        <v>1044</v>
      </c>
      <c r="C995" s="473" t="s">
        <v>1045</v>
      </c>
      <c r="D995" s="473" t="s">
        <v>1116</v>
      </c>
      <c r="E995" s="473" t="s">
        <v>1117</v>
      </c>
      <c r="F995" s="477"/>
      <c r="G995" s="477"/>
      <c r="H995" s="477"/>
      <c r="I995" s="477"/>
      <c r="J995" s="477"/>
      <c r="K995" s="477"/>
      <c r="L995" s="477"/>
      <c r="M995" s="477"/>
      <c r="N995" s="477">
        <v>5</v>
      </c>
      <c r="O995" s="477">
        <v>630</v>
      </c>
      <c r="P995" s="565"/>
      <c r="Q995" s="478">
        <v>126</v>
      </c>
    </row>
    <row r="996" spans="1:17" ht="14.4" customHeight="1" x14ac:dyDescent="0.3">
      <c r="A996" s="472" t="s">
        <v>1270</v>
      </c>
      <c r="B996" s="473" t="s">
        <v>1044</v>
      </c>
      <c r="C996" s="473" t="s">
        <v>1045</v>
      </c>
      <c r="D996" s="473" t="s">
        <v>1116</v>
      </c>
      <c r="E996" s="473" t="s">
        <v>1118</v>
      </c>
      <c r="F996" s="477">
        <v>4</v>
      </c>
      <c r="G996" s="477">
        <v>500</v>
      </c>
      <c r="H996" s="477"/>
      <c r="I996" s="477">
        <v>125</v>
      </c>
      <c r="J996" s="477"/>
      <c r="K996" s="477"/>
      <c r="L996" s="477"/>
      <c r="M996" s="477"/>
      <c r="N996" s="477"/>
      <c r="O996" s="477"/>
      <c r="P996" s="565"/>
      <c r="Q996" s="478"/>
    </row>
    <row r="997" spans="1:17" ht="14.4" customHeight="1" x14ac:dyDescent="0.3">
      <c r="A997" s="472" t="s">
        <v>1270</v>
      </c>
      <c r="B997" s="473" t="s">
        <v>1044</v>
      </c>
      <c r="C997" s="473" t="s">
        <v>1045</v>
      </c>
      <c r="D997" s="473" t="s">
        <v>1119</v>
      </c>
      <c r="E997" s="473" t="s">
        <v>1120</v>
      </c>
      <c r="F997" s="477">
        <v>38</v>
      </c>
      <c r="G997" s="477">
        <v>18810</v>
      </c>
      <c r="H997" s="477">
        <v>2.9230769230769229</v>
      </c>
      <c r="I997" s="477">
        <v>495</v>
      </c>
      <c r="J997" s="477">
        <v>13</v>
      </c>
      <c r="K997" s="477">
        <v>6435</v>
      </c>
      <c r="L997" s="477">
        <v>1</v>
      </c>
      <c r="M997" s="477">
        <v>495</v>
      </c>
      <c r="N997" s="477">
        <v>23</v>
      </c>
      <c r="O997" s="477">
        <v>11408</v>
      </c>
      <c r="P997" s="565">
        <v>1.7728049728049728</v>
      </c>
      <c r="Q997" s="478">
        <v>496</v>
      </c>
    </row>
    <row r="998" spans="1:17" ht="14.4" customHeight="1" x14ac:dyDescent="0.3">
      <c r="A998" s="472" t="s">
        <v>1270</v>
      </c>
      <c r="B998" s="473" t="s">
        <v>1044</v>
      </c>
      <c r="C998" s="473" t="s">
        <v>1045</v>
      </c>
      <c r="D998" s="473" t="s">
        <v>1123</v>
      </c>
      <c r="E998" s="473" t="s">
        <v>1124</v>
      </c>
      <c r="F998" s="477">
        <v>13</v>
      </c>
      <c r="G998" s="477">
        <v>5928</v>
      </c>
      <c r="H998" s="477">
        <v>0.8125</v>
      </c>
      <c r="I998" s="477">
        <v>456</v>
      </c>
      <c r="J998" s="477">
        <v>16</v>
      </c>
      <c r="K998" s="477">
        <v>7296</v>
      </c>
      <c r="L998" s="477">
        <v>1</v>
      </c>
      <c r="M998" s="477">
        <v>456</v>
      </c>
      <c r="N998" s="477">
        <v>12</v>
      </c>
      <c r="O998" s="477">
        <v>5496</v>
      </c>
      <c r="P998" s="565">
        <v>0.75328947368421051</v>
      </c>
      <c r="Q998" s="478">
        <v>458</v>
      </c>
    </row>
    <row r="999" spans="1:17" ht="14.4" customHeight="1" x14ac:dyDescent="0.3">
      <c r="A999" s="472" t="s">
        <v>1270</v>
      </c>
      <c r="B999" s="473" t="s">
        <v>1044</v>
      </c>
      <c r="C999" s="473" t="s">
        <v>1045</v>
      </c>
      <c r="D999" s="473" t="s">
        <v>1125</v>
      </c>
      <c r="E999" s="473" t="s">
        <v>1126</v>
      </c>
      <c r="F999" s="477">
        <v>100</v>
      </c>
      <c r="G999" s="477">
        <v>5800</v>
      </c>
      <c r="H999" s="477">
        <v>1.2987012987012987</v>
      </c>
      <c r="I999" s="477">
        <v>58</v>
      </c>
      <c r="J999" s="477">
        <v>77</v>
      </c>
      <c r="K999" s="477">
        <v>4466</v>
      </c>
      <c r="L999" s="477">
        <v>1</v>
      </c>
      <c r="M999" s="477">
        <v>58</v>
      </c>
      <c r="N999" s="477">
        <v>111</v>
      </c>
      <c r="O999" s="477">
        <v>6438</v>
      </c>
      <c r="P999" s="565">
        <v>1.4415584415584415</v>
      </c>
      <c r="Q999" s="478">
        <v>58</v>
      </c>
    </row>
    <row r="1000" spans="1:17" ht="14.4" customHeight="1" x14ac:dyDescent="0.3">
      <c r="A1000" s="472" t="s">
        <v>1270</v>
      </c>
      <c r="B1000" s="473" t="s">
        <v>1044</v>
      </c>
      <c r="C1000" s="473" t="s">
        <v>1045</v>
      </c>
      <c r="D1000" s="473" t="s">
        <v>1129</v>
      </c>
      <c r="E1000" s="473" t="s">
        <v>1130</v>
      </c>
      <c r="F1000" s="477"/>
      <c r="G1000" s="477"/>
      <c r="H1000" s="477"/>
      <c r="I1000" s="477"/>
      <c r="J1000" s="477">
        <v>4</v>
      </c>
      <c r="K1000" s="477">
        <v>39048</v>
      </c>
      <c r="L1000" s="477">
        <v>1</v>
      </c>
      <c r="M1000" s="477">
        <v>9762</v>
      </c>
      <c r="N1000" s="477"/>
      <c r="O1000" s="477"/>
      <c r="P1000" s="565"/>
      <c r="Q1000" s="478"/>
    </row>
    <row r="1001" spans="1:17" ht="14.4" customHeight="1" x14ac:dyDescent="0.3">
      <c r="A1001" s="472" t="s">
        <v>1270</v>
      </c>
      <c r="B1001" s="473" t="s">
        <v>1044</v>
      </c>
      <c r="C1001" s="473" t="s">
        <v>1045</v>
      </c>
      <c r="D1001" s="473" t="s">
        <v>1129</v>
      </c>
      <c r="E1001" s="473" t="s">
        <v>1131</v>
      </c>
      <c r="F1001" s="477"/>
      <c r="G1001" s="477"/>
      <c r="H1001" s="477"/>
      <c r="I1001" s="477"/>
      <c r="J1001" s="477"/>
      <c r="K1001" s="477"/>
      <c r="L1001" s="477"/>
      <c r="M1001" s="477"/>
      <c r="N1001" s="477">
        <v>4</v>
      </c>
      <c r="O1001" s="477">
        <v>41868</v>
      </c>
      <c r="P1001" s="565"/>
      <c r="Q1001" s="478">
        <v>10467</v>
      </c>
    </row>
    <row r="1002" spans="1:17" ht="14.4" customHeight="1" x14ac:dyDescent="0.3">
      <c r="A1002" s="472" t="s">
        <v>1270</v>
      </c>
      <c r="B1002" s="473" t="s">
        <v>1044</v>
      </c>
      <c r="C1002" s="473" t="s">
        <v>1045</v>
      </c>
      <c r="D1002" s="473" t="s">
        <v>1134</v>
      </c>
      <c r="E1002" s="473" t="s">
        <v>1135</v>
      </c>
      <c r="F1002" s="477">
        <v>623</v>
      </c>
      <c r="G1002" s="477">
        <v>109025</v>
      </c>
      <c r="H1002" s="477">
        <v>0.48547039754915933</v>
      </c>
      <c r="I1002" s="477">
        <v>175</v>
      </c>
      <c r="J1002" s="477">
        <v>1276</v>
      </c>
      <c r="K1002" s="477">
        <v>224576</v>
      </c>
      <c r="L1002" s="477">
        <v>1</v>
      </c>
      <c r="M1002" s="477">
        <v>176</v>
      </c>
      <c r="N1002" s="477">
        <v>1473</v>
      </c>
      <c r="O1002" s="477">
        <v>259248</v>
      </c>
      <c r="P1002" s="565">
        <v>1.1543887147335423</v>
      </c>
      <c r="Q1002" s="478">
        <v>176</v>
      </c>
    </row>
    <row r="1003" spans="1:17" ht="14.4" customHeight="1" x14ac:dyDescent="0.3">
      <c r="A1003" s="472" t="s">
        <v>1270</v>
      </c>
      <c r="B1003" s="473" t="s">
        <v>1044</v>
      </c>
      <c r="C1003" s="473" t="s">
        <v>1045</v>
      </c>
      <c r="D1003" s="473" t="s">
        <v>1136</v>
      </c>
      <c r="E1003" s="473" t="s">
        <v>1137</v>
      </c>
      <c r="F1003" s="477">
        <v>12</v>
      </c>
      <c r="G1003" s="477">
        <v>1020</v>
      </c>
      <c r="H1003" s="477">
        <v>2</v>
      </c>
      <c r="I1003" s="477">
        <v>85</v>
      </c>
      <c r="J1003" s="477">
        <v>6</v>
      </c>
      <c r="K1003" s="477">
        <v>510</v>
      </c>
      <c r="L1003" s="477">
        <v>1</v>
      </c>
      <c r="M1003" s="477">
        <v>85</v>
      </c>
      <c r="N1003" s="477">
        <v>8</v>
      </c>
      <c r="O1003" s="477">
        <v>688</v>
      </c>
      <c r="P1003" s="565">
        <v>1.3490196078431373</v>
      </c>
      <c r="Q1003" s="478">
        <v>86</v>
      </c>
    </row>
    <row r="1004" spans="1:17" ht="14.4" customHeight="1" x14ac:dyDescent="0.3">
      <c r="A1004" s="472" t="s">
        <v>1270</v>
      </c>
      <c r="B1004" s="473" t="s">
        <v>1044</v>
      </c>
      <c r="C1004" s="473" t="s">
        <v>1045</v>
      </c>
      <c r="D1004" s="473" t="s">
        <v>1138</v>
      </c>
      <c r="E1004" s="473" t="s">
        <v>1139</v>
      </c>
      <c r="F1004" s="477">
        <v>6</v>
      </c>
      <c r="G1004" s="477">
        <v>1068</v>
      </c>
      <c r="H1004" s="477"/>
      <c r="I1004" s="477">
        <v>178</v>
      </c>
      <c r="J1004" s="477"/>
      <c r="K1004" s="477"/>
      <c r="L1004" s="477"/>
      <c r="M1004" s="477"/>
      <c r="N1004" s="477"/>
      <c r="O1004" s="477"/>
      <c r="P1004" s="565"/>
      <c r="Q1004" s="478"/>
    </row>
    <row r="1005" spans="1:17" ht="14.4" customHeight="1" x14ac:dyDescent="0.3">
      <c r="A1005" s="472" t="s">
        <v>1270</v>
      </c>
      <c r="B1005" s="473" t="s">
        <v>1044</v>
      </c>
      <c r="C1005" s="473" t="s">
        <v>1045</v>
      </c>
      <c r="D1005" s="473" t="s">
        <v>1138</v>
      </c>
      <c r="E1005" s="473" t="s">
        <v>1140</v>
      </c>
      <c r="F1005" s="477">
        <v>1</v>
      </c>
      <c r="G1005" s="477">
        <v>178</v>
      </c>
      <c r="H1005" s="477"/>
      <c r="I1005" s="477">
        <v>178</v>
      </c>
      <c r="J1005" s="477"/>
      <c r="K1005" s="477"/>
      <c r="L1005" s="477"/>
      <c r="M1005" s="477"/>
      <c r="N1005" s="477">
        <v>1</v>
      </c>
      <c r="O1005" s="477">
        <v>179</v>
      </c>
      <c r="P1005" s="565"/>
      <c r="Q1005" s="478">
        <v>179</v>
      </c>
    </row>
    <row r="1006" spans="1:17" ht="14.4" customHeight="1" x14ac:dyDescent="0.3">
      <c r="A1006" s="472" t="s">
        <v>1270</v>
      </c>
      <c r="B1006" s="473" t="s">
        <v>1044</v>
      </c>
      <c r="C1006" s="473" t="s">
        <v>1045</v>
      </c>
      <c r="D1006" s="473" t="s">
        <v>1141</v>
      </c>
      <c r="E1006" s="473" t="s">
        <v>1142</v>
      </c>
      <c r="F1006" s="477">
        <v>19</v>
      </c>
      <c r="G1006" s="477">
        <v>3211</v>
      </c>
      <c r="H1006" s="477">
        <v>0.52467320261437911</v>
      </c>
      <c r="I1006" s="477">
        <v>169</v>
      </c>
      <c r="J1006" s="477">
        <v>36</v>
      </c>
      <c r="K1006" s="477">
        <v>6120</v>
      </c>
      <c r="L1006" s="477">
        <v>1</v>
      </c>
      <c r="M1006" s="477">
        <v>170</v>
      </c>
      <c r="N1006" s="477">
        <v>55</v>
      </c>
      <c r="O1006" s="477">
        <v>9350</v>
      </c>
      <c r="P1006" s="565">
        <v>1.5277777777777777</v>
      </c>
      <c r="Q1006" s="478">
        <v>170</v>
      </c>
    </row>
    <row r="1007" spans="1:17" ht="14.4" customHeight="1" x14ac:dyDescent="0.3">
      <c r="A1007" s="472" t="s">
        <v>1270</v>
      </c>
      <c r="B1007" s="473" t="s">
        <v>1044</v>
      </c>
      <c r="C1007" s="473" t="s">
        <v>1045</v>
      </c>
      <c r="D1007" s="473" t="s">
        <v>1143</v>
      </c>
      <c r="E1007" s="473" t="s">
        <v>1144</v>
      </c>
      <c r="F1007" s="477"/>
      <c r="G1007" s="477"/>
      <c r="H1007" s="477"/>
      <c r="I1007" s="477"/>
      <c r="J1007" s="477">
        <v>1</v>
      </c>
      <c r="K1007" s="477">
        <v>29</v>
      </c>
      <c r="L1007" s="477">
        <v>1</v>
      </c>
      <c r="M1007" s="477">
        <v>29</v>
      </c>
      <c r="N1007" s="477"/>
      <c r="O1007" s="477"/>
      <c r="P1007" s="565"/>
      <c r="Q1007" s="478"/>
    </row>
    <row r="1008" spans="1:17" ht="14.4" customHeight="1" x14ac:dyDescent="0.3">
      <c r="A1008" s="472" t="s">
        <v>1270</v>
      </c>
      <c r="B1008" s="473" t="s">
        <v>1044</v>
      </c>
      <c r="C1008" s="473" t="s">
        <v>1045</v>
      </c>
      <c r="D1008" s="473" t="s">
        <v>1145</v>
      </c>
      <c r="E1008" s="473" t="s">
        <v>1146</v>
      </c>
      <c r="F1008" s="477"/>
      <c r="G1008" s="477"/>
      <c r="H1008" s="477"/>
      <c r="I1008" s="477"/>
      <c r="J1008" s="477">
        <v>3</v>
      </c>
      <c r="K1008" s="477">
        <v>3036</v>
      </c>
      <c r="L1008" s="477">
        <v>1</v>
      </c>
      <c r="M1008" s="477">
        <v>1012</v>
      </c>
      <c r="N1008" s="477"/>
      <c r="O1008" s="477"/>
      <c r="P1008" s="565"/>
      <c r="Q1008" s="478"/>
    </row>
    <row r="1009" spans="1:17" ht="14.4" customHeight="1" x14ac:dyDescent="0.3">
      <c r="A1009" s="472" t="s">
        <v>1270</v>
      </c>
      <c r="B1009" s="473" t="s">
        <v>1044</v>
      </c>
      <c r="C1009" s="473" t="s">
        <v>1045</v>
      </c>
      <c r="D1009" s="473" t="s">
        <v>1147</v>
      </c>
      <c r="E1009" s="473" t="s">
        <v>1148</v>
      </c>
      <c r="F1009" s="477">
        <v>5</v>
      </c>
      <c r="G1009" s="477">
        <v>880</v>
      </c>
      <c r="H1009" s="477">
        <v>5</v>
      </c>
      <c r="I1009" s="477">
        <v>176</v>
      </c>
      <c r="J1009" s="477">
        <v>1</v>
      </c>
      <c r="K1009" s="477">
        <v>176</v>
      </c>
      <c r="L1009" s="477">
        <v>1</v>
      </c>
      <c r="M1009" s="477">
        <v>176</v>
      </c>
      <c r="N1009" s="477">
        <v>2</v>
      </c>
      <c r="O1009" s="477">
        <v>354</v>
      </c>
      <c r="P1009" s="565">
        <v>2.0113636363636362</v>
      </c>
      <c r="Q1009" s="478">
        <v>177</v>
      </c>
    </row>
    <row r="1010" spans="1:17" ht="14.4" customHeight="1" x14ac:dyDescent="0.3">
      <c r="A1010" s="472" t="s">
        <v>1270</v>
      </c>
      <c r="B1010" s="473" t="s">
        <v>1044</v>
      </c>
      <c r="C1010" s="473" t="s">
        <v>1045</v>
      </c>
      <c r="D1010" s="473" t="s">
        <v>1154</v>
      </c>
      <c r="E1010" s="473" t="s">
        <v>1155</v>
      </c>
      <c r="F1010" s="477">
        <v>3</v>
      </c>
      <c r="G1010" s="477">
        <v>789</v>
      </c>
      <c r="H1010" s="477">
        <v>2.9886363636363638</v>
      </c>
      <c r="I1010" s="477">
        <v>263</v>
      </c>
      <c r="J1010" s="477">
        <v>1</v>
      </c>
      <c r="K1010" s="477">
        <v>264</v>
      </c>
      <c r="L1010" s="477">
        <v>1</v>
      </c>
      <c r="M1010" s="477">
        <v>264</v>
      </c>
      <c r="N1010" s="477">
        <v>1</v>
      </c>
      <c r="O1010" s="477">
        <v>264</v>
      </c>
      <c r="P1010" s="565">
        <v>1</v>
      </c>
      <c r="Q1010" s="478">
        <v>264</v>
      </c>
    </row>
    <row r="1011" spans="1:17" ht="14.4" customHeight="1" x14ac:dyDescent="0.3">
      <c r="A1011" s="472" t="s">
        <v>1270</v>
      </c>
      <c r="B1011" s="473" t="s">
        <v>1044</v>
      </c>
      <c r="C1011" s="473" t="s">
        <v>1045</v>
      </c>
      <c r="D1011" s="473" t="s">
        <v>1156</v>
      </c>
      <c r="E1011" s="473" t="s">
        <v>1158</v>
      </c>
      <c r="F1011" s="477">
        <v>3</v>
      </c>
      <c r="G1011" s="477">
        <v>6390</v>
      </c>
      <c r="H1011" s="477"/>
      <c r="I1011" s="477">
        <v>2130</v>
      </c>
      <c r="J1011" s="477"/>
      <c r="K1011" s="477"/>
      <c r="L1011" s="477"/>
      <c r="M1011" s="477"/>
      <c r="N1011" s="477"/>
      <c r="O1011" s="477"/>
      <c r="P1011" s="565"/>
      <c r="Q1011" s="478"/>
    </row>
    <row r="1012" spans="1:17" ht="14.4" customHeight="1" x14ac:dyDescent="0.3">
      <c r="A1012" s="472" t="s">
        <v>1270</v>
      </c>
      <c r="B1012" s="473" t="s">
        <v>1044</v>
      </c>
      <c r="C1012" s="473" t="s">
        <v>1045</v>
      </c>
      <c r="D1012" s="473" t="s">
        <v>1159</v>
      </c>
      <c r="E1012" s="473" t="s">
        <v>1160</v>
      </c>
      <c r="F1012" s="477">
        <v>45</v>
      </c>
      <c r="G1012" s="477">
        <v>10890</v>
      </c>
      <c r="H1012" s="477">
        <v>2.0454545454545454</v>
      </c>
      <c r="I1012" s="477">
        <v>242</v>
      </c>
      <c r="J1012" s="477">
        <v>22</v>
      </c>
      <c r="K1012" s="477">
        <v>5324</v>
      </c>
      <c r="L1012" s="477">
        <v>1</v>
      </c>
      <c r="M1012" s="477">
        <v>242</v>
      </c>
      <c r="N1012" s="477">
        <v>30</v>
      </c>
      <c r="O1012" s="477">
        <v>7290</v>
      </c>
      <c r="P1012" s="565">
        <v>1.3692712246431256</v>
      </c>
      <c r="Q1012" s="478">
        <v>243</v>
      </c>
    </row>
    <row r="1013" spans="1:17" ht="14.4" customHeight="1" x14ac:dyDescent="0.3">
      <c r="A1013" s="472" t="s">
        <v>1270</v>
      </c>
      <c r="B1013" s="473" t="s">
        <v>1044</v>
      </c>
      <c r="C1013" s="473" t="s">
        <v>1045</v>
      </c>
      <c r="D1013" s="473" t="s">
        <v>1161</v>
      </c>
      <c r="E1013" s="473" t="s">
        <v>1162</v>
      </c>
      <c r="F1013" s="477"/>
      <c r="G1013" s="477"/>
      <c r="H1013" s="477"/>
      <c r="I1013" s="477"/>
      <c r="J1013" s="477">
        <v>1</v>
      </c>
      <c r="K1013" s="477">
        <v>424</v>
      </c>
      <c r="L1013" s="477">
        <v>1</v>
      </c>
      <c r="M1013" s="477">
        <v>424</v>
      </c>
      <c r="N1013" s="477"/>
      <c r="O1013" s="477"/>
      <c r="P1013" s="565"/>
      <c r="Q1013" s="478"/>
    </row>
    <row r="1014" spans="1:17" ht="14.4" customHeight="1" x14ac:dyDescent="0.3">
      <c r="A1014" s="472" t="s">
        <v>1270</v>
      </c>
      <c r="B1014" s="473" t="s">
        <v>1044</v>
      </c>
      <c r="C1014" s="473" t="s">
        <v>1045</v>
      </c>
      <c r="D1014" s="473" t="s">
        <v>1166</v>
      </c>
      <c r="E1014" s="473" t="s">
        <v>1167</v>
      </c>
      <c r="F1014" s="477">
        <v>2</v>
      </c>
      <c r="G1014" s="477">
        <v>10432</v>
      </c>
      <c r="H1014" s="477"/>
      <c r="I1014" s="477">
        <v>5216</v>
      </c>
      <c r="J1014" s="477"/>
      <c r="K1014" s="477"/>
      <c r="L1014" s="477"/>
      <c r="M1014" s="477"/>
      <c r="N1014" s="477"/>
      <c r="O1014" s="477"/>
      <c r="P1014" s="565"/>
      <c r="Q1014" s="478"/>
    </row>
    <row r="1015" spans="1:17" ht="14.4" customHeight="1" x14ac:dyDescent="0.3">
      <c r="A1015" s="472" t="s">
        <v>1270</v>
      </c>
      <c r="B1015" s="473" t="s">
        <v>1044</v>
      </c>
      <c r="C1015" s="473" t="s">
        <v>1045</v>
      </c>
      <c r="D1015" s="473" t="s">
        <v>1171</v>
      </c>
      <c r="E1015" s="473" t="s">
        <v>1172</v>
      </c>
      <c r="F1015" s="477"/>
      <c r="G1015" s="477"/>
      <c r="H1015" s="477"/>
      <c r="I1015" s="477"/>
      <c r="J1015" s="477">
        <v>1</v>
      </c>
      <c r="K1015" s="477">
        <v>289</v>
      </c>
      <c r="L1015" s="477">
        <v>1</v>
      </c>
      <c r="M1015" s="477">
        <v>289</v>
      </c>
      <c r="N1015" s="477"/>
      <c r="O1015" s="477"/>
      <c r="P1015" s="565"/>
      <c r="Q1015" s="478"/>
    </row>
    <row r="1016" spans="1:17" ht="14.4" customHeight="1" x14ac:dyDescent="0.3">
      <c r="A1016" s="472" t="s">
        <v>1270</v>
      </c>
      <c r="B1016" s="473" t="s">
        <v>1044</v>
      </c>
      <c r="C1016" s="473" t="s">
        <v>1045</v>
      </c>
      <c r="D1016" s="473" t="s">
        <v>1187</v>
      </c>
      <c r="E1016" s="473" t="s">
        <v>1188</v>
      </c>
      <c r="F1016" s="477"/>
      <c r="G1016" s="477"/>
      <c r="H1016" s="477"/>
      <c r="I1016" s="477"/>
      <c r="J1016" s="477"/>
      <c r="K1016" s="477"/>
      <c r="L1016" s="477"/>
      <c r="M1016" s="477"/>
      <c r="N1016" s="477">
        <v>6</v>
      </c>
      <c r="O1016" s="477">
        <v>28674</v>
      </c>
      <c r="P1016" s="565"/>
      <c r="Q1016" s="478">
        <v>4779</v>
      </c>
    </row>
    <row r="1017" spans="1:17" ht="14.4" customHeight="1" x14ac:dyDescent="0.3">
      <c r="A1017" s="472" t="s">
        <v>1270</v>
      </c>
      <c r="B1017" s="473" t="s">
        <v>1044</v>
      </c>
      <c r="C1017" s="473" t="s">
        <v>1045</v>
      </c>
      <c r="D1017" s="473" t="s">
        <v>1189</v>
      </c>
      <c r="E1017" s="473" t="s">
        <v>1190</v>
      </c>
      <c r="F1017" s="477"/>
      <c r="G1017" s="477"/>
      <c r="H1017" s="477"/>
      <c r="I1017" s="477"/>
      <c r="J1017" s="477"/>
      <c r="K1017" s="477"/>
      <c r="L1017" s="477"/>
      <c r="M1017" s="477"/>
      <c r="N1017" s="477">
        <v>2</v>
      </c>
      <c r="O1017" s="477">
        <v>1218</v>
      </c>
      <c r="P1017" s="565"/>
      <c r="Q1017" s="478">
        <v>609</v>
      </c>
    </row>
    <row r="1018" spans="1:17" ht="14.4" customHeight="1" x14ac:dyDescent="0.3">
      <c r="A1018" s="472" t="s">
        <v>1270</v>
      </c>
      <c r="B1018" s="473" t="s">
        <v>1044</v>
      </c>
      <c r="C1018" s="473" t="s">
        <v>1045</v>
      </c>
      <c r="D1018" s="473" t="s">
        <v>1193</v>
      </c>
      <c r="E1018" s="473" t="s">
        <v>1194</v>
      </c>
      <c r="F1018" s="477"/>
      <c r="G1018" s="477"/>
      <c r="H1018" s="477"/>
      <c r="I1018" s="477"/>
      <c r="J1018" s="477"/>
      <c r="K1018" s="477"/>
      <c r="L1018" s="477"/>
      <c r="M1018" s="477"/>
      <c r="N1018" s="477">
        <v>0</v>
      </c>
      <c r="O1018" s="477">
        <v>0</v>
      </c>
      <c r="P1018" s="565"/>
      <c r="Q1018" s="478"/>
    </row>
    <row r="1019" spans="1:17" ht="14.4" customHeight="1" x14ac:dyDescent="0.3">
      <c r="A1019" s="472" t="s">
        <v>1270</v>
      </c>
      <c r="B1019" s="473" t="s">
        <v>1044</v>
      </c>
      <c r="C1019" s="473" t="s">
        <v>1045</v>
      </c>
      <c r="D1019" s="473" t="s">
        <v>1199</v>
      </c>
      <c r="E1019" s="473" t="s">
        <v>1200</v>
      </c>
      <c r="F1019" s="477">
        <v>1</v>
      </c>
      <c r="G1019" s="477">
        <v>515</v>
      </c>
      <c r="H1019" s="477"/>
      <c r="I1019" s="477">
        <v>515</v>
      </c>
      <c r="J1019" s="477"/>
      <c r="K1019" s="477"/>
      <c r="L1019" s="477"/>
      <c r="M1019" s="477"/>
      <c r="N1019" s="477"/>
      <c r="O1019" s="477"/>
      <c r="P1019" s="565"/>
      <c r="Q1019" s="478"/>
    </row>
    <row r="1020" spans="1:17" ht="14.4" customHeight="1" x14ac:dyDescent="0.3">
      <c r="A1020" s="472" t="s">
        <v>1271</v>
      </c>
      <c r="B1020" s="473" t="s">
        <v>1044</v>
      </c>
      <c r="C1020" s="473" t="s">
        <v>1045</v>
      </c>
      <c r="D1020" s="473" t="s">
        <v>1050</v>
      </c>
      <c r="E1020" s="473" t="s">
        <v>1051</v>
      </c>
      <c r="F1020" s="477">
        <v>20</v>
      </c>
      <c r="G1020" s="477">
        <v>1160</v>
      </c>
      <c r="H1020" s="477">
        <v>1.5384615384615385</v>
      </c>
      <c r="I1020" s="477">
        <v>58</v>
      </c>
      <c r="J1020" s="477">
        <v>13</v>
      </c>
      <c r="K1020" s="477">
        <v>754</v>
      </c>
      <c r="L1020" s="477">
        <v>1</v>
      </c>
      <c r="M1020" s="477">
        <v>58</v>
      </c>
      <c r="N1020" s="477">
        <v>1</v>
      </c>
      <c r="O1020" s="477">
        <v>58</v>
      </c>
      <c r="P1020" s="565">
        <v>7.6923076923076927E-2</v>
      </c>
      <c r="Q1020" s="478">
        <v>58</v>
      </c>
    </row>
    <row r="1021" spans="1:17" ht="14.4" customHeight="1" x14ac:dyDescent="0.3">
      <c r="A1021" s="472" t="s">
        <v>1271</v>
      </c>
      <c r="B1021" s="473" t="s">
        <v>1044</v>
      </c>
      <c r="C1021" s="473" t="s">
        <v>1045</v>
      </c>
      <c r="D1021" s="473" t="s">
        <v>1058</v>
      </c>
      <c r="E1021" s="473" t="s">
        <v>1059</v>
      </c>
      <c r="F1021" s="477"/>
      <c r="G1021" s="477"/>
      <c r="H1021" s="477"/>
      <c r="I1021" s="477"/>
      <c r="J1021" s="477">
        <v>1</v>
      </c>
      <c r="K1021" s="477">
        <v>180</v>
      </c>
      <c r="L1021" s="477">
        <v>1</v>
      </c>
      <c r="M1021" s="477">
        <v>180</v>
      </c>
      <c r="N1021" s="477">
        <v>1</v>
      </c>
      <c r="O1021" s="477">
        <v>180</v>
      </c>
      <c r="P1021" s="565">
        <v>1</v>
      </c>
      <c r="Q1021" s="478">
        <v>180</v>
      </c>
    </row>
    <row r="1022" spans="1:17" ht="14.4" customHeight="1" x14ac:dyDescent="0.3">
      <c r="A1022" s="472" t="s">
        <v>1271</v>
      </c>
      <c r="B1022" s="473" t="s">
        <v>1044</v>
      </c>
      <c r="C1022" s="473" t="s">
        <v>1045</v>
      </c>
      <c r="D1022" s="473" t="s">
        <v>1062</v>
      </c>
      <c r="E1022" s="473" t="s">
        <v>1063</v>
      </c>
      <c r="F1022" s="477"/>
      <c r="G1022" s="477"/>
      <c r="H1022" s="477"/>
      <c r="I1022" s="477"/>
      <c r="J1022" s="477">
        <v>4</v>
      </c>
      <c r="K1022" s="477">
        <v>1344</v>
      </c>
      <c r="L1022" s="477">
        <v>1</v>
      </c>
      <c r="M1022" s="477">
        <v>336</v>
      </c>
      <c r="N1022" s="477"/>
      <c r="O1022" s="477"/>
      <c r="P1022" s="565"/>
      <c r="Q1022" s="478"/>
    </row>
    <row r="1023" spans="1:17" ht="14.4" customHeight="1" x14ac:dyDescent="0.3">
      <c r="A1023" s="472" t="s">
        <v>1271</v>
      </c>
      <c r="B1023" s="473" t="s">
        <v>1044</v>
      </c>
      <c r="C1023" s="473" t="s">
        <v>1045</v>
      </c>
      <c r="D1023" s="473" t="s">
        <v>1096</v>
      </c>
      <c r="E1023" s="473" t="s">
        <v>1097</v>
      </c>
      <c r="F1023" s="477">
        <v>1</v>
      </c>
      <c r="G1023" s="477">
        <v>304</v>
      </c>
      <c r="H1023" s="477">
        <v>0.99672131147540988</v>
      </c>
      <c r="I1023" s="477">
        <v>304</v>
      </c>
      <c r="J1023" s="477">
        <v>1</v>
      </c>
      <c r="K1023" s="477">
        <v>305</v>
      </c>
      <c r="L1023" s="477">
        <v>1</v>
      </c>
      <c r="M1023" s="477">
        <v>305</v>
      </c>
      <c r="N1023" s="477"/>
      <c r="O1023" s="477"/>
      <c r="P1023" s="565"/>
      <c r="Q1023" s="478"/>
    </row>
    <row r="1024" spans="1:17" ht="14.4" customHeight="1" x14ac:dyDescent="0.3">
      <c r="A1024" s="472" t="s">
        <v>1271</v>
      </c>
      <c r="B1024" s="473" t="s">
        <v>1044</v>
      </c>
      <c r="C1024" s="473" t="s">
        <v>1045</v>
      </c>
      <c r="D1024" s="473" t="s">
        <v>1101</v>
      </c>
      <c r="E1024" s="473" t="s">
        <v>1102</v>
      </c>
      <c r="F1024" s="477">
        <v>2</v>
      </c>
      <c r="G1024" s="477">
        <v>988</v>
      </c>
      <c r="H1024" s="477">
        <v>0.66666666666666663</v>
      </c>
      <c r="I1024" s="477">
        <v>494</v>
      </c>
      <c r="J1024" s="477">
        <v>3</v>
      </c>
      <c r="K1024" s="477">
        <v>1482</v>
      </c>
      <c r="L1024" s="477">
        <v>1</v>
      </c>
      <c r="M1024" s="477">
        <v>494</v>
      </c>
      <c r="N1024" s="477">
        <v>4</v>
      </c>
      <c r="O1024" s="477">
        <v>1980</v>
      </c>
      <c r="P1024" s="565">
        <v>1.3360323886639676</v>
      </c>
      <c r="Q1024" s="478">
        <v>495</v>
      </c>
    </row>
    <row r="1025" spans="1:17" ht="14.4" customHeight="1" x14ac:dyDescent="0.3">
      <c r="A1025" s="472" t="s">
        <v>1271</v>
      </c>
      <c r="B1025" s="473" t="s">
        <v>1044</v>
      </c>
      <c r="C1025" s="473" t="s">
        <v>1045</v>
      </c>
      <c r="D1025" s="473" t="s">
        <v>1105</v>
      </c>
      <c r="E1025" s="473" t="s">
        <v>1106</v>
      </c>
      <c r="F1025" s="477">
        <v>3</v>
      </c>
      <c r="G1025" s="477">
        <v>1110</v>
      </c>
      <c r="H1025" s="477">
        <v>1</v>
      </c>
      <c r="I1025" s="477">
        <v>370</v>
      </c>
      <c r="J1025" s="477">
        <v>3</v>
      </c>
      <c r="K1025" s="477">
        <v>1110</v>
      </c>
      <c r="L1025" s="477">
        <v>1</v>
      </c>
      <c r="M1025" s="477">
        <v>370</v>
      </c>
      <c r="N1025" s="477">
        <v>4</v>
      </c>
      <c r="O1025" s="477">
        <v>1484</v>
      </c>
      <c r="P1025" s="565">
        <v>1.3369369369369368</v>
      </c>
      <c r="Q1025" s="478">
        <v>371</v>
      </c>
    </row>
    <row r="1026" spans="1:17" ht="14.4" customHeight="1" x14ac:dyDescent="0.3">
      <c r="A1026" s="472" t="s">
        <v>1271</v>
      </c>
      <c r="B1026" s="473" t="s">
        <v>1044</v>
      </c>
      <c r="C1026" s="473" t="s">
        <v>1045</v>
      </c>
      <c r="D1026" s="473" t="s">
        <v>1114</v>
      </c>
      <c r="E1026" s="473" t="s">
        <v>1115</v>
      </c>
      <c r="F1026" s="477"/>
      <c r="G1026" s="477"/>
      <c r="H1026" s="477"/>
      <c r="I1026" s="477"/>
      <c r="J1026" s="477">
        <v>2</v>
      </c>
      <c r="K1026" s="477">
        <v>222</v>
      </c>
      <c r="L1026" s="477">
        <v>1</v>
      </c>
      <c r="M1026" s="477">
        <v>111</v>
      </c>
      <c r="N1026" s="477">
        <v>1</v>
      </c>
      <c r="O1026" s="477">
        <v>112</v>
      </c>
      <c r="P1026" s="565">
        <v>0.50450450450450446</v>
      </c>
      <c r="Q1026" s="478">
        <v>112</v>
      </c>
    </row>
    <row r="1027" spans="1:17" ht="14.4" customHeight="1" x14ac:dyDescent="0.3">
      <c r="A1027" s="472" t="s">
        <v>1271</v>
      </c>
      <c r="B1027" s="473" t="s">
        <v>1044</v>
      </c>
      <c r="C1027" s="473" t="s">
        <v>1045</v>
      </c>
      <c r="D1027" s="473" t="s">
        <v>1123</v>
      </c>
      <c r="E1027" s="473" t="s">
        <v>1124</v>
      </c>
      <c r="F1027" s="477"/>
      <c r="G1027" s="477"/>
      <c r="H1027" s="477"/>
      <c r="I1027" s="477"/>
      <c r="J1027" s="477">
        <v>2</v>
      </c>
      <c r="K1027" s="477">
        <v>912</v>
      </c>
      <c r="L1027" s="477">
        <v>1</v>
      </c>
      <c r="M1027" s="477">
        <v>456</v>
      </c>
      <c r="N1027" s="477">
        <v>1</v>
      </c>
      <c r="O1027" s="477">
        <v>458</v>
      </c>
      <c r="P1027" s="565">
        <v>0.5021929824561403</v>
      </c>
      <c r="Q1027" s="478">
        <v>458</v>
      </c>
    </row>
    <row r="1028" spans="1:17" ht="14.4" customHeight="1" x14ac:dyDescent="0.3">
      <c r="A1028" s="472" t="s">
        <v>1271</v>
      </c>
      <c r="B1028" s="473" t="s">
        <v>1044</v>
      </c>
      <c r="C1028" s="473" t="s">
        <v>1045</v>
      </c>
      <c r="D1028" s="473" t="s">
        <v>1125</v>
      </c>
      <c r="E1028" s="473" t="s">
        <v>1126</v>
      </c>
      <c r="F1028" s="477">
        <v>2</v>
      </c>
      <c r="G1028" s="477">
        <v>116</v>
      </c>
      <c r="H1028" s="477"/>
      <c r="I1028" s="477">
        <v>58</v>
      </c>
      <c r="J1028" s="477"/>
      <c r="K1028" s="477"/>
      <c r="L1028" s="477"/>
      <c r="M1028" s="477"/>
      <c r="N1028" s="477">
        <v>3</v>
      </c>
      <c r="O1028" s="477">
        <v>174</v>
      </c>
      <c r="P1028" s="565"/>
      <c r="Q1028" s="478">
        <v>58</v>
      </c>
    </row>
    <row r="1029" spans="1:17" ht="14.4" customHeight="1" x14ac:dyDescent="0.3">
      <c r="A1029" s="472" t="s">
        <v>1271</v>
      </c>
      <c r="B1029" s="473" t="s">
        <v>1044</v>
      </c>
      <c r="C1029" s="473" t="s">
        <v>1045</v>
      </c>
      <c r="D1029" s="473" t="s">
        <v>1134</v>
      </c>
      <c r="E1029" s="473" t="s">
        <v>1135</v>
      </c>
      <c r="F1029" s="477">
        <v>6</v>
      </c>
      <c r="G1029" s="477">
        <v>1050</v>
      </c>
      <c r="H1029" s="477">
        <v>0.74573863636363635</v>
      </c>
      <c r="I1029" s="477">
        <v>175</v>
      </c>
      <c r="J1029" s="477">
        <v>8</v>
      </c>
      <c r="K1029" s="477">
        <v>1408</v>
      </c>
      <c r="L1029" s="477">
        <v>1</v>
      </c>
      <c r="M1029" s="477">
        <v>176</v>
      </c>
      <c r="N1029" s="477"/>
      <c r="O1029" s="477"/>
      <c r="P1029" s="565"/>
      <c r="Q1029" s="478"/>
    </row>
    <row r="1030" spans="1:17" ht="14.4" customHeight="1" x14ac:dyDescent="0.3">
      <c r="A1030" s="472" t="s">
        <v>1271</v>
      </c>
      <c r="B1030" s="473" t="s">
        <v>1044</v>
      </c>
      <c r="C1030" s="473" t="s">
        <v>1045</v>
      </c>
      <c r="D1030" s="473" t="s">
        <v>1171</v>
      </c>
      <c r="E1030" s="473" t="s">
        <v>1172</v>
      </c>
      <c r="F1030" s="477"/>
      <c r="G1030" s="477"/>
      <c r="H1030" s="477"/>
      <c r="I1030" s="477"/>
      <c r="J1030" s="477"/>
      <c r="K1030" s="477"/>
      <c r="L1030" s="477"/>
      <c r="M1030" s="477"/>
      <c r="N1030" s="477">
        <v>1</v>
      </c>
      <c r="O1030" s="477">
        <v>289</v>
      </c>
      <c r="P1030" s="565"/>
      <c r="Q1030" s="478">
        <v>289</v>
      </c>
    </row>
    <row r="1031" spans="1:17" ht="14.4" customHeight="1" x14ac:dyDescent="0.3">
      <c r="A1031" s="472" t="s">
        <v>1271</v>
      </c>
      <c r="B1031" s="473" t="s">
        <v>1044</v>
      </c>
      <c r="C1031" s="473" t="s">
        <v>1045</v>
      </c>
      <c r="D1031" s="473" t="s">
        <v>1197</v>
      </c>
      <c r="E1031" s="473" t="s">
        <v>1198</v>
      </c>
      <c r="F1031" s="477"/>
      <c r="G1031" s="477"/>
      <c r="H1031" s="477"/>
      <c r="I1031" s="477"/>
      <c r="J1031" s="477"/>
      <c r="K1031" s="477"/>
      <c r="L1031" s="477"/>
      <c r="M1031" s="477"/>
      <c r="N1031" s="477">
        <v>1</v>
      </c>
      <c r="O1031" s="477">
        <v>9986</v>
      </c>
      <c r="P1031" s="565"/>
      <c r="Q1031" s="478">
        <v>9986</v>
      </c>
    </row>
    <row r="1032" spans="1:17" ht="14.4" customHeight="1" x14ac:dyDescent="0.3">
      <c r="A1032" s="472" t="s">
        <v>1272</v>
      </c>
      <c r="B1032" s="473" t="s">
        <v>1044</v>
      </c>
      <c r="C1032" s="473" t="s">
        <v>1045</v>
      </c>
      <c r="D1032" s="473" t="s">
        <v>1050</v>
      </c>
      <c r="E1032" s="473" t="s">
        <v>1051</v>
      </c>
      <c r="F1032" s="477">
        <v>26</v>
      </c>
      <c r="G1032" s="477">
        <v>1508</v>
      </c>
      <c r="H1032" s="477">
        <v>13</v>
      </c>
      <c r="I1032" s="477">
        <v>58</v>
      </c>
      <c r="J1032" s="477">
        <v>2</v>
      </c>
      <c r="K1032" s="477">
        <v>116</v>
      </c>
      <c r="L1032" s="477">
        <v>1</v>
      </c>
      <c r="M1032" s="477">
        <v>58</v>
      </c>
      <c r="N1032" s="477">
        <v>8</v>
      </c>
      <c r="O1032" s="477">
        <v>464</v>
      </c>
      <c r="P1032" s="565">
        <v>4</v>
      </c>
      <c r="Q1032" s="478">
        <v>58</v>
      </c>
    </row>
    <row r="1033" spans="1:17" ht="14.4" customHeight="1" x14ac:dyDescent="0.3">
      <c r="A1033" s="472" t="s">
        <v>1272</v>
      </c>
      <c r="B1033" s="473" t="s">
        <v>1044</v>
      </c>
      <c r="C1033" s="473" t="s">
        <v>1045</v>
      </c>
      <c r="D1033" s="473" t="s">
        <v>1052</v>
      </c>
      <c r="E1033" s="473" t="s">
        <v>1053</v>
      </c>
      <c r="F1033" s="477"/>
      <c r="G1033" s="477"/>
      <c r="H1033" s="477"/>
      <c r="I1033" s="477"/>
      <c r="J1033" s="477"/>
      <c r="K1033" s="477"/>
      <c r="L1033" s="477"/>
      <c r="M1033" s="477"/>
      <c r="N1033" s="477">
        <v>4</v>
      </c>
      <c r="O1033" s="477">
        <v>525</v>
      </c>
      <c r="P1033" s="565"/>
      <c r="Q1033" s="478">
        <v>131.25</v>
      </c>
    </row>
    <row r="1034" spans="1:17" ht="14.4" customHeight="1" x14ac:dyDescent="0.3">
      <c r="A1034" s="472" t="s">
        <v>1272</v>
      </c>
      <c r="B1034" s="473" t="s">
        <v>1044</v>
      </c>
      <c r="C1034" s="473" t="s">
        <v>1045</v>
      </c>
      <c r="D1034" s="473" t="s">
        <v>1054</v>
      </c>
      <c r="E1034" s="473" t="s">
        <v>1055</v>
      </c>
      <c r="F1034" s="477"/>
      <c r="G1034" s="477"/>
      <c r="H1034" s="477"/>
      <c r="I1034" s="477"/>
      <c r="J1034" s="477">
        <v>1</v>
      </c>
      <c r="K1034" s="477">
        <v>189</v>
      </c>
      <c r="L1034" s="477">
        <v>1</v>
      </c>
      <c r="M1034" s="477">
        <v>189</v>
      </c>
      <c r="N1034" s="477">
        <v>1</v>
      </c>
      <c r="O1034" s="477">
        <v>189</v>
      </c>
      <c r="P1034" s="565">
        <v>1</v>
      </c>
      <c r="Q1034" s="478">
        <v>189</v>
      </c>
    </row>
    <row r="1035" spans="1:17" ht="14.4" customHeight="1" x14ac:dyDescent="0.3">
      <c r="A1035" s="472" t="s">
        <v>1272</v>
      </c>
      <c r="B1035" s="473" t="s">
        <v>1044</v>
      </c>
      <c r="C1035" s="473" t="s">
        <v>1045</v>
      </c>
      <c r="D1035" s="473" t="s">
        <v>1058</v>
      </c>
      <c r="E1035" s="473" t="s">
        <v>1059</v>
      </c>
      <c r="F1035" s="477"/>
      <c r="G1035" s="477"/>
      <c r="H1035" s="477"/>
      <c r="I1035" s="477"/>
      <c r="J1035" s="477">
        <v>3</v>
      </c>
      <c r="K1035" s="477">
        <v>540</v>
      </c>
      <c r="L1035" s="477">
        <v>1</v>
      </c>
      <c r="M1035" s="477">
        <v>180</v>
      </c>
      <c r="N1035" s="477">
        <v>8</v>
      </c>
      <c r="O1035" s="477">
        <v>1440</v>
      </c>
      <c r="P1035" s="565">
        <v>2.6666666666666665</v>
      </c>
      <c r="Q1035" s="478">
        <v>180</v>
      </c>
    </row>
    <row r="1036" spans="1:17" ht="14.4" customHeight="1" x14ac:dyDescent="0.3">
      <c r="A1036" s="472" t="s">
        <v>1272</v>
      </c>
      <c r="B1036" s="473" t="s">
        <v>1044</v>
      </c>
      <c r="C1036" s="473" t="s">
        <v>1045</v>
      </c>
      <c r="D1036" s="473" t="s">
        <v>1062</v>
      </c>
      <c r="E1036" s="473" t="s">
        <v>1063</v>
      </c>
      <c r="F1036" s="477">
        <v>2</v>
      </c>
      <c r="G1036" s="477">
        <v>670</v>
      </c>
      <c r="H1036" s="477"/>
      <c r="I1036" s="477">
        <v>335</v>
      </c>
      <c r="J1036" s="477"/>
      <c r="K1036" s="477"/>
      <c r="L1036" s="477"/>
      <c r="M1036" s="477"/>
      <c r="N1036" s="477">
        <v>6</v>
      </c>
      <c r="O1036" s="477">
        <v>2022</v>
      </c>
      <c r="P1036" s="565"/>
      <c r="Q1036" s="478">
        <v>337</v>
      </c>
    </row>
    <row r="1037" spans="1:17" ht="14.4" customHeight="1" x14ac:dyDescent="0.3">
      <c r="A1037" s="472" t="s">
        <v>1272</v>
      </c>
      <c r="B1037" s="473" t="s">
        <v>1044</v>
      </c>
      <c r="C1037" s="473" t="s">
        <v>1045</v>
      </c>
      <c r="D1037" s="473" t="s">
        <v>1064</v>
      </c>
      <c r="E1037" s="473" t="s">
        <v>1065</v>
      </c>
      <c r="F1037" s="477"/>
      <c r="G1037" s="477"/>
      <c r="H1037" s="477"/>
      <c r="I1037" s="477"/>
      <c r="J1037" s="477"/>
      <c r="K1037" s="477"/>
      <c r="L1037" s="477"/>
      <c r="M1037" s="477"/>
      <c r="N1037" s="477">
        <v>1</v>
      </c>
      <c r="O1037" s="477">
        <v>459</v>
      </c>
      <c r="P1037" s="565"/>
      <c r="Q1037" s="478">
        <v>459</v>
      </c>
    </row>
    <row r="1038" spans="1:17" ht="14.4" customHeight="1" x14ac:dyDescent="0.3">
      <c r="A1038" s="472" t="s">
        <v>1272</v>
      </c>
      <c r="B1038" s="473" t="s">
        <v>1044</v>
      </c>
      <c r="C1038" s="473" t="s">
        <v>1045</v>
      </c>
      <c r="D1038" s="473" t="s">
        <v>1066</v>
      </c>
      <c r="E1038" s="473" t="s">
        <v>1067</v>
      </c>
      <c r="F1038" s="477">
        <v>7</v>
      </c>
      <c r="G1038" s="477">
        <v>2443</v>
      </c>
      <c r="H1038" s="477">
        <v>3.5</v>
      </c>
      <c r="I1038" s="477">
        <v>349</v>
      </c>
      <c r="J1038" s="477">
        <v>2</v>
      </c>
      <c r="K1038" s="477">
        <v>698</v>
      </c>
      <c r="L1038" s="477">
        <v>1</v>
      </c>
      <c r="M1038" s="477">
        <v>349</v>
      </c>
      <c r="N1038" s="477">
        <v>6</v>
      </c>
      <c r="O1038" s="477">
        <v>2100</v>
      </c>
      <c r="P1038" s="565">
        <v>3.0085959885386822</v>
      </c>
      <c r="Q1038" s="478">
        <v>350</v>
      </c>
    </row>
    <row r="1039" spans="1:17" ht="14.4" customHeight="1" x14ac:dyDescent="0.3">
      <c r="A1039" s="472" t="s">
        <v>1272</v>
      </c>
      <c r="B1039" s="473" t="s">
        <v>1044</v>
      </c>
      <c r="C1039" s="473" t="s">
        <v>1045</v>
      </c>
      <c r="D1039" s="473" t="s">
        <v>1066</v>
      </c>
      <c r="E1039" s="473" t="s">
        <v>1068</v>
      </c>
      <c r="F1039" s="477"/>
      <c r="G1039" s="477"/>
      <c r="H1039" s="477"/>
      <c r="I1039" s="477"/>
      <c r="J1039" s="477"/>
      <c r="K1039" s="477"/>
      <c r="L1039" s="477"/>
      <c r="M1039" s="477"/>
      <c r="N1039" s="477">
        <v>13</v>
      </c>
      <c r="O1039" s="477">
        <v>4550</v>
      </c>
      <c r="P1039" s="565"/>
      <c r="Q1039" s="478">
        <v>350</v>
      </c>
    </row>
    <row r="1040" spans="1:17" ht="14.4" customHeight="1" x14ac:dyDescent="0.3">
      <c r="A1040" s="472" t="s">
        <v>1272</v>
      </c>
      <c r="B1040" s="473" t="s">
        <v>1044</v>
      </c>
      <c r="C1040" s="473" t="s">
        <v>1045</v>
      </c>
      <c r="D1040" s="473" t="s">
        <v>1081</v>
      </c>
      <c r="E1040" s="473" t="s">
        <v>1082</v>
      </c>
      <c r="F1040" s="477"/>
      <c r="G1040" s="477"/>
      <c r="H1040" s="477"/>
      <c r="I1040" s="477"/>
      <c r="J1040" s="477"/>
      <c r="K1040" s="477"/>
      <c r="L1040" s="477"/>
      <c r="M1040" s="477"/>
      <c r="N1040" s="477">
        <v>1</v>
      </c>
      <c r="O1040" s="477">
        <v>49</v>
      </c>
      <c r="P1040" s="565"/>
      <c r="Q1040" s="478">
        <v>49</v>
      </c>
    </row>
    <row r="1041" spans="1:17" ht="14.4" customHeight="1" x14ac:dyDescent="0.3">
      <c r="A1041" s="472" t="s">
        <v>1272</v>
      </c>
      <c r="B1041" s="473" t="s">
        <v>1044</v>
      </c>
      <c r="C1041" s="473" t="s">
        <v>1045</v>
      </c>
      <c r="D1041" s="473" t="s">
        <v>1083</v>
      </c>
      <c r="E1041" s="473" t="s">
        <v>1085</v>
      </c>
      <c r="F1041" s="477">
        <v>1</v>
      </c>
      <c r="G1041" s="477">
        <v>387</v>
      </c>
      <c r="H1041" s="477"/>
      <c r="I1041" s="477">
        <v>387</v>
      </c>
      <c r="J1041" s="477"/>
      <c r="K1041" s="477"/>
      <c r="L1041" s="477"/>
      <c r="M1041" s="477"/>
      <c r="N1041" s="477"/>
      <c r="O1041" s="477"/>
      <c r="P1041" s="565"/>
      <c r="Q1041" s="478"/>
    </row>
    <row r="1042" spans="1:17" ht="14.4" customHeight="1" x14ac:dyDescent="0.3">
      <c r="A1042" s="472" t="s">
        <v>1272</v>
      </c>
      <c r="B1042" s="473" t="s">
        <v>1044</v>
      </c>
      <c r="C1042" s="473" t="s">
        <v>1045</v>
      </c>
      <c r="D1042" s="473" t="s">
        <v>1091</v>
      </c>
      <c r="E1042" s="473" t="s">
        <v>1093</v>
      </c>
      <c r="F1042" s="477">
        <v>1</v>
      </c>
      <c r="G1042" s="477">
        <v>704</v>
      </c>
      <c r="H1042" s="477"/>
      <c r="I1042" s="477">
        <v>704</v>
      </c>
      <c r="J1042" s="477"/>
      <c r="K1042" s="477"/>
      <c r="L1042" s="477"/>
      <c r="M1042" s="477"/>
      <c r="N1042" s="477"/>
      <c r="O1042" s="477"/>
      <c r="P1042" s="565"/>
      <c r="Q1042" s="478"/>
    </row>
    <row r="1043" spans="1:17" ht="14.4" customHeight="1" x14ac:dyDescent="0.3">
      <c r="A1043" s="472" t="s">
        <v>1272</v>
      </c>
      <c r="B1043" s="473" t="s">
        <v>1044</v>
      </c>
      <c r="C1043" s="473" t="s">
        <v>1045</v>
      </c>
      <c r="D1043" s="473" t="s">
        <v>1096</v>
      </c>
      <c r="E1043" s="473" t="s">
        <v>1097</v>
      </c>
      <c r="F1043" s="477">
        <v>1</v>
      </c>
      <c r="G1043" s="477">
        <v>304</v>
      </c>
      <c r="H1043" s="477">
        <v>0.49836065573770494</v>
      </c>
      <c r="I1043" s="477">
        <v>304</v>
      </c>
      <c r="J1043" s="477">
        <v>2</v>
      </c>
      <c r="K1043" s="477">
        <v>610</v>
      </c>
      <c r="L1043" s="477">
        <v>1</v>
      </c>
      <c r="M1043" s="477">
        <v>305</v>
      </c>
      <c r="N1043" s="477">
        <v>5</v>
      </c>
      <c r="O1043" s="477">
        <v>1525</v>
      </c>
      <c r="P1043" s="565">
        <v>2.5</v>
      </c>
      <c r="Q1043" s="478">
        <v>305</v>
      </c>
    </row>
    <row r="1044" spans="1:17" ht="14.4" customHeight="1" x14ac:dyDescent="0.3">
      <c r="A1044" s="472" t="s">
        <v>1272</v>
      </c>
      <c r="B1044" s="473" t="s">
        <v>1044</v>
      </c>
      <c r="C1044" s="473" t="s">
        <v>1045</v>
      </c>
      <c r="D1044" s="473" t="s">
        <v>1098</v>
      </c>
      <c r="E1044" s="473" t="s">
        <v>1100</v>
      </c>
      <c r="F1044" s="477"/>
      <c r="G1044" s="477"/>
      <c r="H1044" s="477"/>
      <c r="I1044" s="477"/>
      <c r="J1044" s="477"/>
      <c r="K1044" s="477"/>
      <c r="L1044" s="477"/>
      <c r="M1044" s="477"/>
      <c r="N1044" s="477">
        <v>1</v>
      </c>
      <c r="O1044" s="477">
        <v>3722</v>
      </c>
      <c r="P1044" s="565"/>
      <c r="Q1044" s="478">
        <v>3722</v>
      </c>
    </row>
    <row r="1045" spans="1:17" ht="14.4" customHeight="1" x14ac:dyDescent="0.3">
      <c r="A1045" s="472" t="s">
        <v>1272</v>
      </c>
      <c r="B1045" s="473" t="s">
        <v>1044</v>
      </c>
      <c r="C1045" s="473" t="s">
        <v>1045</v>
      </c>
      <c r="D1045" s="473" t="s">
        <v>1101</v>
      </c>
      <c r="E1045" s="473" t="s">
        <v>1102</v>
      </c>
      <c r="F1045" s="477">
        <v>13</v>
      </c>
      <c r="G1045" s="477">
        <v>6422</v>
      </c>
      <c r="H1045" s="477">
        <v>2.1666666666666665</v>
      </c>
      <c r="I1045" s="477">
        <v>494</v>
      </c>
      <c r="J1045" s="477">
        <v>6</v>
      </c>
      <c r="K1045" s="477">
        <v>2964</v>
      </c>
      <c r="L1045" s="477">
        <v>1</v>
      </c>
      <c r="M1045" s="477">
        <v>494</v>
      </c>
      <c r="N1045" s="477">
        <v>11</v>
      </c>
      <c r="O1045" s="477">
        <v>5445</v>
      </c>
      <c r="P1045" s="565">
        <v>1.8370445344129556</v>
      </c>
      <c r="Q1045" s="478">
        <v>495</v>
      </c>
    </row>
    <row r="1046" spans="1:17" ht="14.4" customHeight="1" x14ac:dyDescent="0.3">
      <c r="A1046" s="472" t="s">
        <v>1272</v>
      </c>
      <c r="B1046" s="473" t="s">
        <v>1044</v>
      </c>
      <c r="C1046" s="473" t="s">
        <v>1045</v>
      </c>
      <c r="D1046" s="473" t="s">
        <v>1105</v>
      </c>
      <c r="E1046" s="473" t="s">
        <v>1106</v>
      </c>
      <c r="F1046" s="477">
        <v>13</v>
      </c>
      <c r="G1046" s="477">
        <v>4810</v>
      </c>
      <c r="H1046" s="477">
        <v>2.1666666666666665</v>
      </c>
      <c r="I1046" s="477">
        <v>370</v>
      </c>
      <c r="J1046" s="477">
        <v>6</v>
      </c>
      <c r="K1046" s="477">
        <v>2220</v>
      </c>
      <c r="L1046" s="477">
        <v>1</v>
      </c>
      <c r="M1046" s="477">
        <v>370</v>
      </c>
      <c r="N1046" s="477">
        <v>17</v>
      </c>
      <c r="O1046" s="477">
        <v>6307</v>
      </c>
      <c r="P1046" s="565">
        <v>2.8409909909909912</v>
      </c>
      <c r="Q1046" s="478">
        <v>371</v>
      </c>
    </row>
    <row r="1047" spans="1:17" ht="14.4" customHeight="1" x14ac:dyDescent="0.3">
      <c r="A1047" s="472" t="s">
        <v>1272</v>
      </c>
      <c r="B1047" s="473" t="s">
        <v>1044</v>
      </c>
      <c r="C1047" s="473" t="s">
        <v>1045</v>
      </c>
      <c r="D1047" s="473" t="s">
        <v>1114</v>
      </c>
      <c r="E1047" s="473" t="s">
        <v>1115</v>
      </c>
      <c r="F1047" s="477">
        <v>6</v>
      </c>
      <c r="G1047" s="477">
        <v>666</v>
      </c>
      <c r="H1047" s="477">
        <v>1.2</v>
      </c>
      <c r="I1047" s="477">
        <v>111</v>
      </c>
      <c r="J1047" s="477">
        <v>5</v>
      </c>
      <c r="K1047" s="477">
        <v>555</v>
      </c>
      <c r="L1047" s="477">
        <v>1</v>
      </c>
      <c r="M1047" s="477">
        <v>111</v>
      </c>
      <c r="N1047" s="477">
        <v>7</v>
      </c>
      <c r="O1047" s="477">
        <v>784</v>
      </c>
      <c r="P1047" s="565">
        <v>1.4126126126126126</v>
      </c>
      <c r="Q1047" s="478">
        <v>112</v>
      </c>
    </row>
    <row r="1048" spans="1:17" ht="14.4" customHeight="1" x14ac:dyDescent="0.3">
      <c r="A1048" s="472" t="s">
        <v>1272</v>
      </c>
      <c r="B1048" s="473" t="s">
        <v>1044</v>
      </c>
      <c r="C1048" s="473" t="s">
        <v>1045</v>
      </c>
      <c r="D1048" s="473" t="s">
        <v>1123</v>
      </c>
      <c r="E1048" s="473" t="s">
        <v>1124</v>
      </c>
      <c r="F1048" s="477">
        <v>6</v>
      </c>
      <c r="G1048" s="477">
        <v>2736</v>
      </c>
      <c r="H1048" s="477">
        <v>1.2</v>
      </c>
      <c r="I1048" s="477">
        <v>456</v>
      </c>
      <c r="J1048" s="477">
        <v>5</v>
      </c>
      <c r="K1048" s="477">
        <v>2280</v>
      </c>
      <c r="L1048" s="477">
        <v>1</v>
      </c>
      <c r="M1048" s="477">
        <v>456</v>
      </c>
      <c r="N1048" s="477">
        <v>9</v>
      </c>
      <c r="O1048" s="477">
        <v>4122</v>
      </c>
      <c r="P1048" s="565">
        <v>1.8078947368421052</v>
      </c>
      <c r="Q1048" s="478">
        <v>458</v>
      </c>
    </row>
    <row r="1049" spans="1:17" ht="14.4" customHeight="1" x14ac:dyDescent="0.3">
      <c r="A1049" s="472" t="s">
        <v>1272</v>
      </c>
      <c r="B1049" s="473" t="s">
        <v>1044</v>
      </c>
      <c r="C1049" s="473" t="s">
        <v>1045</v>
      </c>
      <c r="D1049" s="473" t="s">
        <v>1125</v>
      </c>
      <c r="E1049" s="473" t="s">
        <v>1126</v>
      </c>
      <c r="F1049" s="477">
        <v>26</v>
      </c>
      <c r="G1049" s="477">
        <v>1508</v>
      </c>
      <c r="H1049" s="477">
        <v>1.8571428571428572</v>
      </c>
      <c r="I1049" s="477">
        <v>58</v>
      </c>
      <c r="J1049" s="477">
        <v>14</v>
      </c>
      <c r="K1049" s="477">
        <v>812</v>
      </c>
      <c r="L1049" s="477">
        <v>1</v>
      </c>
      <c r="M1049" s="477">
        <v>58</v>
      </c>
      <c r="N1049" s="477">
        <v>14</v>
      </c>
      <c r="O1049" s="477">
        <v>812</v>
      </c>
      <c r="P1049" s="565">
        <v>1</v>
      </c>
      <c r="Q1049" s="478">
        <v>58</v>
      </c>
    </row>
    <row r="1050" spans="1:17" ht="14.4" customHeight="1" x14ac:dyDescent="0.3">
      <c r="A1050" s="472" t="s">
        <v>1272</v>
      </c>
      <c r="B1050" s="473" t="s">
        <v>1044</v>
      </c>
      <c r="C1050" s="473" t="s">
        <v>1045</v>
      </c>
      <c r="D1050" s="473" t="s">
        <v>1134</v>
      </c>
      <c r="E1050" s="473" t="s">
        <v>1135</v>
      </c>
      <c r="F1050" s="477">
        <v>8</v>
      </c>
      <c r="G1050" s="477">
        <v>1400</v>
      </c>
      <c r="H1050" s="477">
        <v>0.79545454545454541</v>
      </c>
      <c r="I1050" s="477">
        <v>175</v>
      </c>
      <c r="J1050" s="477">
        <v>10</v>
      </c>
      <c r="K1050" s="477">
        <v>1760</v>
      </c>
      <c r="L1050" s="477">
        <v>1</v>
      </c>
      <c r="M1050" s="477">
        <v>176</v>
      </c>
      <c r="N1050" s="477">
        <v>52</v>
      </c>
      <c r="O1050" s="477">
        <v>9152</v>
      </c>
      <c r="P1050" s="565">
        <v>5.2</v>
      </c>
      <c r="Q1050" s="478">
        <v>176</v>
      </c>
    </row>
    <row r="1051" spans="1:17" ht="14.4" customHeight="1" x14ac:dyDescent="0.3">
      <c r="A1051" s="472" t="s">
        <v>1272</v>
      </c>
      <c r="B1051" s="473" t="s">
        <v>1044</v>
      </c>
      <c r="C1051" s="473" t="s">
        <v>1045</v>
      </c>
      <c r="D1051" s="473" t="s">
        <v>1136</v>
      </c>
      <c r="E1051" s="473" t="s">
        <v>1137</v>
      </c>
      <c r="F1051" s="477">
        <v>2</v>
      </c>
      <c r="G1051" s="477">
        <v>170</v>
      </c>
      <c r="H1051" s="477"/>
      <c r="I1051" s="477">
        <v>85</v>
      </c>
      <c r="J1051" s="477"/>
      <c r="K1051" s="477"/>
      <c r="L1051" s="477"/>
      <c r="M1051" s="477"/>
      <c r="N1051" s="477">
        <v>12</v>
      </c>
      <c r="O1051" s="477">
        <v>1032</v>
      </c>
      <c r="P1051" s="565"/>
      <c r="Q1051" s="478">
        <v>86</v>
      </c>
    </row>
    <row r="1052" spans="1:17" ht="14.4" customHeight="1" x14ac:dyDescent="0.3">
      <c r="A1052" s="472" t="s">
        <v>1272</v>
      </c>
      <c r="B1052" s="473" t="s">
        <v>1044</v>
      </c>
      <c r="C1052" s="473" t="s">
        <v>1045</v>
      </c>
      <c r="D1052" s="473" t="s">
        <v>1141</v>
      </c>
      <c r="E1052" s="473" t="s">
        <v>1142</v>
      </c>
      <c r="F1052" s="477"/>
      <c r="G1052" s="477"/>
      <c r="H1052" s="477"/>
      <c r="I1052" s="477"/>
      <c r="J1052" s="477">
        <v>1</v>
      </c>
      <c r="K1052" s="477">
        <v>170</v>
      </c>
      <c r="L1052" s="477">
        <v>1</v>
      </c>
      <c r="M1052" s="477">
        <v>170</v>
      </c>
      <c r="N1052" s="477">
        <v>1</v>
      </c>
      <c r="O1052" s="477">
        <v>170</v>
      </c>
      <c r="P1052" s="565">
        <v>1</v>
      </c>
      <c r="Q1052" s="478">
        <v>170</v>
      </c>
    </row>
    <row r="1053" spans="1:17" ht="14.4" customHeight="1" x14ac:dyDescent="0.3">
      <c r="A1053" s="472" t="s">
        <v>1272</v>
      </c>
      <c r="B1053" s="473" t="s">
        <v>1044</v>
      </c>
      <c r="C1053" s="473" t="s">
        <v>1045</v>
      </c>
      <c r="D1053" s="473" t="s">
        <v>1147</v>
      </c>
      <c r="E1053" s="473" t="s">
        <v>1148</v>
      </c>
      <c r="F1053" s="477"/>
      <c r="G1053" s="477"/>
      <c r="H1053" s="477"/>
      <c r="I1053" s="477"/>
      <c r="J1053" s="477"/>
      <c r="K1053" s="477"/>
      <c r="L1053" s="477"/>
      <c r="M1053" s="477"/>
      <c r="N1053" s="477">
        <v>1</v>
      </c>
      <c r="O1053" s="477">
        <v>177</v>
      </c>
      <c r="P1053" s="565"/>
      <c r="Q1053" s="478">
        <v>177</v>
      </c>
    </row>
    <row r="1054" spans="1:17" ht="14.4" customHeight="1" x14ac:dyDescent="0.3">
      <c r="A1054" s="472" t="s">
        <v>1272</v>
      </c>
      <c r="B1054" s="473" t="s">
        <v>1044</v>
      </c>
      <c r="C1054" s="473" t="s">
        <v>1045</v>
      </c>
      <c r="D1054" s="473" t="s">
        <v>1154</v>
      </c>
      <c r="E1054" s="473" t="s">
        <v>1155</v>
      </c>
      <c r="F1054" s="477">
        <v>1</v>
      </c>
      <c r="G1054" s="477">
        <v>263</v>
      </c>
      <c r="H1054" s="477"/>
      <c r="I1054" s="477">
        <v>263</v>
      </c>
      <c r="J1054" s="477"/>
      <c r="K1054" s="477"/>
      <c r="L1054" s="477"/>
      <c r="M1054" s="477"/>
      <c r="N1054" s="477">
        <v>2</v>
      </c>
      <c r="O1054" s="477">
        <v>528</v>
      </c>
      <c r="P1054" s="565"/>
      <c r="Q1054" s="478">
        <v>264</v>
      </c>
    </row>
    <row r="1055" spans="1:17" ht="14.4" customHeight="1" x14ac:dyDescent="0.3">
      <c r="A1055" s="472" t="s">
        <v>1272</v>
      </c>
      <c r="B1055" s="473" t="s">
        <v>1044</v>
      </c>
      <c r="C1055" s="473" t="s">
        <v>1045</v>
      </c>
      <c r="D1055" s="473" t="s">
        <v>1156</v>
      </c>
      <c r="E1055" s="473" t="s">
        <v>1158</v>
      </c>
      <c r="F1055" s="477"/>
      <c r="G1055" s="477"/>
      <c r="H1055" s="477"/>
      <c r="I1055" s="477"/>
      <c r="J1055" s="477"/>
      <c r="K1055" s="477"/>
      <c r="L1055" s="477"/>
      <c r="M1055" s="477"/>
      <c r="N1055" s="477">
        <v>1</v>
      </c>
      <c r="O1055" s="477">
        <v>2134</v>
      </c>
      <c r="P1055" s="565"/>
      <c r="Q1055" s="478">
        <v>2134</v>
      </c>
    </row>
    <row r="1056" spans="1:17" ht="14.4" customHeight="1" x14ac:dyDescent="0.3">
      <c r="A1056" s="472" t="s">
        <v>1272</v>
      </c>
      <c r="B1056" s="473" t="s">
        <v>1044</v>
      </c>
      <c r="C1056" s="473" t="s">
        <v>1045</v>
      </c>
      <c r="D1056" s="473" t="s">
        <v>1161</v>
      </c>
      <c r="E1056" s="473" t="s">
        <v>1162</v>
      </c>
      <c r="F1056" s="477"/>
      <c r="G1056" s="477"/>
      <c r="H1056" s="477"/>
      <c r="I1056" s="477"/>
      <c r="J1056" s="477"/>
      <c r="K1056" s="477"/>
      <c r="L1056" s="477"/>
      <c r="M1056" s="477"/>
      <c r="N1056" s="477">
        <v>1</v>
      </c>
      <c r="O1056" s="477">
        <v>426</v>
      </c>
      <c r="P1056" s="565"/>
      <c r="Q1056" s="478">
        <v>426</v>
      </c>
    </row>
    <row r="1057" spans="1:17" ht="14.4" customHeight="1" x14ac:dyDescent="0.3">
      <c r="A1057" s="472" t="s">
        <v>1272</v>
      </c>
      <c r="B1057" s="473" t="s">
        <v>1044</v>
      </c>
      <c r="C1057" s="473" t="s">
        <v>1045</v>
      </c>
      <c r="D1057" s="473" t="s">
        <v>1173</v>
      </c>
      <c r="E1057" s="473" t="s">
        <v>1175</v>
      </c>
      <c r="F1057" s="477"/>
      <c r="G1057" s="477"/>
      <c r="H1057" s="477"/>
      <c r="I1057" s="477"/>
      <c r="J1057" s="477"/>
      <c r="K1057" s="477"/>
      <c r="L1057" s="477"/>
      <c r="M1057" s="477"/>
      <c r="N1057" s="477">
        <v>1</v>
      </c>
      <c r="O1057" s="477">
        <v>1102</v>
      </c>
      <c r="P1057" s="565"/>
      <c r="Q1057" s="478">
        <v>1102</v>
      </c>
    </row>
    <row r="1058" spans="1:17" ht="14.4" customHeight="1" x14ac:dyDescent="0.3">
      <c r="A1058" s="472" t="s">
        <v>1272</v>
      </c>
      <c r="B1058" s="473" t="s">
        <v>1044</v>
      </c>
      <c r="C1058" s="473" t="s">
        <v>1045</v>
      </c>
      <c r="D1058" s="473" t="s">
        <v>1176</v>
      </c>
      <c r="E1058" s="473" t="s">
        <v>1177</v>
      </c>
      <c r="F1058" s="477"/>
      <c r="G1058" s="477"/>
      <c r="H1058" s="477"/>
      <c r="I1058" s="477"/>
      <c r="J1058" s="477"/>
      <c r="K1058" s="477"/>
      <c r="L1058" s="477"/>
      <c r="M1058" s="477"/>
      <c r="N1058" s="477">
        <v>1</v>
      </c>
      <c r="O1058" s="477">
        <v>108</v>
      </c>
      <c r="P1058" s="565"/>
      <c r="Q1058" s="478">
        <v>108</v>
      </c>
    </row>
    <row r="1059" spans="1:17" ht="14.4" customHeight="1" x14ac:dyDescent="0.3">
      <c r="A1059" s="472" t="s">
        <v>1273</v>
      </c>
      <c r="B1059" s="473" t="s">
        <v>1044</v>
      </c>
      <c r="C1059" s="473" t="s">
        <v>1045</v>
      </c>
      <c r="D1059" s="473" t="s">
        <v>1050</v>
      </c>
      <c r="E1059" s="473" t="s">
        <v>1051</v>
      </c>
      <c r="F1059" s="477">
        <v>28</v>
      </c>
      <c r="G1059" s="477">
        <v>1624</v>
      </c>
      <c r="H1059" s="477">
        <v>1.2727272727272727</v>
      </c>
      <c r="I1059" s="477">
        <v>58</v>
      </c>
      <c r="J1059" s="477">
        <v>22</v>
      </c>
      <c r="K1059" s="477">
        <v>1276</v>
      </c>
      <c r="L1059" s="477">
        <v>1</v>
      </c>
      <c r="M1059" s="477">
        <v>58</v>
      </c>
      <c r="N1059" s="477">
        <v>10</v>
      </c>
      <c r="O1059" s="477">
        <v>580</v>
      </c>
      <c r="P1059" s="565">
        <v>0.45454545454545453</v>
      </c>
      <c r="Q1059" s="478">
        <v>58</v>
      </c>
    </row>
    <row r="1060" spans="1:17" ht="14.4" customHeight="1" x14ac:dyDescent="0.3">
      <c r="A1060" s="472" t="s">
        <v>1273</v>
      </c>
      <c r="B1060" s="473" t="s">
        <v>1044</v>
      </c>
      <c r="C1060" s="473" t="s">
        <v>1045</v>
      </c>
      <c r="D1060" s="473" t="s">
        <v>1052</v>
      </c>
      <c r="E1060" s="473" t="s">
        <v>1053</v>
      </c>
      <c r="F1060" s="477">
        <v>14</v>
      </c>
      <c r="G1060" s="477">
        <v>1834</v>
      </c>
      <c r="H1060" s="477">
        <v>1.2727272727272727</v>
      </c>
      <c r="I1060" s="477">
        <v>131</v>
      </c>
      <c r="J1060" s="477">
        <v>11</v>
      </c>
      <c r="K1060" s="477">
        <v>1441</v>
      </c>
      <c r="L1060" s="477">
        <v>1</v>
      </c>
      <c r="M1060" s="477">
        <v>131</v>
      </c>
      <c r="N1060" s="477">
        <v>8</v>
      </c>
      <c r="O1060" s="477">
        <v>1052</v>
      </c>
      <c r="P1060" s="565">
        <v>0.73004857737682161</v>
      </c>
      <c r="Q1060" s="478">
        <v>131.5</v>
      </c>
    </row>
    <row r="1061" spans="1:17" ht="14.4" customHeight="1" x14ac:dyDescent="0.3">
      <c r="A1061" s="472" t="s">
        <v>1273</v>
      </c>
      <c r="B1061" s="473" t="s">
        <v>1044</v>
      </c>
      <c r="C1061" s="473" t="s">
        <v>1045</v>
      </c>
      <c r="D1061" s="473" t="s">
        <v>1054</v>
      </c>
      <c r="E1061" s="473" t="s">
        <v>1055</v>
      </c>
      <c r="F1061" s="477">
        <v>2</v>
      </c>
      <c r="G1061" s="477">
        <v>378</v>
      </c>
      <c r="H1061" s="477">
        <v>0.4</v>
      </c>
      <c r="I1061" s="477">
        <v>189</v>
      </c>
      <c r="J1061" s="477">
        <v>5</v>
      </c>
      <c r="K1061" s="477">
        <v>945</v>
      </c>
      <c r="L1061" s="477">
        <v>1</v>
      </c>
      <c r="M1061" s="477">
        <v>189</v>
      </c>
      <c r="N1061" s="477">
        <v>1</v>
      </c>
      <c r="O1061" s="477">
        <v>190</v>
      </c>
      <c r="P1061" s="565">
        <v>0.20105820105820105</v>
      </c>
      <c r="Q1061" s="478">
        <v>190</v>
      </c>
    </row>
    <row r="1062" spans="1:17" ht="14.4" customHeight="1" x14ac:dyDescent="0.3">
      <c r="A1062" s="472" t="s">
        <v>1273</v>
      </c>
      <c r="B1062" s="473" t="s">
        <v>1044</v>
      </c>
      <c r="C1062" s="473" t="s">
        <v>1045</v>
      </c>
      <c r="D1062" s="473" t="s">
        <v>1058</v>
      </c>
      <c r="E1062" s="473" t="s">
        <v>1059</v>
      </c>
      <c r="F1062" s="477">
        <v>1</v>
      </c>
      <c r="G1062" s="477">
        <v>179</v>
      </c>
      <c r="H1062" s="477">
        <v>9.9444444444444446E-2</v>
      </c>
      <c r="I1062" s="477">
        <v>179</v>
      </c>
      <c r="J1062" s="477">
        <v>10</v>
      </c>
      <c r="K1062" s="477">
        <v>1800</v>
      </c>
      <c r="L1062" s="477">
        <v>1</v>
      </c>
      <c r="M1062" s="477">
        <v>180</v>
      </c>
      <c r="N1062" s="477">
        <v>3</v>
      </c>
      <c r="O1062" s="477">
        <v>540</v>
      </c>
      <c r="P1062" s="565">
        <v>0.3</v>
      </c>
      <c r="Q1062" s="478">
        <v>180</v>
      </c>
    </row>
    <row r="1063" spans="1:17" ht="14.4" customHeight="1" x14ac:dyDescent="0.3">
      <c r="A1063" s="472" t="s">
        <v>1273</v>
      </c>
      <c r="B1063" s="473" t="s">
        <v>1044</v>
      </c>
      <c r="C1063" s="473" t="s">
        <v>1045</v>
      </c>
      <c r="D1063" s="473" t="s">
        <v>1062</v>
      </c>
      <c r="E1063" s="473" t="s">
        <v>1063</v>
      </c>
      <c r="F1063" s="477">
        <v>2</v>
      </c>
      <c r="G1063" s="477">
        <v>670</v>
      </c>
      <c r="H1063" s="477">
        <v>0.66468253968253965</v>
      </c>
      <c r="I1063" s="477">
        <v>335</v>
      </c>
      <c r="J1063" s="477">
        <v>3</v>
      </c>
      <c r="K1063" s="477">
        <v>1008</v>
      </c>
      <c r="L1063" s="477">
        <v>1</v>
      </c>
      <c r="M1063" s="477">
        <v>336</v>
      </c>
      <c r="N1063" s="477">
        <v>2</v>
      </c>
      <c r="O1063" s="477">
        <v>674</v>
      </c>
      <c r="P1063" s="565">
        <v>0.66865079365079361</v>
      </c>
      <c r="Q1063" s="478">
        <v>337</v>
      </c>
    </row>
    <row r="1064" spans="1:17" ht="14.4" customHeight="1" x14ac:dyDescent="0.3">
      <c r="A1064" s="472" t="s">
        <v>1273</v>
      </c>
      <c r="B1064" s="473" t="s">
        <v>1044</v>
      </c>
      <c r="C1064" s="473" t="s">
        <v>1045</v>
      </c>
      <c r="D1064" s="473" t="s">
        <v>1064</v>
      </c>
      <c r="E1064" s="473" t="s">
        <v>1065</v>
      </c>
      <c r="F1064" s="477"/>
      <c r="G1064" s="477"/>
      <c r="H1064" s="477"/>
      <c r="I1064" s="477"/>
      <c r="J1064" s="477">
        <v>1</v>
      </c>
      <c r="K1064" s="477">
        <v>459</v>
      </c>
      <c r="L1064" s="477">
        <v>1</v>
      </c>
      <c r="M1064" s="477">
        <v>459</v>
      </c>
      <c r="N1064" s="477"/>
      <c r="O1064" s="477"/>
      <c r="P1064" s="565"/>
      <c r="Q1064" s="478"/>
    </row>
    <row r="1065" spans="1:17" ht="14.4" customHeight="1" x14ac:dyDescent="0.3">
      <c r="A1065" s="472" t="s">
        <v>1273</v>
      </c>
      <c r="B1065" s="473" t="s">
        <v>1044</v>
      </c>
      <c r="C1065" s="473" t="s">
        <v>1045</v>
      </c>
      <c r="D1065" s="473" t="s">
        <v>1066</v>
      </c>
      <c r="E1065" s="473" t="s">
        <v>1067</v>
      </c>
      <c r="F1065" s="477">
        <v>5</v>
      </c>
      <c r="G1065" s="477">
        <v>1745</v>
      </c>
      <c r="H1065" s="477">
        <v>0.23809523809523808</v>
      </c>
      <c r="I1065" s="477">
        <v>349</v>
      </c>
      <c r="J1065" s="477">
        <v>21</v>
      </c>
      <c r="K1065" s="477">
        <v>7329</v>
      </c>
      <c r="L1065" s="477">
        <v>1</v>
      </c>
      <c r="M1065" s="477">
        <v>349</v>
      </c>
      <c r="N1065" s="477">
        <v>11</v>
      </c>
      <c r="O1065" s="477">
        <v>3850</v>
      </c>
      <c r="P1065" s="565">
        <v>0.52531041069723017</v>
      </c>
      <c r="Q1065" s="478">
        <v>350</v>
      </c>
    </row>
    <row r="1066" spans="1:17" ht="14.4" customHeight="1" x14ac:dyDescent="0.3">
      <c r="A1066" s="472" t="s">
        <v>1273</v>
      </c>
      <c r="B1066" s="473" t="s">
        <v>1044</v>
      </c>
      <c r="C1066" s="473" t="s">
        <v>1045</v>
      </c>
      <c r="D1066" s="473" t="s">
        <v>1066</v>
      </c>
      <c r="E1066" s="473" t="s">
        <v>1068</v>
      </c>
      <c r="F1066" s="477">
        <v>7</v>
      </c>
      <c r="G1066" s="477">
        <v>2443</v>
      </c>
      <c r="H1066" s="477">
        <v>0.36842105263157893</v>
      </c>
      <c r="I1066" s="477">
        <v>349</v>
      </c>
      <c r="J1066" s="477">
        <v>19</v>
      </c>
      <c r="K1066" s="477">
        <v>6631</v>
      </c>
      <c r="L1066" s="477">
        <v>1</v>
      </c>
      <c r="M1066" s="477">
        <v>349</v>
      </c>
      <c r="N1066" s="477">
        <v>1</v>
      </c>
      <c r="O1066" s="477">
        <v>350</v>
      </c>
      <c r="P1066" s="565">
        <v>5.2782385763836523E-2</v>
      </c>
      <c r="Q1066" s="478">
        <v>350</v>
      </c>
    </row>
    <row r="1067" spans="1:17" ht="14.4" customHeight="1" x14ac:dyDescent="0.3">
      <c r="A1067" s="472" t="s">
        <v>1273</v>
      </c>
      <c r="B1067" s="473" t="s">
        <v>1044</v>
      </c>
      <c r="C1067" s="473" t="s">
        <v>1045</v>
      </c>
      <c r="D1067" s="473" t="s">
        <v>1083</v>
      </c>
      <c r="E1067" s="473" t="s">
        <v>1084</v>
      </c>
      <c r="F1067" s="477">
        <v>1</v>
      </c>
      <c r="G1067" s="477">
        <v>387</v>
      </c>
      <c r="H1067" s="477"/>
      <c r="I1067" s="477">
        <v>387</v>
      </c>
      <c r="J1067" s="477"/>
      <c r="K1067" s="477"/>
      <c r="L1067" s="477"/>
      <c r="M1067" s="477"/>
      <c r="N1067" s="477">
        <v>1</v>
      </c>
      <c r="O1067" s="477">
        <v>392</v>
      </c>
      <c r="P1067" s="565"/>
      <c r="Q1067" s="478">
        <v>392</v>
      </c>
    </row>
    <row r="1068" spans="1:17" ht="14.4" customHeight="1" x14ac:dyDescent="0.3">
      <c r="A1068" s="472" t="s">
        <v>1273</v>
      </c>
      <c r="B1068" s="473" t="s">
        <v>1044</v>
      </c>
      <c r="C1068" s="473" t="s">
        <v>1045</v>
      </c>
      <c r="D1068" s="473" t="s">
        <v>1091</v>
      </c>
      <c r="E1068" s="473" t="s">
        <v>1092</v>
      </c>
      <c r="F1068" s="477">
        <v>1</v>
      </c>
      <c r="G1068" s="477">
        <v>704</v>
      </c>
      <c r="H1068" s="477"/>
      <c r="I1068" s="477">
        <v>704</v>
      </c>
      <c r="J1068" s="477"/>
      <c r="K1068" s="477"/>
      <c r="L1068" s="477"/>
      <c r="M1068" s="477"/>
      <c r="N1068" s="477">
        <v>1</v>
      </c>
      <c r="O1068" s="477">
        <v>707</v>
      </c>
      <c r="P1068" s="565"/>
      <c r="Q1068" s="478">
        <v>707</v>
      </c>
    </row>
    <row r="1069" spans="1:17" ht="14.4" customHeight="1" x14ac:dyDescent="0.3">
      <c r="A1069" s="472" t="s">
        <v>1273</v>
      </c>
      <c r="B1069" s="473" t="s">
        <v>1044</v>
      </c>
      <c r="C1069" s="473" t="s">
        <v>1045</v>
      </c>
      <c r="D1069" s="473" t="s">
        <v>1096</v>
      </c>
      <c r="E1069" s="473" t="s">
        <v>1097</v>
      </c>
      <c r="F1069" s="477">
        <v>23</v>
      </c>
      <c r="G1069" s="477">
        <v>6992</v>
      </c>
      <c r="H1069" s="477">
        <v>0.76415300546448084</v>
      </c>
      <c r="I1069" s="477">
        <v>304</v>
      </c>
      <c r="J1069" s="477">
        <v>30</v>
      </c>
      <c r="K1069" s="477">
        <v>9150</v>
      </c>
      <c r="L1069" s="477">
        <v>1</v>
      </c>
      <c r="M1069" s="477">
        <v>305</v>
      </c>
      <c r="N1069" s="477">
        <v>20</v>
      </c>
      <c r="O1069" s="477">
        <v>6100</v>
      </c>
      <c r="P1069" s="565">
        <v>0.66666666666666663</v>
      </c>
      <c r="Q1069" s="478">
        <v>305</v>
      </c>
    </row>
    <row r="1070" spans="1:17" ht="14.4" customHeight="1" x14ac:dyDescent="0.3">
      <c r="A1070" s="472" t="s">
        <v>1273</v>
      </c>
      <c r="B1070" s="473" t="s">
        <v>1044</v>
      </c>
      <c r="C1070" s="473" t="s">
        <v>1045</v>
      </c>
      <c r="D1070" s="473" t="s">
        <v>1101</v>
      </c>
      <c r="E1070" s="473" t="s">
        <v>1102</v>
      </c>
      <c r="F1070" s="477">
        <v>4</v>
      </c>
      <c r="G1070" s="477">
        <v>1976</v>
      </c>
      <c r="H1070" s="477">
        <v>0.66666666666666663</v>
      </c>
      <c r="I1070" s="477">
        <v>494</v>
      </c>
      <c r="J1070" s="477">
        <v>6</v>
      </c>
      <c r="K1070" s="477">
        <v>2964</v>
      </c>
      <c r="L1070" s="477">
        <v>1</v>
      </c>
      <c r="M1070" s="477">
        <v>494</v>
      </c>
      <c r="N1070" s="477">
        <v>2</v>
      </c>
      <c r="O1070" s="477">
        <v>990</v>
      </c>
      <c r="P1070" s="565">
        <v>0.33400809716599189</v>
      </c>
      <c r="Q1070" s="478">
        <v>495</v>
      </c>
    </row>
    <row r="1071" spans="1:17" ht="14.4" customHeight="1" x14ac:dyDescent="0.3">
      <c r="A1071" s="472" t="s">
        <v>1273</v>
      </c>
      <c r="B1071" s="473" t="s">
        <v>1044</v>
      </c>
      <c r="C1071" s="473" t="s">
        <v>1045</v>
      </c>
      <c r="D1071" s="473" t="s">
        <v>1105</v>
      </c>
      <c r="E1071" s="473" t="s">
        <v>1106</v>
      </c>
      <c r="F1071" s="477">
        <v>28</v>
      </c>
      <c r="G1071" s="477">
        <v>10360</v>
      </c>
      <c r="H1071" s="477">
        <v>0.71794871794871795</v>
      </c>
      <c r="I1071" s="477">
        <v>370</v>
      </c>
      <c r="J1071" s="477">
        <v>39</v>
      </c>
      <c r="K1071" s="477">
        <v>14430</v>
      </c>
      <c r="L1071" s="477">
        <v>1</v>
      </c>
      <c r="M1071" s="477">
        <v>370</v>
      </c>
      <c r="N1071" s="477">
        <v>23</v>
      </c>
      <c r="O1071" s="477">
        <v>8533</v>
      </c>
      <c r="P1071" s="565">
        <v>0.59133749133749136</v>
      </c>
      <c r="Q1071" s="478">
        <v>371</v>
      </c>
    </row>
    <row r="1072" spans="1:17" ht="14.4" customHeight="1" x14ac:dyDescent="0.3">
      <c r="A1072" s="472" t="s">
        <v>1273</v>
      </c>
      <c r="B1072" s="473" t="s">
        <v>1044</v>
      </c>
      <c r="C1072" s="473" t="s">
        <v>1045</v>
      </c>
      <c r="D1072" s="473" t="s">
        <v>1114</v>
      </c>
      <c r="E1072" s="473" t="s">
        <v>1115</v>
      </c>
      <c r="F1072" s="477">
        <v>2</v>
      </c>
      <c r="G1072" s="477">
        <v>222</v>
      </c>
      <c r="H1072" s="477">
        <v>0.66666666666666663</v>
      </c>
      <c r="I1072" s="477">
        <v>111</v>
      </c>
      <c r="J1072" s="477">
        <v>3</v>
      </c>
      <c r="K1072" s="477">
        <v>333</v>
      </c>
      <c r="L1072" s="477">
        <v>1</v>
      </c>
      <c r="M1072" s="477">
        <v>111</v>
      </c>
      <c r="N1072" s="477">
        <v>1</v>
      </c>
      <c r="O1072" s="477">
        <v>112</v>
      </c>
      <c r="P1072" s="565">
        <v>0.33633633633633636</v>
      </c>
      <c r="Q1072" s="478">
        <v>112</v>
      </c>
    </row>
    <row r="1073" spans="1:17" ht="14.4" customHeight="1" x14ac:dyDescent="0.3">
      <c r="A1073" s="472" t="s">
        <v>1273</v>
      </c>
      <c r="B1073" s="473" t="s">
        <v>1044</v>
      </c>
      <c r="C1073" s="473" t="s">
        <v>1045</v>
      </c>
      <c r="D1073" s="473" t="s">
        <v>1116</v>
      </c>
      <c r="E1073" s="473" t="s">
        <v>1117</v>
      </c>
      <c r="F1073" s="477">
        <v>1</v>
      </c>
      <c r="G1073" s="477">
        <v>125</v>
      </c>
      <c r="H1073" s="477">
        <v>0.33333333333333331</v>
      </c>
      <c r="I1073" s="477">
        <v>125</v>
      </c>
      <c r="J1073" s="477">
        <v>3</v>
      </c>
      <c r="K1073" s="477">
        <v>375</v>
      </c>
      <c r="L1073" s="477">
        <v>1</v>
      </c>
      <c r="M1073" s="477">
        <v>125</v>
      </c>
      <c r="N1073" s="477">
        <v>2</v>
      </c>
      <c r="O1073" s="477">
        <v>252</v>
      </c>
      <c r="P1073" s="565">
        <v>0.67200000000000004</v>
      </c>
      <c r="Q1073" s="478">
        <v>126</v>
      </c>
    </row>
    <row r="1074" spans="1:17" ht="14.4" customHeight="1" x14ac:dyDescent="0.3">
      <c r="A1074" s="472" t="s">
        <v>1273</v>
      </c>
      <c r="B1074" s="473" t="s">
        <v>1044</v>
      </c>
      <c r="C1074" s="473" t="s">
        <v>1045</v>
      </c>
      <c r="D1074" s="473" t="s">
        <v>1116</v>
      </c>
      <c r="E1074" s="473" t="s">
        <v>1118</v>
      </c>
      <c r="F1074" s="477"/>
      <c r="G1074" s="477"/>
      <c r="H1074" s="477"/>
      <c r="I1074" s="477"/>
      <c r="J1074" s="477">
        <v>1</v>
      </c>
      <c r="K1074" s="477">
        <v>125</v>
      </c>
      <c r="L1074" s="477">
        <v>1</v>
      </c>
      <c r="M1074" s="477">
        <v>125</v>
      </c>
      <c r="N1074" s="477">
        <v>1</v>
      </c>
      <c r="O1074" s="477">
        <v>125</v>
      </c>
      <c r="P1074" s="565">
        <v>1</v>
      </c>
      <c r="Q1074" s="478">
        <v>125</v>
      </c>
    </row>
    <row r="1075" spans="1:17" ht="14.4" customHeight="1" x14ac:dyDescent="0.3">
      <c r="A1075" s="472" t="s">
        <v>1273</v>
      </c>
      <c r="B1075" s="473" t="s">
        <v>1044</v>
      </c>
      <c r="C1075" s="473" t="s">
        <v>1045</v>
      </c>
      <c r="D1075" s="473" t="s">
        <v>1123</v>
      </c>
      <c r="E1075" s="473" t="s">
        <v>1124</v>
      </c>
      <c r="F1075" s="477">
        <v>1</v>
      </c>
      <c r="G1075" s="477">
        <v>456</v>
      </c>
      <c r="H1075" s="477">
        <v>0.25</v>
      </c>
      <c r="I1075" s="477">
        <v>456</v>
      </c>
      <c r="J1075" s="477">
        <v>4</v>
      </c>
      <c r="K1075" s="477">
        <v>1824</v>
      </c>
      <c r="L1075" s="477">
        <v>1</v>
      </c>
      <c r="M1075" s="477">
        <v>456</v>
      </c>
      <c r="N1075" s="477">
        <v>1</v>
      </c>
      <c r="O1075" s="477">
        <v>458</v>
      </c>
      <c r="P1075" s="565">
        <v>0.25109649122807015</v>
      </c>
      <c r="Q1075" s="478">
        <v>458</v>
      </c>
    </row>
    <row r="1076" spans="1:17" ht="14.4" customHeight="1" x14ac:dyDescent="0.3">
      <c r="A1076" s="472" t="s">
        <v>1273</v>
      </c>
      <c r="B1076" s="473" t="s">
        <v>1044</v>
      </c>
      <c r="C1076" s="473" t="s">
        <v>1045</v>
      </c>
      <c r="D1076" s="473" t="s">
        <v>1125</v>
      </c>
      <c r="E1076" s="473" t="s">
        <v>1126</v>
      </c>
      <c r="F1076" s="477">
        <v>22</v>
      </c>
      <c r="G1076" s="477">
        <v>1276</v>
      </c>
      <c r="H1076" s="477">
        <v>22</v>
      </c>
      <c r="I1076" s="477">
        <v>58</v>
      </c>
      <c r="J1076" s="477">
        <v>1</v>
      </c>
      <c r="K1076" s="477">
        <v>58</v>
      </c>
      <c r="L1076" s="477">
        <v>1</v>
      </c>
      <c r="M1076" s="477">
        <v>58</v>
      </c>
      <c r="N1076" s="477">
        <v>6</v>
      </c>
      <c r="O1076" s="477">
        <v>348</v>
      </c>
      <c r="P1076" s="565">
        <v>6</v>
      </c>
      <c r="Q1076" s="478">
        <v>58</v>
      </c>
    </row>
    <row r="1077" spans="1:17" ht="14.4" customHeight="1" x14ac:dyDescent="0.3">
      <c r="A1077" s="472" t="s">
        <v>1273</v>
      </c>
      <c r="B1077" s="473" t="s">
        <v>1044</v>
      </c>
      <c r="C1077" s="473" t="s">
        <v>1045</v>
      </c>
      <c r="D1077" s="473" t="s">
        <v>1127</v>
      </c>
      <c r="E1077" s="473" t="s">
        <v>1128</v>
      </c>
      <c r="F1077" s="477"/>
      <c r="G1077" s="477"/>
      <c r="H1077" s="477"/>
      <c r="I1077" s="477"/>
      <c r="J1077" s="477">
        <v>1</v>
      </c>
      <c r="K1077" s="477">
        <v>2173</v>
      </c>
      <c r="L1077" s="477">
        <v>1</v>
      </c>
      <c r="M1077" s="477">
        <v>2173</v>
      </c>
      <c r="N1077" s="477"/>
      <c r="O1077" s="477"/>
      <c r="P1077" s="565"/>
      <c r="Q1077" s="478"/>
    </row>
    <row r="1078" spans="1:17" ht="14.4" customHeight="1" x14ac:dyDescent="0.3">
      <c r="A1078" s="472" t="s">
        <v>1273</v>
      </c>
      <c r="B1078" s="473" t="s">
        <v>1044</v>
      </c>
      <c r="C1078" s="473" t="s">
        <v>1045</v>
      </c>
      <c r="D1078" s="473" t="s">
        <v>1134</v>
      </c>
      <c r="E1078" s="473" t="s">
        <v>1135</v>
      </c>
      <c r="F1078" s="477">
        <v>31</v>
      </c>
      <c r="G1078" s="477">
        <v>5425</v>
      </c>
      <c r="H1078" s="477">
        <v>0.44034090909090912</v>
      </c>
      <c r="I1078" s="477">
        <v>175</v>
      </c>
      <c r="J1078" s="477">
        <v>70</v>
      </c>
      <c r="K1078" s="477">
        <v>12320</v>
      </c>
      <c r="L1078" s="477">
        <v>1</v>
      </c>
      <c r="M1078" s="477">
        <v>176</v>
      </c>
      <c r="N1078" s="477">
        <v>38</v>
      </c>
      <c r="O1078" s="477">
        <v>6688</v>
      </c>
      <c r="P1078" s="565">
        <v>0.54285714285714282</v>
      </c>
      <c r="Q1078" s="478">
        <v>176</v>
      </c>
    </row>
    <row r="1079" spans="1:17" ht="14.4" customHeight="1" x14ac:dyDescent="0.3">
      <c r="A1079" s="472" t="s">
        <v>1273</v>
      </c>
      <c r="B1079" s="473" t="s">
        <v>1044</v>
      </c>
      <c r="C1079" s="473" t="s">
        <v>1045</v>
      </c>
      <c r="D1079" s="473" t="s">
        <v>1136</v>
      </c>
      <c r="E1079" s="473" t="s">
        <v>1137</v>
      </c>
      <c r="F1079" s="477">
        <v>2</v>
      </c>
      <c r="G1079" s="477">
        <v>170</v>
      </c>
      <c r="H1079" s="477"/>
      <c r="I1079" s="477">
        <v>85</v>
      </c>
      <c r="J1079" s="477"/>
      <c r="K1079" s="477"/>
      <c r="L1079" s="477"/>
      <c r="M1079" s="477"/>
      <c r="N1079" s="477">
        <v>4</v>
      </c>
      <c r="O1079" s="477">
        <v>344</v>
      </c>
      <c r="P1079" s="565"/>
      <c r="Q1079" s="478">
        <v>86</v>
      </c>
    </row>
    <row r="1080" spans="1:17" ht="14.4" customHeight="1" x14ac:dyDescent="0.3">
      <c r="A1080" s="472" t="s">
        <v>1273</v>
      </c>
      <c r="B1080" s="473" t="s">
        <v>1044</v>
      </c>
      <c r="C1080" s="473" t="s">
        <v>1045</v>
      </c>
      <c r="D1080" s="473" t="s">
        <v>1141</v>
      </c>
      <c r="E1080" s="473" t="s">
        <v>1142</v>
      </c>
      <c r="F1080" s="477">
        <v>10</v>
      </c>
      <c r="G1080" s="477">
        <v>1690</v>
      </c>
      <c r="H1080" s="477">
        <v>1.1045751633986929</v>
      </c>
      <c r="I1080" s="477">
        <v>169</v>
      </c>
      <c r="J1080" s="477">
        <v>9</v>
      </c>
      <c r="K1080" s="477">
        <v>1530</v>
      </c>
      <c r="L1080" s="477">
        <v>1</v>
      </c>
      <c r="M1080" s="477">
        <v>170</v>
      </c>
      <c r="N1080" s="477">
        <v>6</v>
      </c>
      <c r="O1080" s="477">
        <v>1020</v>
      </c>
      <c r="P1080" s="565">
        <v>0.66666666666666663</v>
      </c>
      <c r="Q1080" s="478">
        <v>170</v>
      </c>
    </row>
    <row r="1081" spans="1:17" ht="14.4" customHeight="1" x14ac:dyDescent="0.3">
      <c r="A1081" s="472" t="s">
        <v>1273</v>
      </c>
      <c r="B1081" s="473" t="s">
        <v>1044</v>
      </c>
      <c r="C1081" s="473" t="s">
        <v>1045</v>
      </c>
      <c r="D1081" s="473" t="s">
        <v>1147</v>
      </c>
      <c r="E1081" s="473" t="s">
        <v>1148</v>
      </c>
      <c r="F1081" s="477"/>
      <c r="G1081" s="477"/>
      <c r="H1081" s="477"/>
      <c r="I1081" s="477"/>
      <c r="J1081" s="477"/>
      <c r="K1081" s="477"/>
      <c r="L1081" s="477"/>
      <c r="M1081" s="477"/>
      <c r="N1081" s="477">
        <v>1</v>
      </c>
      <c r="O1081" s="477">
        <v>177</v>
      </c>
      <c r="P1081" s="565"/>
      <c r="Q1081" s="478">
        <v>177</v>
      </c>
    </row>
    <row r="1082" spans="1:17" ht="14.4" customHeight="1" x14ac:dyDescent="0.3">
      <c r="A1082" s="472" t="s">
        <v>1273</v>
      </c>
      <c r="B1082" s="473" t="s">
        <v>1044</v>
      </c>
      <c r="C1082" s="473" t="s">
        <v>1045</v>
      </c>
      <c r="D1082" s="473" t="s">
        <v>1154</v>
      </c>
      <c r="E1082" s="473" t="s">
        <v>1155</v>
      </c>
      <c r="F1082" s="477">
        <v>1</v>
      </c>
      <c r="G1082" s="477">
        <v>263</v>
      </c>
      <c r="H1082" s="477"/>
      <c r="I1082" s="477">
        <v>263</v>
      </c>
      <c r="J1082" s="477"/>
      <c r="K1082" s="477"/>
      <c r="L1082" s="477"/>
      <c r="M1082" s="477"/>
      <c r="N1082" s="477">
        <v>3</v>
      </c>
      <c r="O1082" s="477">
        <v>792</v>
      </c>
      <c r="P1082" s="565"/>
      <c r="Q1082" s="478">
        <v>264</v>
      </c>
    </row>
    <row r="1083" spans="1:17" ht="14.4" customHeight="1" x14ac:dyDescent="0.3">
      <c r="A1083" s="472" t="s">
        <v>1273</v>
      </c>
      <c r="B1083" s="473" t="s">
        <v>1044</v>
      </c>
      <c r="C1083" s="473" t="s">
        <v>1045</v>
      </c>
      <c r="D1083" s="473" t="s">
        <v>1156</v>
      </c>
      <c r="E1083" s="473" t="s">
        <v>1157</v>
      </c>
      <c r="F1083" s="477"/>
      <c r="G1083" s="477"/>
      <c r="H1083" s="477"/>
      <c r="I1083" s="477"/>
      <c r="J1083" s="477">
        <v>6</v>
      </c>
      <c r="K1083" s="477">
        <v>12786</v>
      </c>
      <c r="L1083" s="477">
        <v>1</v>
      </c>
      <c r="M1083" s="477">
        <v>2131</v>
      </c>
      <c r="N1083" s="477"/>
      <c r="O1083" s="477"/>
      <c r="P1083" s="565"/>
      <c r="Q1083" s="478"/>
    </row>
    <row r="1084" spans="1:17" ht="14.4" customHeight="1" x14ac:dyDescent="0.3">
      <c r="A1084" s="472" t="s">
        <v>1273</v>
      </c>
      <c r="B1084" s="473" t="s">
        <v>1044</v>
      </c>
      <c r="C1084" s="473" t="s">
        <v>1045</v>
      </c>
      <c r="D1084" s="473" t="s">
        <v>1171</v>
      </c>
      <c r="E1084" s="473" t="s">
        <v>1172</v>
      </c>
      <c r="F1084" s="477"/>
      <c r="G1084" s="477"/>
      <c r="H1084" s="477"/>
      <c r="I1084" s="477"/>
      <c r="J1084" s="477">
        <v>1</v>
      </c>
      <c r="K1084" s="477">
        <v>289</v>
      </c>
      <c r="L1084" s="477">
        <v>1</v>
      </c>
      <c r="M1084" s="477">
        <v>289</v>
      </c>
      <c r="N1084" s="477"/>
      <c r="O1084" s="477"/>
      <c r="P1084" s="565"/>
      <c r="Q1084" s="478"/>
    </row>
    <row r="1085" spans="1:17" ht="14.4" customHeight="1" x14ac:dyDescent="0.3">
      <c r="A1085" s="472" t="s">
        <v>1273</v>
      </c>
      <c r="B1085" s="473" t="s">
        <v>1044</v>
      </c>
      <c r="C1085" s="473" t="s">
        <v>1045</v>
      </c>
      <c r="D1085" s="473" t="s">
        <v>1176</v>
      </c>
      <c r="E1085" s="473" t="s">
        <v>1177</v>
      </c>
      <c r="F1085" s="477"/>
      <c r="G1085" s="477"/>
      <c r="H1085" s="477"/>
      <c r="I1085" s="477"/>
      <c r="J1085" s="477"/>
      <c r="K1085" s="477"/>
      <c r="L1085" s="477"/>
      <c r="M1085" s="477"/>
      <c r="N1085" s="477">
        <v>1</v>
      </c>
      <c r="O1085" s="477">
        <v>108</v>
      </c>
      <c r="P1085" s="565"/>
      <c r="Q1085" s="478">
        <v>108</v>
      </c>
    </row>
    <row r="1086" spans="1:17" ht="14.4" customHeight="1" x14ac:dyDescent="0.3">
      <c r="A1086" s="472" t="s">
        <v>1273</v>
      </c>
      <c r="B1086" s="473" t="s">
        <v>1044</v>
      </c>
      <c r="C1086" s="473" t="s">
        <v>1045</v>
      </c>
      <c r="D1086" s="473" t="s">
        <v>1181</v>
      </c>
      <c r="E1086" s="473" t="s">
        <v>1183</v>
      </c>
      <c r="F1086" s="477"/>
      <c r="G1086" s="477"/>
      <c r="H1086" s="477"/>
      <c r="I1086" s="477"/>
      <c r="J1086" s="477">
        <v>1</v>
      </c>
      <c r="K1086" s="477">
        <v>0</v>
      </c>
      <c r="L1086" s="477"/>
      <c r="M1086" s="477">
        <v>0</v>
      </c>
      <c r="N1086" s="477"/>
      <c r="O1086" s="477"/>
      <c r="P1086" s="565"/>
      <c r="Q1086" s="478"/>
    </row>
    <row r="1087" spans="1:17" ht="14.4" customHeight="1" x14ac:dyDescent="0.3">
      <c r="A1087" s="472" t="s">
        <v>1274</v>
      </c>
      <c r="B1087" s="473" t="s">
        <v>1044</v>
      </c>
      <c r="C1087" s="473" t="s">
        <v>1045</v>
      </c>
      <c r="D1087" s="473" t="s">
        <v>1046</v>
      </c>
      <c r="E1087" s="473" t="s">
        <v>1047</v>
      </c>
      <c r="F1087" s="477"/>
      <c r="G1087" s="477"/>
      <c r="H1087" s="477"/>
      <c r="I1087" s="477"/>
      <c r="J1087" s="477"/>
      <c r="K1087" s="477"/>
      <c r="L1087" s="477"/>
      <c r="M1087" s="477"/>
      <c r="N1087" s="477">
        <v>1</v>
      </c>
      <c r="O1087" s="477">
        <v>2235</v>
      </c>
      <c r="P1087" s="565"/>
      <c r="Q1087" s="478">
        <v>2235</v>
      </c>
    </row>
    <row r="1088" spans="1:17" ht="14.4" customHeight="1" x14ac:dyDescent="0.3">
      <c r="A1088" s="472" t="s">
        <v>1274</v>
      </c>
      <c r="B1088" s="473" t="s">
        <v>1044</v>
      </c>
      <c r="C1088" s="473" t="s">
        <v>1045</v>
      </c>
      <c r="D1088" s="473" t="s">
        <v>1050</v>
      </c>
      <c r="E1088" s="473" t="s">
        <v>1051</v>
      </c>
      <c r="F1088" s="477">
        <v>230</v>
      </c>
      <c r="G1088" s="477">
        <v>13340</v>
      </c>
      <c r="H1088" s="477">
        <v>1.7557251908396947</v>
      </c>
      <c r="I1088" s="477">
        <v>58</v>
      </c>
      <c r="J1088" s="477">
        <v>131</v>
      </c>
      <c r="K1088" s="477">
        <v>7598</v>
      </c>
      <c r="L1088" s="477">
        <v>1</v>
      </c>
      <c r="M1088" s="477">
        <v>58</v>
      </c>
      <c r="N1088" s="477">
        <v>105</v>
      </c>
      <c r="O1088" s="477">
        <v>6090</v>
      </c>
      <c r="P1088" s="565">
        <v>0.80152671755725191</v>
      </c>
      <c r="Q1088" s="478">
        <v>58</v>
      </c>
    </row>
    <row r="1089" spans="1:17" ht="14.4" customHeight="1" x14ac:dyDescent="0.3">
      <c r="A1089" s="472" t="s">
        <v>1274</v>
      </c>
      <c r="B1089" s="473" t="s">
        <v>1044</v>
      </c>
      <c r="C1089" s="473" t="s">
        <v>1045</v>
      </c>
      <c r="D1089" s="473" t="s">
        <v>1052</v>
      </c>
      <c r="E1089" s="473" t="s">
        <v>1053</v>
      </c>
      <c r="F1089" s="477"/>
      <c r="G1089" s="477"/>
      <c r="H1089" s="477"/>
      <c r="I1089" s="477"/>
      <c r="J1089" s="477">
        <v>2</v>
      </c>
      <c r="K1089" s="477">
        <v>262</v>
      </c>
      <c r="L1089" s="477">
        <v>1</v>
      </c>
      <c r="M1089" s="477">
        <v>131</v>
      </c>
      <c r="N1089" s="477">
        <v>2</v>
      </c>
      <c r="O1089" s="477">
        <v>263</v>
      </c>
      <c r="P1089" s="565">
        <v>1.0038167938931297</v>
      </c>
      <c r="Q1089" s="478">
        <v>131.5</v>
      </c>
    </row>
    <row r="1090" spans="1:17" ht="14.4" customHeight="1" x14ac:dyDescent="0.3">
      <c r="A1090" s="472" t="s">
        <v>1274</v>
      </c>
      <c r="B1090" s="473" t="s">
        <v>1044</v>
      </c>
      <c r="C1090" s="473" t="s">
        <v>1045</v>
      </c>
      <c r="D1090" s="473" t="s">
        <v>1058</v>
      </c>
      <c r="E1090" s="473" t="s">
        <v>1059</v>
      </c>
      <c r="F1090" s="477">
        <v>94</v>
      </c>
      <c r="G1090" s="477">
        <v>16826</v>
      </c>
      <c r="H1090" s="477">
        <v>0.81998050682261203</v>
      </c>
      <c r="I1090" s="477">
        <v>179</v>
      </c>
      <c r="J1090" s="477">
        <v>114</v>
      </c>
      <c r="K1090" s="477">
        <v>20520</v>
      </c>
      <c r="L1090" s="477">
        <v>1</v>
      </c>
      <c r="M1090" s="477">
        <v>180</v>
      </c>
      <c r="N1090" s="477">
        <v>111</v>
      </c>
      <c r="O1090" s="477">
        <v>19980</v>
      </c>
      <c r="P1090" s="565">
        <v>0.97368421052631582</v>
      </c>
      <c r="Q1090" s="478">
        <v>180</v>
      </c>
    </row>
    <row r="1091" spans="1:17" ht="14.4" customHeight="1" x14ac:dyDescent="0.3">
      <c r="A1091" s="472" t="s">
        <v>1274</v>
      </c>
      <c r="B1091" s="473" t="s">
        <v>1044</v>
      </c>
      <c r="C1091" s="473" t="s">
        <v>1045</v>
      </c>
      <c r="D1091" s="473" t="s">
        <v>1060</v>
      </c>
      <c r="E1091" s="473" t="s">
        <v>1061</v>
      </c>
      <c r="F1091" s="477"/>
      <c r="G1091" s="477"/>
      <c r="H1091" s="477"/>
      <c r="I1091" s="477"/>
      <c r="J1091" s="477"/>
      <c r="K1091" s="477"/>
      <c r="L1091" s="477"/>
      <c r="M1091" s="477"/>
      <c r="N1091" s="477">
        <v>1</v>
      </c>
      <c r="O1091" s="477">
        <v>570</v>
      </c>
      <c r="P1091" s="565"/>
      <c r="Q1091" s="478">
        <v>570</v>
      </c>
    </row>
    <row r="1092" spans="1:17" ht="14.4" customHeight="1" x14ac:dyDescent="0.3">
      <c r="A1092" s="472" t="s">
        <v>1274</v>
      </c>
      <c r="B1092" s="473" t="s">
        <v>1044</v>
      </c>
      <c r="C1092" s="473" t="s">
        <v>1045</v>
      </c>
      <c r="D1092" s="473" t="s">
        <v>1062</v>
      </c>
      <c r="E1092" s="473" t="s">
        <v>1063</v>
      </c>
      <c r="F1092" s="477">
        <v>208</v>
      </c>
      <c r="G1092" s="477">
        <v>69680</v>
      </c>
      <c r="H1092" s="477">
        <v>1.036904761904762</v>
      </c>
      <c r="I1092" s="477">
        <v>335</v>
      </c>
      <c r="J1092" s="477">
        <v>200</v>
      </c>
      <c r="K1092" s="477">
        <v>67200</v>
      </c>
      <c r="L1092" s="477">
        <v>1</v>
      </c>
      <c r="M1092" s="477">
        <v>336</v>
      </c>
      <c r="N1092" s="477">
        <v>196</v>
      </c>
      <c r="O1092" s="477">
        <v>66052</v>
      </c>
      <c r="P1092" s="565">
        <v>0.98291666666666666</v>
      </c>
      <c r="Q1092" s="478">
        <v>337</v>
      </c>
    </row>
    <row r="1093" spans="1:17" ht="14.4" customHeight="1" x14ac:dyDescent="0.3">
      <c r="A1093" s="472" t="s">
        <v>1274</v>
      </c>
      <c r="B1093" s="473" t="s">
        <v>1044</v>
      </c>
      <c r="C1093" s="473" t="s">
        <v>1045</v>
      </c>
      <c r="D1093" s="473" t="s">
        <v>1064</v>
      </c>
      <c r="E1093" s="473" t="s">
        <v>1065</v>
      </c>
      <c r="F1093" s="477">
        <v>87</v>
      </c>
      <c r="G1093" s="477">
        <v>39846</v>
      </c>
      <c r="H1093" s="477">
        <v>1.0459091267028899</v>
      </c>
      <c r="I1093" s="477">
        <v>458</v>
      </c>
      <c r="J1093" s="477">
        <v>83</v>
      </c>
      <c r="K1093" s="477">
        <v>38097</v>
      </c>
      <c r="L1093" s="477">
        <v>1</v>
      </c>
      <c r="M1093" s="477">
        <v>459</v>
      </c>
      <c r="N1093" s="477">
        <v>82</v>
      </c>
      <c r="O1093" s="477">
        <v>37638</v>
      </c>
      <c r="P1093" s="565">
        <v>0.98795180722891562</v>
      </c>
      <c r="Q1093" s="478">
        <v>459</v>
      </c>
    </row>
    <row r="1094" spans="1:17" ht="14.4" customHeight="1" x14ac:dyDescent="0.3">
      <c r="A1094" s="472" t="s">
        <v>1274</v>
      </c>
      <c r="B1094" s="473" t="s">
        <v>1044</v>
      </c>
      <c r="C1094" s="473" t="s">
        <v>1045</v>
      </c>
      <c r="D1094" s="473" t="s">
        <v>1066</v>
      </c>
      <c r="E1094" s="473" t="s">
        <v>1067</v>
      </c>
      <c r="F1094" s="477">
        <v>305</v>
      </c>
      <c r="G1094" s="477">
        <v>106445</v>
      </c>
      <c r="H1094" s="477">
        <v>19.0625</v>
      </c>
      <c r="I1094" s="477">
        <v>349</v>
      </c>
      <c r="J1094" s="477">
        <v>16</v>
      </c>
      <c r="K1094" s="477">
        <v>5584</v>
      </c>
      <c r="L1094" s="477">
        <v>1</v>
      </c>
      <c r="M1094" s="477">
        <v>349</v>
      </c>
      <c r="N1094" s="477">
        <v>87</v>
      </c>
      <c r="O1094" s="477">
        <v>30450</v>
      </c>
      <c r="P1094" s="565">
        <v>5.4530802292263614</v>
      </c>
      <c r="Q1094" s="478">
        <v>350</v>
      </c>
    </row>
    <row r="1095" spans="1:17" ht="14.4" customHeight="1" x14ac:dyDescent="0.3">
      <c r="A1095" s="472" t="s">
        <v>1274</v>
      </c>
      <c r="B1095" s="473" t="s">
        <v>1044</v>
      </c>
      <c r="C1095" s="473" t="s">
        <v>1045</v>
      </c>
      <c r="D1095" s="473" t="s">
        <v>1066</v>
      </c>
      <c r="E1095" s="473" t="s">
        <v>1068</v>
      </c>
      <c r="F1095" s="477">
        <v>710</v>
      </c>
      <c r="G1095" s="477">
        <v>247790</v>
      </c>
      <c r="H1095" s="477">
        <v>0.57028112449799195</v>
      </c>
      <c r="I1095" s="477">
        <v>349</v>
      </c>
      <c r="J1095" s="477">
        <v>1245</v>
      </c>
      <c r="K1095" s="477">
        <v>434505</v>
      </c>
      <c r="L1095" s="477">
        <v>1</v>
      </c>
      <c r="M1095" s="477">
        <v>349</v>
      </c>
      <c r="N1095" s="477">
        <v>1052</v>
      </c>
      <c r="O1095" s="477">
        <v>368200</v>
      </c>
      <c r="P1095" s="565">
        <v>0.84740106558037309</v>
      </c>
      <c r="Q1095" s="478">
        <v>350</v>
      </c>
    </row>
    <row r="1096" spans="1:17" ht="14.4" customHeight="1" x14ac:dyDescent="0.3">
      <c r="A1096" s="472" t="s">
        <v>1274</v>
      </c>
      <c r="B1096" s="473" t="s">
        <v>1044</v>
      </c>
      <c r="C1096" s="473" t="s">
        <v>1045</v>
      </c>
      <c r="D1096" s="473" t="s">
        <v>1069</v>
      </c>
      <c r="E1096" s="473" t="s">
        <v>1070</v>
      </c>
      <c r="F1096" s="477"/>
      <c r="G1096" s="477"/>
      <c r="H1096" s="477"/>
      <c r="I1096" s="477"/>
      <c r="J1096" s="477"/>
      <c r="K1096" s="477"/>
      <c r="L1096" s="477"/>
      <c r="M1096" s="477"/>
      <c r="N1096" s="477">
        <v>1</v>
      </c>
      <c r="O1096" s="477">
        <v>1655</v>
      </c>
      <c r="P1096" s="565"/>
      <c r="Q1096" s="478">
        <v>1655</v>
      </c>
    </row>
    <row r="1097" spans="1:17" ht="14.4" customHeight="1" x14ac:dyDescent="0.3">
      <c r="A1097" s="472" t="s">
        <v>1274</v>
      </c>
      <c r="B1097" s="473" t="s">
        <v>1044</v>
      </c>
      <c r="C1097" s="473" t="s">
        <v>1045</v>
      </c>
      <c r="D1097" s="473" t="s">
        <v>1074</v>
      </c>
      <c r="E1097" s="473" t="s">
        <v>1075</v>
      </c>
      <c r="F1097" s="477"/>
      <c r="G1097" s="477"/>
      <c r="H1097" s="477"/>
      <c r="I1097" s="477"/>
      <c r="J1097" s="477"/>
      <c r="K1097" s="477"/>
      <c r="L1097" s="477"/>
      <c r="M1097" s="477"/>
      <c r="N1097" s="477">
        <v>1</v>
      </c>
      <c r="O1097" s="477">
        <v>6242</v>
      </c>
      <c r="P1097" s="565"/>
      <c r="Q1097" s="478">
        <v>6242</v>
      </c>
    </row>
    <row r="1098" spans="1:17" ht="14.4" customHeight="1" x14ac:dyDescent="0.3">
      <c r="A1098" s="472" t="s">
        <v>1274</v>
      </c>
      <c r="B1098" s="473" t="s">
        <v>1044</v>
      </c>
      <c r="C1098" s="473" t="s">
        <v>1045</v>
      </c>
      <c r="D1098" s="473" t="s">
        <v>1076</v>
      </c>
      <c r="E1098" s="473" t="s">
        <v>1077</v>
      </c>
      <c r="F1098" s="477">
        <v>2</v>
      </c>
      <c r="G1098" s="477">
        <v>234</v>
      </c>
      <c r="H1098" s="477"/>
      <c r="I1098" s="477">
        <v>117</v>
      </c>
      <c r="J1098" s="477"/>
      <c r="K1098" s="477"/>
      <c r="L1098" s="477"/>
      <c r="M1098" s="477"/>
      <c r="N1098" s="477"/>
      <c r="O1098" s="477"/>
      <c r="P1098" s="565"/>
      <c r="Q1098" s="478"/>
    </row>
    <row r="1099" spans="1:17" ht="14.4" customHeight="1" x14ac:dyDescent="0.3">
      <c r="A1099" s="472" t="s">
        <v>1274</v>
      </c>
      <c r="B1099" s="473" t="s">
        <v>1044</v>
      </c>
      <c r="C1099" s="473" t="s">
        <v>1045</v>
      </c>
      <c r="D1099" s="473" t="s">
        <v>1081</v>
      </c>
      <c r="E1099" s="473" t="s">
        <v>1082</v>
      </c>
      <c r="F1099" s="477">
        <v>1</v>
      </c>
      <c r="G1099" s="477">
        <v>49</v>
      </c>
      <c r="H1099" s="477">
        <v>0.33333333333333331</v>
      </c>
      <c r="I1099" s="477">
        <v>49</v>
      </c>
      <c r="J1099" s="477">
        <v>3</v>
      </c>
      <c r="K1099" s="477">
        <v>147</v>
      </c>
      <c r="L1099" s="477">
        <v>1</v>
      </c>
      <c r="M1099" s="477">
        <v>49</v>
      </c>
      <c r="N1099" s="477">
        <v>3</v>
      </c>
      <c r="O1099" s="477">
        <v>147</v>
      </c>
      <c r="P1099" s="565">
        <v>1</v>
      </c>
      <c r="Q1099" s="478">
        <v>49</v>
      </c>
    </row>
    <row r="1100" spans="1:17" ht="14.4" customHeight="1" x14ac:dyDescent="0.3">
      <c r="A1100" s="472" t="s">
        <v>1274</v>
      </c>
      <c r="B1100" s="473" t="s">
        <v>1044</v>
      </c>
      <c r="C1100" s="473" t="s">
        <v>1045</v>
      </c>
      <c r="D1100" s="473" t="s">
        <v>1083</v>
      </c>
      <c r="E1100" s="473" t="s">
        <v>1084</v>
      </c>
      <c r="F1100" s="477"/>
      <c r="G1100" s="477"/>
      <c r="H1100" s="477"/>
      <c r="I1100" s="477"/>
      <c r="J1100" s="477">
        <v>5</v>
      </c>
      <c r="K1100" s="477">
        <v>1955</v>
      </c>
      <c r="L1100" s="477">
        <v>1</v>
      </c>
      <c r="M1100" s="477">
        <v>391</v>
      </c>
      <c r="N1100" s="477">
        <v>26</v>
      </c>
      <c r="O1100" s="477">
        <v>10192</v>
      </c>
      <c r="P1100" s="565">
        <v>5.2132992327365733</v>
      </c>
      <c r="Q1100" s="478">
        <v>392</v>
      </c>
    </row>
    <row r="1101" spans="1:17" ht="14.4" customHeight="1" x14ac:dyDescent="0.3">
      <c r="A1101" s="472" t="s">
        <v>1274</v>
      </c>
      <c r="B1101" s="473" t="s">
        <v>1044</v>
      </c>
      <c r="C1101" s="473" t="s">
        <v>1045</v>
      </c>
      <c r="D1101" s="473" t="s">
        <v>1083</v>
      </c>
      <c r="E1101" s="473" t="s">
        <v>1085</v>
      </c>
      <c r="F1101" s="477">
        <v>3</v>
      </c>
      <c r="G1101" s="477">
        <v>1161</v>
      </c>
      <c r="H1101" s="477">
        <v>0.26993722390141828</v>
      </c>
      <c r="I1101" s="477">
        <v>387</v>
      </c>
      <c r="J1101" s="477">
        <v>11</v>
      </c>
      <c r="K1101" s="477">
        <v>4301</v>
      </c>
      <c r="L1101" s="477">
        <v>1</v>
      </c>
      <c r="M1101" s="477">
        <v>391</v>
      </c>
      <c r="N1101" s="477">
        <v>6</v>
      </c>
      <c r="O1101" s="477">
        <v>2352</v>
      </c>
      <c r="P1101" s="565">
        <v>0.54684956986747268</v>
      </c>
      <c r="Q1101" s="478">
        <v>392</v>
      </c>
    </row>
    <row r="1102" spans="1:17" ht="14.4" customHeight="1" x14ac:dyDescent="0.3">
      <c r="A1102" s="472" t="s">
        <v>1274</v>
      </c>
      <c r="B1102" s="473" t="s">
        <v>1044</v>
      </c>
      <c r="C1102" s="473" t="s">
        <v>1045</v>
      </c>
      <c r="D1102" s="473" t="s">
        <v>1086</v>
      </c>
      <c r="E1102" s="473" t="s">
        <v>1088</v>
      </c>
      <c r="F1102" s="477">
        <v>4</v>
      </c>
      <c r="G1102" s="477">
        <v>152</v>
      </c>
      <c r="H1102" s="477"/>
      <c r="I1102" s="477">
        <v>38</v>
      </c>
      <c r="J1102" s="477"/>
      <c r="K1102" s="477"/>
      <c r="L1102" s="477"/>
      <c r="M1102" s="477"/>
      <c r="N1102" s="477">
        <v>3</v>
      </c>
      <c r="O1102" s="477">
        <v>114</v>
      </c>
      <c r="P1102" s="565"/>
      <c r="Q1102" s="478">
        <v>38</v>
      </c>
    </row>
    <row r="1103" spans="1:17" ht="14.4" customHeight="1" x14ac:dyDescent="0.3">
      <c r="A1103" s="472" t="s">
        <v>1274</v>
      </c>
      <c r="B1103" s="473" t="s">
        <v>1044</v>
      </c>
      <c r="C1103" s="473" t="s">
        <v>1045</v>
      </c>
      <c r="D1103" s="473" t="s">
        <v>1091</v>
      </c>
      <c r="E1103" s="473" t="s">
        <v>1092</v>
      </c>
      <c r="F1103" s="477">
        <v>7</v>
      </c>
      <c r="G1103" s="477">
        <v>4928</v>
      </c>
      <c r="H1103" s="477">
        <v>0.41118064246975383</v>
      </c>
      <c r="I1103" s="477">
        <v>704</v>
      </c>
      <c r="J1103" s="477">
        <v>17</v>
      </c>
      <c r="K1103" s="477">
        <v>11985</v>
      </c>
      <c r="L1103" s="477">
        <v>1</v>
      </c>
      <c r="M1103" s="477">
        <v>705</v>
      </c>
      <c r="N1103" s="477">
        <v>42</v>
      </c>
      <c r="O1103" s="477">
        <v>29681</v>
      </c>
      <c r="P1103" s="565">
        <v>2.4765123070504798</v>
      </c>
      <c r="Q1103" s="478">
        <v>706.69047619047615</v>
      </c>
    </row>
    <row r="1104" spans="1:17" ht="14.4" customHeight="1" x14ac:dyDescent="0.3">
      <c r="A1104" s="472" t="s">
        <v>1274</v>
      </c>
      <c r="B1104" s="473" t="s">
        <v>1044</v>
      </c>
      <c r="C1104" s="473" t="s">
        <v>1045</v>
      </c>
      <c r="D1104" s="473" t="s">
        <v>1091</v>
      </c>
      <c r="E1104" s="473" t="s">
        <v>1093</v>
      </c>
      <c r="F1104" s="477">
        <v>11</v>
      </c>
      <c r="G1104" s="477">
        <v>7744</v>
      </c>
      <c r="H1104" s="477">
        <v>0.42247681396617565</v>
      </c>
      <c r="I1104" s="477">
        <v>704</v>
      </c>
      <c r="J1104" s="477">
        <v>26</v>
      </c>
      <c r="K1104" s="477">
        <v>18330</v>
      </c>
      <c r="L1104" s="477">
        <v>1</v>
      </c>
      <c r="M1104" s="477">
        <v>705</v>
      </c>
      <c r="N1104" s="477">
        <v>7</v>
      </c>
      <c r="O1104" s="477">
        <v>4945</v>
      </c>
      <c r="P1104" s="565">
        <v>0.26977632296781234</v>
      </c>
      <c r="Q1104" s="478">
        <v>706.42857142857144</v>
      </c>
    </row>
    <row r="1105" spans="1:17" ht="14.4" customHeight="1" x14ac:dyDescent="0.3">
      <c r="A1105" s="472" t="s">
        <v>1274</v>
      </c>
      <c r="B1105" s="473" t="s">
        <v>1044</v>
      </c>
      <c r="C1105" s="473" t="s">
        <v>1045</v>
      </c>
      <c r="D1105" s="473" t="s">
        <v>1094</v>
      </c>
      <c r="E1105" s="473" t="s">
        <v>1095</v>
      </c>
      <c r="F1105" s="477">
        <v>2</v>
      </c>
      <c r="G1105" s="477">
        <v>294</v>
      </c>
      <c r="H1105" s="477">
        <v>1</v>
      </c>
      <c r="I1105" s="477">
        <v>147</v>
      </c>
      <c r="J1105" s="477">
        <v>2</v>
      </c>
      <c r="K1105" s="477">
        <v>294</v>
      </c>
      <c r="L1105" s="477">
        <v>1</v>
      </c>
      <c r="M1105" s="477">
        <v>147</v>
      </c>
      <c r="N1105" s="477">
        <v>8</v>
      </c>
      <c r="O1105" s="477">
        <v>1186</v>
      </c>
      <c r="P1105" s="565">
        <v>4.0340136054421771</v>
      </c>
      <c r="Q1105" s="478">
        <v>148.25</v>
      </c>
    </row>
    <row r="1106" spans="1:17" ht="14.4" customHeight="1" x14ac:dyDescent="0.3">
      <c r="A1106" s="472" t="s">
        <v>1274</v>
      </c>
      <c r="B1106" s="473" t="s">
        <v>1044</v>
      </c>
      <c r="C1106" s="473" t="s">
        <v>1045</v>
      </c>
      <c r="D1106" s="473" t="s">
        <v>1096</v>
      </c>
      <c r="E1106" s="473" t="s">
        <v>1097</v>
      </c>
      <c r="F1106" s="477">
        <v>9</v>
      </c>
      <c r="G1106" s="477">
        <v>2736</v>
      </c>
      <c r="H1106" s="477">
        <v>0.89704918032786884</v>
      </c>
      <c r="I1106" s="477">
        <v>304</v>
      </c>
      <c r="J1106" s="477">
        <v>10</v>
      </c>
      <c r="K1106" s="477">
        <v>3050</v>
      </c>
      <c r="L1106" s="477">
        <v>1</v>
      </c>
      <c r="M1106" s="477">
        <v>305</v>
      </c>
      <c r="N1106" s="477">
        <v>3</v>
      </c>
      <c r="O1106" s="477">
        <v>915</v>
      </c>
      <c r="P1106" s="565">
        <v>0.3</v>
      </c>
      <c r="Q1106" s="478">
        <v>305</v>
      </c>
    </row>
    <row r="1107" spans="1:17" ht="14.4" customHeight="1" x14ac:dyDescent="0.3">
      <c r="A1107" s="472" t="s">
        <v>1274</v>
      </c>
      <c r="B1107" s="473" t="s">
        <v>1044</v>
      </c>
      <c r="C1107" s="473" t="s">
        <v>1045</v>
      </c>
      <c r="D1107" s="473" t="s">
        <v>1098</v>
      </c>
      <c r="E1107" s="473" t="s">
        <v>1099</v>
      </c>
      <c r="F1107" s="477"/>
      <c r="G1107" s="477"/>
      <c r="H1107" s="477"/>
      <c r="I1107" s="477"/>
      <c r="J1107" s="477">
        <v>1</v>
      </c>
      <c r="K1107" s="477">
        <v>3712</v>
      </c>
      <c r="L1107" s="477">
        <v>1</v>
      </c>
      <c r="M1107" s="477">
        <v>3712</v>
      </c>
      <c r="N1107" s="477"/>
      <c r="O1107" s="477"/>
      <c r="P1107" s="565"/>
      <c r="Q1107" s="478"/>
    </row>
    <row r="1108" spans="1:17" ht="14.4" customHeight="1" x14ac:dyDescent="0.3">
      <c r="A1108" s="472" t="s">
        <v>1274</v>
      </c>
      <c r="B1108" s="473" t="s">
        <v>1044</v>
      </c>
      <c r="C1108" s="473" t="s">
        <v>1045</v>
      </c>
      <c r="D1108" s="473" t="s">
        <v>1098</v>
      </c>
      <c r="E1108" s="473" t="s">
        <v>1100</v>
      </c>
      <c r="F1108" s="477"/>
      <c r="G1108" s="477"/>
      <c r="H1108" s="477"/>
      <c r="I1108" s="477"/>
      <c r="J1108" s="477"/>
      <c r="K1108" s="477"/>
      <c r="L1108" s="477"/>
      <c r="M1108" s="477"/>
      <c r="N1108" s="477">
        <v>1</v>
      </c>
      <c r="O1108" s="477">
        <v>3722</v>
      </c>
      <c r="P1108" s="565"/>
      <c r="Q1108" s="478">
        <v>3722</v>
      </c>
    </row>
    <row r="1109" spans="1:17" ht="14.4" customHeight="1" x14ac:dyDescent="0.3">
      <c r="A1109" s="472" t="s">
        <v>1274</v>
      </c>
      <c r="B1109" s="473" t="s">
        <v>1044</v>
      </c>
      <c r="C1109" s="473" t="s">
        <v>1045</v>
      </c>
      <c r="D1109" s="473" t="s">
        <v>1101</v>
      </c>
      <c r="E1109" s="473" t="s">
        <v>1102</v>
      </c>
      <c r="F1109" s="477">
        <v>133</v>
      </c>
      <c r="G1109" s="477">
        <v>65702</v>
      </c>
      <c r="H1109" s="477">
        <v>0.88666666666666671</v>
      </c>
      <c r="I1109" s="477">
        <v>494</v>
      </c>
      <c r="J1109" s="477">
        <v>150</v>
      </c>
      <c r="K1109" s="477">
        <v>74100</v>
      </c>
      <c r="L1109" s="477">
        <v>1</v>
      </c>
      <c r="M1109" s="477">
        <v>494</v>
      </c>
      <c r="N1109" s="477">
        <v>138</v>
      </c>
      <c r="O1109" s="477">
        <v>68310</v>
      </c>
      <c r="P1109" s="565">
        <v>0.92186234817813761</v>
      </c>
      <c r="Q1109" s="478">
        <v>495</v>
      </c>
    </row>
    <row r="1110" spans="1:17" ht="14.4" customHeight="1" x14ac:dyDescent="0.3">
      <c r="A1110" s="472" t="s">
        <v>1274</v>
      </c>
      <c r="B1110" s="473" t="s">
        <v>1044</v>
      </c>
      <c r="C1110" s="473" t="s">
        <v>1045</v>
      </c>
      <c r="D1110" s="473" t="s">
        <v>1105</v>
      </c>
      <c r="E1110" s="473" t="s">
        <v>1106</v>
      </c>
      <c r="F1110" s="477">
        <v>140</v>
      </c>
      <c r="G1110" s="477">
        <v>51800</v>
      </c>
      <c r="H1110" s="477">
        <v>0.84337349397590367</v>
      </c>
      <c r="I1110" s="477">
        <v>370</v>
      </c>
      <c r="J1110" s="477">
        <v>166</v>
      </c>
      <c r="K1110" s="477">
        <v>61420</v>
      </c>
      <c r="L1110" s="477">
        <v>1</v>
      </c>
      <c r="M1110" s="477">
        <v>370</v>
      </c>
      <c r="N1110" s="477">
        <v>139</v>
      </c>
      <c r="O1110" s="477">
        <v>51569</v>
      </c>
      <c r="P1110" s="565">
        <v>0.83961250407033539</v>
      </c>
      <c r="Q1110" s="478">
        <v>371</v>
      </c>
    </row>
    <row r="1111" spans="1:17" ht="14.4" customHeight="1" x14ac:dyDescent="0.3">
      <c r="A1111" s="472" t="s">
        <v>1274</v>
      </c>
      <c r="B1111" s="473" t="s">
        <v>1044</v>
      </c>
      <c r="C1111" s="473" t="s">
        <v>1045</v>
      </c>
      <c r="D1111" s="473" t="s">
        <v>1107</v>
      </c>
      <c r="E1111" s="473" t="s">
        <v>1108</v>
      </c>
      <c r="F1111" s="477">
        <v>5</v>
      </c>
      <c r="G1111" s="477">
        <v>15525</v>
      </c>
      <c r="H1111" s="477">
        <v>4.9951737451737452</v>
      </c>
      <c r="I1111" s="477">
        <v>3105</v>
      </c>
      <c r="J1111" s="477">
        <v>1</v>
      </c>
      <c r="K1111" s="477">
        <v>3108</v>
      </c>
      <c r="L1111" s="477">
        <v>1</v>
      </c>
      <c r="M1111" s="477">
        <v>3108</v>
      </c>
      <c r="N1111" s="477">
        <v>3</v>
      </c>
      <c r="O1111" s="477">
        <v>9339</v>
      </c>
      <c r="P1111" s="565">
        <v>3.0048262548262548</v>
      </c>
      <c r="Q1111" s="478">
        <v>3113</v>
      </c>
    </row>
    <row r="1112" spans="1:17" ht="14.4" customHeight="1" x14ac:dyDescent="0.3">
      <c r="A1112" s="472" t="s">
        <v>1274</v>
      </c>
      <c r="B1112" s="473" t="s">
        <v>1044</v>
      </c>
      <c r="C1112" s="473" t="s">
        <v>1045</v>
      </c>
      <c r="D1112" s="473" t="s">
        <v>1109</v>
      </c>
      <c r="E1112" s="473" t="s">
        <v>1110</v>
      </c>
      <c r="F1112" s="477"/>
      <c r="G1112" s="477"/>
      <c r="H1112" s="477"/>
      <c r="I1112" s="477"/>
      <c r="J1112" s="477"/>
      <c r="K1112" s="477"/>
      <c r="L1112" s="477"/>
      <c r="M1112" s="477"/>
      <c r="N1112" s="477">
        <v>3</v>
      </c>
      <c r="O1112" s="477">
        <v>36</v>
      </c>
      <c r="P1112" s="565"/>
      <c r="Q1112" s="478">
        <v>12</v>
      </c>
    </row>
    <row r="1113" spans="1:17" ht="14.4" customHeight="1" x14ac:dyDescent="0.3">
      <c r="A1113" s="472" t="s">
        <v>1274</v>
      </c>
      <c r="B1113" s="473" t="s">
        <v>1044</v>
      </c>
      <c r="C1113" s="473" t="s">
        <v>1045</v>
      </c>
      <c r="D1113" s="473" t="s">
        <v>1109</v>
      </c>
      <c r="E1113" s="473" t="s">
        <v>1111</v>
      </c>
      <c r="F1113" s="477"/>
      <c r="G1113" s="477"/>
      <c r="H1113" s="477"/>
      <c r="I1113" s="477"/>
      <c r="J1113" s="477"/>
      <c r="K1113" s="477"/>
      <c r="L1113" s="477"/>
      <c r="M1113" s="477"/>
      <c r="N1113" s="477">
        <v>3</v>
      </c>
      <c r="O1113" s="477">
        <v>36</v>
      </c>
      <c r="P1113" s="565"/>
      <c r="Q1113" s="478">
        <v>12</v>
      </c>
    </row>
    <row r="1114" spans="1:17" ht="14.4" customHeight="1" x14ac:dyDescent="0.3">
      <c r="A1114" s="472" t="s">
        <v>1274</v>
      </c>
      <c r="B1114" s="473" t="s">
        <v>1044</v>
      </c>
      <c r="C1114" s="473" t="s">
        <v>1045</v>
      </c>
      <c r="D1114" s="473" t="s">
        <v>1114</v>
      </c>
      <c r="E1114" s="473" t="s">
        <v>1115</v>
      </c>
      <c r="F1114" s="477">
        <v>6</v>
      </c>
      <c r="G1114" s="477">
        <v>666</v>
      </c>
      <c r="H1114" s="477">
        <v>0.6</v>
      </c>
      <c r="I1114" s="477">
        <v>111</v>
      </c>
      <c r="J1114" s="477">
        <v>10</v>
      </c>
      <c r="K1114" s="477">
        <v>1110</v>
      </c>
      <c r="L1114" s="477">
        <v>1</v>
      </c>
      <c r="M1114" s="477">
        <v>111</v>
      </c>
      <c r="N1114" s="477">
        <v>19</v>
      </c>
      <c r="O1114" s="477">
        <v>2128</v>
      </c>
      <c r="P1114" s="565">
        <v>1.9171171171171171</v>
      </c>
      <c r="Q1114" s="478">
        <v>112</v>
      </c>
    </row>
    <row r="1115" spans="1:17" ht="14.4" customHeight="1" x14ac:dyDescent="0.3">
      <c r="A1115" s="472" t="s">
        <v>1274</v>
      </c>
      <c r="B1115" s="473" t="s">
        <v>1044</v>
      </c>
      <c r="C1115" s="473" t="s">
        <v>1045</v>
      </c>
      <c r="D1115" s="473" t="s">
        <v>1116</v>
      </c>
      <c r="E1115" s="473" t="s">
        <v>1117</v>
      </c>
      <c r="F1115" s="477"/>
      <c r="G1115" s="477"/>
      <c r="H1115" s="477"/>
      <c r="I1115" s="477"/>
      <c r="J1115" s="477">
        <v>1</v>
      </c>
      <c r="K1115" s="477">
        <v>125</v>
      </c>
      <c r="L1115" s="477">
        <v>1</v>
      </c>
      <c r="M1115" s="477">
        <v>125</v>
      </c>
      <c r="N1115" s="477"/>
      <c r="O1115" s="477"/>
      <c r="P1115" s="565"/>
      <c r="Q1115" s="478"/>
    </row>
    <row r="1116" spans="1:17" ht="14.4" customHeight="1" x14ac:dyDescent="0.3">
      <c r="A1116" s="472" t="s">
        <v>1274</v>
      </c>
      <c r="B1116" s="473" t="s">
        <v>1044</v>
      </c>
      <c r="C1116" s="473" t="s">
        <v>1045</v>
      </c>
      <c r="D1116" s="473" t="s">
        <v>1116</v>
      </c>
      <c r="E1116" s="473" t="s">
        <v>1118</v>
      </c>
      <c r="F1116" s="477">
        <v>1</v>
      </c>
      <c r="G1116" s="477">
        <v>125</v>
      </c>
      <c r="H1116" s="477"/>
      <c r="I1116" s="477">
        <v>125</v>
      </c>
      <c r="J1116" s="477"/>
      <c r="K1116" s="477"/>
      <c r="L1116" s="477"/>
      <c r="M1116" s="477"/>
      <c r="N1116" s="477">
        <v>1</v>
      </c>
      <c r="O1116" s="477">
        <v>125</v>
      </c>
      <c r="P1116" s="565"/>
      <c r="Q1116" s="478">
        <v>125</v>
      </c>
    </row>
    <row r="1117" spans="1:17" ht="14.4" customHeight="1" x14ac:dyDescent="0.3">
      <c r="A1117" s="472" t="s">
        <v>1274</v>
      </c>
      <c r="B1117" s="473" t="s">
        <v>1044</v>
      </c>
      <c r="C1117" s="473" t="s">
        <v>1045</v>
      </c>
      <c r="D1117" s="473" t="s">
        <v>1119</v>
      </c>
      <c r="E1117" s="473" t="s">
        <v>1120</v>
      </c>
      <c r="F1117" s="477">
        <v>7</v>
      </c>
      <c r="G1117" s="477">
        <v>3465</v>
      </c>
      <c r="H1117" s="477">
        <v>0.875</v>
      </c>
      <c r="I1117" s="477">
        <v>495</v>
      </c>
      <c r="J1117" s="477">
        <v>8</v>
      </c>
      <c r="K1117" s="477">
        <v>3960</v>
      </c>
      <c r="L1117" s="477">
        <v>1</v>
      </c>
      <c r="M1117" s="477">
        <v>495</v>
      </c>
      <c r="N1117" s="477">
        <v>17</v>
      </c>
      <c r="O1117" s="477">
        <v>8432</v>
      </c>
      <c r="P1117" s="565">
        <v>2.1292929292929292</v>
      </c>
      <c r="Q1117" s="478">
        <v>496</v>
      </c>
    </row>
    <row r="1118" spans="1:17" ht="14.4" customHeight="1" x14ac:dyDescent="0.3">
      <c r="A1118" s="472" t="s">
        <v>1274</v>
      </c>
      <c r="B1118" s="473" t="s">
        <v>1044</v>
      </c>
      <c r="C1118" s="473" t="s">
        <v>1045</v>
      </c>
      <c r="D1118" s="473" t="s">
        <v>1121</v>
      </c>
      <c r="E1118" s="473"/>
      <c r="F1118" s="477">
        <v>4</v>
      </c>
      <c r="G1118" s="477">
        <v>5132</v>
      </c>
      <c r="H1118" s="477">
        <v>0.66562905317769128</v>
      </c>
      <c r="I1118" s="477">
        <v>1283</v>
      </c>
      <c r="J1118" s="477">
        <v>6</v>
      </c>
      <c r="K1118" s="477">
        <v>7710</v>
      </c>
      <c r="L1118" s="477">
        <v>1</v>
      </c>
      <c r="M1118" s="477">
        <v>1285</v>
      </c>
      <c r="N1118" s="477"/>
      <c r="O1118" s="477"/>
      <c r="P1118" s="565"/>
      <c r="Q1118" s="478"/>
    </row>
    <row r="1119" spans="1:17" ht="14.4" customHeight="1" x14ac:dyDescent="0.3">
      <c r="A1119" s="472" t="s">
        <v>1274</v>
      </c>
      <c r="B1119" s="473" t="s">
        <v>1044</v>
      </c>
      <c r="C1119" s="473" t="s">
        <v>1045</v>
      </c>
      <c r="D1119" s="473" t="s">
        <v>1121</v>
      </c>
      <c r="E1119" s="473" t="s">
        <v>1122</v>
      </c>
      <c r="F1119" s="477">
        <v>2</v>
      </c>
      <c r="G1119" s="477">
        <v>2566</v>
      </c>
      <c r="H1119" s="477">
        <v>0.66562905317769128</v>
      </c>
      <c r="I1119" s="477">
        <v>1283</v>
      </c>
      <c r="J1119" s="477">
        <v>3</v>
      </c>
      <c r="K1119" s="477">
        <v>3855</v>
      </c>
      <c r="L1119" s="477">
        <v>1</v>
      </c>
      <c r="M1119" s="477">
        <v>1285</v>
      </c>
      <c r="N1119" s="477"/>
      <c r="O1119" s="477"/>
      <c r="P1119" s="565"/>
      <c r="Q1119" s="478"/>
    </row>
    <row r="1120" spans="1:17" ht="14.4" customHeight="1" x14ac:dyDescent="0.3">
      <c r="A1120" s="472" t="s">
        <v>1274</v>
      </c>
      <c r="B1120" s="473" t="s">
        <v>1044</v>
      </c>
      <c r="C1120" s="473" t="s">
        <v>1045</v>
      </c>
      <c r="D1120" s="473" t="s">
        <v>1123</v>
      </c>
      <c r="E1120" s="473" t="s">
        <v>1124</v>
      </c>
      <c r="F1120" s="477">
        <v>202</v>
      </c>
      <c r="G1120" s="477">
        <v>92112</v>
      </c>
      <c r="H1120" s="477">
        <v>0.94392523364485981</v>
      </c>
      <c r="I1120" s="477">
        <v>456</v>
      </c>
      <c r="J1120" s="477">
        <v>214</v>
      </c>
      <c r="K1120" s="477">
        <v>97584</v>
      </c>
      <c r="L1120" s="477">
        <v>1</v>
      </c>
      <c r="M1120" s="477">
        <v>456</v>
      </c>
      <c r="N1120" s="477">
        <v>222</v>
      </c>
      <c r="O1120" s="477">
        <v>101676</v>
      </c>
      <c r="P1120" s="565">
        <v>1.0419331037875061</v>
      </c>
      <c r="Q1120" s="478">
        <v>458</v>
      </c>
    </row>
    <row r="1121" spans="1:17" ht="14.4" customHeight="1" x14ac:dyDescent="0.3">
      <c r="A1121" s="472" t="s">
        <v>1274</v>
      </c>
      <c r="B1121" s="473" t="s">
        <v>1044</v>
      </c>
      <c r="C1121" s="473" t="s">
        <v>1045</v>
      </c>
      <c r="D1121" s="473" t="s">
        <v>1125</v>
      </c>
      <c r="E1121" s="473" t="s">
        <v>1126</v>
      </c>
      <c r="F1121" s="477">
        <v>50</v>
      </c>
      <c r="G1121" s="477">
        <v>2900</v>
      </c>
      <c r="H1121" s="477">
        <v>1.1627906976744187</v>
      </c>
      <c r="I1121" s="477">
        <v>58</v>
      </c>
      <c r="J1121" s="477">
        <v>43</v>
      </c>
      <c r="K1121" s="477">
        <v>2494</v>
      </c>
      <c r="L1121" s="477">
        <v>1</v>
      </c>
      <c r="M1121" s="477">
        <v>58</v>
      </c>
      <c r="N1121" s="477">
        <v>47</v>
      </c>
      <c r="O1121" s="477">
        <v>2726</v>
      </c>
      <c r="P1121" s="565">
        <v>1.0930232558139534</v>
      </c>
      <c r="Q1121" s="478">
        <v>58</v>
      </c>
    </row>
    <row r="1122" spans="1:17" ht="14.4" customHeight="1" x14ac:dyDescent="0.3">
      <c r="A1122" s="472" t="s">
        <v>1274</v>
      </c>
      <c r="B1122" s="473" t="s">
        <v>1044</v>
      </c>
      <c r="C1122" s="473" t="s">
        <v>1045</v>
      </c>
      <c r="D1122" s="473" t="s">
        <v>1127</v>
      </c>
      <c r="E1122" s="473" t="s">
        <v>1128</v>
      </c>
      <c r="F1122" s="477"/>
      <c r="G1122" s="477"/>
      <c r="H1122" s="477"/>
      <c r="I1122" s="477"/>
      <c r="J1122" s="477">
        <v>1</v>
      </c>
      <c r="K1122" s="477">
        <v>2173</v>
      </c>
      <c r="L1122" s="477">
        <v>1</v>
      </c>
      <c r="M1122" s="477">
        <v>2173</v>
      </c>
      <c r="N1122" s="477">
        <v>1</v>
      </c>
      <c r="O1122" s="477">
        <v>2174</v>
      </c>
      <c r="P1122" s="565">
        <v>1.0004601932811781</v>
      </c>
      <c r="Q1122" s="478">
        <v>2174</v>
      </c>
    </row>
    <row r="1123" spans="1:17" ht="14.4" customHeight="1" x14ac:dyDescent="0.3">
      <c r="A1123" s="472" t="s">
        <v>1274</v>
      </c>
      <c r="B1123" s="473" t="s">
        <v>1044</v>
      </c>
      <c r="C1123" s="473" t="s">
        <v>1045</v>
      </c>
      <c r="D1123" s="473" t="s">
        <v>1129</v>
      </c>
      <c r="E1123" s="473" t="s">
        <v>1131</v>
      </c>
      <c r="F1123" s="477">
        <v>4</v>
      </c>
      <c r="G1123" s="477">
        <v>39012</v>
      </c>
      <c r="H1123" s="477">
        <v>0.19981561155500921</v>
      </c>
      <c r="I1123" s="477">
        <v>9753</v>
      </c>
      <c r="J1123" s="477">
        <v>20</v>
      </c>
      <c r="K1123" s="477">
        <v>195240</v>
      </c>
      <c r="L1123" s="477">
        <v>1</v>
      </c>
      <c r="M1123" s="477">
        <v>9762</v>
      </c>
      <c r="N1123" s="477">
        <v>4</v>
      </c>
      <c r="O1123" s="477">
        <v>41868</v>
      </c>
      <c r="P1123" s="565">
        <v>0.2144437615242778</v>
      </c>
      <c r="Q1123" s="478">
        <v>10467</v>
      </c>
    </row>
    <row r="1124" spans="1:17" ht="14.4" customHeight="1" x14ac:dyDescent="0.3">
      <c r="A1124" s="472" t="s">
        <v>1274</v>
      </c>
      <c r="B1124" s="473" t="s">
        <v>1044</v>
      </c>
      <c r="C1124" s="473" t="s">
        <v>1045</v>
      </c>
      <c r="D1124" s="473" t="s">
        <v>1132</v>
      </c>
      <c r="E1124" s="473" t="s">
        <v>1133</v>
      </c>
      <c r="F1124" s="477"/>
      <c r="G1124" s="477"/>
      <c r="H1124" s="477"/>
      <c r="I1124" s="477"/>
      <c r="J1124" s="477">
        <v>5</v>
      </c>
      <c r="K1124" s="477">
        <v>1265</v>
      </c>
      <c r="L1124" s="477">
        <v>1</v>
      </c>
      <c r="M1124" s="477">
        <v>253</v>
      </c>
      <c r="N1124" s="477"/>
      <c r="O1124" s="477"/>
      <c r="P1124" s="565"/>
      <c r="Q1124" s="478"/>
    </row>
    <row r="1125" spans="1:17" ht="14.4" customHeight="1" x14ac:dyDescent="0.3">
      <c r="A1125" s="472" t="s">
        <v>1274</v>
      </c>
      <c r="B1125" s="473" t="s">
        <v>1044</v>
      </c>
      <c r="C1125" s="473" t="s">
        <v>1045</v>
      </c>
      <c r="D1125" s="473" t="s">
        <v>1134</v>
      </c>
      <c r="E1125" s="473" t="s">
        <v>1135</v>
      </c>
      <c r="F1125" s="477">
        <v>6</v>
      </c>
      <c r="G1125" s="477">
        <v>1050</v>
      </c>
      <c r="H1125" s="477">
        <v>0.10653409090909091</v>
      </c>
      <c r="I1125" s="477">
        <v>175</v>
      </c>
      <c r="J1125" s="477">
        <v>56</v>
      </c>
      <c r="K1125" s="477">
        <v>9856</v>
      </c>
      <c r="L1125" s="477">
        <v>1</v>
      </c>
      <c r="M1125" s="477">
        <v>176</v>
      </c>
      <c r="N1125" s="477">
        <v>75</v>
      </c>
      <c r="O1125" s="477">
        <v>13200</v>
      </c>
      <c r="P1125" s="565">
        <v>1.3392857142857142</v>
      </c>
      <c r="Q1125" s="478">
        <v>176</v>
      </c>
    </row>
    <row r="1126" spans="1:17" ht="14.4" customHeight="1" x14ac:dyDescent="0.3">
      <c r="A1126" s="472" t="s">
        <v>1274</v>
      </c>
      <c r="B1126" s="473" t="s">
        <v>1044</v>
      </c>
      <c r="C1126" s="473" t="s">
        <v>1045</v>
      </c>
      <c r="D1126" s="473" t="s">
        <v>1136</v>
      </c>
      <c r="E1126" s="473" t="s">
        <v>1137</v>
      </c>
      <c r="F1126" s="477">
        <v>43</v>
      </c>
      <c r="G1126" s="477">
        <v>3655</v>
      </c>
      <c r="H1126" s="477">
        <v>0.39090909090909093</v>
      </c>
      <c r="I1126" s="477">
        <v>85</v>
      </c>
      <c r="J1126" s="477">
        <v>110</v>
      </c>
      <c r="K1126" s="477">
        <v>9350</v>
      </c>
      <c r="L1126" s="477">
        <v>1</v>
      </c>
      <c r="M1126" s="477">
        <v>85</v>
      </c>
      <c r="N1126" s="477">
        <v>144</v>
      </c>
      <c r="O1126" s="477">
        <v>12384</v>
      </c>
      <c r="P1126" s="565">
        <v>1.3244919786096256</v>
      </c>
      <c r="Q1126" s="478">
        <v>86</v>
      </c>
    </row>
    <row r="1127" spans="1:17" ht="14.4" customHeight="1" x14ac:dyDescent="0.3">
      <c r="A1127" s="472" t="s">
        <v>1274</v>
      </c>
      <c r="B1127" s="473" t="s">
        <v>1044</v>
      </c>
      <c r="C1127" s="473" t="s">
        <v>1045</v>
      </c>
      <c r="D1127" s="473" t="s">
        <v>1141</v>
      </c>
      <c r="E1127" s="473" t="s">
        <v>1142</v>
      </c>
      <c r="F1127" s="477">
        <v>79</v>
      </c>
      <c r="G1127" s="477">
        <v>13351</v>
      </c>
      <c r="H1127" s="477">
        <v>1.0612877583465818</v>
      </c>
      <c r="I1127" s="477">
        <v>169</v>
      </c>
      <c r="J1127" s="477">
        <v>74</v>
      </c>
      <c r="K1127" s="477">
        <v>12580</v>
      </c>
      <c r="L1127" s="477">
        <v>1</v>
      </c>
      <c r="M1127" s="477">
        <v>170</v>
      </c>
      <c r="N1127" s="477">
        <v>83</v>
      </c>
      <c r="O1127" s="477">
        <v>14110</v>
      </c>
      <c r="P1127" s="565">
        <v>1.1216216216216217</v>
      </c>
      <c r="Q1127" s="478">
        <v>170</v>
      </c>
    </row>
    <row r="1128" spans="1:17" ht="14.4" customHeight="1" x14ac:dyDescent="0.3">
      <c r="A1128" s="472" t="s">
        <v>1274</v>
      </c>
      <c r="B1128" s="473" t="s">
        <v>1044</v>
      </c>
      <c r="C1128" s="473" t="s">
        <v>1045</v>
      </c>
      <c r="D1128" s="473" t="s">
        <v>1143</v>
      </c>
      <c r="E1128" s="473" t="s">
        <v>1144</v>
      </c>
      <c r="F1128" s="477">
        <v>2</v>
      </c>
      <c r="G1128" s="477">
        <v>58</v>
      </c>
      <c r="H1128" s="477"/>
      <c r="I1128" s="477">
        <v>29</v>
      </c>
      <c r="J1128" s="477"/>
      <c r="K1128" s="477"/>
      <c r="L1128" s="477"/>
      <c r="M1128" s="477"/>
      <c r="N1128" s="477">
        <v>3</v>
      </c>
      <c r="O1128" s="477">
        <v>88</v>
      </c>
      <c r="P1128" s="565"/>
      <c r="Q1128" s="478">
        <v>29.333333333333332</v>
      </c>
    </row>
    <row r="1129" spans="1:17" ht="14.4" customHeight="1" x14ac:dyDescent="0.3">
      <c r="A1129" s="472" t="s">
        <v>1274</v>
      </c>
      <c r="B1129" s="473" t="s">
        <v>1044</v>
      </c>
      <c r="C1129" s="473" t="s">
        <v>1045</v>
      </c>
      <c r="D1129" s="473" t="s">
        <v>1145</v>
      </c>
      <c r="E1129" s="473"/>
      <c r="F1129" s="477">
        <v>22</v>
      </c>
      <c r="G1129" s="477">
        <v>22242</v>
      </c>
      <c r="H1129" s="477">
        <v>0.46762257169287696</v>
      </c>
      <c r="I1129" s="477">
        <v>1011</v>
      </c>
      <c r="J1129" s="477">
        <v>47</v>
      </c>
      <c r="K1129" s="477">
        <v>47564</v>
      </c>
      <c r="L1129" s="477">
        <v>1</v>
      </c>
      <c r="M1129" s="477">
        <v>1012</v>
      </c>
      <c r="N1129" s="477"/>
      <c r="O1129" s="477"/>
      <c r="P1129" s="565"/>
      <c r="Q1129" s="478"/>
    </row>
    <row r="1130" spans="1:17" ht="14.4" customHeight="1" x14ac:dyDescent="0.3">
      <c r="A1130" s="472" t="s">
        <v>1274</v>
      </c>
      <c r="B1130" s="473" t="s">
        <v>1044</v>
      </c>
      <c r="C1130" s="473" t="s">
        <v>1045</v>
      </c>
      <c r="D1130" s="473" t="s">
        <v>1145</v>
      </c>
      <c r="E1130" s="473" t="s">
        <v>1146</v>
      </c>
      <c r="F1130" s="477">
        <v>14</v>
      </c>
      <c r="G1130" s="477">
        <v>14154</v>
      </c>
      <c r="H1130" s="477">
        <v>0.87413537549407117</v>
      </c>
      <c r="I1130" s="477">
        <v>1011</v>
      </c>
      <c r="J1130" s="477">
        <v>16</v>
      </c>
      <c r="K1130" s="477">
        <v>16192</v>
      </c>
      <c r="L1130" s="477">
        <v>1</v>
      </c>
      <c r="M1130" s="477">
        <v>1012</v>
      </c>
      <c r="N1130" s="477"/>
      <c r="O1130" s="477"/>
      <c r="P1130" s="565"/>
      <c r="Q1130" s="478"/>
    </row>
    <row r="1131" spans="1:17" ht="14.4" customHeight="1" x14ac:dyDescent="0.3">
      <c r="A1131" s="472" t="s">
        <v>1274</v>
      </c>
      <c r="B1131" s="473" t="s">
        <v>1044</v>
      </c>
      <c r="C1131" s="473" t="s">
        <v>1045</v>
      </c>
      <c r="D1131" s="473" t="s">
        <v>1147</v>
      </c>
      <c r="E1131" s="473" t="s">
        <v>1148</v>
      </c>
      <c r="F1131" s="477">
        <v>2</v>
      </c>
      <c r="G1131" s="477">
        <v>352</v>
      </c>
      <c r="H1131" s="477">
        <v>0.66666666666666663</v>
      </c>
      <c r="I1131" s="477">
        <v>176</v>
      </c>
      <c r="J1131" s="477">
        <v>3</v>
      </c>
      <c r="K1131" s="477">
        <v>528</v>
      </c>
      <c r="L1131" s="477">
        <v>1</v>
      </c>
      <c r="M1131" s="477">
        <v>176</v>
      </c>
      <c r="N1131" s="477">
        <v>3</v>
      </c>
      <c r="O1131" s="477">
        <v>531</v>
      </c>
      <c r="P1131" s="565">
        <v>1.0056818181818181</v>
      </c>
      <c r="Q1131" s="478">
        <v>177</v>
      </c>
    </row>
    <row r="1132" spans="1:17" ht="14.4" customHeight="1" x14ac:dyDescent="0.3">
      <c r="A1132" s="472" t="s">
        <v>1274</v>
      </c>
      <c r="B1132" s="473" t="s">
        <v>1044</v>
      </c>
      <c r="C1132" s="473" t="s">
        <v>1045</v>
      </c>
      <c r="D1132" s="473" t="s">
        <v>1149</v>
      </c>
      <c r="E1132" s="473"/>
      <c r="F1132" s="477">
        <v>19</v>
      </c>
      <c r="G1132" s="477">
        <v>43586</v>
      </c>
      <c r="H1132" s="477">
        <v>0.57500560678619017</v>
      </c>
      <c r="I1132" s="477">
        <v>2294</v>
      </c>
      <c r="J1132" s="477">
        <v>33</v>
      </c>
      <c r="K1132" s="477">
        <v>75801</v>
      </c>
      <c r="L1132" s="477">
        <v>1</v>
      </c>
      <c r="M1132" s="477">
        <v>2297</v>
      </c>
      <c r="N1132" s="477"/>
      <c r="O1132" s="477"/>
      <c r="P1132" s="565"/>
      <c r="Q1132" s="478"/>
    </row>
    <row r="1133" spans="1:17" ht="14.4" customHeight="1" x14ac:dyDescent="0.3">
      <c r="A1133" s="472" t="s">
        <v>1274</v>
      </c>
      <c r="B1133" s="473" t="s">
        <v>1044</v>
      </c>
      <c r="C1133" s="473" t="s">
        <v>1045</v>
      </c>
      <c r="D1133" s="473" t="s">
        <v>1149</v>
      </c>
      <c r="E1133" s="473" t="s">
        <v>1150</v>
      </c>
      <c r="F1133" s="477">
        <v>11</v>
      </c>
      <c r="G1133" s="477">
        <v>25234</v>
      </c>
      <c r="H1133" s="477">
        <v>1.0985633434915107</v>
      </c>
      <c r="I1133" s="477">
        <v>2294</v>
      </c>
      <c r="J1133" s="477">
        <v>10</v>
      </c>
      <c r="K1133" s="477">
        <v>22970</v>
      </c>
      <c r="L1133" s="477">
        <v>1</v>
      </c>
      <c r="M1133" s="477">
        <v>2297</v>
      </c>
      <c r="N1133" s="477"/>
      <c r="O1133" s="477"/>
      <c r="P1133" s="565"/>
      <c r="Q1133" s="478"/>
    </row>
    <row r="1134" spans="1:17" ht="14.4" customHeight="1" x14ac:dyDescent="0.3">
      <c r="A1134" s="472" t="s">
        <v>1274</v>
      </c>
      <c r="B1134" s="473" t="s">
        <v>1044</v>
      </c>
      <c r="C1134" s="473" t="s">
        <v>1045</v>
      </c>
      <c r="D1134" s="473" t="s">
        <v>1154</v>
      </c>
      <c r="E1134" s="473" t="s">
        <v>1155</v>
      </c>
      <c r="F1134" s="477">
        <v>11</v>
      </c>
      <c r="G1134" s="477">
        <v>2893</v>
      </c>
      <c r="H1134" s="477">
        <v>0.16115196078431374</v>
      </c>
      <c r="I1134" s="477">
        <v>263</v>
      </c>
      <c r="J1134" s="477">
        <v>68</v>
      </c>
      <c r="K1134" s="477">
        <v>17952</v>
      </c>
      <c r="L1134" s="477">
        <v>1</v>
      </c>
      <c r="M1134" s="477">
        <v>264</v>
      </c>
      <c r="N1134" s="477">
        <v>33</v>
      </c>
      <c r="O1134" s="477">
        <v>8712</v>
      </c>
      <c r="P1134" s="565">
        <v>0.48529411764705882</v>
      </c>
      <c r="Q1134" s="478">
        <v>264</v>
      </c>
    </row>
    <row r="1135" spans="1:17" ht="14.4" customHeight="1" x14ac:dyDescent="0.3">
      <c r="A1135" s="472" t="s">
        <v>1274</v>
      </c>
      <c r="B1135" s="473" t="s">
        <v>1044</v>
      </c>
      <c r="C1135" s="473" t="s">
        <v>1045</v>
      </c>
      <c r="D1135" s="473" t="s">
        <v>1156</v>
      </c>
      <c r="E1135" s="473" t="s">
        <v>1157</v>
      </c>
      <c r="F1135" s="477">
        <v>10</v>
      </c>
      <c r="G1135" s="477">
        <v>21300</v>
      </c>
      <c r="H1135" s="477">
        <v>0.76886979749485618</v>
      </c>
      <c r="I1135" s="477">
        <v>2130</v>
      </c>
      <c r="J1135" s="477">
        <v>13</v>
      </c>
      <c r="K1135" s="477">
        <v>27703</v>
      </c>
      <c r="L1135" s="477">
        <v>1</v>
      </c>
      <c r="M1135" s="477">
        <v>2131</v>
      </c>
      <c r="N1135" s="477">
        <v>3</v>
      </c>
      <c r="O1135" s="477">
        <v>6402</v>
      </c>
      <c r="P1135" s="565">
        <v>0.23109410533155253</v>
      </c>
      <c r="Q1135" s="478">
        <v>2134</v>
      </c>
    </row>
    <row r="1136" spans="1:17" ht="14.4" customHeight="1" x14ac:dyDescent="0.3">
      <c r="A1136" s="472" t="s">
        <v>1274</v>
      </c>
      <c r="B1136" s="473" t="s">
        <v>1044</v>
      </c>
      <c r="C1136" s="473" t="s">
        <v>1045</v>
      </c>
      <c r="D1136" s="473" t="s">
        <v>1156</v>
      </c>
      <c r="E1136" s="473" t="s">
        <v>1158</v>
      </c>
      <c r="F1136" s="477">
        <v>22</v>
      </c>
      <c r="G1136" s="477">
        <v>46860</v>
      </c>
      <c r="H1136" s="477">
        <v>0.37913234841987736</v>
      </c>
      <c r="I1136" s="477">
        <v>2130</v>
      </c>
      <c r="J1136" s="477">
        <v>58</v>
      </c>
      <c r="K1136" s="477">
        <v>123598</v>
      </c>
      <c r="L1136" s="477">
        <v>1</v>
      </c>
      <c r="M1136" s="477">
        <v>2131</v>
      </c>
      <c r="N1136" s="477">
        <v>80</v>
      </c>
      <c r="O1136" s="477">
        <v>170720</v>
      </c>
      <c r="P1136" s="565">
        <v>1.3812521238207738</v>
      </c>
      <c r="Q1136" s="478">
        <v>2134</v>
      </c>
    </row>
    <row r="1137" spans="1:17" ht="14.4" customHeight="1" x14ac:dyDescent="0.3">
      <c r="A1137" s="472" t="s">
        <v>1274</v>
      </c>
      <c r="B1137" s="473" t="s">
        <v>1044</v>
      </c>
      <c r="C1137" s="473" t="s">
        <v>1045</v>
      </c>
      <c r="D1137" s="473" t="s">
        <v>1159</v>
      </c>
      <c r="E1137" s="473" t="s">
        <v>1160</v>
      </c>
      <c r="F1137" s="477">
        <v>3</v>
      </c>
      <c r="G1137" s="477">
        <v>726</v>
      </c>
      <c r="H1137" s="477"/>
      <c r="I1137" s="477">
        <v>242</v>
      </c>
      <c r="J1137" s="477"/>
      <c r="K1137" s="477"/>
      <c r="L1137" s="477"/>
      <c r="M1137" s="477"/>
      <c r="N1137" s="477"/>
      <c r="O1137" s="477"/>
      <c r="P1137" s="565"/>
      <c r="Q1137" s="478"/>
    </row>
    <row r="1138" spans="1:17" ht="14.4" customHeight="1" x14ac:dyDescent="0.3">
      <c r="A1138" s="472" t="s">
        <v>1274</v>
      </c>
      <c r="B1138" s="473" t="s">
        <v>1044</v>
      </c>
      <c r="C1138" s="473" t="s">
        <v>1045</v>
      </c>
      <c r="D1138" s="473" t="s">
        <v>1161</v>
      </c>
      <c r="E1138" s="473" t="s">
        <v>1162</v>
      </c>
      <c r="F1138" s="477">
        <v>1</v>
      </c>
      <c r="G1138" s="477">
        <v>423</v>
      </c>
      <c r="H1138" s="477">
        <v>0.99764150943396224</v>
      </c>
      <c r="I1138" s="477">
        <v>423</v>
      </c>
      <c r="J1138" s="477">
        <v>1</v>
      </c>
      <c r="K1138" s="477">
        <v>424</v>
      </c>
      <c r="L1138" s="477">
        <v>1</v>
      </c>
      <c r="M1138" s="477">
        <v>424</v>
      </c>
      <c r="N1138" s="477">
        <v>1</v>
      </c>
      <c r="O1138" s="477">
        <v>426</v>
      </c>
      <c r="P1138" s="565">
        <v>1.0047169811320755</v>
      </c>
      <c r="Q1138" s="478">
        <v>426</v>
      </c>
    </row>
    <row r="1139" spans="1:17" ht="14.4" customHeight="1" x14ac:dyDescent="0.3">
      <c r="A1139" s="472" t="s">
        <v>1274</v>
      </c>
      <c r="B1139" s="473" t="s">
        <v>1044</v>
      </c>
      <c r="C1139" s="473" t="s">
        <v>1045</v>
      </c>
      <c r="D1139" s="473" t="s">
        <v>1166</v>
      </c>
      <c r="E1139" s="473" t="s">
        <v>1167</v>
      </c>
      <c r="F1139" s="477">
        <v>1</v>
      </c>
      <c r="G1139" s="477">
        <v>5216</v>
      </c>
      <c r="H1139" s="477"/>
      <c r="I1139" s="477">
        <v>5216</v>
      </c>
      <c r="J1139" s="477"/>
      <c r="K1139" s="477"/>
      <c r="L1139" s="477"/>
      <c r="M1139" s="477"/>
      <c r="N1139" s="477">
        <v>1</v>
      </c>
      <c r="O1139" s="477">
        <v>5229</v>
      </c>
      <c r="P1139" s="565"/>
      <c r="Q1139" s="478">
        <v>5229</v>
      </c>
    </row>
    <row r="1140" spans="1:17" ht="14.4" customHeight="1" x14ac:dyDescent="0.3">
      <c r="A1140" s="472" t="s">
        <v>1274</v>
      </c>
      <c r="B1140" s="473" t="s">
        <v>1044</v>
      </c>
      <c r="C1140" s="473" t="s">
        <v>1045</v>
      </c>
      <c r="D1140" s="473" t="s">
        <v>1171</v>
      </c>
      <c r="E1140" s="473" t="s">
        <v>1172</v>
      </c>
      <c r="F1140" s="477">
        <v>4</v>
      </c>
      <c r="G1140" s="477">
        <v>1152</v>
      </c>
      <c r="H1140" s="477">
        <v>1.9930795847750864</v>
      </c>
      <c r="I1140" s="477">
        <v>288</v>
      </c>
      <c r="J1140" s="477">
        <v>2</v>
      </c>
      <c r="K1140" s="477">
        <v>578</v>
      </c>
      <c r="L1140" s="477">
        <v>1</v>
      </c>
      <c r="M1140" s="477">
        <v>289</v>
      </c>
      <c r="N1140" s="477">
        <v>4</v>
      </c>
      <c r="O1140" s="477">
        <v>1156</v>
      </c>
      <c r="P1140" s="565">
        <v>2</v>
      </c>
      <c r="Q1140" s="478">
        <v>289</v>
      </c>
    </row>
    <row r="1141" spans="1:17" ht="14.4" customHeight="1" x14ac:dyDescent="0.3">
      <c r="A1141" s="472" t="s">
        <v>1274</v>
      </c>
      <c r="B1141" s="473" t="s">
        <v>1044</v>
      </c>
      <c r="C1141" s="473" t="s">
        <v>1045</v>
      </c>
      <c r="D1141" s="473" t="s">
        <v>1173</v>
      </c>
      <c r="E1141" s="473" t="s">
        <v>1174</v>
      </c>
      <c r="F1141" s="477"/>
      <c r="G1141" s="477"/>
      <c r="H1141" s="477"/>
      <c r="I1141" s="477"/>
      <c r="J1141" s="477">
        <v>1</v>
      </c>
      <c r="K1141" s="477">
        <v>1098</v>
      </c>
      <c r="L1141" s="477">
        <v>1</v>
      </c>
      <c r="M1141" s="477">
        <v>1098</v>
      </c>
      <c r="N1141" s="477"/>
      <c r="O1141" s="477"/>
      <c r="P1141" s="565"/>
      <c r="Q1141" s="478"/>
    </row>
    <row r="1142" spans="1:17" ht="14.4" customHeight="1" x14ac:dyDescent="0.3">
      <c r="A1142" s="472" t="s">
        <v>1274</v>
      </c>
      <c r="B1142" s="473" t="s">
        <v>1044</v>
      </c>
      <c r="C1142" s="473" t="s">
        <v>1045</v>
      </c>
      <c r="D1142" s="473" t="s">
        <v>1176</v>
      </c>
      <c r="E1142" s="473" t="s">
        <v>1177</v>
      </c>
      <c r="F1142" s="477"/>
      <c r="G1142" s="477"/>
      <c r="H1142" s="477"/>
      <c r="I1142" s="477"/>
      <c r="J1142" s="477">
        <v>1</v>
      </c>
      <c r="K1142" s="477">
        <v>107</v>
      </c>
      <c r="L1142" s="477">
        <v>1</v>
      </c>
      <c r="M1142" s="477">
        <v>107</v>
      </c>
      <c r="N1142" s="477">
        <v>1</v>
      </c>
      <c r="O1142" s="477">
        <v>108</v>
      </c>
      <c r="P1142" s="565">
        <v>1.0093457943925233</v>
      </c>
      <c r="Q1142" s="478">
        <v>108</v>
      </c>
    </row>
    <row r="1143" spans="1:17" ht="14.4" customHeight="1" x14ac:dyDescent="0.3">
      <c r="A1143" s="472" t="s">
        <v>1274</v>
      </c>
      <c r="B1143" s="473" t="s">
        <v>1044</v>
      </c>
      <c r="C1143" s="473" t="s">
        <v>1045</v>
      </c>
      <c r="D1143" s="473" t="s">
        <v>1178</v>
      </c>
      <c r="E1143" s="473" t="s">
        <v>1179</v>
      </c>
      <c r="F1143" s="477"/>
      <c r="G1143" s="477"/>
      <c r="H1143" s="477"/>
      <c r="I1143" s="477"/>
      <c r="J1143" s="477">
        <v>1</v>
      </c>
      <c r="K1143" s="477">
        <v>314</v>
      </c>
      <c r="L1143" s="477">
        <v>1</v>
      </c>
      <c r="M1143" s="477">
        <v>314</v>
      </c>
      <c r="N1143" s="477"/>
      <c r="O1143" s="477"/>
      <c r="P1143" s="565"/>
      <c r="Q1143" s="478"/>
    </row>
    <row r="1144" spans="1:17" ht="14.4" customHeight="1" x14ac:dyDescent="0.3">
      <c r="A1144" s="472" t="s">
        <v>1274</v>
      </c>
      <c r="B1144" s="473" t="s">
        <v>1044</v>
      </c>
      <c r="C1144" s="473" t="s">
        <v>1045</v>
      </c>
      <c r="D1144" s="473" t="s">
        <v>1178</v>
      </c>
      <c r="E1144" s="473" t="s">
        <v>1180</v>
      </c>
      <c r="F1144" s="477">
        <v>1</v>
      </c>
      <c r="G1144" s="477">
        <v>314</v>
      </c>
      <c r="H1144" s="477">
        <v>0.5</v>
      </c>
      <c r="I1144" s="477">
        <v>314</v>
      </c>
      <c r="J1144" s="477">
        <v>2</v>
      </c>
      <c r="K1144" s="477">
        <v>628</v>
      </c>
      <c r="L1144" s="477">
        <v>1</v>
      </c>
      <c r="M1144" s="477">
        <v>314</v>
      </c>
      <c r="N1144" s="477"/>
      <c r="O1144" s="477"/>
      <c r="P1144" s="565"/>
      <c r="Q1144" s="478"/>
    </row>
    <row r="1145" spans="1:17" ht="14.4" customHeight="1" x14ac:dyDescent="0.3">
      <c r="A1145" s="472" t="s">
        <v>1274</v>
      </c>
      <c r="B1145" s="473" t="s">
        <v>1044</v>
      </c>
      <c r="C1145" s="473" t="s">
        <v>1045</v>
      </c>
      <c r="D1145" s="473" t="s">
        <v>1181</v>
      </c>
      <c r="E1145" s="473" t="s">
        <v>1182</v>
      </c>
      <c r="F1145" s="477"/>
      <c r="G1145" s="477"/>
      <c r="H1145" s="477"/>
      <c r="I1145" s="477"/>
      <c r="J1145" s="477">
        <v>1</v>
      </c>
      <c r="K1145" s="477">
        <v>0</v>
      </c>
      <c r="L1145" s="477"/>
      <c r="M1145" s="477">
        <v>0</v>
      </c>
      <c r="N1145" s="477">
        <v>1</v>
      </c>
      <c r="O1145" s="477">
        <v>0</v>
      </c>
      <c r="P1145" s="565"/>
      <c r="Q1145" s="478">
        <v>0</v>
      </c>
    </row>
    <row r="1146" spans="1:17" ht="14.4" customHeight="1" x14ac:dyDescent="0.3">
      <c r="A1146" s="472" t="s">
        <v>1274</v>
      </c>
      <c r="B1146" s="473" t="s">
        <v>1044</v>
      </c>
      <c r="C1146" s="473" t="s">
        <v>1045</v>
      </c>
      <c r="D1146" s="473" t="s">
        <v>1187</v>
      </c>
      <c r="E1146" s="473" t="s">
        <v>1188</v>
      </c>
      <c r="F1146" s="477"/>
      <c r="G1146" s="477"/>
      <c r="H1146" s="477"/>
      <c r="I1146" s="477"/>
      <c r="J1146" s="477"/>
      <c r="K1146" s="477"/>
      <c r="L1146" s="477"/>
      <c r="M1146" s="477"/>
      <c r="N1146" s="477">
        <v>26</v>
      </c>
      <c r="O1146" s="477">
        <v>124254</v>
      </c>
      <c r="P1146" s="565"/>
      <c r="Q1146" s="478">
        <v>4779</v>
      </c>
    </row>
    <row r="1147" spans="1:17" ht="14.4" customHeight="1" x14ac:dyDescent="0.3">
      <c r="A1147" s="472" t="s">
        <v>1274</v>
      </c>
      <c r="B1147" s="473" t="s">
        <v>1044</v>
      </c>
      <c r="C1147" s="473" t="s">
        <v>1045</v>
      </c>
      <c r="D1147" s="473" t="s">
        <v>1189</v>
      </c>
      <c r="E1147" s="473" t="s">
        <v>1190</v>
      </c>
      <c r="F1147" s="477"/>
      <c r="G1147" s="477"/>
      <c r="H1147" s="477"/>
      <c r="I1147" s="477"/>
      <c r="J1147" s="477"/>
      <c r="K1147" s="477"/>
      <c r="L1147" s="477"/>
      <c r="M1147" s="477"/>
      <c r="N1147" s="477">
        <v>7</v>
      </c>
      <c r="O1147" s="477">
        <v>4263</v>
      </c>
      <c r="P1147" s="565"/>
      <c r="Q1147" s="478">
        <v>609</v>
      </c>
    </row>
    <row r="1148" spans="1:17" ht="14.4" customHeight="1" x14ac:dyDescent="0.3">
      <c r="A1148" s="472" t="s">
        <v>1274</v>
      </c>
      <c r="B1148" s="473" t="s">
        <v>1044</v>
      </c>
      <c r="C1148" s="473" t="s">
        <v>1045</v>
      </c>
      <c r="D1148" s="473" t="s">
        <v>1191</v>
      </c>
      <c r="E1148" s="473" t="s">
        <v>1192</v>
      </c>
      <c r="F1148" s="477"/>
      <c r="G1148" s="477"/>
      <c r="H1148" s="477"/>
      <c r="I1148" s="477"/>
      <c r="J1148" s="477"/>
      <c r="K1148" s="477"/>
      <c r="L1148" s="477"/>
      <c r="M1148" s="477"/>
      <c r="N1148" s="477">
        <v>0</v>
      </c>
      <c r="O1148" s="477">
        <v>0</v>
      </c>
      <c r="P1148" s="565"/>
      <c r="Q1148" s="478"/>
    </row>
    <row r="1149" spans="1:17" ht="14.4" customHeight="1" x14ac:dyDescent="0.3">
      <c r="A1149" s="472" t="s">
        <v>1274</v>
      </c>
      <c r="B1149" s="473" t="s">
        <v>1044</v>
      </c>
      <c r="C1149" s="473" t="s">
        <v>1045</v>
      </c>
      <c r="D1149" s="473" t="s">
        <v>1193</v>
      </c>
      <c r="E1149" s="473" t="s">
        <v>1194</v>
      </c>
      <c r="F1149" s="477"/>
      <c r="G1149" s="477"/>
      <c r="H1149" s="477"/>
      <c r="I1149" s="477"/>
      <c r="J1149" s="477"/>
      <c r="K1149" s="477"/>
      <c r="L1149" s="477"/>
      <c r="M1149" s="477"/>
      <c r="N1149" s="477">
        <v>12</v>
      </c>
      <c r="O1149" s="477">
        <v>90896</v>
      </c>
      <c r="P1149" s="565"/>
      <c r="Q1149" s="478">
        <v>7574.666666666667</v>
      </c>
    </row>
    <row r="1150" spans="1:17" ht="14.4" customHeight="1" x14ac:dyDescent="0.3">
      <c r="A1150" s="472" t="s">
        <v>1275</v>
      </c>
      <c r="B1150" s="473" t="s">
        <v>1044</v>
      </c>
      <c r="C1150" s="473" t="s">
        <v>1045</v>
      </c>
      <c r="D1150" s="473" t="s">
        <v>1046</v>
      </c>
      <c r="E1150" s="473" t="s">
        <v>1047</v>
      </c>
      <c r="F1150" s="477">
        <v>5</v>
      </c>
      <c r="G1150" s="477">
        <v>11130</v>
      </c>
      <c r="H1150" s="477">
        <v>0.83221175414984294</v>
      </c>
      <c r="I1150" s="477">
        <v>2226</v>
      </c>
      <c r="J1150" s="477">
        <v>6</v>
      </c>
      <c r="K1150" s="477">
        <v>13374</v>
      </c>
      <c r="L1150" s="477">
        <v>1</v>
      </c>
      <c r="M1150" s="477">
        <v>2229</v>
      </c>
      <c r="N1150" s="477">
        <v>3</v>
      </c>
      <c r="O1150" s="477">
        <v>6705</v>
      </c>
      <c r="P1150" s="565">
        <v>0.50134589502018845</v>
      </c>
      <c r="Q1150" s="478">
        <v>2235</v>
      </c>
    </row>
    <row r="1151" spans="1:17" ht="14.4" customHeight="1" x14ac:dyDescent="0.3">
      <c r="A1151" s="472" t="s">
        <v>1275</v>
      </c>
      <c r="B1151" s="473" t="s">
        <v>1044</v>
      </c>
      <c r="C1151" s="473" t="s">
        <v>1045</v>
      </c>
      <c r="D1151" s="473" t="s">
        <v>1050</v>
      </c>
      <c r="E1151" s="473" t="s">
        <v>1051</v>
      </c>
      <c r="F1151" s="477">
        <v>122</v>
      </c>
      <c r="G1151" s="477">
        <v>7076</v>
      </c>
      <c r="H1151" s="477">
        <v>2.3018867924528301</v>
      </c>
      <c r="I1151" s="477">
        <v>58</v>
      </c>
      <c r="J1151" s="477">
        <v>53</v>
      </c>
      <c r="K1151" s="477">
        <v>3074</v>
      </c>
      <c r="L1151" s="477">
        <v>1</v>
      </c>
      <c r="M1151" s="477">
        <v>58</v>
      </c>
      <c r="N1151" s="477">
        <v>32</v>
      </c>
      <c r="O1151" s="477">
        <v>1856</v>
      </c>
      <c r="P1151" s="565">
        <v>0.60377358490566035</v>
      </c>
      <c r="Q1151" s="478">
        <v>58</v>
      </c>
    </row>
    <row r="1152" spans="1:17" ht="14.4" customHeight="1" x14ac:dyDescent="0.3">
      <c r="A1152" s="472" t="s">
        <v>1275</v>
      </c>
      <c r="B1152" s="473" t="s">
        <v>1044</v>
      </c>
      <c r="C1152" s="473" t="s">
        <v>1045</v>
      </c>
      <c r="D1152" s="473" t="s">
        <v>1052</v>
      </c>
      <c r="E1152" s="473" t="s">
        <v>1053</v>
      </c>
      <c r="F1152" s="477">
        <v>32</v>
      </c>
      <c r="G1152" s="477">
        <v>4192</v>
      </c>
      <c r="H1152" s="477">
        <v>3.2</v>
      </c>
      <c r="I1152" s="477">
        <v>131</v>
      </c>
      <c r="J1152" s="477">
        <v>10</v>
      </c>
      <c r="K1152" s="477">
        <v>1310</v>
      </c>
      <c r="L1152" s="477">
        <v>1</v>
      </c>
      <c r="M1152" s="477">
        <v>131</v>
      </c>
      <c r="N1152" s="477">
        <v>15</v>
      </c>
      <c r="O1152" s="477">
        <v>1977</v>
      </c>
      <c r="P1152" s="565">
        <v>1.5091603053435114</v>
      </c>
      <c r="Q1152" s="478">
        <v>131.80000000000001</v>
      </c>
    </row>
    <row r="1153" spans="1:17" ht="14.4" customHeight="1" x14ac:dyDescent="0.3">
      <c r="A1153" s="472" t="s">
        <v>1275</v>
      </c>
      <c r="B1153" s="473" t="s">
        <v>1044</v>
      </c>
      <c r="C1153" s="473" t="s">
        <v>1045</v>
      </c>
      <c r="D1153" s="473" t="s">
        <v>1054</v>
      </c>
      <c r="E1153" s="473" t="s">
        <v>1055</v>
      </c>
      <c r="F1153" s="477">
        <v>1</v>
      </c>
      <c r="G1153" s="477">
        <v>189</v>
      </c>
      <c r="H1153" s="477">
        <v>0.33333333333333331</v>
      </c>
      <c r="I1153" s="477">
        <v>189</v>
      </c>
      <c r="J1153" s="477">
        <v>3</v>
      </c>
      <c r="K1153" s="477">
        <v>567</v>
      </c>
      <c r="L1153" s="477">
        <v>1</v>
      </c>
      <c r="M1153" s="477">
        <v>189</v>
      </c>
      <c r="N1153" s="477"/>
      <c r="O1153" s="477"/>
      <c r="P1153" s="565"/>
      <c r="Q1153" s="478"/>
    </row>
    <row r="1154" spans="1:17" ht="14.4" customHeight="1" x14ac:dyDescent="0.3">
      <c r="A1154" s="472" t="s">
        <v>1275</v>
      </c>
      <c r="B1154" s="473" t="s">
        <v>1044</v>
      </c>
      <c r="C1154" s="473" t="s">
        <v>1045</v>
      </c>
      <c r="D1154" s="473" t="s">
        <v>1056</v>
      </c>
      <c r="E1154" s="473" t="s">
        <v>1057</v>
      </c>
      <c r="F1154" s="477">
        <v>5</v>
      </c>
      <c r="G1154" s="477">
        <v>2035</v>
      </c>
      <c r="H1154" s="477">
        <v>4.9877450980392153</v>
      </c>
      <c r="I1154" s="477">
        <v>407</v>
      </c>
      <c r="J1154" s="477">
        <v>1</v>
      </c>
      <c r="K1154" s="477">
        <v>408</v>
      </c>
      <c r="L1154" s="477">
        <v>1</v>
      </c>
      <c r="M1154" s="477">
        <v>408</v>
      </c>
      <c r="N1154" s="477"/>
      <c r="O1154" s="477"/>
      <c r="P1154" s="565"/>
      <c r="Q1154" s="478"/>
    </row>
    <row r="1155" spans="1:17" ht="14.4" customHeight="1" x14ac:dyDescent="0.3">
      <c r="A1155" s="472" t="s">
        <v>1275</v>
      </c>
      <c r="B1155" s="473" t="s">
        <v>1044</v>
      </c>
      <c r="C1155" s="473" t="s">
        <v>1045</v>
      </c>
      <c r="D1155" s="473" t="s">
        <v>1058</v>
      </c>
      <c r="E1155" s="473" t="s">
        <v>1059</v>
      </c>
      <c r="F1155" s="477">
        <v>18</v>
      </c>
      <c r="G1155" s="477">
        <v>3222</v>
      </c>
      <c r="H1155" s="477">
        <v>1.6272727272727272</v>
      </c>
      <c r="I1155" s="477">
        <v>179</v>
      </c>
      <c r="J1155" s="477">
        <v>11</v>
      </c>
      <c r="K1155" s="477">
        <v>1980</v>
      </c>
      <c r="L1155" s="477">
        <v>1</v>
      </c>
      <c r="M1155" s="477">
        <v>180</v>
      </c>
      <c r="N1155" s="477">
        <v>8</v>
      </c>
      <c r="O1155" s="477">
        <v>1440</v>
      </c>
      <c r="P1155" s="565">
        <v>0.72727272727272729</v>
      </c>
      <c r="Q1155" s="478">
        <v>180</v>
      </c>
    </row>
    <row r="1156" spans="1:17" ht="14.4" customHeight="1" x14ac:dyDescent="0.3">
      <c r="A1156" s="472" t="s">
        <v>1275</v>
      </c>
      <c r="B1156" s="473" t="s">
        <v>1044</v>
      </c>
      <c r="C1156" s="473" t="s">
        <v>1045</v>
      </c>
      <c r="D1156" s="473" t="s">
        <v>1060</v>
      </c>
      <c r="E1156" s="473" t="s">
        <v>1061</v>
      </c>
      <c r="F1156" s="477"/>
      <c r="G1156" s="477"/>
      <c r="H1156" s="477"/>
      <c r="I1156" s="477"/>
      <c r="J1156" s="477"/>
      <c r="K1156" s="477"/>
      <c r="L1156" s="477"/>
      <c r="M1156" s="477"/>
      <c r="N1156" s="477">
        <v>1</v>
      </c>
      <c r="O1156" s="477">
        <v>570</v>
      </c>
      <c r="P1156" s="565"/>
      <c r="Q1156" s="478">
        <v>570</v>
      </c>
    </row>
    <row r="1157" spans="1:17" ht="14.4" customHeight="1" x14ac:dyDescent="0.3">
      <c r="A1157" s="472" t="s">
        <v>1275</v>
      </c>
      <c r="B1157" s="473" t="s">
        <v>1044</v>
      </c>
      <c r="C1157" s="473" t="s">
        <v>1045</v>
      </c>
      <c r="D1157" s="473" t="s">
        <v>1062</v>
      </c>
      <c r="E1157" s="473" t="s">
        <v>1063</v>
      </c>
      <c r="F1157" s="477">
        <v>73</v>
      </c>
      <c r="G1157" s="477">
        <v>24455</v>
      </c>
      <c r="H1157" s="477">
        <v>0.84631090808416387</v>
      </c>
      <c r="I1157" s="477">
        <v>335</v>
      </c>
      <c r="J1157" s="477">
        <v>86</v>
      </c>
      <c r="K1157" s="477">
        <v>28896</v>
      </c>
      <c r="L1157" s="477">
        <v>1</v>
      </c>
      <c r="M1157" s="477">
        <v>336</v>
      </c>
      <c r="N1157" s="477">
        <v>86</v>
      </c>
      <c r="O1157" s="477">
        <v>28982</v>
      </c>
      <c r="P1157" s="565">
        <v>1.0029761904761905</v>
      </c>
      <c r="Q1157" s="478">
        <v>337</v>
      </c>
    </row>
    <row r="1158" spans="1:17" ht="14.4" customHeight="1" x14ac:dyDescent="0.3">
      <c r="A1158" s="472" t="s">
        <v>1275</v>
      </c>
      <c r="B1158" s="473" t="s">
        <v>1044</v>
      </c>
      <c r="C1158" s="473" t="s">
        <v>1045</v>
      </c>
      <c r="D1158" s="473" t="s">
        <v>1066</v>
      </c>
      <c r="E1158" s="473" t="s">
        <v>1067</v>
      </c>
      <c r="F1158" s="477">
        <v>57</v>
      </c>
      <c r="G1158" s="477">
        <v>19893</v>
      </c>
      <c r="H1158" s="477"/>
      <c r="I1158" s="477">
        <v>349</v>
      </c>
      <c r="J1158" s="477"/>
      <c r="K1158" s="477"/>
      <c r="L1158" s="477"/>
      <c r="M1158" s="477"/>
      <c r="N1158" s="477">
        <v>12</v>
      </c>
      <c r="O1158" s="477">
        <v>4200</v>
      </c>
      <c r="P1158" s="565"/>
      <c r="Q1158" s="478">
        <v>350</v>
      </c>
    </row>
    <row r="1159" spans="1:17" ht="14.4" customHeight="1" x14ac:dyDescent="0.3">
      <c r="A1159" s="472" t="s">
        <v>1275</v>
      </c>
      <c r="B1159" s="473" t="s">
        <v>1044</v>
      </c>
      <c r="C1159" s="473" t="s">
        <v>1045</v>
      </c>
      <c r="D1159" s="473" t="s">
        <v>1066</v>
      </c>
      <c r="E1159" s="473" t="s">
        <v>1068</v>
      </c>
      <c r="F1159" s="477">
        <v>4</v>
      </c>
      <c r="G1159" s="477">
        <v>1396</v>
      </c>
      <c r="H1159" s="477">
        <v>7.407407407407407E-2</v>
      </c>
      <c r="I1159" s="477">
        <v>349</v>
      </c>
      <c r="J1159" s="477">
        <v>54</v>
      </c>
      <c r="K1159" s="477">
        <v>18846</v>
      </c>
      <c r="L1159" s="477">
        <v>1</v>
      </c>
      <c r="M1159" s="477">
        <v>349</v>
      </c>
      <c r="N1159" s="477">
        <v>40</v>
      </c>
      <c r="O1159" s="477">
        <v>14000</v>
      </c>
      <c r="P1159" s="565">
        <v>0.74286320704658815</v>
      </c>
      <c r="Q1159" s="478">
        <v>350</v>
      </c>
    </row>
    <row r="1160" spans="1:17" ht="14.4" customHeight="1" x14ac:dyDescent="0.3">
      <c r="A1160" s="472" t="s">
        <v>1275</v>
      </c>
      <c r="B1160" s="473" t="s">
        <v>1044</v>
      </c>
      <c r="C1160" s="473" t="s">
        <v>1045</v>
      </c>
      <c r="D1160" s="473" t="s">
        <v>1076</v>
      </c>
      <c r="E1160" s="473" t="s">
        <v>1077</v>
      </c>
      <c r="F1160" s="477">
        <v>1</v>
      </c>
      <c r="G1160" s="477">
        <v>117</v>
      </c>
      <c r="H1160" s="477">
        <v>1</v>
      </c>
      <c r="I1160" s="477">
        <v>117</v>
      </c>
      <c r="J1160" s="477">
        <v>1</v>
      </c>
      <c r="K1160" s="477">
        <v>117</v>
      </c>
      <c r="L1160" s="477">
        <v>1</v>
      </c>
      <c r="M1160" s="477">
        <v>117</v>
      </c>
      <c r="N1160" s="477"/>
      <c r="O1160" s="477"/>
      <c r="P1160" s="565"/>
      <c r="Q1160" s="478"/>
    </row>
    <row r="1161" spans="1:17" ht="14.4" customHeight="1" x14ac:dyDescent="0.3">
      <c r="A1161" s="472" t="s">
        <v>1275</v>
      </c>
      <c r="B1161" s="473" t="s">
        <v>1044</v>
      </c>
      <c r="C1161" s="473" t="s">
        <v>1045</v>
      </c>
      <c r="D1161" s="473" t="s">
        <v>1083</v>
      </c>
      <c r="E1161" s="473" t="s">
        <v>1085</v>
      </c>
      <c r="F1161" s="477"/>
      <c r="G1161" s="477"/>
      <c r="H1161" s="477"/>
      <c r="I1161" s="477"/>
      <c r="J1161" s="477">
        <v>1</v>
      </c>
      <c r="K1161" s="477">
        <v>391</v>
      </c>
      <c r="L1161" s="477">
        <v>1</v>
      </c>
      <c r="M1161" s="477">
        <v>391</v>
      </c>
      <c r="N1161" s="477"/>
      <c r="O1161" s="477"/>
      <c r="P1161" s="565"/>
      <c r="Q1161" s="478"/>
    </row>
    <row r="1162" spans="1:17" ht="14.4" customHeight="1" x14ac:dyDescent="0.3">
      <c r="A1162" s="472" t="s">
        <v>1275</v>
      </c>
      <c r="B1162" s="473" t="s">
        <v>1044</v>
      </c>
      <c r="C1162" s="473" t="s">
        <v>1045</v>
      </c>
      <c r="D1162" s="473" t="s">
        <v>1086</v>
      </c>
      <c r="E1162" s="473" t="s">
        <v>1088</v>
      </c>
      <c r="F1162" s="477">
        <v>1</v>
      </c>
      <c r="G1162" s="477">
        <v>38</v>
      </c>
      <c r="H1162" s="477">
        <v>1</v>
      </c>
      <c r="I1162" s="477">
        <v>38</v>
      </c>
      <c r="J1162" s="477">
        <v>1</v>
      </c>
      <c r="K1162" s="477">
        <v>38</v>
      </c>
      <c r="L1162" s="477">
        <v>1</v>
      </c>
      <c r="M1162" s="477">
        <v>38</v>
      </c>
      <c r="N1162" s="477"/>
      <c r="O1162" s="477"/>
      <c r="P1162" s="565"/>
      <c r="Q1162" s="478"/>
    </row>
    <row r="1163" spans="1:17" ht="14.4" customHeight="1" x14ac:dyDescent="0.3">
      <c r="A1163" s="472" t="s">
        <v>1275</v>
      </c>
      <c r="B1163" s="473" t="s">
        <v>1044</v>
      </c>
      <c r="C1163" s="473" t="s">
        <v>1045</v>
      </c>
      <c r="D1163" s="473" t="s">
        <v>1091</v>
      </c>
      <c r="E1163" s="473" t="s">
        <v>1093</v>
      </c>
      <c r="F1163" s="477"/>
      <c r="G1163" s="477"/>
      <c r="H1163" s="477"/>
      <c r="I1163" s="477"/>
      <c r="J1163" s="477">
        <v>2</v>
      </c>
      <c r="K1163" s="477">
        <v>1410</v>
      </c>
      <c r="L1163" s="477">
        <v>1</v>
      </c>
      <c r="M1163" s="477">
        <v>705</v>
      </c>
      <c r="N1163" s="477"/>
      <c r="O1163" s="477"/>
      <c r="P1163" s="565"/>
      <c r="Q1163" s="478"/>
    </row>
    <row r="1164" spans="1:17" ht="14.4" customHeight="1" x14ac:dyDescent="0.3">
      <c r="A1164" s="472" t="s">
        <v>1275</v>
      </c>
      <c r="B1164" s="473" t="s">
        <v>1044</v>
      </c>
      <c r="C1164" s="473" t="s">
        <v>1045</v>
      </c>
      <c r="D1164" s="473" t="s">
        <v>1096</v>
      </c>
      <c r="E1164" s="473" t="s">
        <v>1097</v>
      </c>
      <c r="F1164" s="477">
        <v>54</v>
      </c>
      <c r="G1164" s="477">
        <v>16416</v>
      </c>
      <c r="H1164" s="477">
        <v>1.3455737704918034</v>
      </c>
      <c r="I1164" s="477">
        <v>304</v>
      </c>
      <c r="J1164" s="477">
        <v>40</v>
      </c>
      <c r="K1164" s="477">
        <v>12200</v>
      </c>
      <c r="L1164" s="477">
        <v>1</v>
      </c>
      <c r="M1164" s="477">
        <v>305</v>
      </c>
      <c r="N1164" s="477">
        <v>38</v>
      </c>
      <c r="O1164" s="477">
        <v>11590</v>
      </c>
      <c r="P1164" s="565">
        <v>0.95</v>
      </c>
      <c r="Q1164" s="478">
        <v>305</v>
      </c>
    </row>
    <row r="1165" spans="1:17" ht="14.4" customHeight="1" x14ac:dyDescent="0.3">
      <c r="A1165" s="472" t="s">
        <v>1275</v>
      </c>
      <c r="B1165" s="473" t="s">
        <v>1044</v>
      </c>
      <c r="C1165" s="473" t="s">
        <v>1045</v>
      </c>
      <c r="D1165" s="473" t="s">
        <v>1098</v>
      </c>
      <c r="E1165" s="473" t="s">
        <v>1099</v>
      </c>
      <c r="F1165" s="477">
        <v>1</v>
      </c>
      <c r="G1165" s="477">
        <v>3707</v>
      </c>
      <c r="H1165" s="477">
        <v>0.99865301724137934</v>
      </c>
      <c r="I1165" s="477">
        <v>3707</v>
      </c>
      <c r="J1165" s="477">
        <v>1</v>
      </c>
      <c r="K1165" s="477">
        <v>3712</v>
      </c>
      <c r="L1165" s="477">
        <v>1</v>
      </c>
      <c r="M1165" s="477">
        <v>3712</v>
      </c>
      <c r="N1165" s="477">
        <v>9</v>
      </c>
      <c r="O1165" s="477">
        <v>33498</v>
      </c>
      <c r="P1165" s="565">
        <v>9.0242456896551726</v>
      </c>
      <c r="Q1165" s="478">
        <v>3722</v>
      </c>
    </row>
    <row r="1166" spans="1:17" ht="14.4" customHeight="1" x14ac:dyDescent="0.3">
      <c r="A1166" s="472" t="s">
        <v>1275</v>
      </c>
      <c r="B1166" s="473" t="s">
        <v>1044</v>
      </c>
      <c r="C1166" s="473" t="s">
        <v>1045</v>
      </c>
      <c r="D1166" s="473" t="s">
        <v>1098</v>
      </c>
      <c r="E1166" s="473" t="s">
        <v>1100</v>
      </c>
      <c r="F1166" s="477">
        <v>7</v>
      </c>
      <c r="G1166" s="477">
        <v>25949</v>
      </c>
      <c r="H1166" s="477">
        <v>3.4952855603448274</v>
      </c>
      <c r="I1166" s="477">
        <v>3707</v>
      </c>
      <c r="J1166" s="477">
        <v>2</v>
      </c>
      <c r="K1166" s="477">
        <v>7424</v>
      </c>
      <c r="L1166" s="477">
        <v>1</v>
      </c>
      <c r="M1166" s="477">
        <v>3712</v>
      </c>
      <c r="N1166" s="477">
        <v>8</v>
      </c>
      <c r="O1166" s="477">
        <v>29776</v>
      </c>
      <c r="P1166" s="565">
        <v>4.0107758620689653</v>
      </c>
      <c r="Q1166" s="478">
        <v>3722</v>
      </c>
    </row>
    <row r="1167" spans="1:17" ht="14.4" customHeight="1" x14ac:dyDescent="0.3">
      <c r="A1167" s="472" t="s">
        <v>1275</v>
      </c>
      <c r="B1167" s="473" t="s">
        <v>1044</v>
      </c>
      <c r="C1167" s="473" t="s">
        <v>1045</v>
      </c>
      <c r="D1167" s="473" t="s">
        <v>1101</v>
      </c>
      <c r="E1167" s="473" t="s">
        <v>1102</v>
      </c>
      <c r="F1167" s="477">
        <v>17</v>
      </c>
      <c r="G1167" s="477">
        <v>8398</v>
      </c>
      <c r="H1167" s="477">
        <v>0.56666666666666665</v>
      </c>
      <c r="I1167" s="477">
        <v>494</v>
      </c>
      <c r="J1167" s="477">
        <v>30</v>
      </c>
      <c r="K1167" s="477">
        <v>14820</v>
      </c>
      <c r="L1167" s="477">
        <v>1</v>
      </c>
      <c r="M1167" s="477">
        <v>494</v>
      </c>
      <c r="N1167" s="477">
        <v>17</v>
      </c>
      <c r="O1167" s="477">
        <v>8415</v>
      </c>
      <c r="P1167" s="565">
        <v>0.56781376518218618</v>
      </c>
      <c r="Q1167" s="478">
        <v>495</v>
      </c>
    </row>
    <row r="1168" spans="1:17" ht="14.4" customHeight="1" x14ac:dyDescent="0.3">
      <c r="A1168" s="472" t="s">
        <v>1275</v>
      </c>
      <c r="B1168" s="473" t="s">
        <v>1044</v>
      </c>
      <c r="C1168" s="473" t="s">
        <v>1045</v>
      </c>
      <c r="D1168" s="473" t="s">
        <v>1103</v>
      </c>
      <c r="E1168" s="473" t="s">
        <v>1104</v>
      </c>
      <c r="F1168" s="477">
        <v>2</v>
      </c>
      <c r="G1168" s="477">
        <v>13142</v>
      </c>
      <c r="H1168" s="477">
        <v>1.9972644376899695</v>
      </c>
      <c r="I1168" s="477">
        <v>6571</v>
      </c>
      <c r="J1168" s="477">
        <v>1</v>
      </c>
      <c r="K1168" s="477">
        <v>6580</v>
      </c>
      <c r="L1168" s="477">
        <v>1</v>
      </c>
      <c r="M1168" s="477">
        <v>6580</v>
      </c>
      <c r="N1168" s="477">
        <v>1</v>
      </c>
      <c r="O1168" s="477">
        <v>6597</v>
      </c>
      <c r="P1168" s="565">
        <v>1.0025835866261399</v>
      </c>
      <c r="Q1168" s="478">
        <v>6597</v>
      </c>
    </row>
    <row r="1169" spans="1:17" ht="14.4" customHeight="1" x14ac:dyDescent="0.3">
      <c r="A1169" s="472" t="s">
        <v>1275</v>
      </c>
      <c r="B1169" s="473" t="s">
        <v>1044</v>
      </c>
      <c r="C1169" s="473" t="s">
        <v>1045</v>
      </c>
      <c r="D1169" s="473" t="s">
        <v>1105</v>
      </c>
      <c r="E1169" s="473" t="s">
        <v>1106</v>
      </c>
      <c r="F1169" s="477">
        <v>70</v>
      </c>
      <c r="G1169" s="477">
        <v>25900</v>
      </c>
      <c r="H1169" s="477">
        <v>1.044776119402985</v>
      </c>
      <c r="I1169" s="477">
        <v>370</v>
      </c>
      <c r="J1169" s="477">
        <v>67</v>
      </c>
      <c r="K1169" s="477">
        <v>24790</v>
      </c>
      <c r="L1169" s="477">
        <v>1</v>
      </c>
      <c r="M1169" s="477">
        <v>370</v>
      </c>
      <c r="N1169" s="477">
        <v>52</v>
      </c>
      <c r="O1169" s="477">
        <v>19292</v>
      </c>
      <c r="P1169" s="565">
        <v>0.77821702299314244</v>
      </c>
      <c r="Q1169" s="478">
        <v>371</v>
      </c>
    </row>
    <row r="1170" spans="1:17" ht="14.4" customHeight="1" x14ac:dyDescent="0.3">
      <c r="A1170" s="472" t="s">
        <v>1275</v>
      </c>
      <c r="B1170" s="473" t="s">
        <v>1044</v>
      </c>
      <c r="C1170" s="473" t="s">
        <v>1045</v>
      </c>
      <c r="D1170" s="473" t="s">
        <v>1107</v>
      </c>
      <c r="E1170" s="473" t="s">
        <v>1108</v>
      </c>
      <c r="F1170" s="477">
        <v>1</v>
      </c>
      <c r="G1170" s="477">
        <v>3105</v>
      </c>
      <c r="H1170" s="477"/>
      <c r="I1170" s="477">
        <v>3105</v>
      </c>
      <c r="J1170" s="477"/>
      <c r="K1170" s="477"/>
      <c r="L1170" s="477"/>
      <c r="M1170" s="477"/>
      <c r="N1170" s="477"/>
      <c r="O1170" s="477"/>
      <c r="P1170" s="565"/>
      <c r="Q1170" s="478"/>
    </row>
    <row r="1171" spans="1:17" ht="14.4" customHeight="1" x14ac:dyDescent="0.3">
      <c r="A1171" s="472" t="s">
        <v>1275</v>
      </c>
      <c r="B1171" s="473" t="s">
        <v>1044</v>
      </c>
      <c r="C1171" s="473" t="s">
        <v>1045</v>
      </c>
      <c r="D1171" s="473" t="s">
        <v>1114</v>
      </c>
      <c r="E1171" s="473" t="s">
        <v>1115</v>
      </c>
      <c r="F1171" s="477">
        <v>2</v>
      </c>
      <c r="G1171" s="477">
        <v>222</v>
      </c>
      <c r="H1171" s="477">
        <v>0.66666666666666663</v>
      </c>
      <c r="I1171" s="477">
        <v>111</v>
      </c>
      <c r="J1171" s="477">
        <v>3</v>
      </c>
      <c r="K1171" s="477">
        <v>333</v>
      </c>
      <c r="L1171" s="477">
        <v>1</v>
      </c>
      <c r="M1171" s="477">
        <v>111</v>
      </c>
      <c r="N1171" s="477">
        <v>8</v>
      </c>
      <c r="O1171" s="477">
        <v>896</v>
      </c>
      <c r="P1171" s="565">
        <v>2.6906906906906909</v>
      </c>
      <c r="Q1171" s="478">
        <v>112</v>
      </c>
    </row>
    <row r="1172" spans="1:17" ht="14.4" customHeight="1" x14ac:dyDescent="0.3">
      <c r="A1172" s="472" t="s">
        <v>1275</v>
      </c>
      <c r="B1172" s="473" t="s">
        <v>1044</v>
      </c>
      <c r="C1172" s="473" t="s">
        <v>1045</v>
      </c>
      <c r="D1172" s="473" t="s">
        <v>1116</v>
      </c>
      <c r="E1172" s="473" t="s">
        <v>1117</v>
      </c>
      <c r="F1172" s="477">
        <v>1</v>
      </c>
      <c r="G1172" s="477">
        <v>125</v>
      </c>
      <c r="H1172" s="477"/>
      <c r="I1172" s="477">
        <v>125</v>
      </c>
      <c r="J1172" s="477"/>
      <c r="K1172" s="477"/>
      <c r="L1172" s="477"/>
      <c r="M1172" s="477"/>
      <c r="N1172" s="477"/>
      <c r="O1172" s="477"/>
      <c r="P1172" s="565"/>
      <c r="Q1172" s="478"/>
    </row>
    <row r="1173" spans="1:17" ht="14.4" customHeight="1" x14ac:dyDescent="0.3">
      <c r="A1173" s="472" t="s">
        <v>1275</v>
      </c>
      <c r="B1173" s="473" t="s">
        <v>1044</v>
      </c>
      <c r="C1173" s="473" t="s">
        <v>1045</v>
      </c>
      <c r="D1173" s="473" t="s">
        <v>1116</v>
      </c>
      <c r="E1173" s="473" t="s">
        <v>1118</v>
      </c>
      <c r="F1173" s="477"/>
      <c r="G1173" s="477"/>
      <c r="H1173" s="477"/>
      <c r="I1173" s="477"/>
      <c r="J1173" s="477">
        <v>1</v>
      </c>
      <c r="K1173" s="477">
        <v>125</v>
      </c>
      <c r="L1173" s="477">
        <v>1</v>
      </c>
      <c r="M1173" s="477">
        <v>125</v>
      </c>
      <c r="N1173" s="477"/>
      <c r="O1173" s="477"/>
      <c r="P1173" s="565"/>
      <c r="Q1173" s="478"/>
    </row>
    <row r="1174" spans="1:17" ht="14.4" customHeight="1" x14ac:dyDescent="0.3">
      <c r="A1174" s="472" t="s">
        <v>1275</v>
      </c>
      <c r="B1174" s="473" t="s">
        <v>1044</v>
      </c>
      <c r="C1174" s="473" t="s">
        <v>1045</v>
      </c>
      <c r="D1174" s="473" t="s">
        <v>1119</v>
      </c>
      <c r="E1174" s="473" t="s">
        <v>1120</v>
      </c>
      <c r="F1174" s="477">
        <v>5</v>
      </c>
      <c r="G1174" s="477">
        <v>2475</v>
      </c>
      <c r="H1174" s="477">
        <v>5</v>
      </c>
      <c r="I1174" s="477">
        <v>495</v>
      </c>
      <c r="J1174" s="477">
        <v>1</v>
      </c>
      <c r="K1174" s="477">
        <v>495</v>
      </c>
      <c r="L1174" s="477">
        <v>1</v>
      </c>
      <c r="M1174" s="477">
        <v>495</v>
      </c>
      <c r="N1174" s="477"/>
      <c r="O1174" s="477"/>
      <c r="P1174" s="565"/>
      <c r="Q1174" s="478"/>
    </row>
    <row r="1175" spans="1:17" ht="14.4" customHeight="1" x14ac:dyDescent="0.3">
      <c r="A1175" s="472" t="s">
        <v>1275</v>
      </c>
      <c r="B1175" s="473" t="s">
        <v>1044</v>
      </c>
      <c r="C1175" s="473" t="s">
        <v>1045</v>
      </c>
      <c r="D1175" s="473" t="s">
        <v>1121</v>
      </c>
      <c r="E1175" s="473"/>
      <c r="F1175" s="477"/>
      <c r="G1175" s="477"/>
      <c r="H1175" s="477"/>
      <c r="I1175" s="477"/>
      <c r="J1175" s="477">
        <v>1</v>
      </c>
      <c r="K1175" s="477">
        <v>1285</v>
      </c>
      <c r="L1175" s="477">
        <v>1</v>
      </c>
      <c r="M1175" s="477">
        <v>1285</v>
      </c>
      <c r="N1175" s="477"/>
      <c r="O1175" s="477"/>
      <c r="P1175" s="565"/>
      <c r="Q1175" s="478"/>
    </row>
    <row r="1176" spans="1:17" ht="14.4" customHeight="1" x14ac:dyDescent="0.3">
      <c r="A1176" s="472" t="s">
        <v>1275</v>
      </c>
      <c r="B1176" s="473" t="s">
        <v>1044</v>
      </c>
      <c r="C1176" s="473" t="s">
        <v>1045</v>
      </c>
      <c r="D1176" s="473" t="s">
        <v>1123</v>
      </c>
      <c r="E1176" s="473" t="s">
        <v>1124</v>
      </c>
      <c r="F1176" s="477">
        <v>33</v>
      </c>
      <c r="G1176" s="477">
        <v>15048</v>
      </c>
      <c r="H1176" s="477">
        <v>2.2000000000000002</v>
      </c>
      <c r="I1176" s="477">
        <v>456</v>
      </c>
      <c r="J1176" s="477">
        <v>15</v>
      </c>
      <c r="K1176" s="477">
        <v>6840</v>
      </c>
      <c r="L1176" s="477">
        <v>1</v>
      </c>
      <c r="M1176" s="477">
        <v>456</v>
      </c>
      <c r="N1176" s="477">
        <v>29</v>
      </c>
      <c r="O1176" s="477">
        <v>13282</v>
      </c>
      <c r="P1176" s="565">
        <v>1.9418128654970761</v>
      </c>
      <c r="Q1176" s="478">
        <v>458</v>
      </c>
    </row>
    <row r="1177" spans="1:17" ht="14.4" customHeight="1" x14ac:dyDescent="0.3">
      <c r="A1177" s="472" t="s">
        <v>1275</v>
      </c>
      <c r="B1177" s="473" t="s">
        <v>1044</v>
      </c>
      <c r="C1177" s="473" t="s">
        <v>1045</v>
      </c>
      <c r="D1177" s="473" t="s">
        <v>1125</v>
      </c>
      <c r="E1177" s="473" t="s">
        <v>1126</v>
      </c>
      <c r="F1177" s="477">
        <v>18</v>
      </c>
      <c r="G1177" s="477">
        <v>1044</v>
      </c>
      <c r="H1177" s="477">
        <v>1.8</v>
      </c>
      <c r="I1177" s="477">
        <v>58</v>
      </c>
      <c r="J1177" s="477">
        <v>10</v>
      </c>
      <c r="K1177" s="477">
        <v>580</v>
      </c>
      <c r="L1177" s="477">
        <v>1</v>
      </c>
      <c r="M1177" s="477">
        <v>58</v>
      </c>
      <c r="N1177" s="477">
        <v>14</v>
      </c>
      <c r="O1177" s="477">
        <v>812</v>
      </c>
      <c r="P1177" s="565">
        <v>1.4</v>
      </c>
      <c r="Q1177" s="478">
        <v>58</v>
      </c>
    </row>
    <row r="1178" spans="1:17" ht="14.4" customHeight="1" x14ac:dyDescent="0.3">
      <c r="A1178" s="472" t="s">
        <v>1275</v>
      </c>
      <c r="B1178" s="473" t="s">
        <v>1044</v>
      </c>
      <c r="C1178" s="473" t="s">
        <v>1045</v>
      </c>
      <c r="D1178" s="473" t="s">
        <v>1127</v>
      </c>
      <c r="E1178" s="473" t="s">
        <v>1128</v>
      </c>
      <c r="F1178" s="477">
        <v>4</v>
      </c>
      <c r="G1178" s="477">
        <v>8692</v>
      </c>
      <c r="H1178" s="477"/>
      <c r="I1178" s="477">
        <v>2173</v>
      </c>
      <c r="J1178" s="477"/>
      <c r="K1178" s="477"/>
      <c r="L1178" s="477"/>
      <c r="M1178" s="477"/>
      <c r="N1178" s="477"/>
      <c r="O1178" s="477"/>
      <c r="P1178" s="565"/>
      <c r="Q1178" s="478"/>
    </row>
    <row r="1179" spans="1:17" ht="14.4" customHeight="1" x14ac:dyDescent="0.3">
      <c r="A1179" s="472" t="s">
        <v>1275</v>
      </c>
      <c r="B1179" s="473" t="s">
        <v>1044</v>
      </c>
      <c r="C1179" s="473" t="s">
        <v>1045</v>
      </c>
      <c r="D1179" s="473" t="s">
        <v>1134</v>
      </c>
      <c r="E1179" s="473" t="s">
        <v>1135</v>
      </c>
      <c r="F1179" s="477">
        <v>244</v>
      </c>
      <c r="G1179" s="477">
        <v>42700</v>
      </c>
      <c r="H1179" s="477">
        <v>0.89525327071452532</v>
      </c>
      <c r="I1179" s="477">
        <v>175</v>
      </c>
      <c r="J1179" s="477">
        <v>271</v>
      </c>
      <c r="K1179" s="477">
        <v>47696</v>
      </c>
      <c r="L1179" s="477">
        <v>1</v>
      </c>
      <c r="M1179" s="477">
        <v>176</v>
      </c>
      <c r="N1179" s="477">
        <v>374</v>
      </c>
      <c r="O1179" s="477">
        <v>65824</v>
      </c>
      <c r="P1179" s="565">
        <v>1.3800738007380073</v>
      </c>
      <c r="Q1179" s="478">
        <v>176</v>
      </c>
    </row>
    <row r="1180" spans="1:17" ht="14.4" customHeight="1" x14ac:dyDescent="0.3">
      <c r="A1180" s="472" t="s">
        <v>1275</v>
      </c>
      <c r="B1180" s="473" t="s">
        <v>1044</v>
      </c>
      <c r="C1180" s="473" t="s">
        <v>1045</v>
      </c>
      <c r="D1180" s="473" t="s">
        <v>1136</v>
      </c>
      <c r="E1180" s="473" t="s">
        <v>1137</v>
      </c>
      <c r="F1180" s="477"/>
      <c r="G1180" s="477"/>
      <c r="H1180" s="477"/>
      <c r="I1180" s="477"/>
      <c r="J1180" s="477">
        <v>4</v>
      </c>
      <c r="K1180" s="477">
        <v>340</v>
      </c>
      <c r="L1180" s="477">
        <v>1</v>
      </c>
      <c r="M1180" s="477">
        <v>85</v>
      </c>
      <c r="N1180" s="477"/>
      <c r="O1180" s="477"/>
      <c r="P1180" s="565"/>
      <c r="Q1180" s="478"/>
    </row>
    <row r="1181" spans="1:17" ht="14.4" customHeight="1" x14ac:dyDescent="0.3">
      <c r="A1181" s="472" t="s">
        <v>1275</v>
      </c>
      <c r="B1181" s="473" t="s">
        <v>1044</v>
      </c>
      <c r="C1181" s="473" t="s">
        <v>1045</v>
      </c>
      <c r="D1181" s="473" t="s">
        <v>1138</v>
      </c>
      <c r="E1181" s="473" t="s">
        <v>1140</v>
      </c>
      <c r="F1181" s="477">
        <v>1</v>
      </c>
      <c r="G1181" s="477">
        <v>178</v>
      </c>
      <c r="H1181" s="477"/>
      <c r="I1181" s="477">
        <v>178</v>
      </c>
      <c r="J1181" s="477"/>
      <c r="K1181" s="477"/>
      <c r="L1181" s="477"/>
      <c r="M1181" s="477"/>
      <c r="N1181" s="477"/>
      <c r="O1181" s="477"/>
      <c r="P1181" s="565"/>
      <c r="Q1181" s="478"/>
    </row>
    <row r="1182" spans="1:17" ht="14.4" customHeight="1" x14ac:dyDescent="0.3">
      <c r="A1182" s="472" t="s">
        <v>1275</v>
      </c>
      <c r="B1182" s="473" t="s">
        <v>1044</v>
      </c>
      <c r="C1182" s="473" t="s">
        <v>1045</v>
      </c>
      <c r="D1182" s="473" t="s">
        <v>1141</v>
      </c>
      <c r="E1182" s="473" t="s">
        <v>1142</v>
      </c>
      <c r="F1182" s="477">
        <v>6</v>
      </c>
      <c r="G1182" s="477">
        <v>1014</v>
      </c>
      <c r="H1182" s="477">
        <v>1.1929411764705882</v>
      </c>
      <c r="I1182" s="477">
        <v>169</v>
      </c>
      <c r="J1182" s="477">
        <v>5</v>
      </c>
      <c r="K1182" s="477">
        <v>850</v>
      </c>
      <c r="L1182" s="477">
        <v>1</v>
      </c>
      <c r="M1182" s="477">
        <v>170</v>
      </c>
      <c r="N1182" s="477">
        <v>6</v>
      </c>
      <c r="O1182" s="477">
        <v>1020</v>
      </c>
      <c r="P1182" s="565">
        <v>1.2</v>
      </c>
      <c r="Q1182" s="478">
        <v>170</v>
      </c>
    </row>
    <row r="1183" spans="1:17" ht="14.4" customHeight="1" x14ac:dyDescent="0.3">
      <c r="A1183" s="472" t="s">
        <v>1275</v>
      </c>
      <c r="B1183" s="473" t="s">
        <v>1044</v>
      </c>
      <c r="C1183" s="473" t="s">
        <v>1045</v>
      </c>
      <c r="D1183" s="473" t="s">
        <v>1145</v>
      </c>
      <c r="E1183" s="473"/>
      <c r="F1183" s="477"/>
      <c r="G1183" s="477"/>
      <c r="H1183" s="477"/>
      <c r="I1183" s="477"/>
      <c r="J1183" s="477">
        <v>10</v>
      </c>
      <c r="K1183" s="477">
        <v>10120</v>
      </c>
      <c r="L1183" s="477">
        <v>1</v>
      </c>
      <c r="M1183" s="477">
        <v>1012</v>
      </c>
      <c r="N1183" s="477"/>
      <c r="O1183" s="477"/>
      <c r="P1183" s="565"/>
      <c r="Q1183" s="478"/>
    </row>
    <row r="1184" spans="1:17" ht="14.4" customHeight="1" x14ac:dyDescent="0.3">
      <c r="A1184" s="472" t="s">
        <v>1275</v>
      </c>
      <c r="B1184" s="473" t="s">
        <v>1044</v>
      </c>
      <c r="C1184" s="473" t="s">
        <v>1045</v>
      </c>
      <c r="D1184" s="473" t="s">
        <v>1147</v>
      </c>
      <c r="E1184" s="473" t="s">
        <v>1148</v>
      </c>
      <c r="F1184" s="477">
        <v>1</v>
      </c>
      <c r="G1184" s="477">
        <v>176</v>
      </c>
      <c r="H1184" s="477"/>
      <c r="I1184" s="477">
        <v>176</v>
      </c>
      <c r="J1184" s="477"/>
      <c r="K1184" s="477"/>
      <c r="L1184" s="477"/>
      <c r="M1184" s="477"/>
      <c r="N1184" s="477"/>
      <c r="O1184" s="477"/>
      <c r="P1184" s="565"/>
      <c r="Q1184" s="478"/>
    </row>
    <row r="1185" spans="1:17" ht="14.4" customHeight="1" x14ac:dyDescent="0.3">
      <c r="A1185" s="472" t="s">
        <v>1275</v>
      </c>
      <c r="B1185" s="473" t="s">
        <v>1044</v>
      </c>
      <c r="C1185" s="473" t="s">
        <v>1045</v>
      </c>
      <c r="D1185" s="473" t="s">
        <v>1149</v>
      </c>
      <c r="E1185" s="473"/>
      <c r="F1185" s="477"/>
      <c r="G1185" s="477"/>
      <c r="H1185" s="477"/>
      <c r="I1185" s="477"/>
      <c r="J1185" s="477">
        <v>4</v>
      </c>
      <c r="K1185" s="477">
        <v>9188</v>
      </c>
      <c r="L1185" s="477">
        <v>1</v>
      </c>
      <c r="M1185" s="477">
        <v>2297</v>
      </c>
      <c r="N1185" s="477"/>
      <c r="O1185" s="477"/>
      <c r="P1185" s="565"/>
      <c r="Q1185" s="478"/>
    </row>
    <row r="1186" spans="1:17" ht="14.4" customHeight="1" x14ac:dyDescent="0.3">
      <c r="A1186" s="472" t="s">
        <v>1275</v>
      </c>
      <c r="B1186" s="473" t="s">
        <v>1044</v>
      </c>
      <c r="C1186" s="473" t="s">
        <v>1045</v>
      </c>
      <c r="D1186" s="473" t="s">
        <v>1154</v>
      </c>
      <c r="E1186" s="473" t="s">
        <v>1155</v>
      </c>
      <c r="F1186" s="477"/>
      <c r="G1186" s="477"/>
      <c r="H1186" s="477"/>
      <c r="I1186" s="477"/>
      <c r="J1186" s="477">
        <v>2</v>
      </c>
      <c r="K1186" s="477">
        <v>528</v>
      </c>
      <c r="L1186" s="477">
        <v>1</v>
      </c>
      <c r="M1186" s="477">
        <v>264</v>
      </c>
      <c r="N1186" s="477"/>
      <c r="O1186" s="477"/>
      <c r="P1186" s="565"/>
      <c r="Q1186" s="478"/>
    </row>
    <row r="1187" spans="1:17" ht="14.4" customHeight="1" x14ac:dyDescent="0.3">
      <c r="A1187" s="472" t="s">
        <v>1275</v>
      </c>
      <c r="B1187" s="473" t="s">
        <v>1044</v>
      </c>
      <c r="C1187" s="473" t="s">
        <v>1045</v>
      </c>
      <c r="D1187" s="473" t="s">
        <v>1156</v>
      </c>
      <c r="E1187" s="473" t="s">
        <v>1157</v>
      </c>
      <c r="F1187" s="477">
        <v>5</v>
      </c>
      <c r="G1187" s="477">
        <v>10650</v>
      </c>
      <c r="H1187" s="477"/>
      <c r="I1187" s="477">
        <v>2130</v>
      </c>
      <c r="J1187" s="477"/>
      <c r="K1187" s="477"/>
      <c r="L1187" s="477"/>
      <c r="M1187" s="477"/>
      <c r="N1187" s="477"/>
      <c r="O1187" s="477"/>
      <c r="P1187" s="565"/>
      <c r="Q1187" s="478"/>
    </row>
    <row r="1188" spans="1:17" ht="14.4" customHeight="1" x14ac:dyDescent="0.3">
      <c r="A1188" s="472" t="s">
        <v>1275</v>
      </c>
      <c r="B1188" s="473" t="s">
        <v>1044</v>
      </c>
      <c r="C1188" s="473" t="s">
        <v>1045</v>
      </c>
      <c r="D1188" s="473" t="s">
        <v>1159</v>
      </c>
      <c r="E1188" s="473" t="s">
        <v>1160</v>
      </c>
      <c r="F1188" s="477">
        <v>5</v>
      </c>
      <c r="G1188" s="477">
        <v>1210</v>
      </c>
      <c r="H1188" s="477">
        <v>5</v>
      </c>
      <c r="I1188" s="477">
        <v>242</v>
      </c>
      <c r="J1188" s="477">
        <v>1</v>
      </c>
      <c r="K1188" s="477">
        <v>242</v>
      </c>
      <c r="L1188" s="477">
        <v>1</v>
      </c>
      <c r="M1188" s="477">
        <v>242</v>
      </c>
      <c r="N1188" s="477"/>
      <c r="O1188" s="477"/>
      <c r="P1188" s="565"/>
      <c r="Q1188" s="478"/>
    </row>
    <row r="1189" spans="1:17" ht="14.4" customHeight="1" x14ac:dyDescent="0.3">
      <c r="A1189" s="472" t="s">
        <v>1275</v>
      </c>
      <c r="B1189" s="473" t="s">
        <v>1044</v>
      </c>
      <c r="C1189" s="473" t="s">
        <v>1045</v>
      </c>
      <c r="D1189" s="473" t="s">
        <v>1161</v>
      </c>
      <c r="E1189" s="473" t="s">
        <v>1162</v>
      </c>
      <c r="F1189" s="477">
        <v>8</v>
      </c>
      <c r="G1189" s="477">
        <v>3384</v>
      </c>
      <c r="H1189" s="477">
        <v>1.1401617250673854</v>
      </c>
      <c r="I1189" s="477">
        <v>423</v>
      </c>
      <c r="J1189" s="477">
        <v>7</v>
      </c>
      <c r="K1189" s="477">
        <v>2968</v>
      </c>
      <c r="L1189" s="477">
        <v>1</v>
      </c>
      <c r="M1189" s="477">
        <v>424</v>
      </c>
      <c r="N1189" s="477">
        <v>18</v>
      </c>
      <c r="O1189" s="477">
        <v>7668</v>
      </c>
      <c r="P1189" s="565">
        <v>2.5835579514824798</v>
      </c>
      <c r="Q1189" s="478">
        <v>426</v>
      </c>
    </row>
    <row r="1190" spans="1:17" ht="14.4" customHeight="1" x14ac:dyDescent="0.3">
      <c r="A1190" s="472" t="s">
        <v>1275</v>
      </c>
      <c r="B1190" s="473" t="s">
        <v>1044</v>
      </c>
      <c r="C1190" s="473" t="s">
        <v>1045</v>
      </c>
      <c r="D1190" s="473" t="s">
        <v>1163</v>
      </c>
      <c r="E1190" s="473" t="s">
        <v>1238</v>
      </c>
      <c r="F1190" s="477"/>
      <c r="G1190" s="477"/>
      <c r="H1190" s="477"/>
      <c r="I1190" s="477"/>
      <c r="J1190" s="477">
        <v>1</v>
      </c>
      <c r="K1190" s="477">
        <v>848</v>
      </c>
      <c r="L1190" s="477">
        <v>1</v>
      </c>
      <c r="M1190" s="477">
        <v>848</v>
      </c>
      <c r="N1190" s="477"/>
      <c r="O1190" s="477"/>
      <c r="P1190" s="565"/>
      <c r="Q1190" s="478"/>
    </row>
    <row r="1191" spans="1:17" ht="14.4" customHeight="1" x14ac:dyDescent="0.3">
      <c r="A1191" s="472" t="s">
        <v>1275</v>
      </c>
      <c r="B1191" s="473" t="s">
        <v>1044</v>
      </c>
      <c r="C1191" s="473" t="s">
        <v>1045</v>
      </c>
      <c r="D1191" s="473" t="s">
        <v>1171</v>
      </c>
      <c r="E1191" s="473" t="s">
        <v>1172</v>
      </c>
      <c r="F1191" s="477"/>
      <c r="G1191" s="477"/>
      <c r="H1191" s="477"/>
      <c r="I1191" s="477"/>
      <c r="J1191" s="477">
        <v>1</v>
      </c>
      <c r="K1191" s="477">
        <v>289</v>
      </c>
      <c r="L1191" s="477">
        <v>1</v>
      </c>
      <c r="M1191" s="477">
        <v>289</v>
      </c>
      <c r="N1191" s="477">
        <v>1</v>
      </c>
      <c r="O1191" s="477">
        <v>289</v>
      </c>
      <c r="P1191" s="565">
        <v>1</v>
      </c>
      <c r="Q1191" s="478">
        <v>289</v>
      </c>
    </row>
    <row r="1192" spans="1:17" ht="14.4" customHeight="1" x14ac:dyDescent="0.3">
      <c r="A1192" s="472" t="s">
        <v>1275</v>
      </c>
      <c r="B1192" s="473" t="s">
        <v>1044</v>
      </c>
      <c r="C1192" s="473" t="s">
        <v>1045</v>
      </c>
      <c r="D1192" s="473" t="s">
        <v>1173</v>
      </c>
      <c r="E1192" s="473" t="s">
        <v>1174</v>
      </c>
      <c r="F1192" s="477"/>
      <c r="G1192" s="477"/>
      <c r="H1192" s="477"/>
      <c r="I1192" s="477"/>
      <c r="J1192" s="477"/>
      <c r="K1192" s="477"/>
      <c r="L1192" s="477"/>
      <c r="M1192" s="477"/>
      <c r="N1192" s="477">
        <v>8</v>
      </c>
      <c r="O1192" s="477">
        <v>8816</v>
      </c>
      <c r="P1192" s="565"/>
      <c r="Q1192" s="478">
        <v>1102</v>
      </c>
    </row>
    <row r="1193" spans="1:17" ht="14.4" customHeight="1" x14ac:dyDescent="0.3">
      <c r="A1193" s="472" t="s">
        <v>1275</v>
      </c>
      <c r="B1193" s="473" t="s">
        <v>1044</v>
      </c>
      <c r="C1193" s="473" t="s">
        <v>1045</v>
      </c>
      <c r="D1193" s="473" t="s">
        <v>1173</v>
      </c>
      <c r="E1193" s="473" t="s">
        <v>1175</v>
      </c>
      <c r="F1193" s="477">
        <v>5</v>
      </c>
      <c r="G1193" s="477">
        <v>5480</v>
      </c>
      <c r="H1193" s="477">
        <v>4.9908925318761383</v>
      </c>
      <c r="I1193" s="477">
        <v>1096</v>
      </c>
      <c r="J1193" s="477">
        <v>1</v>
      </c>
      <c r="K1193" s="477">
        <v>1098</v>
      </c>
      <c r="L1193" s="477">
        <v>1</v>
      </c>
      <c r="M1193" s="477">
        <v>1098</v>
      </c>
      <c r="N1193" s="477">
        <v>7</v>
      </c>
      <c r="O1193" s="477">
        <v>7714</v>
      </c>
      <c r="P1193" s="565">
        <v>7.0255009107468123</v>
      </c>
      <c r="Q1193" s="478">
        <v>1102</v>
      </c>
    </row>
    <row r="1194" spans="1:17" ht="14.4" customHeight="1" x14ac:dyDescent="0.3">
      <c r="A1194" s="472" t="s">
        <v>1276</v>
      </c>
      <c r="B1194" s="473" t="s">
        <v>1044</v>
      </c>
      <c r="C1194" s="473" t="s">
        <v>1045</v>
      </c>
      <c r="D1194" s="473" t="s">
        <v>1046</v>
      </c>
      <c r="E1194" s="473" t="s">
        <v>1047</v>
      </c>
      <c r="F1194" s="477">
        <v>5</v>
      </c>
      <c r="G1194" s="477">
        <v>11130</v>
      </c>
      <c r="H1194" s="477">
        <v>0.83221175414984294</v>
      </c>
      <c r="I1194" s="477">
        <v>2226</v>
      </c>
      <c r="J1194" s="477">
        <v>6</v>
      </c>
      <c r="K1194" s="477">
        <v>13374</v>
      </c>
      <c r="L1194" s="477">
        <v>1</v>
      </c>
      <c r="M1194" s="477">
        <v>2229</v>
      </c>
      <c r="N1194" s="477">
        <v>6</v>
      </c>
      <c r="O1194" s="477">
        <v>13410</v>
      </c>
      <c r="P1194" s="565">
        <v>1.0026917900403769</v>
      </c>
      <c r="Q1194" s="478">
        <v>2235</v>
      </c>
    </row>
    <row r="1195" spans="1:17" ht="14.4" customHeight="1" x14ac:dyDescent="0.3">
      <c r="A1195" s="472" t="s">
        <v>1276</v>
      </c>
      <c r="B1195" s="473" t="s">
        <v>1044</v>
      </c>
      <c r="C1195" s="473" t="s">
        <v>1045</v>
      </c>
      <c r="D1195" s="473" t="s">
        <v>1050</v>
      </c>
      <c r="E1195" s="473" t="s">
        <v>1051</v>
      </c>
      <c r="F1195" s="477">
        <v>1002</v>
      </c>
      <c r="G1195" s="477">
        <v>58116</v>
      </c>
      <c r="H1195" s="477">
        <v>2.2070484581497798</v>
      </c>
      <c r="I1195" s="477">
        <v>58</v>
      </c>
      <c r="J1195" s="477">
        <v>454</v>
      </c>
      <c r="K1195" s="477">
        <v>26332</v>
      </c>
      <c r="L1195" s="477">
        <v>1</v>
      </c>
      <c r="M1195" s="477">
        <v>58</v>
      </c>
      <c r="N1195" s="477">
        <v>131</v>
      </c>
      <c r="O1195" s="477">
        <v>7598</v>
      </c>
      <c r="P1195" s="565">
        <v>0.28854625550660795</v>
      </c>
      <c r="Q1195" s="478">
        <v>58</v>
      </c>
    </row>
    <row r="1196" spans="1:17" ht="14.4" customHeight="1" x14ac:dyDescent="0.3">
      <c r="A1196" s="472" t="s">
        <v>1276</v>
      </c>
      <c r="B1196" s="473" t="s">
        <v>1044</v>
      </c>
      <c r="C1196" s="473" t="s">
        <v>1045</v>
      </c>
      <c r="D1196" s="473" t="s">
        <v>1052</v>
      </c>
      <c r="E1196" s="473" t="s">
        <v>1053</v>
      </c>
      <c r="F1196" s="477">
        <v>1439</v>
      </c>
      <c r="G1196" s="477">
        <v>188509</v>
      </c>
      <c r="H1196" s="477">
        <v>5.271062271062271</v>
      </c>
      <c r="I1196" s="477">
        <v>131</v>
      </c>
      <c r="J1196" s="477">
        <v>273</v>
      </c>
      <c r="K1196" s="477">
        <v>35763</v>
      </c>
      <c r="L1196" s="477">
        <v>1</v>
      </c>
      <c r="M1196" s="477">
        <v>131</v>
      </c>
      <c r="N1196" s="477">
        <v>163</v>
      </c>
      <c r="O1196" s="477">
        <v>21455</v>
      </c>
      <c r="P1196" s="565">
        <v>0.59992170679193579</v>
      </c>
      <c r="Q1196" s="478">
        <v>131.62576687116564</v>
      </c>
    </row>
    <row r="1197" spans="1:17" ht="14.4" customHeight="1" x14ac:dyDescent="0.3">
      <c r="A1197" s="472" t="s">
        <v>1276</v>
      </c>
      <c r="B1197" s="473" t="s">
        <v>1044</v>
      </c>
      <c r="C1197" s="473" t="s">
        <v>1045</v>
      </c>
      <c r="D1197" s="473" t="s">
        <v>1054</v>
      </c>
      <c r="E1197" s="473" t="s">
        <v>1055</v>
      </c>
      <c r="F1197" s="477">
        <v>90</v>
      </c>
      <c r="G1197" s="477">
        <v>17010</v>
      </c>
      <c r="H1197" s="477">
        <v>2.7272727272727271</v>
      </c>
      <c r="I1197" s="477">
        <v>189</v>
      </c>
      <c r="J1197" s="477">
        <v>33</v>
      </c>
      <c r="K1197" s="477">
        <v>6237</v>
      </c>
      <c r="L1197" s="477">
        <v>1</v>
      </c>
      <c r="M1197" s="477">
        <v>189</v>
      </c>
      <c r="N1197" s="477">
        <v>18</v>
      </c>
      <c r="O1197" s="477">
        <v>3410</v>
      </c>
      <c r="P1197" s="565">
        <v>0.54673721340388004</v>
      </c>
      <c r="Q1197" s="478">
        <v>189.44444444444446</v>
      </c>
    </row>
    <row r="1198" spans="1:17" ht="14.4" customHeight="1" x14ac:dyDescent="0.3">
      <c r="A1198" s="472" t="s">
        <v>1276</v>
      </c>
      <c r="B1198" s="473" t="s">
        <v>1044</v>
      </c>
      <c r="C1198" s="473" t="s">
        <v>1045</v>
      </c>
      <c r="D1198" s="473" t="s">
        <v>1056</v>
      </c>
      <c r="E1198" s="473" t="s">
        <v>1057</v>
      </c>
      <c r="F1198" s="477">
        <v>209</v>
      </c>
      <c r="G1198" s="477">
        <v>85063</v>
      </c>
      <c r="H1198" s="477">
        <v>0.89097326964974022</v>
      </c>
      <c r="I1198" s="477">
        <v>407</v>
      </c>
      <c r="J1198" s="477">
        <v>234</v>
      </c>
      <c r="K1198" s="477">
        <v>95472</v>
      </c>
      <c r="L1198" s="477">
        <v>1</v>
      </c>
      <c r="M1198" s="477">
        <v>408</v>
      </c>
      <c r="N1198" s="477">
        <v>79</v>
      </c>
      <c r="O1198" s="477">
        <v>32232</v>
      </c>
      <c r="P1198" s="565">
        <v>0.33760683760683763</v>
      </c>
      <c r="Q1198" s="478">
        <v>408</v>
      </c>
    </row>
    <row r="1199" spans="1:17" ht="14.4" customHeight="1" x14ac:dyDescent="0.3">
      <c r="A1199" s="472" t="s">
        <v>1276</v>
      </c>
      <c r="B1199" s="473" t="s">
        <v>1044</v>
      </c>
      <c r="C1199" s="473" t="s">
        <v>1045</v>
      </c>
      <c r="D1199" s="473" t="s">
        <v>1058</v>
      </c>
      <c r="E1199" s="473" t="s">
        <v>1059</v>
      </c>
      <c r="F1199" s="477">
        <v>102</v>
      </c>
      <c r="G1199" s="477">
        <v>18258</v>
      </c>
      <c r="H1199" s="477">
        <v>3.4977011494252874</v>
      </c>
      <c r="I1199" s="477">
        <v>179</v>
      </c>
      <c r="J1199" s="477">
        <v>29</v>
      </c>
      <c r="K1199" s="477">
        <v>5220</v>
      </c>
      <c r="L1199" s="477">
        <v>1</v>
      </c>
      <c r="M1199" s="477">
        <v>180</v>
      </c>
      <c r="N1199" s="477">
        <v>10</v>
      </c>
      <c r="O1199" s="477">
        <v>1800</v>
      </c>
      <c r="P1199" s="565">
        <v>0.34482758620689657</v>
      </c>
      <c r="Q1199" s="478">
        <v>180</v>
      </c>
    </row>
    <row r="1200" spans="1:17" ht="14.4" customHeight="1" x14ac:dyDescent="0.3">
      <c r="A1200" s="472" t="s">
        <v>1276</v>
      </c>
      <c r="B1200" s="473" t="s">
        <v>1044</v>
      </c>
      <c r="C1200" s="473" t="s">
        <v>1045</v>
      </c>
      <c r="D1200" s="473" t="s">
        <v>1062</v>
      </c>
      <c r="E1200" s="473" t="s">
        <v>1063</v>
      </c>
      <c r="F1200" s="477">
        <v>64</v>
      </c>
      <c r="G1200" s="477">
        <v>21440</v>
      </c>
      <c r="H1200" s="477">
        <v>1.7724867724867726</v>
      </c>
      <c r="I1200" s="477">
        <v>335</v>
      </c>
      <c r="J1200" s="477">
        <v>36</v>
      </c>
      <c r="K1200" s="477">
        <v>12096</v>
      </c>
      <c r="L1200" s="477">
        <v>1</v>
      </c>
      <c r="M1200" s="477">
        <v>336</v>
      </c>
      <c r="N1200" s="477">
        <v>16</v>
      </c>
      <c r="O1200" s="477">
        <v>5392</v>
      </c>
      <c r="P1200" s="565">
        <v>0.44576719576719576</v>
      </c>
      <c r="Q1200" s="478">
        <v>337</v>
      </c>
    </row>
    <row r="1201" spans="1:17" ht="14.4" customHeight="1" x14ac:dyDescent="0.3">
      <c r="A1201" s="472" t="s">
        <v>1276</v>
      </c>
      <c r="B1201" s="473" t="s">
        <v>1044</v>
      </c>
      <c r="C1201" s="473" t="s">
        <v>1045</v>
      </c>
      <c r="D1201" s="473" t="s">
        <v>1064</v>
      </c>
      <c r="E1201" s="473" t="s">
        <v>1065</v>
      </c>
      <c r="F1201" s="477"/>
      <c r="G1201" s="477"/>
      <c r="H1201" s="477"/>
      <c r="I1201" s="477"/>
      <c r="J1201" s="477">
        <v>4</v>
      </c>
      <c r="K1201" s="477">
        <v>1836</v>
      </c>
      <c r="L1201" s="477">
        <v>1</v>
      </c>
      <c r="M1201" s="477">
        <v>459</v>
      </c>
      <c r="N1201" s="477">
        <v>5</v>
      </c>
      <c r="O1201" s="477">
        <v>2295</v>
      </c>
      <c r="P1201" s="565">
        <v>1.25</v>
      </c>
      <c r="Q1201" s="478">
        <v>459</v>
      </c>
    </row>
    <row r="1202" spans="1:17" ht="14.4" customHeight="1" x14ac:dyDescent="0.3">
      <c r="A1202" s="472" t="s">
        <v>1276</v>
      </c>
      <c r="B1202" s="473" t="s">
        <v>1044</v>
      </c>
      <c r="C1202" s="473" t="s">
        <v>1045</v>
      </c>
      <c r="D1202" s="473" t="s">
        <v>1066</v>
      </c>
      <c r="E1202" s="473" t="s">
        <v>1067</v>
      </c>
      <c r="F1202" s="477">
        <v>327</v>
      </c>
      <c r="G1202" s="477">
        <v>114123</v>
      </c>
      <c r="H1202" s="477">
        <v>3.1142857142857143</v>
      </c>
      <c r="I1202" s="477">
        <v>349</v>
      </c>
      <c r="J1202" s="477">
        <v>105</v>
      </c>
      <c r="K1202" s="477">
        <v>36645</v>
      </c>
      <c r="L1202" s="477">
        <v>1</v>
      </c>
      <c r="M1202" s="477">
        <v>349</v>
      </c>
      <c r="N1202" s="477">
        <v>22</v>
      </c>
      <c r="O1202" s="477">
        <v>7700</v>
      </c>
      <c r="P1202" s="565">
        <v>0.21012416427889208</v>
      </c>
      <c r="Q1202" s="478">
        <v>350</v>
      </c>
    </row>
    <row r="1203" spans="1:17" ht="14.4" customHeight="1" x14ac:dyDescent="0.3">
      <c r="A1203" s="472" t="s">
        <v>1276</v>
      </c>
      <c r="B1203" s="473" t="s">
        <v>1044</v>
      </c>
      <c r="C1203" s="473" t="s">
        <v>1045</v>
      </c>
      <c r="D1203" s="473" t="s">
        <v>1066</v>
      </c>
      <c r="E1203" s="473" t="s">
        <v>1068</v>
      </c>
      <c r="F1203" s="477">
        <v>268</v>
      </c>
      <c r="G1203" s="477">
        <v>93532</v>
      </c>
      <c r="H1203" s="477">
        <v>1.0307692307692307</v>
      </c>
      <c r="I1203" s="477">
        <v>349</v>
      </c>
      <c r="J1203" s="477">
        <v>260</v>
      </c>
      <c r="K1203" s="477">
        <v>90740</v>
      </c>
      <c r="L1203" s="477">
        <v>1</v>
      </c>
      <c r="M1203" s="477">
        <v>349</v>
      </c>
      <c r="N1203" s="477">
        <v>57</v>
      </c>
      <c r="O1203" s="477">
        <v>19950</v>
      </c>
      <c r="P1203" s="565">
        <v>0.21985893762398059</v>
      </c>
      <c r="Q1203" s="478">
        <v>350</v>
      </c>
    </row>
    <row r="1204" spans="1:17" ht="14.4" customHeight="1" x14ac:dyDescent="0.3">
      <c r="A1204" s="472" t="s">
        <v>1276</v>
      </c>
      <c r="B1204" s="473" t="s">
        <v>1044</v>
      </c>
      <c r="C1204" s="473" t="s">
        <v>1045</v>
      </c>
      <c r="D1204" s="473" t="s">
        <v>1069</v>
      </c>
      <c r="E1204" s="473" t="s">
        <v>1070</v>
      </c>
      <c r="F1204" s="477"/>
      <c r="G1204" s="477"/>
      <c r="H1204" s="477"/>
      <c r="I1204" s="477"/>
      <c r="J1204" s="477">
        <v>2</v>
      </c>
      <c r="K1204" s="477">
        <v>3306</v>
      </c>
      <c r="L1204" s="477">
        <v>1</v>
      </c>
      <c r="M1204" s="477">
        <v>1653</v>
      </c>
      <c r="N1204" s="477"/>
      <c r="O1204" s="477"/>
      <c r="P1204" s="565"/>
      <c r="Q1204" s="478"/>
    </row>
    <row r="1205" spans="1:17" ht="14.4" customHeight="1" x14ac:dyDescent="0.3">
      <c r="A1205" s="472" t="s">
        <v>1276</v>
      </c>
      <c r="B1205" s="473" t="s">
        <v>1044</v>
      </c>
      <c r="C1205" s="473" t="s">
        <v>1045</v>
      </c>
      <c r="D1205" s="473" t="s">
        <v>1069</v>
      </c>
      <c r="E1205" s="473" t="s">
        <v>1071</v>
      </c>
      <c r="F1205" s="477"/>
      <c r="G1205" s="477"/>
      <c r="H1205" s="477"/>
      <c r="I1205" s="477"/>
      <c r="J1205" s="477"/>
      <c r="K1205" s="477"/>
      <c r="L1205" s="477"/>
      <c r="M1205" s="477"/>
      <c r="N1205" s="477">
        <v>1</v>
      </c>
      <c r="O1205" s="477">
        <v>1655</v>
      </c>
      <c r="P1205" s="565"/>
      <c r="Q1205" s="478">
        <v>1655</v>
      </c>
    </row>
    <row r="1206" spans="1:17" ht="14.4" customHeight="1" x14ac:dyDescent="0.3">
      <c r="A1206" s="472" t="s">
        <v>1276</v>
      </c>
      <c r="B1206" s="473" t="s">
        <v>1044</v>
      </c>
      <c r="C1206" s="473" t="s">
        <v>1045</v>
      </c>
      <c r="D1206" s="473" t="s">
        <v>1076</v>
      </c>
      <c r="E1206" s="473" t="s">
        <v>1077</v>
      </c>
      <c r="F1206" s="477">
        <v>38</v>
      </c>
      <c r="G1206" s="477">
        <v>4446</v>
      </c>
      <c r="H1206" s="477">
        <v>38</v>
      </c>
      <c r="I1206" s="477">
        <v>117</v>
      </c>
      <c r="J1206" s="477">
        <v>1</v>
      </c>
      <c r="K1206" s="477">
        <v>117</v>
      </c>
      <c r="L1206" s="477">
        <v>1</v>
      </c>
      <c r="M1206" s="477">
        <v>117</v>
      </c>
      <c r="N1206" s="477">
        <v>8</v>
      </c>
      <c r="O1206" s="477">
        <v>936</v>
      </c>
      <c r="P1206" s="565">
        <v>8</v>
      </c>
      <c r="Q1206" s="478">
        <v>117</v>
      </c>
    </row>
    <row r="1207" spans="1:17" ht="14.4" customHeight="1" x14ac:dyDescent="0.3">
      <c r="A1207" s="472" t="s">
        <v>1276</v>
      </c>
      <c r="B1207" s="473" t="s">
        <v>1044</v>
      </c>
      <c r="C1207" s="473" t="s">
        <v>1045</v>
      </c>
      <c r="D1207" s="473" t="s">
        <v>1076</v>
      </c>
      <c r="E1207" s="473" t="s">
        <v>1078</v>
      </c>
      <c r="F1207" s="477">
        <v>37</v>
      </c>
      <c r="G1207" s="477">
        <v>4329</v>
      </c>
      <c r="H1207" s="477">
        <v>0.30833333333333335</v>
      </c>
      <c r="I1207" s="477">
        <v>117</v>
      </c>
      <c r="J1207" s="477">
        <v>120</v>
      </c>
      <c r="K1207" s="477">
        <v>14040</v>
      </c>
      <c r="L1207" s="477">
        <v>1</v>
      </c>
      <c r="M1207" s="477">
        <v>117</v>
      </c>
      <c r="N1207" s="477">
        <v>128</v>
      </c>
      <c r="O1207" s="477">
        <v>14976</v>
      </c>
      <c r="P1207" s="565">
        <v>1.0666666666666667</v>
      </c>
      <c r="Q1207" s="478">
        <v>117</v>
      </c>
    </row>
    <row r="1208" spans="1:17" ht="14.4" customHeight="1" x14ac:dyDescent="0.3">
      <c r="A1208" s="472" t="s">
        <v>1276</v>
      </c>
      <c r="B1208" s="473" t="s">
        <v>1044</v>
      </c>
      <c r="C1208" s="473" t="s">
        <v>1045</v>
      </c>
      <c r="D1208" s="473" t="s">
        <v>1081</v>
      </c>
      <c r="E1208" s="473" t="s">
        <v>1082</v>
      </c>
      <c r="F1208" s="477">
        <v>1</v>
      </c>
      <c r="G1208" s="477">
        <v>49</v>
      </c>
      <c r="H1208" s="477"/>
      <c r="I1208" s="477">
        <v>49</v>
      </c>
      <c r="J1208" s="477"/>
      <c r="K1208" s="477"/>
      <c r="L1208" s="477"/>
      <c r="M1208" s="477"/>
      <c r="N1208" s="477"/>
      <c r="O1208" s="477"/>
      <c r="P1208" s="565"/>
      <c r="Q1208" s="478"/>
    </row>
    <row r="1209" spans="1:17" ht="14.4" customHeight="1" x14ac:dyDescent="0.3">
      <c r="A1209" s="472" t="s">
        <v>1276</v>
      </c>
      <c r="B1209" s="473" t="s">
        <v>1044</v>
      </c>
      <c r="C1209" s="473" t="s">
        <v>1045</v>
      </c>
      <c r="D1209" s="473" t="s">
        <v>1083</v>
      </c>
      <c r="E1209" s="473" t="s">
        <v>1084</v>
      </c>
      <c r="F1209" s="477">
        <v>1</v>
      </c>
      <c r="G1209" s="477">
        <v>387</v>
      </c>
      <c r="H1209" s="477">
        <v>0.12372122762148338</v>
      </c>
      <c r="I1209" s="477">
        <v>387</v>
      </c>
      <c r="J1209" s="477">
        <v>8</v>
      </c>
      <c r="K1209" s="477">
        <v>3128</v>
      </c>
      <c r="L1209" s="477">
        <v>1</v>
      </c>
      <c r="M1209" s="477">
        <v>391</v>
      </c>
      <c r="N1209" s="477"/>
      <c r="O1209" s="477"/>
      <c r="P1209" s="565"/>
      <c r="Q1209" s="478"/>
    </row>
    <row r="1210" spans="1:17" ht="14.4" customHeight="1" x14ac:dyDescent="0.3">
      <c r="A1210" s="472" t="s">
        <v>1276</v>
      </c>
      <c r="B1210" s="473" t="s">
        <v>1044</v>
      </c>
      <c r="C1210" s="473" t="s">
        <v>1045</v>
      </c>
      <c r="D1210" s="473" t="s">
        <v>1083</v>
      </c>
      <c r="E1210" s="473" t="s">
        <v>1085</v>
      </c>
      <c r="F1210" s="477">
        <v>4</v>
      </c>
      <c r="G1210" s="477">
        <v>1548</v>
      </c>
      <c r="H1210" s="477">
        <v>3.9590792838874682</v>
      </c>
      <c r="I1210" s="477">
        <v>387</v>
      </c>
      <c r="J1210" s="477">
        <v>1</v>
      </c>
      <c r="K1210" s="477">
        <v>391</v>
      </c>
      <c r="L1210" s="477">
        <v>1</v>
      </c>
      <c r="M1210" s="477">
        <v>391</v>
      </c>
      <c r="N1210" s="477">
        <v>3</v>
      </c>
      <c r="O1210" s="477">
        <v>1176</v>
      </c>
      <c r="P1210" s="565">
        <v>3.0076726342710995</v>
      </c>
      <c r="Q1210" s="478">
        <v>392</v>
      </c>
    </row>
    <row r="1211" spans="1:17" ht="14.4" customHeight="1" x14ac:dyDescent="0.3">
      <c r="A1211" s="472" t="s">
        <v>1276</v>
      </c>
      <c r="B1211" s="473" t="s">
        <v>1044</v>
      </c>
      <c r="C1211" s="473" t="s">
        <v>1045</v>
      </c>
      <c r="D1211" s="473" t="s">
        <v>1086</v>
      </c>
      <c r="E1211" s="473" t="s">
        <v>1087</v>
      </c>
      <c r="F1211" s="477">
        <v>28</v>
      </c>
      <c r="G1211" s="477">
        <v>1064</v>
      </c>
      <c r="H1211" s="477">
        <v>0.29473684210526313</v>
      </c>
      <c r="I1211" s="477">
        <v>38</v>
      </c>
      <c r="J1211" s="477">
        <v>95</v>
      </c>
      <c r="K1211" s="477">
        <v>3610</v>
      </c>
      <c r="L1211" s="477">
        <v>1</v>
      </c>
      <c r="M1211" s="477">
        <v>38</v>
      </c>
      <c r="N1211" s="477">
        <v>106</v>
      </c>
      <c r="O1211" s="477">
        <v>4028</v>
      </c>
      <c r="P1211" s="565">
        <v>1.1157894736842104</v>
      </c>
      <c r="Q1211" s="478">
        <v>38</v>
      </c>
    </row>
    <row r="1212" spans="1:17" ht="14.4" customHeight="1" x14ac:dyDescent="0.3">
      <c r="A1212" s="472" t="s">
        <v>1276</v>
      </c>
      <c r="B1212" s="473" t="s">
        <v>1044</v>
      </c>
      <c r="C1212" s="473" t="s">
        <v>1045</v>
      </c>
      <c r="D1212" s="473" t="s">
        <v>1086</v>
      </c>
      <c r="E1212" s="473" t="s">
        <v>1088</v>
      </c>
      <c r="F1212" s="477">
        <v>28</v>
      </c>
      <c r="G1212" s="477">
        <v>1064</v>
      </c>
      <c r="H1212" s="477">
        <v>28</v>
      </c>
      <c r="I1212" s="477">
        <v>38</v>
      </c>
      <c r="J1212" s="477">
        <v>1</v>
      </c>
      <c r="K1212" s="477">
        <v>38</v>
      </c>
      <c r="L1212" s="477">
        <v>1</v>
      </c>
      <c r="M1212" s="477">
        <v>38</v>
      </c>
      <c r="N1212" s="477">
        <v>5</v>
      </c>
      <c r="O1212" s="477">
        <v>190</v>
      </c>
      <c r="P1212" s="565">
        <v>5</v>
      </c>
      <c r="Q1212" s="478">
        <v>38</v>
      </c>
    </row>
    <row r="1213" spans="1:17" ht="14.4" customHeight="1" x14ac:dyDescent="0.3">
      <c r="A1213" s="472" t="s">
        <v>1276</v>
      </c>
      <c r="B1213" s="473" t="s">
        <v>1044</v>
      </c>
      <c r="C1213" s="473" t="s">
        <v>1045</v>
      </c>
      <c r="D1213" s="473" t="s">
        <v>1091</v>
      </c>
      <c r="E1213" s="473" t="s">
        <v>1092</v>
      </c>
      <c r="F1213" s="477">
        <v>1</v>
      </c>
      <c r="G1213" s="477">
        <v>704</v>
      </c>
      <c r="H1213" s="477">
        <v>9.0780141843971637E-2</v>
      </c>
      <c r="I1213" s="477">
        <v>704</v>
      </c>
      <c r="J1213" s="477">
        <v>11</v>
      </c>
      <c r="K1213" s="477">
        <v>7755</v>
      </c>
      <c r="L1213" s="477">
        <v>1</v>
      </c>
      <c r="M1213" s="477">
        <v>705</v>
      </c>
      <c r="N1213" s="477"/>
      <c r="O1213" s="477"/>
      <c r="P1213" s="565"/>
      <c r="Q1213" s="478"/>
    </row>
    <row r="1214" spans="1:17" ht="14.4" customHeight="1" x14ac:dyDescent="0.3">
      <c r="A1214" s="472" t="s">
        <v>1276</v>
      </c>
      <c r="B1214" s="473" t="s">
        <v>1044</v>
      </c>
      <c r="C1214" s="473" t="s">
        <v>1045</v>
      </c>
      <c r="D1214" s="473" t="s">
        <v>1091</v>
      </c>
      <c r="E1214" s="473" t="s">
        <v>1093</v>
      </c>
      <c r="F1214" s="477">
        <v>5</v>
      </c>
      <c r="G1214" s="477">
        <v>3520</v>
      </c>
      <c r="H1214" s="477"/>
      <c r="I1214" s="477">
        <v>704</v>
      </c>
      <c r="J1214" s="477"/>
      <c r="K1214" s="477"/>
      <c r="L1214" s="477"/>
      <c r="M1214" s="477"/>
      <c r="N1214" s="477">
        <v>3</v>
      </c>
      <c r="O1214" s="477">
        <v>2120</v>
      </c>
      <c r="P1214" s="565"/>
      <c r="Q1214" s="478">
        <v>706.66666666666663</v>
      </c>
    </row>
    <row r="1215" spans="1:17" ht="14.4" customHeight="1" x14ac:dyDescent="0.3">
      <c r="A1215" s="472" t="s">
        <v>1276</v>
      </c>
      <c r="B1215" s="473" t="s">
        <v>1044</v>
      </c>
      <c r="C1215" s="473" t="s">
        <v>1045</v>
      </c>
      <c r="D1215" s="473" t="s">
        <v>1096</v>
      </c>
      <c r="E1215" s="473" t="s">
        <v>1097</v>
      </c>
      <c r="F1215" s="477">
        <v>846</v>
      </c>
      <c r="G1215" s="477">
        <v>257184</v>
      </c>
      <c r="H1215" s="477">
        <v>2.8201546137397884</v>
      </c>
      <c r="I1215" s="477">
        <v>304</v>
      </c>
      <c r="J1215" s="477">
        <v>299</v>
      </c>
      <c r="K1215" s="477">
        <v>91195</v>
      </c>
      <c r="L1215" s="477">
        <v>1</v>
      </c>
      <c r="M1215" s="477">
        <v>305</v>
      </c>
      <c r="N1215" s="477">
        <v>141</v>
      </c>
      <c r="O1215" s="477">
        <v>43005</v>
      </c>
      <c r="P1215" s="565">
        <v>0.47157190635451507</v>
      </c>
      <c r="Q1215" s="478">
        <v>305</v>
      </c>
    </row>
    <row r="1216" spans="1:17" ht="14.4" customHeight="1" x14ac:dyDescent="0.3">
      <c r="A1216" s="472" t="s">
        <v>1276</v>
      </c>
      <c r="B1216" s="473" t="s">
        <v>1044</v>
      </c>
      <c r="C1216" s="473" t="s">
        <v>1045</v>
      </c>
      <c r="D1216" s="473" t="s">
        <v>1098</v>
      </c>
      <c r="E1216" s="473" t="s">
        <v>1099</v>
      </c>
      <c r="F1216" s="477">
        <v>2</v>
      </c>
      <c r="G1216" s="477">
        <v>7414</v>
      </c>
      <c r="H1216" s="477">
        <v>0.66576867816091956</v>
      </c>
      <c r="I1216" s="477">
        <v>3707</v>
      </c>
      <c r="J1216" s="477">
        <v>3</v>
      </c>
      <c r="K1216" s="477">
        <v>11136</v>
      </c>
      <c r="L1216" s="477">
        <v>1</v>
      </c>
      <c r="M1216" s="477">
        <v>3712</v>
      </c>
      <c r="N1216" s="477">
        <v>5</v>
      </c>
      <c r="O1216" s="477">
        <v>18610</v>
      </c>
      <c r="P1216" s="565">
        <v>1.6711566091954022</v>
      </c>
      <c r="Q1216" s="478">
        <v>3722</v>
      </c>
    </row>
    <row r="1217" spans="1:17" ht="14.4" customHeight="1" x14ac:dyDescent="0.3">
      <c r="A1217" s="472" t="s">
        <v>1276</v>
      </c>
      <c r="B1217" s="473" t="s">
        <v>1044</v>
      </c>
      <c r="C1217" s="473" t="s">
        <v>1045</v>
      </c>
      <c r="D1217" s="473" t="s">
        <v>1098</v>
      </c>
      <c r="E1217" s="473" t="s">
        <v>1100</v>
      </c>
      <c r="F1217" s="477">
        <v>9</v>
      </c>
      <c r="G1217" s="477">
        <v>33363</v>
      </c>
      <c r="H1217" s="477">
        <v>0.99865301724137934</v>
      </c>
      <c r="I1217" s="477">
        <v>3707</v>
      </c>
      <c r="J1217" s="477">
        <v>9</v>
      </c>
      <c r="K1217" s="477">
        <v>33408</v>
      </c>
      <c r="L1217" s="477">
        <v>1</v>
      </c>
      <c r="M1217" s="477">
        <v>3712</v>
      </c>
      <c r="N1217" s="477">
        <v>3</v>
      </c>
      <c r="O1217" s="477">
        <v>11166</v>
      </c>
      <c r="P1217" s="565">
        <v>0.33423132183908044</v>
      </c>
      <c r="Q1217" s="478">
        <v>3722</v>
      </c>
    </row>
    <row r="1218" spans="1:17" ht="14.4" customHeight="1" x14ac:dyDescent="0.3">
      <c r="A1218" s="472" t="s">
        <v>1276</v>
      </c>
      <c r="B1218" s="473" t="s">
        <v>1044</v>
      </c>
      <c r="C1218" s="473" t="s">
        <v>1045</v>
      </c>
      <c r="D1218" s="473" t="s">
        <v>1101</v>
      </c>
      <c r="E1218" s="473" t="s">
        <v>1102</v>
      </c>
      <c r="F1218" s="477">
        <v>457</v>
      </c>
      <c r="G1218" s="477">
        <v>225758</v>
      </c>
      <c r="H1218" s="477">
        <v>1.2694444444444444</v>
      </c>
      <c r="I1218" s="477">
        <v>494</v>
      </c>
      <c r="J1218" s="477">
        <v>360</v>
      </c>
      <c r="K1218" s="477">
        <v>177840</v>
      </c>
      <c r="L1218" s="477">
        <v>1</v>
      </c>
      <c r="M1218" s="477">
        <v>494</v>
      </c>
      <c r="N1218" s="477">
        <v>167</v>
      </c>
      <c r="O1218" s="477">
        <v>82665</v>
      </c>
      <c r="P1218" s="565">
        <v>0.46482793522267207</v>
      </c>
      <c r="Q1218" s="478">
        <v>495</v>
      </c>
    </row>
    <row r="1219" spans="1:17" ht="14.4" customHeight="1" x14ac:dyDescent="0.3">
      <c r="A1219" s="472" t="s">
        <v>1276</v>
      </c>
      <c r="B1219" s="473" t="s">
        <v>1044</v>
      </c>
      <c r="C1219" s="473" t="s">
        <v>1045</v>
      </c>
      <c r="D1219" s="473" t="s">
        <v>1103</v>
      </c>
      <c r="E1219" s="473" t="s">
        <v>1234</v>
      </c>
      <c r="F1219" s="477"/>
      <c r="G1219" s="477"/>
      <c r="H1219" s="477"/>
      <c r="I1219" s="477"/>
      <c r="J1219" s="477"/>
      <c r="K1219" s="477"/>
      <c r="L1219" s="477"/>
      <c r="M1219" s="477"/>
      <c r="N1219" s="477">
        <v>3</v>
      </c>
      <c r="O1219" s="477">
        <v>19794</v>
      </c>
      <c r="P1219" s="565"/>
      <c r="Q1219" s="478">
        <v>6598</v>
      </c>
    </row>
    <row r="1220" spans="1:17" ht="14.4" customHeight="1" x14ac:dyDescent="0.3">
      <c r="A1220" s="472" t="s">
        <v>1276</v>
      </c>
      <c r="B1220" s="473" t="s">
        <v>1044</v>
      </c>
      <c r="C1220" s="473" t="s">
        <v>1045</v>
      </c>
      <c r="D1220" s="473" t="s">
        <v>1103</v>
      </c>
      <c r="E1220" s="473" t="s">
        <v>1104</v>
      </c>
      <c r="F1220" s="477">
        <v>2</v>
      </c>
      <c r="G1220" s="477">
        <v>13142</v>
      </c>
      <c r="H1220" s="477">
        <v>0.66575481256332325</v>
      </c>
      <c r="I1220" s="477">
        <v>6571</v>
      </c>
      <c r="J1220" s="477">
        <v>3</v>
      </c>
      <c r="K1220" s="477">
        <v>19740</v>
      </c>
      <c r="L1220" s="477">
        <v>1</v>
      </c>
      <c r="M1220" s="477">
        <v>6580</v>
      </c>
      <c r="N1220" s="477">
        <v>2</v>
      </c>
      <c r="O1220" s="477">
        <v>13196</v>
      </c>
      <c r="P1220" s="565">
        <v>0.66849037487335361</v>
      </c>
      <c r="Q1220" s="478">
        <v>6598</v>
      </c>
    </row>
    <row r="1221" spans="1:17" ht="14.4" customHeight="1" x14ac:dyDescent="0.3">
      <c r="A1221" s="472" t="s">
        <v>1276</v>
      </c>
      <c r="B1221" s="473" t="s">
        <v>1044</v>
      </c>
      <c r="C1221" s="473" t="s">
        <v>1045</v>
      </c>
      <c r="D1221" s="473" t="s">
        <v>1105</v>
      </c>
      <c r="E1221" s="473" t="s">
        <v>1106</v>
      </c>
      <c r="F1221" s="477">
        <v>1062</v>
      </c>
      <c r="G1221" s="477">
        <v>392940</v>
      </c>
      <c r="H1221" s="477">
        <v>2.0701754385964914</v>
      </c>
      <c r="I1221" s="477">
        <v>370</v>
      </c>
      <c r="J1221" s="477">
        <v>513</v>
      </c>
      <c r="K1221" s="477">
        <v>189810</v>
      </c>
      <c r="L1221" s="477">
        <v>1</v>
      </c>
      <c r="M1221" s="477">
        <v>370</v>
      </c>
      <c r="N1221" s="477">
        <v>218</v>
      </c>
      <c r="O1221" s="477">
        <v>80878</v>
      </c>
      <c r="P1221" s="565">
        <v>0.42609978399452086</v>
      </c>
      <c r="Q1221" s="478">
        <v>371</v>
      </c>
    </row>
    <row r="1222" spans="1:17" ht="14.4" customHeight="1" x14ac:dyDescent="0.3">
      <c r="A1222" s="472" t="s">
        <v>1276</v>
      </c>
      <c r="B1222" s="473" t="s">
        <v>1044</v>
      </c>
      <c r="C1222" s="473" t="s">
        <v>1045</v>
      </c>
      <c r="D1222" s="473" t="s">
        <v>1109</v>
      </c>
      <c r="E1222" s="473" t="s">
        <v>1110</v>
      </c>
      <c r="F1222" s="477"/>
      <c r="G1222" s="477"/>
      <c r="H1222" s="477"/>
      <c r="I1222" s="477"/>
      <c r="J1222" s="477"/>
      <c r="K1222" s="477"/>
      <c r="L1222" s="477"/>
      <c r="M1222" s="477"/>
      <c r="N1222" s="477">
        <v>1</v>
      </c>
      <c r="O1222" s="477">
        <v>12</v>
      </c>
      <c r="P1222" s="565"/>
      <c r="Q1222" s="478">
        <v>12</v>
      </c>
    </row>
    <row r="1223" spans="1:17" ht="14.4" customHeight="1" x14ac:dyDescent="0.3">
      <c r="A1223" s="472" t="s">
        <v>1276</v>
      </c>
      <c r="B1223" s="473" t="s">
        <v>1044</v>
      </c>
      <c r="C1223" s="473" t="s">
        <v>1045</v>
      </c>
      <c r="D1223" s="473" t="s">
        <v>1112</v>
      </c>
      <c r="E1223" s="473" t="s">
        <v>1113</v>
      </c>
      <c r="F1223" s="477">
        <v>1</v>
      </c>
      <c r="G1223" s="477">
        <v>12793</v>
      </c>
      <c r="H1223" s="477">
        <v>0.49996091918086605</v>
      </c>
      <c r="I1223" s="477">
        <v>12793</v>
      </c>
      <c r="J1223" s="477">
        <v>2</v>
      </c>
      <c r="K1223" s="477">
        <v>25588</v>
      </c>
      <c r="L1223" s="477">
        <v>1</v>
      </c>
      <c r="M1223" s="477">
        <v>12794</v>
      </c>
      <c r="N1223" s="477">
        <v>4</v>
      </c>
      <c r="O1223" s="477">
        <v>51184</v>
      </c>
      <c r="P1223" s="565">
        <v>2.0003126465530716</v>
      </c>
      <c r="Q1223" s="478">
        <v>12796</v>
      </c>
    </row>
    <row r="1224" spans="1:17" ht="14.4" customHeight="1" x14ac:dyDescent="0.3">
      <c r="A1224" s="472" t="s">
        <v>1276</v>
      </c>
      <c r="B1224" s="473" t="s">
        <v>1044</v>
      </c>
      <c r="C1224" s="473" t="s">
        <v>1045</v>
      </c>
      <c r="D1224" s="473" t="s">
        <v>1114</v>
      </c>
      <c r="E1224" s="473" t="s">
        <v>1115</v>
      </c>
      <c r="F1224" s="477"/>
      <c r="G1224" s="477"/>
      <c r="H1224" s="477"/>
      <c r="I1224" s="477"/>
      <c r="J1224" s="477">
        <v>4</v>
      </c>
      <c r="K1224" s="477">
        <v>444</v>
      </c>
      <c r="L1224" s="477">
        <v>1</v>
      </c>
      <c r="M1224" s="477">
        <v>111</v>
      </c>
      <c r="N1224" s="477">
        <v>9</v>
      </c>
      <c r="O1224" s="477">
        <v>1008</v>
      </c>
      <c r="P1224" s="565">
        <v>2.2702702702702702</v>
      </c>
      <c r="Q1224" s="478">
        <v>112</v>
      </c>
    </row>
    <row r="1225" spans="1:17" ht="14.4" customHeight="1" x14ac:dyDescent="0.3">
      <c r="A1225" s="472" t="s">
        <v>1276</v>
      </c>
      <c r="B1225" s="473" t="s">
        <v>1044</v>
      </c>
      <c r="C1225" s="473" t="s">
        <v>1045</v>
      </c>
      <c r="D1225" s="473" t="s">
        <v>1116</v>
      </c>
      <c r="E1225" s="473" t="s">
        <v>1117</v>
      </c>
      <c r="F1225" s="477">
        <v>35</v>
      </c>
      <c r="G1225" s="477">
        <v>4375</v>
      </c>
      <c r="H1225" s="477">
        <v>11.666666666666666</v>
      </c>
      <c r="I1225" s="477">
        <v>125</v>
      </c>
      <c r="J1225" s="477">
        <v>3</v>
      </c>
      <c r="K1225" s="477">
        <v>375</v>
      </c>
      <c r="L1225" s="477">
        <v>1</v>
      </c>
      <c r="M1225" s="477">
        <v>125</v>
      </c>
      <c r="N1225" s="477">
        <v>3</v>
      </c>
      <c r="O1225" s="477">
        <v>377</v>
      </c>
      <c r="P1225" s="565">
        <v>1.0053333333333334</v>
      </c>
      <c r="Q1225" s="478">
        <v>125.66666666666667</v>
      </c>
    </row>
    <row r="1226" spans="1:17" ht="14.4" customHeight="1" x14ac:dyDescent="0.3">
      <c r="A1226" s="472" t="s">
        <v>1276</v>
      </c>
      <c r="B1226" s="473" t="s">
        <v>1044</v>
      </c>
      <c r="C1226" s="473" t="s">
        <v>1045</v>
      </c>
      <c r="D1226" s="473" t="s">
        <v>1116</v>
      </c>
      <c r="E1226" s="473" t="s">
        <v>1118</v>
      </c>
      <c r="F1226" s="477">
        <v>24</v>
      </c>
      <c r="G1226" s="477">
        <v>3000</v>
      </c>
      <c r="H1226" s="477">
        <v>24</v>
      </c>
      <c r="I1226" s="477">
        <v>125</v>
      </c>
      <c r="J1226" s="477">
        <v>1</v>
      </c>
      <c r="K1226" s="477">
        <v>125</v>
      </c>
      <c r="L1226" s="477">
        <v>1</v>
      </c>
      <c r="M1226" s="477">
        <v>125</v>
      </c>
      <c r="N1226" s="477">
        <v>4</v>
      </c>
      <c r="O1226" s="477">
        <v>501</v>
      </c>
      <c r="P1226" s="565">
        <v>4.008</v>
      </c>
      <c r="Q1226" s="478">
        <v>125.25</v>
      </c>
    </row>
    <row r="1227" spans="1:17" ht="14.4" customHeight="1" x14ac:dyDescent="0.3">
      <c r="A1227" s="472" t="s">
        <v>1276</v>
      </c>
      <c r="B1227" s="473" t="s">
        <v>1044</v>
      </c>
      <c r="C1227" s="473" t="s">
        <v>1045</v>
      </c>
      <c r="D1227" s="473" t="s">
        <v>1119</v>
      </c>
      <c r="E1227" s="473" t="s">
        <v>1120</v>
      </c>
      <c r="F1227" s="477">
        <v>92</v>
      </c>
      <c r="G1227" s="477">
        <v>45540</v>
      </c>
      <c r="H1227" s="477">
        <v>0.5714285714285714</v>
      </c>
      <c r="I1227" s="477">
        <v>495</v>
      </c>
      <c r="J1227" s="477">
        <v>161</v>
      </c>
      <c r="K1227" s="477">
        <v>79695</v>
      </c>
      <c r="L1227" s="477">
        <v>1</v>
      </c>
      <c r="M1227" s="477">
        <v>495</v>
      </c>
      <c r="N1227" s="477">
        <v>151</v>
      </c>
      <c r="O1227" s="477">
        <v>74896</v>
      </c>
      <c r="P1227" s="565">
        <v>0.93978292239161809</v>
      </c>
      <c r="Q1227" s="478">
        <v>496</v>
      </c>
    </row>
    <row r="1228" spans="1:17" ht="14.4" customHeight="1" x14ac:dyDescent="0.3">
      <c r="A1228" s="472" t="s">
        <v>1276</v>
      </c>
      <c r="B1228" s="473" t="s">
        <v>1044</v>
      </c>
      <c r="C1228" s="473" t="s">
        <v>1045</v>
      </c>
      <c r="D1228" s="473" t="s">
        <v>1121</v>
      </c>
      <c r="E1228" s="473"/>
      <c r="F1228" s="477">
        <v>1</v>
      </c>
      <c r="G1228" s="477">
        <v>1283</v>
      </c>
      <c r="H1228" s="477">
        <v>0.99844357976653697</v>
      </c>
      <c r="I1228" s="477">
        <v>1283</v>
      </c>
      <c r="J1228" s="477">
        <v>1</v>
      </c>
      <c r="K1228" s="477">
        <v>1285</v>
      </c>
      <c r="L1228" s="477">
        <v>1</v>
      </c>
      <c r="M1228" s="477">
        <v>1285</v>
      </c>
      <c r="N1228" s="477"/>
      <c r="O1228" s="477"/>
      <c r="P1228" s="565"/>
      <c r="Q1228" s="478"/>
    </row>
    <row r="1229" spans="1:17" ht="14.4" customHeight="1" x14ac:dyDescent="0.3">
      <c r="A1229" s="472" t="s">
        <v>1276</v>
      </c>
      <c r="B1229" s="473" t="s">
        <v>1044</v>
      </c>
      <c r="C1229" s="473" t="s">
        <v>1045</v>
      </c>
      <c r="D1229" s="473" t="s">
        <v>1123</v>
      </c>
      <c r="E1229" s="473" t="s">
        <v>1124</v>
      </c>
      <c r="F1229" s="477">
        <v>19</v>
      </c>
      <c r="G1229" s="477">
        <v>8664</v>
      </c>
      <c r="H1229" s="477">
        <v>1.1176470588235294</v>
      </c>
      <c r="I1229" s="477">
        <v>456</v>
      </c>
      <c r="J1229" s="477">
        <v>17</v>
      </c>
      <c r="K1229" s="477">
        <v>7752</v>
      </c>
      <c r="L1229" s="477">
        <v>1</v>
      </c>
      <c r="M1229" s="477">
        <v>456</v>
      </c>
      <c r="N1229" s="477">
        <v>10</v>
      </c>
      <c r="O1229" s="477">
        <v>4580</v>
      </c>
      <c r="P1229" s="565">
        <v>0.59081527347781215</v>
      </c>
      <c r="Q1229" s="478">
        <v>458</v>
      </c>
    </row>
    <row r="1230" spans="1:17" ht="14.4" customHeight="1" x14ac:dyDescent="0.3">
      <c r="A1230" s="472" t="s">
        <v>1276</v>
      </c>
      <c r="B1230" s="473" t="s">
        <v>1044</v>
      </c>
      <c r="C1230" s="473" t="s">
        <v>1045</v>
      </c>
      <c r="D1230" s="473" t="s">
        <v>1125</v>
      </c>
      <c r="E1230" s="473" t="s">
        <v>1126</v>
      </c>
      <c r="F1230" s="477">
        <v>60</v>
      </c>
      <c r="G1230" s="477">
        <v>3480</v>
      </c>
      <c r="H1230" s="477">
        <v>2.3076923076923075</v>
      </c>
      <c r="I1230" s="477">
        <v>58</v>
      </c>
      <c r="J1230" s="477">
        <v>26</v>
      </c>
      <c r="K1230" s="477">
        <v>1508</v>
      </c>
      <c r="L1230" s="477">
        <v>1</v>
      </c>
      <c r="M1230" s="477">
        <v>58</v>
      </c>
      <c r="N1230" s="477">
        <v>11</v>
      </c>
      <c r="O1230" s="477">
        <v>638</v>
      </c>
      <c r="P1230" s="565">
        <v>0.42307692307692307</v>
      </c>
      <c r="Q1230" s="478">
        <v>58</v>
      </c>
    </row>
    <row r="1231" spans="1:17" ht="14.4" customHeight="1" x14ac:dyDescent="0.3">
      <c r="A1231" s="472" t="s">
        <v>1276</v>
      </c>
      <c r="B1231" s="473" t="s">
        <v>1044</v>
      </c>
      <c r="C1231" s="473" t="s">
        <v>1045</v>
      </c>
      <c r="D1231" s="473" t="s">
        <v>1127</v>
      </c>
      <c r="E1231" s="473" t="s">
        <v>1128</v>
      </c>
      <c r="F1231" s="477">
        <v>3</v>
      </c>
      <c r="G1231" s="477">
        <v>6519</v>
      </c>
      <c r="H1231" s="477">
        <v>1.5</v>
      </c>
      <c r="I1231" s="477">
        <v>2173</v>
      </c>
      <c r="J1231" s="477">
        <v>2</v>
      </c>
      <c r="K1231" s="477">
        <v>4346</v>
      </c>
      <c r="L1231" s="477">
        <v>1</v>
      </c>
      <c r="M1231" s="477">
        <v>2173</v>
      </c>
      <c r="N1231" s="477">
        <v>3</v>
      </c>
      <c r="O1231" s="477">
        <v>6522</v>
      </c>
      <c r="P1231" s="565">
        <v>1.5006902899217671</v>
      </c>
      <c r="Q1231" s="478">
        <v>2174</v>
      </c>
    </row>
    <row r="1232" spans="1:17" ht="14.4" customHeight="1" x14ac:dyDescent="0.3">
      <c r="A1232" s="472" t="s">
        <v>1276</v>
      </c>
      <c r="B1232" s="473" t="s">
        <v>1044</v>
      </c>
      <c r="C1232" s="473" t="s">
        <v>1045</v>
      </c>
      <c r="D1232" s="473" t="s">
        <v>1134</v>
      </c>
      <c r="E1232" s="473" t="s">
        <v>1135</v>
      </c>
      <c r="F1232" s="477">
        <v>5450</v>
      </c>
      <c r="G1232" s="477">
        <v>953750</v>
      </c>
      <c r="H1232" s="477">
        <v>2.5670459928512983</v>
      </c>
      <c r="I1232" s="477">
        <v>175</v>
      </c>
      <c r="J1232" s="477">
        <v>2111</v>
      </c>
      <c r="K1232" s="477">
        <v>371536</v>
      </c>
      <c r="L1232" s="477">
        <v>1</v>
      </c>
      <c r="M1232" s="477">
        <v>176</v>
      </c>
      <c r="N1232" s="477">
        <v>1666</v>
      </c>
      <c r="O1232" s="477">
        <v>293216</v>
      </c>
      <c r="P1232" s="565">
        <v>0.78919943154902894</v>
      </c>
      <c r="Q1232" s="478">
        <v>176</v>
      </c>
    </row>
    <row r="1233" spans="1:17" ht="14.4" customHeight="1" x14ac:dyDescent="0.3">
      <c r="A1233" s="472" t="s">
        <v>1276</v>
      </c>
      <c r="B1233" s="473" t="s">
        <v>1044</v>
      </c>
      <c r="C1233" s="473" t="s">
        <v>1045</v>
      </c>
      <c r="D1233" s="473" t="s">
        <v>1136</v>
      </c>
      <c r="E1233" s="473" t="s">
        <v>1137</v>
      </c>
      <c r="F1233" s="477">
        <v>16</v>
      </c>
      <c r="G1233" s="477">
        <v>1360</v>
      </c>
      <c r="H1233" s="477">
        <v>0.61538461538461542</v>
      </c>
      <c r="I1233" s="477">
        <v>85</v>
      </c>
      <c r="J1233" s="477">
        <v>26</v>
      </c>
      <c r="K1233" s="477">
        <v>2210</v>
      </c>
      <c r="L1233" s="477">
        <v>1</v>
      </c>
      <c r="M1233" s="477">
        <v>85</v>
      </c>
      <c r="N1233" s="477">
        <v>8</v>
      </c>
      <c r="O1233" s="477">
        <v>688</v>
      </c>
      <c r="P1233" s="565">
        <v>0.31131221719457014</v>
      </c>
      <c r="Q1233" s="478">
        <v>86</v>
      </c>
    </row>
    <row r="1234" spans="1:17" ht="14.4" customHeight="1" x14ac:dyDescent="0.3">
      <c r="A1234" s="472" t="s">
        <v>1276</v>
      </c>
      <c r="B1234" s="473" t="s">
        <v>1044</v>
      </c>
      <c r="C1234" s="473" t="s">
        <v>1045</v>
      </c>
      <c r="D1234" s="473" t="s">
        <v>1138</v>
      </c>
      <c r="E1234" s="473" t="s">
        <v>1139</v>
      </c>
      <c r="F1234" s="477"/>
      <c r="G1234" s="477"/>
      <c r="H1234" s="477"/>
      <c r="I1234" s="477"/>
      <c r="J1234" s="477">
        <v>2</v>
      </c>
      <c r="K1234" s="477">
        <v>356</v>
      </c>
      <c r="L1234" s="477">
        <v>1</v>
      </c>
      <c r="M1234" s="477">
        <v>178</v>
      </c>
      <c r="N1234" s="477">
        <v>2</v>
      </c>
      <c r="O1234" s="477">
        <v>358</v>
      </c>
      <c r="P1234" s="565">
        <v>1.0056179775280898</v>
      </c>
      <c r="Q1234" s="478">
        <v>179</v>
      </c>
    </row>
    <row r="1235" spans="1:17" ht="14.4" customHeight="1" x14ac:dyDescent="0.3">
      <c r="A1235" s="472" t="s">
        <v>1276</v>
      </c>
      <c r="B1235" s="473" t="s">
        <v>1044</v>
      </c>
      <c r="C1235" s="473" t="s">
        <v>1045</v>
      </c>
      <c r="D1235" s="473" t="s">
        <v>1138</v>
      </c>
      <c r="E1235" s="473" t="s">
        <v>1140</v>
      </c>
      <c r="F1235" s="477"/>
      <c r="G1235" s="477"/>
      <c r="H1235" s="477"/>
      <c r="I1235" s="477"/>
      <c r="J1235" s="477"/>
      <c r="K1235" s="477"/>
      <c r="L1235" s="477"/>
      <c r="M1235" s="477"/>
      <c r="N1235" s="477">
        <v>1</v>
      </c>
      <c r="O1235" s="477">
        <v>179</v>
      </c>
      <c r="P1235" s="565"/>
      <c r="Q1235" s="478">
        <v>179</v>
      </c>
    </row>
    <row r="1236" spans="1:17" ht="14.4" customHeight="1" x14ac:dyDescent="0.3">
      <c r="A1236" s="472" t="s">
        <v>1276</v>
      </c>
      <c r="B1236" s="473" t="s">
        <v>1044</v>
      </c>
      <c r="C1236" s="473" t="s">
        <v>1045</v>
      </c>
      <c r="D1236" s="473" t="s">
        <v>1141</v>
      </c>
      <c r="E1236" s="473" t="s">
        <v>1142</v>
      </c>
      <c r="F1236" s="477">
        <v>29</v>
      </c>
      <c r="G1236" s="477">
        <v>4901</v>
      </c>
      <c r="H1236" s="477">
        <v>1.4414705882352941</v>
      </c>
      <c r="I1236" s="477">
        <v>169</v>
      </c>
      <c r="J1236" s="477">
        <v>20</v>
      </c>
      <c r="K1236" s="477">
        <v>3400</v>
      </c>
      <c r="L1236" s="477">
        <v>1</v>
      </c>
      <c r="M1236" s="477">
        <v>170</v>
      </c>
      <c r="N1236" s="477">
        <v>18</v>
      </c>
      <c r="O1236" s="477">
        <v>3060</v>
      </c>
      <c r="P1236" s="565">
        <v>0.9</v>
      </c>
      <c r="Q1236" s="478">
        <v>170</v>
      </c>
    </row>
    <row r="1237" spans="1:17" ht="14.4" customHeight="1" x14ac:dyDescent="0.3">
      <c r="A1237" s="472" t="s">
        <v>1276</v>
      </c>
      <c r="B1237" s="473" t="s">
        <v>1044</v>
      </c>
      <c r="C1237" s="473" t="s">
        <v>1045</v>
      </c>
      <c r="D1237" s="473" t="s">
        <v>1143</v>
      </c>
      <c r="E1237" s="473" t="s">
        <v>1144</v>
      </c>
      <c r="F1237" s="477">
        <v>1</v>
      </c>
      <c r="G1237" s="477">
        <v>29</v>
      </c>
      <c r="H1237" s="477"/>
      <c r="I1237" s="477">
        <v>29</v>
      </c>
      <c r="J1237" s="477"/>
      <c r="K1237" s="477"/>
      <c r="L1237" s="477"/>
      <c r="M1237" s="477"/>
      <c r="N1237" s="477">
        <v>1</v>
      </c>
      <c r="O1237" s="477">
        <v>30</v>
      </c>
      <c r="P1237" s="565"/>
      <c r="Q1237" s="478">
        <v>30</v>
      </c>
    </row>
    <row r="1238" spans="1:17" ht="14.4" customHeight="1" x14ac:dyDescent="0.3">
      <c r="A1238" s="472" t="s">
        <v>1276</v>
      </c>
      <c r="B1238" s="473" t="s">
        <v>1044</v>
      </c>
      <c r="C1238" s="473" t="s">
        <v>1045</v>
      </c>
      <c r="D1238" s="473" t="s">
        <v>1145</v>
      </c>
      <c r="E1238" s="473"/>
      <c r="F1238" s="477">
        <v>7</v>
      </c>
      <c r="G1238" s="477">
        <v>7077</v>
      </c>
      <c r="H1238" s="477">
        <v>6.9930830039525693</v>
      </c>
      <c r="I1238" s="477">
        <v>1011</v>
      </c>
      <c r="J1238" s="477">
        <v>1</v>
      </c>
      <c r="K1238" s="477">
        <v>1012</v>
      </c>
      <c r="L1238" s="477">
        <v>1</v>
      </c>
      <c r="M1238" s="477">
        <v>1012</v>
      </c>
      <c r="N1238" s="477"/>
      <c r="O1238" s="477"/>
      <c r="P1238" s="565"/>
      <c r="Q1238" s="478"/>
    </row>
    <row r="1239" spans="1:17" ht="14.4" customHeight="1" x14ac:dyDescent="0.3">
      <c r="A1239" s="472" t="s">
        <v>1276</v>
      </c>
      <c r="B1239" s="473" t="s">
        <v>1044</v>
      </c>
      <c r="C1239" s="473" t="s">
        <v>1045</v>
      </c>
      <c r="D1239" s="473" t="s">
        <v>1147</v>
      </c>
      <c r="E1239" s="473" t="s">
        <v>1148</v>
      </c>
      <c r="F1239" s="477">
        <v>1</v>
      </c>
      <c r="G1239" s="477">
        <v>176</v>
      </c>
      <c r="H1239" s="477">
        <v>0.5</v>
      </c>
      <c r="I1239" s="477">
        <v>176</v>
      </c>
      <c r="J1239" s="477">
        <v>2</v>
      </c>
      <c r="K1239" s="477">
        <v>352</v>
      </c>
      <c r="L1239" s="477">
        <v>1</v>
      </c>
      <c r="M1239" s="477">
        <v>176</v>
      </c>
      <c r="N1239" s="477">
        <v>2</v>
      </c>
      <c r="O1239" s="477">
        <v>354</v>
      </c>
      <c r="P1239" s="565">
        <v>1.0056818181818181</v>
      </c>
      <c r="Q1239" s="478">
        <v>177</v>
      </c>
    </row>
    <row r="1240" spans="1:17" ht="14.4" customHeight="1" x14ac:dyDescent="0.3">
      <c r="A1240" s="472" t="s">
        <v>1276</v>
      </c>
      <c r="B1240" s="473" t="s">
        <v>1044</v>
      </c>
      <c r="C1240" s="473" t="s">
        <v>1045</v>
      </c>
      <c r="D1240" s="473" t="s">
        <v>1149</v>
      </c>
      <c r="E1240" s="473"/>
      <c r="F1240" s="477">
        <v>6</v>
      </c>
      <c r="G1240" s="477">
        <v>13764</v>
      </c>
      <c r="H1240" s="477">
        <v>0.3745102307357423</v>
      </c>
      <c r="I1240" s="477">
        <v>2294</v>
      </c>
      <c r="J1240" s="477">
        <v>16</v>
      </c>
      <c r="K1240" s="477">
        <v>36752</v>
      </c>
      <c r="L1240" s="477">
        <v>1</v>
      </c>
      <c r="M1240" s="477">
        <v>2297</v>
      </c>
      <c r="N1240" s="477"/>
      <c r="O1240" s="477"/>
      <c r="P1240" s="565"/>
      <c r="Q1240" s="478"/>
    </row>
    <row r="1241" spans="1:17" ht="14.4" customHeight="1" x14ac:dyDescent="0.3">
      <c r="A1241" s="472" t="s">
        <v>1276</v>
      </c>
      <c r="B1241" s="473" t="s">
        <v>1044</v>
      </c>
      <c r="C1241" s="473" t="s">
        <v>1045</v>
      </c>
      <c r="D1241" s="473" t="s">
        <v>1154</v>
      </c>
      <c r="E1241" s="473" t="s">
        <v>1155</v>
      </c>
      <c r="F1241" s="477">
        <v>5</v>
      </c>
      <c r="G1241" s="477">
        <v>1315</v>
      </c>
      <c r="H1241" s="477">
        <v>0.55345117845117842</v>
      </c>
      <c r="I1241" s="477">
        <v>263</v>
      </c>
      <c r="J1241" s="477">
        <v>9</v>
      </c>
      <c r="K1241" s="477">
        <v>2376</v>
      </c>
      <c r="L1241" s="477">
        <v>1</v>
      </c>
      <c r="M1241" s="477">
        <v>264</v>
      </c>
      <c r="N1241" s="477">
        <v>21</v>
      </c>
      <c r="O1241" s="477">
        <v>5544</v>
      </c>
      <c r="P1241" s="565">
        <v>2.3333333333333335</v>
      </c>
      <c r="Q1241" s="478">
        <v>264</v>
      </c>
    </row>
    <row r="1242" spans="1:17" ht="14.4" customHeight="1" x14ac:dyDescent="0.3">
      <c r="A1242" s="472" t="s">
        <v>1276</v>
      </c>
      <c r="B1242" s="473" t="s">
        <v>1044</v>
      </c>
      <c r="C1242" s="473" t="s">
        <v>1045</v>
      </c>
      <c r="D1242" s="473" t="s">
        <v>1156</v>
      </c>
      <c r="E1242" s="473" t="s">
        <v>1157</v>
      </c>
      <c r="F1242" s="477">
        <v>17</v>
      </c>
      <c r="G1242" s="477">
        <v>36210</v>
      </c>
      <c r="H1242" s="477">
        <v>5.6640075082121069</v>
      </c>
      <c r="I1242" s="477">
        <v>2130</v>
      </c>
      <c r="J1242" s="477">
        <v>3</v>
      </c>
      <c r="K1242" s="477">
        <v>6393</v>
      </c>
      <c r="L1242" s="477">
        <v>1</v>
      </c>
      <c r="M1242" s="477">
        <v>2131</v>
      </c>
      <c r="N1242" s="477">
        <v>11</v>
      </c>
      <c r="O1242" s="477">
        <v>23474</v>
      </c>
      <c r="P1242" s="565">
        <v>3.6718285624902238</v>
      </c>
      <c r="Q1242" s="478">
        <v>2134</v>
      </c>
    </row>
    <row r="1243" spans="1:17" ht="14.4" customHeight="1" x14ac:dyDescent="0.3">
      <c r="A1243" s="472" t="s">
        <v>1276</v>
      </c>
      <c r="B1243" s="473" t="s">
        <v>1044</v>
      </c>
      <c r="C1243" s="473" t="s">
        <v>1045</v>
      </c>
      <c r="D1243" s="473" t="s">
        <v>1156</v>
      </c>
      <c r="E1243" s="473" t="s">
        <v>1158</v>
      </c>
      <c r="F1243" s="477"/>
      <c r="G1243" s="477"/>
      <c r="H1243" s="477"/>
      <c r="I1243" s="477"/>
      <c r="J1243" s="477">
        <v>4</v>
      </c>
      <c r="K1243" s="477">
        <v>8524</v>
      </c>
      <c r="L1243" s="477">
        <v>1</v>
      </c>
      <c r="M1243" s="477">
        <v>2131</v>
      </c>
      <c r="N1243" s="477">
        <v>3</v>
      </c>
      <c r="O1243" s="477">
        <v>6402</v>
      </c>
      <c r="P1243" s="565">
        <v>0.75105584232754574</v>
      </c>
      <c r="Q1243" s="478">
        <v>2134</v>
      </c>
    </row>
    <row r="1244" spans="1:17" ht="14.4" customHeight="1" x14ac:dyDescent="0.3">
      <c r="A1244" s="472" t="s">
        <v>1276</v>
      </c>
      <c r="B1244" s="473" t="s">
        <v>1044</v>
      </c>
      <c r="C1244" s="473" t="s">
        <v>1045</v>
      </c>
      <c r="D1244" s="473" t="s">
        <v>1159</v>
      </c>
      <c r="E1244" s="473" t="s">
        <v>1160</v>
      </c>
      <c r="F1244" s="477">
        <v>91</v>
      </c>
      <c r="G1244" s="477">
        <v>22022</v>
      </c>
      <c r="H1244" s="477">
        <v>0.52298850574712641</v>
      </c>
      <c r="I1244" s="477">
        <v>242</v>
      </c>
      <c r="J1244" s="477">
        <v>174</v>
      </c>
      <c r="K1244" s="477">
        <v>42108</v>
      </c>
      <c r="L1244" s="477">
        <v>1</v>
      </c>
      <c r="M1244" s="477">
        <v>242</v>
      </c>
      <c r="N1244" s="477">
        <v>193</v>
      </c>
      <c r="O1244" s="477">
        <v>46899</v>
      </c>
      <c r="P1244" s="565">
        <v>1.1137788543744656</v>
      </c>
      <c r="Q1244" s="478">
        <v>243</v>
      </c>
    </row>
    <row r="1245" spans="1:17" ht="14.4" customHeight="1" x14ac:dyDescent="0.3">
      <c r="A1245" s="472" t="s">
        <v>1276</v>
      </c>
      <c r="B1245" s="473" t="s">
        <v>1044</v>
      </c>
      <c r="C1245" s="473" t="s">
        <v>1045</v>
      </c>
      <c r="D1245" s="473" t="s">
        <v>1161</v>
      </c>
      <c r="E1245" s="473" t="s">
        <v>1162</v>
      </c>
      <c r="F1245" s="477">
        <v>14</v>
      </c>
      <c r="G1245" s="477">
        <v>5922</v>
      </c>
      <c r="H1245" s="477">
        <v>0.87293632075471694</v>
      </c>
      <c r="I1245" s="477">
        <v>423</v>
      </c>
      <c r="J1245" s="477">
        <v>16</v>
      </c>
      <c r="K1245" s="477">
        <v>6784</v>
      </c>
      <c r="L1245" s="477">
        <v>1</v>
      </c>
      <c r="M1245" s="477">
        <v>424</v>
      </c>
      <c r="N1245" s="477">
        <v>14</v>
      </c>
      <c r="O1245" s="477">
        <v>5964</v>
      </c>
      <c r="P1245" s="565">
        <v>0.879127358490566</v>
      </c>
      <c r="Q1245" s="478">
        <v>426</v>
      </c>
    </row>
    <row r="1246" spans="1:17" ht="14.4" customHeight="1" x14ac:dyDescent="0.3">
      <c r="A1246" s="472" t="s">
        <v>1276</v>
      </c>
      <c r="B1246" s="473" t="s">
        <v>1044</v>
      </c>
      <c r="C1246" s="473" t="s">
        <v>1045</v>
      </c>
      <c r="D1246" s="473" t="s">
        <v>1163</v>
      </c>
      <c r="E1246" s="473" t="s">
        <v>1238</v>
      </c>
      <c r="F1246" s="477"/>
      <c r="G1246" s="477"/>
      <c r="H1246" s="477"/>
      <c r="I1246" s="477"/>
      <c r="J1246" s="477"/>
      <c r="K1246" s="477"/>
      <c r="L1246" s="477"/>
      <c r="M1246" s="477"/>
      <c r="N1246" s="477">
        <v>1</v>
      </c>
      <c r="O1246" s="477">
        <v>852</v>
      </c>
      <c r="P1246" s="565"/>
      <c r="Q1246" s="478">
        <v>852</v>
      </c>
    </row>
    <row r="1247" spans="1:17" ht="14.4" customHeight="1" x14ac:dyDescent="0.3">
      <c r="A1247" s="472" t="s">
        <v>1276</v>
      </c>
      <c r="B1247" s="473" t="s">
        <v>1044</v>
      </c>
      <c r="C1247" s="473" t="s">
        <v>1045</v>
      </c>
      <c r="D1247" s="473" t="s">
        <v>1168</v>
      </c>
      <c r="E1247" s="473" t="s">
        <v>1169</v>
      </c>
      <c r="F1247" s="477">
        <v>78</v>
      </c>
      <c r="G1247" s="477">
        <v>82290</v>
      </c>
      <c r="H1247" s="477">
        <v>15.570482497634815</v>
      </c>
      <c r="I1247" s="477">
        <v>1055</v>
      </c>
      <c r="J1247" s="477">
        <v>5</v>
      </c>
      <c r="K1247" s="477">
        <v>5285</v>
      </c>
      <c r="L1247" s="477">
        <v>1</v>
      </c>
      <c r="M1247" s="477">
        <v>1057</v>
      </c>
      <c r="N1247" s="477"/>
      <c r="O1247" s="477"/>
      <c r="P1247" s="565"/>
      <c r="Q1247" s="478"/>
    </row>
    <row r="1248" spans="1:17" ht="14.4" customHeight="1" x14ac:dyDescent="0.3">
      <c r="A1248" s="472" t="s">
        <v>1276</v>
      </c>
      <c r="B1248" s="473" t="s">
        <v>1044</v>
      </c>
      <c r="C1248" s="473" t="s">
        <v>1045</v>
      </c>
      <c r="D1248" s="473" t="s">
        <v>1168</v>
      </c>
      <c r="E1248" s="473" t="s">
        <v>1170</v>
      </c>
      <c r="F1248" s="477">
        <v>139</v>
      </c>
      <c r="G1248" s="477">
        <v>146645</v>
      </c>
      <c r="H1248" s="477">
        <v>3.9639140424381671</v>
      </c>
      <c r="I1248" s="477">
        <v>1055</v>
      </c>
      <c r="J1248" s="477">
        <v>35</v>
      </c>
      <c r="K1248" s="477">
        <v>36995</v>
      </c>
      <c r="L1248" s="477">
        <v>1</v>
      </c>
      <c r="M1248" s="477">
        <v>1057</v>
      </c>
      <c r="N1248" s="477">
        <v>40</v>
      </c>
      <c r="O1248" s="477">
        <v>42400</v>
      </c>
      <c r="P1248" s="565">
        <v>1.1461008244357345</v>
      </c>
      <c r="Q1248" s="478">
        <v>1060</v>
      </c>
    </row>
    <row r="1249" spans="1:17" ht="14.4" customHeight="1" x14ac:dyDescent="0.3">
      <c r="A1249" s="472" t="s">
        <v>1276</v>
      </c>
      <c r="B1249" s="473" t="s">
        <v>1044</v>
      </c>
      <c r="C1249" s="473" t="s">
        <v>1045</v>
      </c>
      <c r="D1249" s="473" t="s">
        <v>1171</v>
      </c>
      <c r="E1249" s="473" t="s">
        <v>1172</v>
      </c>
      <c r="F1249" s="477">
        <v>4</v>
      </c>
      <c r="G1249" s="477">
        <v>1152</v>
      </c>
      <c r="H1249" s="477">
        <v>3.9861591695501728</v>
      </c>
      <c r="I1249" s="477">
        <v>288</v>
      </c>
      <c r="J1249" s="477">
        <v>1</v>
      </c>
      <c r="K1249" s="477">
        <v>289</v>
      </c>
      <c r="L1249" s="477">
        <v>1</v>
      </c>
      <c r="M1249" s="477">
        <v>289</v>
      </c>
      <c r="N1249" s="477">
        <v>5</v>
      </c>
      <c r="O1249" s="477">
        <v>1445</v>
      </c>
      <c r="P1249" s="565">
        <v>5</v>
      </c>
      <c r="Q1249" s="478">
        <v>289</v>
      </c>
    </row>
    <row r="1250" spans="1:17" ht="14.4" customHeight="1" x14ac:dyDescent="0.3">
      <c r="A1250" s="472" t="s">
        <v>1276</v>
      </c>
      <c r="B1250" s="473" t="s">
        <v>1044</v>
      </c>
      <c r="C1250" s="473" t="s">
        <v>1045</v>
      </c>
      <c r="D1250" s="473" t="s">
        <v>1173</v>
      </c>
      <c r="E1250" s="473" t="s">
        <v>1174</v>
      </c>
      <c r="F1250" s="477">
        <v>2</v>
      </c>
      <c r="G1250" s="477">
        <v>2192</v>
      </c>
      <c r="H1250" s="477">
        <v>0.99817850637522765</v>
      </c>
      <c r="I1250" s="477">
        <v>1096</v>
      </c>
      <c r="J1250" s="477">
        <v>2</v>
      </c>
      <c r="K1250" s="477">
        <v>2196</v>
      </c>
      <c r="L1250" s="477">
        <v>1</v>
      </c>
      <c r="M1250" s="477">
        <v>1098</v>
      </c>
      <c r="N1250" s="477">
        <v>5</v>
      </c>
      <c r="O1250" s="477">
        <v>5510</v>
      </c>
      <c r="P1250" s="565">
        <v>2.5091074681238617</v>
      </c>
      <c r="Q1250" s="478">
        <v>1102</v>
      </c>
    </row>
    <row r="1251" spans="1:17" ht="14.4" customHeight="1" x14ac:dyDescent="0.3">
      <c r="A1251" s="472" t="s">
        <v>1276</v>
      </c>
      <c r="B1251" s="473" t="s">
        <v>1044</v>
      </c>
      <c r="C1251" s="473" t="s">
        <v>1045</v>
      </c>
      <c r="D1251" s="473" t="s">
        <v>1173</v>
      </c>
      <c r="E1251" s="473" t="s">
        <v>1175</v>
      </c>
      <c r="F1251" s="477">
        <v>7</v>
      </c>
      <c r="G1251" s="477">
        <v>7672</v>
      </c>
      <c r="H1251" s="477">
        <v>0.87340619307832423</v>
      </c>
      <c r="I1251" s="477">
        <v>1096</v>
      </c>
      <c r="J1251" s="477">
        <v>8</v>
      </c>
      <c r="K1251" s="477">
        <v>8784</v>
      </c>
      <c r="L1251" s="477">
        <v>1</v>
      </c>
      <c r="M1251" s="477">
        <v>1098</v>
      </c>
      <c r="N1251" s="477">
        <v>2</v>
      </c>
      <c r="O1251" s="477">
        <v>2204</v>
      </c>
      <c r="P1251" s="565">
        <v>0.25091074681238618</v>
      </c>
      <c r="Q1251" s="478">
        <v>1102</v>
      </c>
    </row>
    <row r="1252" spans="1:17" ht="14.4" customHeight="1" x14ac:dyDescent="0.3">
      <c r="A1252" s="472" t="s">
        <v>1276</v>
      </c>
      <c r="B1252" s="473" t="s">
        <v>1044</v>
      </c>
      <c r="C1252" s="473" t="s">
        <v>1045</v>
      </c>
      <c r="D1252" s="473" t="s">
        <v>1277</v>
      </c>
      <c r="E1252" s="473" t="s">
        <v>1278</v>
      </c>
      <c r="F1252" s="477"/>
      <c r="G1252" s="477"/>
      <c r="H1252" s="477"/>
      <c r="I1252" s="477"/>
      <c r="J1252" s="477"/>
      <c r="K1252" s="477"/>
      <c r="L1252" s="477"/>
      <c r="M1252" s="477"/>
      <c r="N1252" s="477">
        <v>1</v>
      </c>
      <c r="O1252" s="477">
        <v>2384</v>
      </c>
      <c r="P1252" s="565"/>
      <c r="Q1252" s="478">
        <v>2384</v>
      </c>
    </row>
    <row r="1253" spans="1:17" ht="14.4" customHeight="1" x14ac:dyDescent="0.3">
      <c r="A1253" s="472" t="s">
        <v>1276</v>
      </c>
      <c r="B1253" s="473" t="s">
        <v>1044</v>
      </c>
      <c r="C1253" s="473" t="s">
        <v>1045</v>
      </c>
      <c r="D1253" s="473" t="s">
        <v>1181</v>
      </c>
      <c r="E1253" s="473" t="s">
        <v>1182</v>
      </c>
      <c r="F1253" s="477"/>
      <c r="G1253" s="477"/>
      <c r="H1253" s="477"/>
      <c r="I1253" s="477"/>
      <c r="J1253" s="477"/>
      <c r="K1253" s="477"/>
      <c r="L1253" s="477"/>
      <c r="M1253" s="477"/>
      <c r="N1253" s="477">
        <v>3</v>
      </c>
      <c r="O1253" s="477">
        <v>0</v>
      </c>
      <c r="P1253" s="565"/>
      <c r="Q1253" s="478">
        <v>0</v>
      </c>
    </row>
    <row r="1254" spans="1:17" ht="14.4" customHeight="1" x14ac:dyDescent="0.3">
      <c r="A1254" s="472" t="s">
        <v>1276</v>
      </c>
      <c r="B1254" s="473" t="s">
        <v>1044</v>
      </c>
      <c r="C1254" s="473" t="s">
        <v>1045</v>
      </c>
      <c r="D1254" s="473" t="s">
        <v>1181</v>
      </c>
      <c r="E1254" s="473" t="s">
        <v>1183</v>
      </c>
      <c r="F1254" s="477">
        <v>1</v>
      </c>
      <c r="G1254" s="477">
        <v>0</v>
      </c>
      <c r="H1254" s="477"/>
      <c r="I1254" s="477">
        <v>0</v>
      </c>
      <c r="J1254" s="477"/>
      <c r="K1254" s="477"/>
      <c r="L1254" s="477"/>
      <c r="M1254" s="477"/>
      <c r="N1254" s="477">
        <v>1</v>
      </c>
      <c r="O1254" s="477">
        <v>0</v>
      </c>
      <c r="P1254" s="565"/>
      <c r="Q1254" s="478">
        <v>0</v>
      </c>
    </row>
    <row r="1255" spans="1:17" ht="14.4" customHeight="1" x14ac:dyDescent="0.3">
      <c r="A1255" s="472" t="s">
        <v>1276</v>
      </c>
      <c r="B1255" s="473" t="s">
        <v>1044</v>
      </c>
      <c r="C1255" s="473" t="s">
        <v>1045</v>
      </c>
      <c r="D1255" s="473" t="s">
        <v>1187</v>
      </c>
      <c r="E1255" s="473" t="s">
        <v>1188</v>
      </c>
      <c r="F1255" s="477"/>
      <c r="G1255" s="477"/>
      <c r="H1255" s="477"/>
      <c r="I1255" s="477"/>
      <c r="J1255" s="477"/>
      <c r="K1255" s="477"/>
      <c r="L1255" s="477"/>
      <c r="M1255" s="477"/>
      <c r="N1255" s="477">
        <v>4</v>
      </c>
      <c r="O1255" s="477">
        <v>19116</v>
      </c>
      <c r="P1255" s="565"/>
      <c r="Q1255" s="478">
        <v>4779</v>
      </c>
    </row>
    <row r="1256" spans="1:17" ht="14.4" customHeight="1" x14ac:dyDescent="0.3">
      <c r="A1256" s="472" t="s">
        <v>1276</v>
      </c>
      <c r="B1256" s="473" t="s">
        <v>1044</v>
      </c>
      <c r="C1256" s="473" t="s">
        <v>1045</v>
      </c>
      <c r="D1256" s="473" t="s">
        <v>1189</v>
      </c>
      <c r="E1256" s="473" t="s">
        <v>1190</v>
      </c>
      <c r="F1256" s="477"/>
      <c r="G1256" s="477"/>
      <c r="H1256" s="477"/>
      <c r="I1256" s="477"/>
      <c r="J1256" s="477"/>
      <c r="K1256" s="477"/>
      <c r="L1256" s="477"/>
      <c r="M1256" s="477"/>
      <c r="N1256" s="477">
        <v>1</v>
      </c>
      <c r="O1256" s="477">
        <v>609</v>
      </c>
      <c r="P1256" s="565"/>
      <c r="Q1256" s="478">
        <v>609</v>
      </c>
    </row>
    <row r="1257" spans="1:17" ht="14.4" customHeight="1" thickBot="1" x14ac:dyDescent="0.35">
      <c r="A1257" s="479" t="s">
        <v>1276</v>
      </c>
      <c r="B1257" s="480" t="s">
        <v>1044</v>
      </c>
      <c r="C1257" s="480" t="s">
        <v>1045</v>
      </c>
      <c r="D1257" s="480" t="s">
        <v>1191</v>
      </c>
      <c r="E1257" s="480" t="s">
        <v>1192</v>
      </c>
      <c r="F1257" s="484"/>
      <c r="G1257" s="484"/>
      <c r="H1257" s="484"/>
      <c r="I1257" s="484"/>
      <c r="J1257" s="484"/>
      <c r="K1257" s="484"/>
      <c r="L1257" s="484"/>
      <c r="M1257" s="484"/>
      <c r="N1257" s="484">
        <v>1</v>
      </c>
      <c r="O1257" s="484">
        <v>2840</v>
      </c>
      <c r="P1257" s="492"/>
      <c r="Q1257" s="485">
        <v>2840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2019-01-29T11:22:29Z</dcterms:modified>
</cp:coreProperties>
</file>