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2F1AE33-DD03-4949-A45A-7FC6683ADDB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0" i="431"/>
  <c r="E11" i="431"/>
  <c r="F12" i="431"/>
  <c r="G13" i="431"/>
  <c r="H22" i="431"/>
  <c r="K17" i="431"/>
  <c r="M19" i="431"/>
  <c r="P14" i="431"/>
  <c r="J18" i="431"/>
  <c r="M21" i="431"/>
  <c r="P16" i="431"/>
  <c r="E22" i="431"/>
  <c r="H9" i="431"/>
  <c r="L21" i="431"/>
  <c r="P9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J10" i="431"/>
  <c r="K11" i="431"/>
  <c r="L20" i="431"/>
  <c r="N22" i="431"/>
  <c r="Q9" i="431"/>
  <c r="C20" i="431"/>
  <c r="F15" i="431"/>
  <c r="G16" i="431"/>
  <c r="J19" i="431"/>
  <c r="M22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E16" i="431"/>
  <c r="F17" i="431"/>
  <c r="G18" i="431"/>
  <c r="H19" i="431"/>
  <c r="I12" i="431"/>
  <c r="J13" i="431"/>
  <c r="J21" i="431"/>
  <c r="K22" i="431"/>
  <c r="L23" i="431"/>
  <c r="M16" i="431"/>
  <c r="N17" i="431"/>
  <c r="O18" i="431"/>
  <c r="P11" i="431"/>
  <c r="Q12" i="431"/>
  <c r="Q20" i="431"/>
  <c r="D13" i="431"/>
  <c r="I10" i="431"/>
  <c r="L13" i="431"/>
  <c r="O16" i="431"/>
  <c r="Q18" i="431"/>
  <c r="C14" i="431"/>
  <c r="C22" i="431"/>
  <c r="D15" i="431"/>
  <c r="D23" i="431"/>
  <c r="F9" i="431"/>
  <c r="G10" i="431"/>
  <c r="H11" i="431"/>
  <c r="I20" i="431"/>
  <c r="K14" i="431"/>
  <c r="L15" i="431"/>
  <c r="N9" i="431"/>
  <c r="O10" i="431"/>
  <c r="P19" i="431"/>
  <c r="Q17" i="431"/>
  <c r="E14" i="431"/>
  <c r="J11" i="431"/>
  <c r="M14" i="431"/>
  <c r="P17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E19" i="431"/>
  <c r="H14" i="431"/>
  <c r="I23" i="431"/>
  <c r="K9" i="431"/>
  <c r="L18" i="431"/>
  <c r="N12" i="431"/>
  <c r="O13" i="431"/>
  <c r="P22" i="431"/>
  <c r="Q23" i="431"/>
  <c r="I9" i="431"/>
  <c r="K19" i="431"/>
  <c r="M13" i="431"/>
  <c r="O15" i="431"/>
  <c r="C12" i="431"/>
  <c r="F23" i="431"/>
  <c r="I18" i="431"/>
  <c r="K20" i="431"/>
  <c r="N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D18" i="431"/>
  <c r="F20" i="431"/>
  <c r="G21" i="431"/>
  <c r="I15" i="431"/>
  <c r="J16" i="431"/>
  <c r="L10" i="431"/>
  <c r="M11" i="431"/>
  <c r="N20" i="431"/>
  <c r="O21" i="431"/>
  <c r="Q15" i="431"/>
  <c r="I17" i="431"/>
  <c r="L12" i="431"/>
  <c r="N14" i="431"/>
  <c r="O23" i="431"/>
  <c r="D21" i="431"/>
  <c r="H17" i="431"/>
  <c r="K12" i="431"/>
  <c r="N15" i="431"/>
  <c r="Q10" i="431"/>
  <c r="O8" i="431"/>
  <c r="M8" i="431"/>
  <c r="K8" i="431"/>
  <c r="G8" i="431"/>
  <c r="D8" i="431"/>
  <c r="H8" i="431"/>
  <c r="P8" i="431"/>
  <c r="N8" i="431"/>
  <c r="C8" i="431"/>
  <c r="I8" i="431"/>
  <c r="Q8" i="431"/>
  <c r="E8" i="431"/>
  <c r="L8" i="431"/>
  <c r="F8" i="431"/>
  <c r="J8" i="431"/>
  <c r="S10" i="431" l="1"/>
  <c r="R10" i="431"/>
  <c r="S15" i="431"/>
  <c r="R15" i="431"/>
  <c r="S22" i="431"/>
  <c r="R22" i="431"/>
  <c r="S14" i="431"/>
  <c r="R14" i="431"/>
  <c r="S23" i="431"/>
  <c r="R23" i="431"/>
  <c r="S21" i="431"/>
  <c r="R21" i="431"/>
  <c r="S13" i="431"/>
  <c r="R13" i="431"/>
  <c r="R17" i="431"/>
  <c r="S17" i="431"/>
  <c r="S18" i="431"/>
  <c r="R18" i="431"/>
  <c r="R20" i="431"/>
  <c r="S20" i="431"/>
  <c r="R12" i="431"/>
  <c r="S12" i="431"/>
  <c r="S19" i="431"/>
  <c r="R19" i="431"/>
  <c r="R11" i="431"/>
  <c r="S11" i="431"/>
  <c r="S9" i="431"/>
  <c r="R9" i="431"/>
  <c r="S16" i="431"/>
  <c r="R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7" i="414"/>
  <c r="C14" i="414"/>
  <c r="D14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Q3" i="347" s="1"/>
  <c r="N3" i="220"/>
  <c r="L3" i="220" s="1"/>
  <c r="C22" i="414"/>
  <c r="D22" i="414"/>
  <c r="S3" i="347" l="1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<sst xmlns="http://schemas.openxmlformats.org/spreadsheetml/2006/main" count="10909" uniqueCount="1132">
  <si>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</si>
  <si>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</si>
  <si>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</si>
  <si>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</si>
  <si>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</si>
  <si>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</si>
  <si>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</si>
  <si>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</si>
  <si>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</si>
  <si>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</si>
  <si>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</si>
  <si>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</si>
  <si>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</si>
  <si>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</si>
  <si>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</si>
  <si>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</si>
  <si>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</si>
  <si>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</si>
  <si>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</si>
  <si>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</si>
  <si>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</si>
  <si>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</si>
  <si>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</si>
  <si>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</si>
  <si>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</si>
  <si>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</si>
  <si>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</si>
  <si>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</si>
  <si>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</si>
  <si>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</si>
  <si>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</si>
  <si>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</si>
  <si>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</si>
  <si>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</si>
  <si>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</si>
  <si>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</si>
  <si>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</si>
  <si>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</si>
  <si>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</si>
  <si>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</si>
  <si>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</si>
  <si>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</si>
  <si>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</si>
  <si>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</si>
  <si>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</si>
  <si>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</si>
  <si>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</si>
  <si>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</si>
  <si>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</si>
  <si>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</si>
  <si>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</si>
  <si>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</si>
  <si>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</si>
  <si>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</si>
  <si>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</si>
  <si>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</si>
  <si>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</si>
  <si>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</si>
  <si>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</si>
  <si>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</si>
  <si>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</si>
  <si>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</si>
  <si>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</si>
  <si>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</si>
  <si>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</si>
  <si>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</si>
  <si>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</si>
  <si>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</si>
  <si>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</si>
  <si>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</si>
  <si>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</si>
  <si>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</si>
  <si>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</si>
  <si>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</si>
  <si>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</si>
  <si>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</si>
  <si>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</si>
  <si>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</si>
  <si>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</si>
  <si>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</si>
  <si>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</si>
  <si>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</si>
  <si>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</si>
  <si>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</si>
  <si>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</si>
  <si>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</si>
  <si>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</si>
  <si>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</si>
  <si>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</si>
  <si>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</si>
  <si>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</si>
  <si>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</si>
  <si>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</si>
  <si>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</si>
  <si>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</si>
  <si>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</si>
  <si>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</si>
  <si>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</si>
  <si>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</si>
  <si>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</si>
  <si>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</si>
  <si>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</si>
  <si>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</si>
  <si>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</si>
  <si>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</si>
  <si>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</si>
  <si>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</si>
  <si>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</si>
  <si>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</si>
  <si>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</si>
  <si>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</si>
  <si>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</si>
  <si>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</si>
  <si>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</si>
  <si>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</si>
  <si>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</si>
  <si>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</si>
  <si>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</si>
  <si>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</si>
  <si>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</si>
  <si>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</si>
  <si>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</si>
  <si>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</si>
  <si>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</si>
  <si>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</si>
  <si>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</si>
  <si>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</si>
  <si>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</si>
  <si>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</si>
  <si>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</si>
  <si>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</si>
  <si>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</si>
  <si>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</si>
  <si>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</si>
  <si>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</si>
  <si>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</si>
  <si>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</si>
  <si>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</si>
  <si>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</si>
  <si>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</si>
  <si>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</si>
  <si>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</si>
  <si>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</si>
  <si>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</si>
  <si>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</si>
  <si>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</si>
  <si>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</si>
  <si>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</si>
  <si>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</si>
  <si>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</si>
  <si>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</si>
  <si>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</si>
  <si>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</si>
  <si>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</si>
  <si>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</si>
  <si>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</si>
  <si>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</si>
  <si>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</si>
  <si>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</si>
  <si>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</si>
  <si>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</si>
  <si>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</si>
  <si>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</si>
  <si>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</si>
  <si>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</si>
  <si>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</si>
  <si>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</si>
  <si>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</si>
  <si>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</si>
  <si>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</si>
  <si>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</si>
  <si>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</si>
  <si>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</si>
  <si>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</si>
  <si>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</si>
  <si>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</si>
  <si>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</si>
  <si>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</si>
  <si>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</si>
  <si>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</si>
  <si>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</si>
  <si>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</si>
  <si>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</si>
  <si>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</si>
  <si>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</si>
  <si>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</si>
  <si>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</si>
  <si>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</si>
  <si>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</si>
  <si>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</si>
  <si>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</si>
  <si>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</si>
  <si>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</si>
  <si>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</si>
  <si>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</si>
  <si>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</si>
  <si>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</si>
  <si>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</si>
  <si>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</si>
  <si>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</si>
  <si>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</si>
  <si>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</si>
  <si>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</si>
  <si>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</si>
  <si>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</si>
  <si>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</si>
  <si>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</si>
  <si>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</si>
  <si>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</si>
  <si>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</si>
  <si>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</si>
  <si>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</si>
  <si>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</si>
  <si>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</si>
  <si>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</si>
  <si>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</si>
  <si>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</si>
  <si>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</si>
  <si>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</si>
  <si>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</si>
  <si>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</si>
  <si>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</si>
  <si>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</si>
  <si>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</si>
  <si>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</si>
  <si>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</si>
  <si>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</si>
  <si>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</si>
  <si>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</si>
  <si>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</si>
  <si>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</si>
  <si>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</si>
  <si>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</si>
  <si>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</si>
  <si>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</si>
  <si>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</si>
  <si>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</si>
  <si>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</si>
  <si>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</si>
  <si>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</si>
  <si>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</si>
  <si>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</si>
  <si>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</si>
  <si>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</si>
  <si>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</si>
  <si>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</si>
  <si>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</si>
  <si>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</si>
  <si>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</si>
  <si>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</si>
  <si>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</si>
  <si>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</si>
  <si>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</si>
  <si>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</si>
  <si>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</si>
  <si>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</si>
  <si>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</si>
  <si>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</si>
  <si>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</si>
  <si>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</si>
  <si>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</si>
  <si>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</si>
  <si>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</si>
  <si>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</si>
  <si>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</si>
  <si>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</si>
  <si>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</si>
  <si>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</si>
  <si>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</si>
  <si>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</si>
  <si>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</si>
  <si>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</si>
  <si>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</si>
  <si>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</si>
  <si>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</si>
  <si>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</si>
  <si>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</si>
  <si>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</si>
  <si>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</si>
  <si>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</si>
  <si>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</si>
  <si>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</si>
  <si>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</si>
  <si>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</si>
  <si>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</si>
  <si>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</si>
  <si>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</si>
  <si>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</si>
  <si>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</si>
  <si>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</si>
  <si>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</si>
  <si>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</si>
  <si>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</si>
  <si>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</si>
  <si>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</si>
  <si>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</si>
  <si>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</si>
  <si>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</si>
  <si>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</si>
  <si>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</si>
  <si>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</si>
  <si>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</si>
  <si>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</si>
  <si>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</si>
  <si>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</si>
  <si>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</si>
  <si>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</si>
  <si>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</si>
  <si>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</si>
  <si>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</si>
  <si>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</si>
  <si>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</si>
  <si>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</si>
  <si>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</si>
  <si>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</si>
  <si>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</si>
  <si>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</si>
  <si>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</si>
  <si>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</si>
  <si>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</si>
  <si>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</si>
  <si>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</si>
  <si>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</si>
  <si>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</si>
  <si>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</si>
  <si>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</si>
  <si>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</si>
  <si>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</si>
  <si>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</si>
  <si>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</si>
  <si>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</si>
  <si>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</si>
  <si>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</si>
  <si>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</si>
  <si>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</si>
  <si>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</si>
  <si>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</si>
  <si>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</si>
  <si>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</si>
  <si>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</si>
  <si>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</si>
  <si>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</si>
  <si>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</si>
  <si>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</si>
  <si>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</si>
  <si>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</si>
  <si>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</si>
  <si>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</si>
  <si>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</si>
  <si>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</si>
  <si>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</si>
  <si>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</si>
  <si>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</si>
  <si>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</si>
  <si>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</si>
  <si>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</si>
  <si>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</si>
  <si>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</si>
  <si>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</si>
  <si>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</si>
  <si>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</si>
  <si>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</si>
  <si>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</si>
  <si>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</si>
  <si>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</si>
  <si>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</si>
  <si>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</si>
  <si>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</si>
  <si>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</si>
  <si>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</si>
  <si>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</si>
  <si>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</si>
  <si>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</si>
  <si>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</si>
  <si>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</si>
  <si>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</si>
  <si>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</si>
  <si>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</si>
  <si>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</si>
  <si>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</si>
  <si>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</si>
  <si>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</si>
  <si>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</si>
  <si>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</si>
  <si>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</si>
  <si>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</si>
  <si>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</si>
  <si>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</si>
  <si>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</si>
  <si>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</si>
  <si>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</si>
  <si>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</si>
  <si>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</si>
  <si>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</si>
  <si>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</si>
  <si>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</si>
  <si>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</si>
  <si>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</si>
  <si>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</si>
  <si>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</si>
  <si>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</si>
  <si>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</si>
  <si>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</si>
  <si>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</si>
  <si>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</si>
  <si>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</si>
  <si>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</si>
  <si>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</si>
  <si>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</si>
  <si>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</si>
  <si>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</si>
  <si>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</si>
  <si>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</si>
  <si>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</si>
  <si>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</si>
  <si>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</si>
  <si>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</si>
  <si>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</si>
  <si>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</si>
  <si>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</si>
  <si>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</si>
  <si>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</si>
  <si>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</si>
  <si>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</si>
  <si>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</si>
  <si>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</si>
  <si>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</si>
  <si>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</si>
  <si>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</si>
  <si>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</si>
  <si>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</si>
  <si>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</si>
  <si>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</si>
  <si>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</si>
  <si>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</si>
  <si>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</si>
  <si>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</si>
  <si>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</si>
  <si>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</si>
  <si>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</si>
  <si>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</si>
  <si>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</si>
  <si>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</si>
  <si>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</si>
  <si>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</si>
  <si>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</si>
  <si>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</si>
  <si>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</si>
  <si>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</si>
  <si>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</si>
  <si>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</si>
  <si>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</si>
  <si>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</si>
  <si>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</si>
  <si>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</si>
  <si>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CARBOSORB</t>
  </si>
  <si>
    <t>320MG TBL NOB 20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</si>
  <si>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</si>
  <si>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</si>
  <si>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</si>
  <si>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</si>
  <si>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</si>
  <si>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</si>
  <si>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40</t>
  </si>
  <si>
    <t>250MG TBL FLM 20</t>
  </si>
  <si>
    <t>FENISTIL</t>
  </si>
  <si>
    <t>1MG/G GEL 1X30G</t>
  </si>
  <si>
    <t>CHOLAGOL</t>
  </si>
  <si>
    <t>GTT 1X10ML</t>
  </si>
  <si>
    <t>IBALGIN 400</t>
  </si>
  <si>
    <t>400MG TBL FLM 24</t>
  </si>
  <si>
    <t>400MG TBL FLM 48</t>
  </si>
  <si>
    <t>IR AC.BORICI AQ.OPHTAL.50 ML</t>
  </si>
  <si>
    <t>IR OČNI VODA 50 ml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</si>
  <si>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</si>
  <si>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</si>
  <si>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</si>
  <si>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</si>
  <si>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</si>
  <si>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</si>
  <si>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</si>
  <si>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</si>
  <si>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</si>
  <si>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</si>
  <si>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</si>
  <si>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</si>
  <si>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</si>
  <si>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</si>
  <si>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SEPTONEX</t>
  </si>
  <si>
    <t>SPR 1X45ML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</si>
  <si>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</si>
  <si>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</si>
  <si>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</si>
  <si>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</si>
  <si>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</si>
  <si>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</si>
  <si>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</si>
  <si>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</si>
  <si>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</si>
  <si>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</si>
  <si>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</si>
  <si>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</si>
  <si>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</si>
  <si>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</si>
  <si>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</si>
  <si>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</si>
  <si>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</si>
  <si>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</si>
  <si>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</si>
  <si>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</si>
  <si>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</si>
  <si>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</si>
  <si>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</si>
  <si>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</si>
  <si>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</si>
  <si>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</si>
  <si>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</si>
  <si>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</si>
  <si>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</si>
  <si>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</si>
  <si>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</si>
  <si>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</si>
  <si>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</si>
  <si>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</si>
  <si>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</si>
  <si>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</si>
  <si>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</si>
  <si>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</si>
  <si>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</si>
  <si>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</si>
  <si>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</si>
  <si>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</si>
  <si>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</si>
  <si>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</si>
  <si>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</si>
  <si>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</si>
  <si>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</si>
  <si>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</si>
  <si>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</si>
  <si>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</si>
  <si>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</si>
  <si>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</si>
  <si>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</si>
  <si>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</si>
  <si>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</si>
  <si>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</si>
  <si>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</si>
  <si>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</si>
  <si>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</si>
  <si>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</si>
  <si>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DI536</t>
  </si>
  <si>
    <t>BCL2 OncoProt, cl 124  1 ml</t>
  </si>
  <si>
    <t>DF597</t>
  </si>
  <si>
    <t>BCL2 OncoProtein, cl 124</t>
  </si>
  <si>
    <t>DH377</t>
  </si>
  <si>
    <t>Bcl6 antibody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</si>
  <si>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</si>
  <si>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</si>
  <si>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</si>
  <si>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</si>
  <si>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</si>
  <si>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</si>
  <si>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</si>
  <si>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</si>
  <si>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</si>
  <si>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</si>
  <si>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</si>
  <si>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</si>
  <si>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</si>
  <si>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</si>
  <si>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</si>
  <si>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</si>
  <si>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</si>
  <si>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</si>
  <si>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</si>
  <si>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</si>
  <si>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</si>
  <si>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</si>
  <si>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</si>
  <si>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</si>
  <si>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</si>
  <si>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</si>
  <si>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</si>
  <si>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</si>
  <si>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</si>
  <si>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DH245</t>
  </si>
  <si>
    <t>Congo red 25g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</si>
  <si>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</si>
  <si>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</si>
  <si>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</si>
  <si>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</si>
  <si>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</si>
  <si>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</si>
  <si>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</si>
  <si>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</si>
  <si>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</si>
  <si>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</si>
  <si>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</si>
  <si>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</si>
  <si>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</si>
  <si>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</si>
  <si>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</si>
  <si>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</si>
  <si>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</si>
  <si>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</si>
  <si>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</si>
  <si>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</si>
  <si>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</si>
  <si>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</si>
  <si>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</si>
  <si>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</si>
  <si>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</si>
  <si>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</si>
  <si>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</si>
  <si>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</si>
  <si>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</si>
  <si>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DF571</t>
  </si>
  <si>
    <t>Formaldehyd 36-38% p.a., 5 L</t>
  </si>
  <si>
    <t>DI136</t>
  </si>
  <si>
    <t>GeneAll Exgene Clinic SV (size 250)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</si>
  <si>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</si>
  <si>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</si>
  <si>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</si>
  <si>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</si>
  <si>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</si>
  <si>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</si>
  <si>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</si>
  <si>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</si>
  <si>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</si>
  <si>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</si>
  <si>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</si>
  <si>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</si>
  <si>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</si>
  <si>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</si>
  <si>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</si>
  <si>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</si>
  <si>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</si>
  <si>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DI445</t>
  </si>
  <si>
    <t>Chlorid železitý - Iron(III) chloride 1 000g</t>
  </si>
  <si>
    <t>DH994</t>
  </si>
  <si>
    <t>IgD – Rabbit Polyclonal (BioSB) 0,1 ml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</si>
  <si>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</si>
  <si>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</si>
  <si>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</si>
  <si>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</si>
  <si>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</si>
  <si>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</si>
  <si>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</si>
  <si>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</si>
  <si>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</si>
  <si>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DG209</t>
  </si>
  <si>
    <t>MAY-GRUNWALD</t>
  </si>
  <si>
    <t>DI468</t>
  </si>
  <si>
    <t>MDM2, klon BSB-64, 5ml</t>
  </si>
  <si>
    <t>DG229</t>
  </si>
  <si>
    <t>METHANOL P.A.</t>
  </si>
  <si>
    <t>DC162</t>
  </si>
  <si>
    <t>Mo A-Hu CD20cy,L26/DK (1ml)</t>
  </si>
  <si>
    <t>DF494</t>
  </si>
  <si>
    <t>Mo a-Hu Cytokeratin5/6 cl.D5/16 B4</t>
  </si>
  <si>
    <t>DA323</t>
  </si>
  <si>
    <t>Mo A-HU Desmin,Clone D33,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</si>
  <si>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</si>
  <si>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</si>
  <si>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</si>
  <si>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</si>
  <si>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</si>
  <si>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</si>
  <si>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</si>
  <si>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</si>
  <si>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</si>
  <si>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</si>
  <si>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</si>
  <si>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</si>
  <si>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</si>
  <si>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</si>
  <si>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</si>
  <si>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</si>
  <si>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</si>
  <si>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</si>
  <si>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</si>
  <si>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</si>
  <si>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</si>
  <si>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</si>
  <si>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</si>
  <si>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</si>
  <si>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</si>
  <si>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</si>
  <si>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</si>
  <si>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</si>
  <si>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</si>
  <si>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</si>
  <si>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</si>
  <si>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</si>
  <si>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</si>
  <si>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</si>
  <si>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</si>
  <si>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</si>
  <si>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</si>
  <si>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</si>
  <si>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</si>
  <si>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</si>
  <si>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</si>
  <si>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</si>
  <si>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</si>
  <si>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</si>
  <si>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</si>
  <si>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</si>
  <si>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DB078</t>
  </si>
  <si>
    <t>Polyclon. Rb A-Hu IgG, 6 ml</t>
  </si>
  <si>
    <t>DC309</t>
  </si>
  <si>
    <t>PROPYLENOXID P.A.</t>
  </si>
  <si>
    <t>DI059</t>
  </si>
  <si>
    <t>Protase K, Ready-to-Use (Dako)</t>
  </si>
  <si>
    <t>DB375</t>
  </si>
  <si>
    <t>Rabbit Mono Neg Ctl Ig Antibody - 250 tests</t>
  </si>
  <si>
    <t>DA731</t>
  </si>
  <si>
    <t>rabbit polyclonal  IgG VEGF A-20</t>
  </si>
  <si>
    <t>DD577</t>
  </si>
  <si>
    <t>RB A-HU T-Cell CD3/DK</t>
  </si>
  <si>
    <t>DE251</t>
  </si>
  <si>
    <t>Reaction buffer (2l)</t>
  </si>
  <si>
    <t>DB849</t>
  </si>
  <si>
    <t>ROZTOK KYS.CHROMSIROVE</t>
  </si>
  <si>
    <t>DH004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</si>
  <si>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</si>
  <si>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</si>
  <si>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</si>
  <si>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</si>
  <si>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</si>
  <si>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</si>
  <si>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</si>
  <si>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</si>
  <si>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</si>
  <si>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</si>
  <si>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</si>
  <si>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</si>
  <si>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</si>
  <si>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</si>
  <si>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</si>
  <si>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</si>
  <si>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</si>
  <si>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</si>
  <si>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</si>
  <si>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</si>
  <si>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</si>
  <si>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</si>
  <si>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</si>
  <si>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</si>
  <si>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</si>
  <si>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</si>
  <si>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</si>
  <si>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</si>
  <si>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</si>
  <si>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</si>
  <si>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</si>
  <si>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</si>
  <si>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</si>
  <si>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</si>
  <si>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</si>
  <si>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</si>
  <si>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</si>
  <si>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</si>
  <si>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ZC062</t>
  </si>
  <si>
    <t>Sklo krycĂ­ 24 x 50 mm, Ăˇ 1000 ks BD2450</t>
  </si>
  <si>
    <t>ZC080</t>
  </si>
  <si>
    <t>Sklo krycí 24 x 24 mm, á 1000 ks BD2424</t>
  </si>
  <si>
    <t>ZC056</t>
  </si>
  <si>
    <t>Sklo krycí 24 x 32 mm, á 1000 ks BD2432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</si>
  <si>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</si>
  <si>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</si>
  <si>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</si>
  <si>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</si>
  <si>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</si>
  <si>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ZO110</t>
  </si>
  <si>
    <t>Sklo podloĹľnĂ­ mikroskopickĂ© TOMO IHC Adhesive 25 x 75 x 1 mm bal. Ăˇ 1.000 ks 07098928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</si>
  <si>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</si>
  <si>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</si>
  <si>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</si>
  <si>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</si>
  <si>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</si>
  <si>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</si>
  <si>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</si>
  <si>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</si>
  <si>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</si>
  <si>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</si>
  <si>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</si>
  <si>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</si>
  <si>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</si>
  <si>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</si>
  <si>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</si>
  <si>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</si>
  <si>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</si>
  <si>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</si>
  <si>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</si>
  <si>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</si>
  <si>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</si>
  <si>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</si>
  <si>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</si>
  <si>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</si>
  <si>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</si>
  <si>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</si>
  <si>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ZB404</t>
  </si>
  <si>
    <t>NĂˇplast cosmos 8 cm x 1 m 5403353</t>
  </si>
  <si>
    <t>ZA451</t>
  </si>
  <si>
    <t>NĂˇplast omniplast 5,0 cm x 9,2 m 9004540 (900429)</t>
  </si>
  <si>
    <t>Náplast cosmos 8 cm x 1 m 5403353</t>
  </si>
  <si>
    <t>Náplast omniplast 5,0 cm x 9,2 m 9004540 (900429)</t>
  </si>
  <si>
    <t>ZK759</t>
  </si>
  <si>
    <t>Náplast water resistant cosmos bal. á 20 ks (10+10) 5351233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</si>
  <si>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</si>
  <si>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</si>
  <si>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</si>
  <si>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</si>
  <si>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</si>
  <si>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</si>
  <si>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</si>
  <si>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</si>
  <si>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</si>
  <si>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</si>
  <si>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</si>
  <si>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</si>
  <si>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</si>
  <si>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</si>
  <si>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</si>
  <si>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</si>
  <si>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</si>
  <si>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</si>
  <si>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</si>
  <si>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</si>
  <si>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</si>
  <si>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</si>
  <si>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</si>
  <si>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</si>
  <si>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</si>
  <si>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</si>
  <si>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</si>
  <si>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</si>
  <si>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</si>
  <si>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diagnostické strips of thermo tubes, bal.á 250 ks AB-0266</t>
  </si>
  <si>
    <t>ZO024</t>
  </si>
  <si>
    <t>Skalpel kovový pro výměn.nože typ 10-17 R360751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</si>
  <si>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</si>
  <si>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</si>
  <si>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</si>
  <si>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</si>
  <si>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</si>
  <si>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</si>
  <si>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</si>
  <si>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</si>
  <si>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</si>
  <si>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</si>
  <si>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</si>
  <si>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</si>
  <si>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</si>
  <si>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</si>
  <si>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</si>
  <si>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</si>
  <si>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</si>
  <si>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</si>
  <si>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</si>
  <si>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</si>
  <si>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</si>
  <si>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</si>
  <si>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</si>
  <si>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</si>
  <si>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</si>
  <si>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</si>
  <si>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</si>
  <si>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</si>
  <si>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DA296</t>
  </si>
  <si>
    <t>EOSIN Y disodium salt - for microscopy 25g (â‰Ą90%)</t>
  </si>
  <si>
    <t>DC681</t>
  </si>
  <si>
    <t>GOLD/III/CHLORIDE HYDRATE - 1g</t>
  </si>
  <si>
    <t>DI505</t>
  </si>
  <si>
    <t>GRANOPENT® P peletky parafínu 52-54 °C, pro histologii 2,5 kg</t>
  </si>
  <si>
    <t>DF620</t>
  </si>
  <si>
    <t>OCTAN SOD.bezvod. p.a.</t>
  </si>
  <si>
    <t>DC443</t>
  </si>
  <si>
    <t>ROZTOK SCHIFF</t>
  </si>
  <si>
    <t>DG255</t>
  </si>
  <si>
    <t>TROMETAMOL(trishydroxymetylaminometan)</t>
  </si>
  <si>
    <t>ZK476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</si>
  <si>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</si>
  <si>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</si>
  <si>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</si>
  <si>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</si>
  <si>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</si>
  <si>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</si>
  <si>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</si>
  <si>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</si>
  <si>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</si>
  <si>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</si>
  <si>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</si>
  <si>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</si>
  <si>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</si>
  <si>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</si>
  <si>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</si>
  <si>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</si>
  <si>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</si>
  <si>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</si>
  <si>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</si>
  <si>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</si>
  <si>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</si>
  <si>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</si>
  <si>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</si>
  <si>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</si>
  <si>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</si>
  <si>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</si>
  <si>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</si>
  <si>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</si>
  <si>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</si>
  <si>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</si>
  <si>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</si>
  <si>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</si>
  <si>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</si>
  <si>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</si>
  <si>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</si>
  <si>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</si>
  <si>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</si>
  <si>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</si>
  <si>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</si>
  <si>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</si>
  <si>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</si>
  <si>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</si>
  <si>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</si>
  <si>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</si>
  <si>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</si>
  <si>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</si>
  <si>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</si>
  <si>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</si>
  <si>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</si>
  <si>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</si>
  <si>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</si>
  <si>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</si>
  <si>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</si>
  <si>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</si>
  <si>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</si>
  <si>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</si>
  <si>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</si>
  <si>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</si>
  <si>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</si>
  <si>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</si>
  <si>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</si>
  <si>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</si>
  <si>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</si>
  <si>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</si>
  <si>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</si>
  <si>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</si>
  <si>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</si>
  <si>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</si>
  <si>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</si>
  <si>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</si>
  <si>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</si>
  <si>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</si>
  <si>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</si>
  <si>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</si>
  <si>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</si>
  <si>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</si>
  <si>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</si>
  <si>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</si>
  <si>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</si>
  <si>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</si>
  <si>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</si>
  <si>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</si>
  <si>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</si>
  <si>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</si>
  <si>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</si>
  <si>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</si>
  <si>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</si>
  <si>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</si>
  <si>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</si>
  <si>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</si>
  <si>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</si>
  <si>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</si>
  <si>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</si>
  <si>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</si>
  <si>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</si>
  <si>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</si>
  <si>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</si>
  <si>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</si>
  <si>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</si>
  <si>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</si>
  <si>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</si>
  <si>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</si>
  <si>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</si>
  <si>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</si>
  <si>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</si>
  <si>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</si>
  <si>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</si>
  <si>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</si>
  <si>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</si>
  <si>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</si>
  <si>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</si>
  <si>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</si>
  <si>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</si>
  <si>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</si>
  <si>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</si>
  <si>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</si>
  <si>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</si>
  <si>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</si>
  <si>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</si>
  <si>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</si>
  <si>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</si>
  <si>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</si>
  <si>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</si>
  <si>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</si>
  <si>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</si>
  <si>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</si>
  <si>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</si>
  <si>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</si>
  <si>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</si>
  <si>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</si>
  <si>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</si>
  <si>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</si>
  <si>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</si>
  <si>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</si>
  <si>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</si>
  <si>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</si>
  <si>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</si>
  <si>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</si>
  <si>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</si>
  <si>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</si>
  <si>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</si>
  <si>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</si>
  <si>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</si>
  <si>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</si>
  <si>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</si>
  <si>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</si>
  <si>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</si>
  <si>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</si>
  <si>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</si>
  <si>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</si>
  <si>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</si>
  <si>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</si>
  <si>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</si>
  <si>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</si>
  <si>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</si>
  <si>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</si>
  <si>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</si>
  <si>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</si>
  <si>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</si>
  <si>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</si>
  <si>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</si>
  <si>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</si>
  <si>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</si>
  <si>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</si>
  <si>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</si>
  <si>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</si>
  <si>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</si>
  <si>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</si>
  <si>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</si>
  <si>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</si>
  <si>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</si>
  <si>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</si>
  <si>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</si>
  <si>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</si>
  <si>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</si>
  <si>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</si>
  <si>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</si>
  <si>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</si>
  <si>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</si>
  <si>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</si>
  <si>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</si>
  <si>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</si>
  <si>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</si>
  <si>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</si>
  <si>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</si>
  <si>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</si>
  <si>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</si>
  <si>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</si>
  <si>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</si>
  <si>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</si>
  <si>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</si>
  <si>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</si>
  <si>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</si>
  <si>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</si>
  <si>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</si>
  <si>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</si>
  <si>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</si>
  <si>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</si>
  <si>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</si>
  <si>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</si>
  <si>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</si>
  <si>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</si>
  <si>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</si>
  <si>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</si>
  <si>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</si>
  <si>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</si>
  <si>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</si>
  <si>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</si>
  <si>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</si>
  <si>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</si>
  <si>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</si>
  <si>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</si>
  <si>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</si>
  <si>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</si>
  <si>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</si>
  <si>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</si>
  <si>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</si>
  <si>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</si>
  <si>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03</t>
  </si>
  <si>
    <t>87421</t>
  </si>
  <si>
    <t>CYTOLOGICKÉ NÁTĚRY SEDIMENTU CENTRIFUGOVANÉ TEKUTI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</si>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</sst>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33" fillId="0" borderId="20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164" fontId="33" fillId="0" borderId="138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164" fontId="33" fillId="0" borderId="141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40" xfId="0" applyFont="1" applyBorder="1" applyAlignment="1">
      <alignment horizontal="left" indent="1"/>
    </xf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25" xfId="0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9" fontId="33" fillId="0" borderId="30" xfId="0" applyNumberFormat="1" applyFont="1" applyFill="1" applyBorder="1"/>
    <xf numFmtId="9" fontId="33" fillId="0" borderId="138" xfId="0" applyNumberFormat="1" applyFont="1" applyFill="1" applyBorder="1"/>
    <xf numFmtId="9" fontId="33" fillId="0" borderId="141" xfId="0" applyNumberFormat="1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9" fontId="33" fillId="0" borderId="139" xfId="0" applyNumberFormat="1" applyFont="1" applyFill="1" applyBorder="1"/>
    <xf numFmtId="9" fontId="33" fillId="0" borderId="142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0.81144201960424844</c:v>
                </c:pt>
                <c:pt idx="1">
                  <c:v>0.84228712721435262</c:v>
                </c:pt>
                <c:pt idx="2">
                  <c:v>0.85772655737218684</c:v>
                </c:pt>
                <c:pt idx="3">
                  <c:v>0.87344149751435451</c:v>
                </c:pt>
                <c:pt idx="4">
                  <c:v>0.90619134152060821</c:v>
                </c:pt>
                <c:pt idx="5">
                  <c:v>0.91273016008202468</c:v>
                </c:pt>
                <c:pt idx="6">
                  <c:v>0.83351310589663863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0.8609699249035575</c:v>
                </c:pt>
                <c:pt idx="1">
                  <c:v>0.8609699249035575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0" totalsRowShown="0">
  <autoFilter ref="C3:S11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509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884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910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936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1068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1069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1131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B6386401-9E13-471D-997A-83C29CE3C96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496</v>
      </c>
      <c r="C5" s="470">
        <v>77.599999999999994</v>
      </c>
      <c r="D5" s="470">
        <v>1</v>
      </c>
      <c r="E5" s="470" t="s">
        <v>439</v>
      </c>
      <c r="F5" s="516">
        <v>0</v>
      </c>
      <c r="G5" s="470" t="s">
        <v>439</v>
      </c>
      <c r="H5" s="516">
        <v>0</v>
      </c>
      <c r="I5" s="470">
        <v>77.599999999999994</v>
      </c>
      <c r="J5" s="516">
        <v>1</v>
      </c>
      <c r="K5" s="470">
        <v>1</v>
      </c>
      <c r="L5" s="516">
        <v>1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497</v>
      </c>
      <c r="C6" s="470">
        <v>77.599999999999994</v>
      </c>
      <c r="D6" s="470">
        <v>1</v>
      </c>
      <c r="E6" s="470" t="s">
        <v>439</v>
      </c>
      <c r="F6" s="516">
        <v>0</v>
      </c>
      <c r="G6" s="470" t="s">
        <v>439</v>
      </c>
      <c r="H6" s="516">
        <v>0</v>
      </c>
      <c r="I6" s="470">
        <v>77.599999999999994</v>
      </c>
      <c r="J6" s="516">
        <v>1</v>
      </c>
      <c r="K6" s="470">
        <v>1</v>
      </c>
      <c r="L6" s="516">
        <v>1</v>
      </c>
      <c r="M6" s="470" t="s">
        <v>1</v>
      </c>
      <c r="N6" s="139"/>
    </row>
    <row r="7" spans="1:14" ht="14.45" customHeight="1" x14ac:dyDescent="0.2">
      <c r="A7" s="466" t="s">
        <v>437</v>
      </c>
      <c r="B7" s="467" t="s">
        <v>3</v>
      </c>
      <c r="C7" s="470">
        <v>77.599999999999994</v>
      </c>
      <c r="D7" s="470">
        <v>1</v>
      </c>
      <c r="E7" s="470" t="s">
        <v>439</v>
      </c>
      <c r="F7" s="516">
        <v>0</v>
      </c>
      <c r="G7" s="470" t="s">
        <v>439</v>
      </c>
      <c r="H7" s="516">
        <v>0</v>
      </c>
      <c r="I7" s="470">
        <v>77.599999999999994</v>
      </c>
      <c r="J7" s="516">
        <v>1</v>
      </c>
      <c r="K7" s="470">
        <v>1</v>
      </c>
      <c r="L7" s="516">
        <v>1</v>
      </c>
      <c r="M7" s="470" t="s">
        <v>442</v>
      </c>
      <c r="N7" s="139"/>
    </row>
    <row r="9" spans="1:14" ht="14.45" customHeight="1" x14ac:dyDescent="0.2">
      <c r="A9" s="466">
        <v>37</v>
      </c>
      <c r="B9" s="467" t="s">
        <v>496</v>
      </c>
      <c r="C9" s="470" t="s">
        <v>439</v>
      </c>
      <c r="D9" s="470" t="s">
        <v>439</v>
      </c>
      <c r="E9" s="470" t="s">
        <v>439</v>
      </c>
      <c r="F9" s="516" t="s">
        <v>439</v>
      </c>
      <c r="G9" s="470" t="s">
        <v>439</v>
      </c>
      <c r="H9" s="516" t="s">
        <v>439</v>
      </c>
      <c r="I9" s="470" t="s">
        <v>439</v>
      </c>
      <c r="J9" s="516" t="s">
        <v>439</v>
      </c>
      <c r="K9" s="470" t="s">
        <v>439</v>
      </c>
      <c r="L9" s="516" t="s">
        <v>439</v>
      </c>
      <c r="M9" s="470" t="s">
        <v>68</v>
      </c>
      <c r="N9" s="139"/>
    </row>
    <row r="10" spans="1:14" ht="14.45" customHeight="1" x14ac:dyDescent="0.2">
      <c r="A10" s="466" t="s">
        <v>498</v>
      </c>
      <c r="B10" s="467" t="s">
        <v>497</v>
      </c>
      <c r="C10" s="470">
        <v>77.599999999999994</v>
      </c>
      <c r="D10" s="470">
        <v>1</v>
      </c>
      <c r="E10" s="470" t="s">
        <v>439</v>
      </c>
      <c r="F10" s="516">
        <v>0</v>
      </c>
      <c r="G10" s="470" t="s">
        <v>439</v>
      </c>
      <c r="H10" s="516">
        <v>0</v>
      </c>
      <c r="I10" s="470">
        <v>77.599999999999994</v>
      </c>
      <c r="J10" s="516">
        <v>1</v>
      </c>
      <c r="K10" s="470">
        <v>1</v>
      </c>
      <c r="L10" s="516">
        <v>1</v>
      </c>
      <c r="M10" s="470" t="s">
        <v>1</v>
      </c>
      <c r="N10" s="139"/>
    </row>
    <row r="11" spans="1:14" ht="14.45" customHeight="1" x14ac:dyDescent="0.2">
      <c r="A11" s="466" t="s">
        <v>498</v>
      </c>
      <c r="B11" s="467" t="s">
        <v>499</v>
      </c>
      <c r="C11" s="470">
        <v>77.599999999999994</v>
      </c>
      <c r="D11" s="470">
        <v>1</v>
      </c>
      <c r="E11" s="470" t="s">
        <v>439</v>
      </c>
      <c r="F11" s="516">
        <v>0</v>
      </c>
      <c r="G11" s="470" t="s">
        <v>439</v>
      </c>
      <c r="H11" s="516">
        <v>0</v>
      </c>
      <c r="I11" s="470">
        <v>77.599999999999994</v>
      </c>
      <c r="J11" s="516">
        <v>1</v>
      </c>
      <c r="K11" s="470">
        <v>1</v>
      </c>
      <c r="L11" s="516">
        <v>1</v>
      </c>
      <c r="M11" s="470" t="s">
        <v>446</v>
      </c>
      <c r="N11" s="139"/>
    </row>
    <row r="12" spans="1:14" ht="14.45" customHeight="1" x14ac:dyDescent="0.2">
      <c r="A12" s="466" t="s">
        <v>439</v>
      </c>
      <c r="B12" s="467" t="s">
        <v>439</v>
      </c>
      <c r="C12" s="470" t="s">
        <v>439</v>
      </c>
      <c r="D12" s="470" t="s">
        <v>439</v>
      </c>
      <c r="E12" s="470" t="s">
        <v>439</v>
      </c>
      <c r="F12" s="516" t="s">
        <v>439</v>
      </c>
      <c r="G12" s="470" t="s">
        <v>439</v>
      </c>
      <c r="H12" s="516" t="s">
        <v>439</v>
      </c>
      <c r="I12" s="470" t="s">
        <v>439</v>
      </c>
      <c r="J12" s="516" t="s">
        <v>439</v>
      </c>
      <c r="K12" s="470" t="s">
        <v>439</v>
      </c>
      <c r="L12" s="516" t="s">
        <v>439</v>
      </c>
      <c r="M12" s="470" t="s">
        <v>447</v>
      </c>
      <c r="N12" s="139"/>
    </row>
    <row r="13" spans="1:14" ht="14.45" customHeight="1" x14ac:dyDescent="0.2">
      <c r="A13" s="466" t="s">
        <v>437</v>
      </c>
      <c r="B13" s="467" t="s">
        <v>500</v>
      </c>
      <c r="C13" s="470">
        <v>77.599999999999994</v>
      </c>
      <c r="D13" s="470">
        <v>1</v>
      </c>
      <c r="E13" s="470" t="s">
        <v>439</v>
      </c>
      <c r="F13" s="516">
        <v>0</v>
      </c>
      <c r="G13" s="470" t="s">
        <v>439</v>
      </c>
      <c r="H13" s="516">
        <v>0</v>
      </c>
      <c r="I13" s="470">
        <v>77.599999999999994</v>
      </c>
      <c r="J13" s="516">
        <v>1</v>
      </c>
      <c r="K13" s="470">
        <v>1</v>
      </c>
      <c r="L13" s="516">
        <v>1</v>
      </c>
      <c r="M13" s="470" t="s">
        <v>442</v>
      </c>
      <c r="N13" s="139"/>
    </row>
    <row r="14" spans="1:14" ht="14.45" customHeight="1" x14ac:dyDescent="0.2">
      <c r="A14" s="517" t="s">
        <v>233</v>
      </c>
    </row>
    <row r="15" spans="1:14" ht="14.45" customHeight="1" x14ac:dyDescent="0.2">
      <c r="A15" s="518" t="s">
        <v>501</v>
      </c>
    </row>
    <row r="16" spans="1:14" ht="14.45" customHeight="1" x14ac:dyDescent="0.2">
      <c r="A16" s="517" t="s">
        <v>502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3C49F41B-377B-4A6F-953B-2A2C535C2A9A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503</v>
      </c>
      <c r="B5" s="523">
        <v>77.599999999999994</v>
      </c>
      <c r="C5" s="524">
        <v>1</v>
      </c>
      <c r="D5" s="526">
        <v>1</v>
      </c>
      <c r="E5" s="519" t="s">
        <v>503</v>
      </c>
      <c r="F5" s="523"/>
      <c r="G5" s="237">
        <v>0</v>
      </c>
      <c r="H5" s="525"/>
      <c r="I5" s="238">
        <v>0</v>
      </c>
      <c r="J5" s="527">
        <v>77.599999999999994</v>
      </c>
      <c r="K5" s="237">
        <v>1</v>
      </c>
      <c r="L5" s="525">
        <v>1</v>
      </c>
      <c r="M5" s="238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19A67C2-418C-4952-B2C2-7FEA26B261A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509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77.599999999999994</v>
      </c>
      <c r="N3" s="58">
        <f>SUBTOTAL(9,N7:N1048576)</f>
        <v>1</v>
      </c>
      <c r="O3" s="58">
        <f>SUBTOTAL(9,O7:O1048576)</f>
        <v>1</v>
      </c>
      <c r="P3" s="58">
        <f>SUBTOTAL(9,P7:P1048576)</f>
        <v>0</v>
      </c>
      <c r="Q3" s="59">
        <f>IF(M3=0,0,P3/M3)</f>
        <v>0</v>
      </c>
      <c r="R3" s="58">
        <f>SUBTOTAL(9,R7:R1048576)</f>
        <v>0</v>
      </c>
      <c r="S3" s="59">
        <f>IF(N3=0,0,R3/N3)</f>
        <v>0</v>
      </c>
      <c r="T3" s="58">
        <f>SUBTOTAL(9,T7:T1048576)</f>
        <v>0</v>
      </c>
      <c r="U3" s="60">
        <f>IF(O3=0,0,T3/O3)</f>
        <v>0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thickBot="1" x14ac:dyDescent="0.25">
      <c r="A7" s="520">
        <v>37</v>
      </c>
      <c r="B7" s="524" t="s">
        <v>496</v>
      </c>
      <c r="C7" s="524" t="s">
        <v>498</v>
      </c>
      <c r="D7" s="533" t="s">
        <v>508</v>
      </c>
      <c r="E7" s="534" t="s">
        <v>503</v>
      </c>
      <c r="F7" s="524" t="s">
        <v>497</v>
      </c>
      <c r="G7" s="524" t="s">
        <v>504</v>
      </c>
      <c r="H7" s="524" t="s">
        <v>439</v>
      </c>
      <c r="I7" s="524" t="s">
        <v>505</v>
      </c>
      <c r="J7" s="524" t="s">
        <v>506</v>
      </c>
      <c r="K7" s="524" t="s">
        <v>507</v>
      </c>
      <c r="L7" s="535">
        <v>77.599999999999994</v>
      </c>
      <c r="M7" s="535">
        <v>77.599999999999994</v>
      </c>
      <c r="N7" s="524">
        <v>1</v>
      </c>
      <c r="O7" s="536">
        <v>1</v>
      </c>
      <c r="P7" s="535"/>
      <c r="Q7" s="237">
        <v>0</v>
      </c>
      <c r="R7" s="524"/>
      <c r="S7" s="237">
        <v>0</v>
      </c>
      <c r="T7" s="536"/>
      <c r="U7" s="23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2DE9FD5-AC6D-4CE3-9772-2566A7A6F99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510</v>
      </c>
      <c r="C6" s="468">
        <v>3016.3755799999994</v>
      </c>
      <c r="D6" s="468">
        <v>2639.8546300000003</v>
      </c>
      <c r="E6" s="468"/>
      <c r="F6" s="468">
        <v>3123.7437899999986</v>
      </c>
      <c r="G6" s="468">
        <v>2662.9168749999999</v>
      </c>
      <c r="H6" s="468">
        <v>460.82691499999873</v>
      </c>
      <c r="I6" s="469">
        <v>1.1730534359995743</v>
      </c>
      <c r="J6" s="470" t="s">
        <v>1</v>
      </c>
    </row>
    <row r="7" spans="1:10" ht="14.45" customHeight="1" x14ac:dyDescent="0.2">
      <c r="A7" s="466" t="s">
        <v>437</v>
      </c>
      <c r="B7" s="467" t="s">
        <v>511</v>
      </c>
      <c r="C7" s="468">
        <v>352.06320000000005</v>
      </c>
      <c r="D7" s="468">
        <v>342.32562999999993</v>
      </c>
      <c r="E7" s="468"/>
      <c r="F7" s="468">
        <v>381.96194000000003</v>
      </c>
      <c r="G7" s="468">
        <v>344.16668750000002</v>
      </c>
      <c r="H7" s="468">
        <v>37.795252500000004</v>
      </c>
      <c r="I7" s="469">
        <v>1.1098167076382137</v>
      </c>
      <c r="J7" s="470" t="s">
        <v>1</v>
      </c>
    </row>
    <row r="8" spans="1:10" ht="14.45" customHeight="1" x14ac:dyDescent="0.2">
      <c r="A8" s="466" t="s">
        <v>437</v>
      </c>
      <c r="B8" s="467" t="s">
        <v>512</v>
      </c>
      <c r="C8" s="468">
        <v>9.8043399999999998</v>
      </c>
      <c r="D8" s="468">
        <v>7.1185200000000002</v>
      </c>
      <c r="E8" s="468"/>
      <c r="F8" s="468">
        <v>11.112950000000001</v>
      </c>
      <c r="G8" s="468">
        <v>11.666666259765625</v>
      </c>
      <c r="H8" s="468">
        <v>-0.55371625976562378</v>
      </c>
      <c r="I8" s="469">
        <v>0.95253860465048157</v>
      </c>
      <c r="J8" s="470" t="s">
        <v>1</v>
      </c>
    </row>
    <row r="9" spans="1:10" ht="14.45" customHeight="1" x14ac:dyDescent="0.2">
      <c r="A9" s="466" t="s">
        <v>437</v>
      </c>
      <c r="B9" s="467" t="s">
        <v>513</v>
      </c>
      <c r="C9" s="468">
        <v>136.97452999999996</v>
      </c>
      <c r="D9" s="468">
        <v>181.10228000000001</v>
      </c>
      <c r="E9" s="468"/>
      <c r="F9" s="468">
        <v>172.05088000000003</v>
      </c>
      <c r="G9" s="468">
        <v>175</v>
      </c>
      <c r="H9" s="468">
        <v>-2.9491199999999651</v>
      </c>
      <c r="I9" s="469">
        <v>0.98314788571428591</v>
      </c>
      <c r="J9" s="470" t="s">
        <v>1</v>
      </c>
    </row>
    <row r="10" spans="1:10" ht="14.45" customHeight="1" x14ac:dyDescent="0.2">
      <c r="A10" s="466" t="s">
        <v>437</v>
      </c>
      <c r="B10" s="467" t="s">
        <v>514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439</v>
      </c>
      <c r="J10" s="470" t="s">
        <v>1</v>
      </c>
    </row>
    <row r="11" spans="1:10" ht="14.45" customHeight="1" x14ac:dyDescent="0.2">
      <c r="A11" s="466" t="s">
        <v>437</v>
      </c>
      <c r="B11" s="467" t="s">
        <v>515</v>
      </c>
      <c r="C11" s="468">
        <v>20.953499999999998</v>
      </c>
      <c r="D11" s="468">
        <v>7.5891999999999999</v>
      </c>
      <c r="E11" s="468"/>
      <c r="F11" s="468">
        <v>10.735659999999999</v>
      </c>
      <c r="G11" s="468">
        <v>11.666666503906249</v>
      </c>
      <c r="H11" s="468">
        <v>-0.93100650390625006</v>
      </c>
      <c r="I11" s="469">
        <v>0.92019944140903243</v>
      </c>
      <c r="J11" s="470" t="s">
        <v>1</v>
      </c>
    </row>
    <row r="12" spans="1:10" ht="14.45" customHeight="1" x14ac:dyDescent="0.2">
      <c r="A12" s="466" t="s">
        <v>437</v>
      </c>
      <c r="B12" s="467" t="s">
        <v>441</v>
      </c>
      <c r="C12" s="468">
        <v>3536.3871499999996</v>
      </c>
      <c r="D12" s="468">
        <v>3177.99026</v>
      </c>
      <c r="E12" s="468"/>
      <c r="F12" s="468">
        <v>3699.605219999999</v>
      </c>
      <c r="G12" s="468">
        <v>3205.4168952636714</v>
      </c>
      <c r="H12" s="468">
        <v>494.18832473632756</v>
      </c>
      <c r="I12" s="469">
        <v>1.1541728707634071</v>
      </c>
      <c r="J12" s="470" t="s">
        <v>442</v>
      </c>
    </row>
    <row r="14" spans="1:10" ht="14.45" customHeight="1" x14ac:dyDescent="0.2">
      <c r="A14" s="466" t="s">
        <v>437</v>
      </c>
      <c r="B14" s="467" t="s">
        <v>438</v>
      </c>
      <c r="C14" s="468" t="s">
        <v>439</v>
      </c>
      <c r="D14" s="468" t="s">
        <v>439</v>
      </c>
      <c r="E14" s="468"/>
      <c r="F14" s="468" t="s">
        <v>439</v>
      </c>
      <c r="G14" s="468" t="s">
        <v>439</v>
      </c>
      <c r="H14" s="468" t="s">
        <v>439</v>
      </c>
      <c r="I14" s="469" t="s">
        <v>439</v>
      </c>
      <c r="J14" s="470" t="s">
        <v>68</v>
      </c>
    </row>
    <row r="15" spans="1:10" ht="14.45" customHeight="1" x14ac:dyDescent="0.2">
      <c r="A15" s="466" t="s">
        <v>443</v>
      </c>
      <c r="B15" s="467" t="s">
        <v>444</v>
      </c>
      <c r="C15" s="468" t="s">
        <v>439</v>
      </c>
      <c r="D15" s="468" t="s">
        <v>439</v>
      </c>
      <c r="E15" s="468"/>
      <c r="F15" s="468" t="s">
        <v>439</v>
      </c>
      <c r="G15" s="468" t="s">
        <v>439</v>
      </c>
      <c r="H15" s="468" t="s">
        <v>439</v>
      </c>
      <c r="I15" s="469" t="s">
        <v>439</v>
      </c>
      <c r="J15" s="470" t="s">
        <v>0</v>
      </c>
    </row>
    <row r="16" spans="1:10" ht="14.45" customHeight="1" x14ac:dyDescent="0.2">
      <c r="A16" s="466" t="s">
        <v>443</v>
      </c>
      <c r="B16" s="467" t="s">
        <v>510</v>
      </c>
      <c r="C16" s="468">
        <v>2882.5386499999995</v>
      </c>
      <c r="D16" s="468">
        <v>2527.0158600000004</v>
      </c>
      <c r="E16" s="468"/>
      <c r="F16" s="468">
        <v>3008.9209399999986</v>
      </c>
      <c r="G16" s="468">
        <v>2539</v>
      </c>
      <c r="H16" s="468">
        <v>469.92093999999861</v>
      </c>
      <c r="I16" s="469">
        <v>1.1850811106734929</v>
      </c>
      <c r="J16" s="470" t="s">
        <v>1</v>
      </c>
    </row>
    <row r="17" spans="1:10" ht="14.45" customHeight="1" x14ac:dyDescent="0.2">
      <c r="A17" s="466" t="s">
        <v>443</v>
      </c>
      <c r="B17" s="467" t="s">
        <v>511</v>
      </c>
      <c r="C17" s="468">
        <v>352.06320000000005</v>
      </c>
      <c r="D17" s="468">
        <v>342.32562999999993</v>
      </c>
      <c r="E17" s="468"/>
      <c r="F17" s="468">
        <v>381.96194000000003</v>
      </c>
      <c r="G17" s="468">
        <v>344</v>
      </c>
      <c r="H17" s="468">
        <v>37.961940000000027</v>
      </c>
      <c r="I17" s="469">
        <v>1.1103544767441862</v>
      </c>
      <c r="J17" s="470" t="s">
        <v>1</v>
      </c>
    </row>
    <row r="18" spans="1:10" ht="14.45" customHeight="1" x14ac:dyDescent="0.2">
      <c r="A18" s="466" t="s">
        <v>443</v>
      </c>
      <c r="B18" s="467" t="s">
        <v>512</v>
      </c>
      <c r="C18" s="468">
        <v>7.2013399999999992</v>
      </c>
      <c r="D18" s="468">
        <v>6.0773200000000003</v>
      </c>
      <c r="E18" s="468"/>
      <c r="F18" s="468">
        <v>9.2908500000000007</v>
      </c>
      <c r="G18" s="468">
        <v>9</v>
      </c>
      <c r="H18" s="468">
        <v>0.29085000000000072</v>
      </c>
      <c r="I18" s="469">
        <v>1.0323166666666668</v>
      </c>
      <c r="J18" s="470" t="s">
        <v>1</v>
      </c>
    </row>
    <row r="19" spans="1:10" ht="14.45" customHeight="1" x14ac:dyDescent="0.2">
      <c r="A19" s="466" t="s">
        <v>443</v>
      </c>
      <c r="B19" s="467" t="s">
        <v>513</v>
      </c>
      <c r="C19" s="468">
        <v>136.97452999999996</v>
      </c>
      <c r="D19" s="468">
        <v>181.10228000000001</v>
      </c>
      <c r="E19" s="468"/>
      <c r="F19" s="468">
        <v>172.05088000000003</v>
      </c>
      <c r="G19" s="468">
        <v>175</v>
      </c>
      <c r="H19" s="468">
        <v>-2.9491199999999651</v>
      </c>
      <c r="I19" s="469">
        <v>0.98314788571428591</v>
      </c>
      <c r="J19" s="470" t="s">
        <v>1</v>
      </c>
    </row>
    <row r="20" spans="1:10" ht="14.45" customHeight="1" x14ac:dyDescent="0.2">
      <c r="A20" s="466" t="s">
        <v>443</v>
      </c>
      <c r="B20" s="467" t="s">
        <v>514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439</v>
      </c>
      <c r="J20" s="470" t="s">
        <v>1</v>
      </c>
    </row>
    <row r="21" spans="1:10" ht="14.45" customHeight="1" x14ac:dyDescent="0.2">
      <c r="A21" s="466" t="s">
        <v>443</v>
      </c>
      <c r="B21" s="467" t="s">
        <v>515</v>
      </c>
      <c r="C21" s="468">
        <v>18.193499999999997</v>
      </c>
      <c r="D21" s="468">
        <v>6.3292000000000002</v>
      </c>
      <c r="E21" s="468"/>
      <c r="F21" s="468">
        <v>9.1933599999999984</v>
      </c>
      <c r="G21" s="468">
        <v>10</v>
      </c>
      <c r="H21" s="468">
        <v>-0.80664000000000158</v>
      </c>
      <c r="I21" s="469">
        <v>0.91933599999999982</v>
      </c>
      <c r="J21" s="470" t="s">
        <v>1</v>
      </c>
    </row>
    <row r="22" spans="1:10" ht="14.45" customHeight="1" x14ac:dyDescent="0.2">
      <c r="A22" s="466" t="s">
        <v>443</v>
      </c>
      <c r="B22" s="467" t="s">
        <v>445</v>
      </c>
      <c r="C22" s="468">
        <v>3397.1872199999993</v>
      </c>
      <c r="D22" s="468">
        <v>3062.8502900000003</v>
      </c>
      <c r="E22" s="468"/>
      <c r="F22" s="468">
        <v>3581.4179699999991</v>
      </c>
      <c r="G22" s="468">
        <v>3077</v>
      </c>
      <c r="H22" s="468">
        <v>504.41796999999906</v>
      </c>
      <c r="I22" s="469">
        <v>1.1639317419564508</v>
      </c>
      <c r="J22" s="470" t="s">
        <v>446</v>
      </c>
    </row>
    <row r="23" spans="1:10" ht="14.45" customHeight="1" x14ac:dyDescent="0.2">
      <c r="A23" s="466" t="s">
        <v>439</v>
      </c>
      <c r="B23" s="467" t="s">
        <v>439</v>
      </c>
      <c r="C23" s="468" t="s">
        <v>439</v>
      </c>
      <c r="D23" s="468" t="s">
        <v>439</v>
      </c>
      <c r="E23" s="468"/>
      <c r="F23" s="468" t="s">
        <v>439</v>
      </c>
      <c r="G23" s="468" t="s">
        <v>439</v>
      </c>
      <c r="H23" s="468" t="s">
        <v>439</v>
      </c>
      <c r="I23" s="469" t="s">
        <v>439</v>
      </c>
      <c r="J23" s="470" t="s">
        <v>447</v>
      </c>
    </row>
    <row r="24" spans="1:10" ht="14.45" customHeight="1" x14ac:dyDescent="0.2">
      <c r="A24" s="466" t="s">
        <v>516</v>
      </c>
      <c r="B24" s="467" t="s">
        <v>517</v>
      </c>
      <c r="C24" s="468" t="s">
        <v>439</v>
      </c>
      <c r="D24" s="468" t="s">
        <v>439</v>
      </c>
      <c r="E24" s="468"/>
      <c r="F24" s="468" t="s">
        <v>439</v>
      </c>
      <c r="G24" s="468" t="s">
        <v>439</v>
      </c>
      <c r="H24" s="468" t="s">
        <v>439</v>
      </c>
      <c r="I24" s="469" t="s">
        <v>439</v>
      </c>
      <c r="J24" s="470" t="s">
        <v>0</v>
      </c>
    </row>
    <row r="25" spans="1:10" ht="14.45" customHeight="1" x14ac:dyDescent="0.2">
      <c r="A25" s="466" t="s">
        <v>516</v>
      </c>
      <c r="B25" s="467" t="s">
        <v>510</v>
      </c>
      <c r="C25" s="468">
        <v>133.83693</v>
      </c>
      <c r="D25" s="468">
        <v>112.83876999999998</v>
      </c>
      <c r="E25" s="468"/>
      <c r="F25" s="468">
        <v>114.82284999999997</v>
      </c>
      <c r="G25" s="468">
        <v>124</v>
      </c>
      <c r="H25" s="468">
        <v>-9.1771500000000259</v>
      </c>
      <c r="I25" s="469">
        <v>0.92599072580645136</v>
      </c>
      <c r="J25" s="470" t="s">
        <v>1</v>
      </c>
    </row>
    <row r="26" spans="1:10" ht="14.45" customHeight="1" x14ac:dyDescent="0.2">
      <c r="A26" s="466" t="s">
        <v>516</v>
      </c>
      <c r="B26" s="467" t="s">
        <v>512</v>
      </c>
      <c r="C26" s="468">
        <v>2.6030000000000002</v>
      </c>
      <c r="D26" s="468">
        <v>1.0412000000000001</v>
      </c>
      <c r="E26" s="468"/>
      <c r="F26" s="468">
        <v>1.8220999999999998</v>
      </c>
      <c r="G26" s="468">
        <v>2</v>
      </c>
      <c r="H26" s="468">
        <v>-0.17790000000000017</v>
      </c>
      <c r="I26" s="469">
        <v>0.91104999999999992</v>
      </c>
      <c r="J26" s="470" t="s">
        <v>1</v>
      </c>
    </row>
    <row r="27" spans="1:10" ht="14.45" customHeight="1" x14ac:dyDescent="0.2">
      <c r="A27" s="466" t="s">
        <v>516</v>
      </c>
      <c r="B27" s="467" t="s">
        <v>515</v>
      </c>
      <c r="C27" s="468">
        <v>2.76</v>
      </c>
      <c r="D27" s="468">
        <v>1.26</v>
      </c>
      <c r="E27" s="468"/>
      <c r="F27" s="468">
        <v>1.5423</v>
      </c>
      <c r="G27" s="468">
        <v>2</v>
      </c>
      <c r="H27" s="468">
        <v>-0.4577</v>
      </c>
      <c r="I27" s="469">
        <v>0.77115</v>
      </c>
      <c r="J27" s="470" t="s">
        <v>1</v>
      </c>
    </row>
    <row r="28" spans="1:10" ht="14.45" customHeight="1" x14ac:dyDescent="0.2">
      <c r="A28" s="466" t="s">
        <v>516</v>
      </c>
      <c r="B28" s="467" t="s">
        <v>518</v>
      </c>
      <c r="C28" s="468">
        <v>139.19992999999999</v>
      </c>
      <c r="D28" s="468">
        <v>115.13996999999999</v>
      </c>
      <c r="E28" s="468"/>
      <c r="F28" s="468">
        <v>118.18724999999998</v>
      </c>
      <c r="G28" s="468">
        <v>128</v>
      </c>
      <c r="H28" s="468">
        <v>-9.8127500000000225</v>
      </c>
      <c r="I28" s="469">
        <v>0.92333789062499982</v>
      </c>
      <c r="J28" s="470" t="s">
        <v>446</v>
      </c>
    </row>
    <row r="29" spans="1:10" ht="14.45" customHeight="1" x14ac:dyDescent="0.2">
      <c r="A29" s="466" t="s">
        <v>439</v>
      </c>
      <c r="B29" s="467" t="s">
        <v>439</v>
      </c>
      <c r="C29" s="468" t="s">
        <v>439</v>
      </c>
      <c r="D29" s="468" t="s">
        <v>439</v>
      </c>
      <c r="E29" s="468"/>
      <c r="F29" s="468" t="s">
        <v>439</v>
      </c>
      <c r="G29" s="468" t="s">
        <v>439</v>
      </c>
      <c r="H29" s="468" t="s">
        <v>439</v>
      </c>
      <c r="I29" s="469" t="s">
        <v>439</v>
      </c>
      <c r="J29" s="470" t="s">
        <v>447</v>
      </c>
    </row>
    <row r="30" spans="1:10" ht="14.45" customHeight="1" x14ac:dyDescent="0.2">
      <c r="A30" s="466" t="s">
        <v>437</v>
      </c>
      <c r="B30" s="467" t="s">
        <v>441</v>
      </c>
      <c r="C30" s="468">
        <v>3536.3871499999996</v>
      </c>
      <c r="D30" s="468">
        <v>3177.9902600000005</v>
      </c>
      <c r="E30" s="468"/>
      <c r="F30" s="468">
        <v>3699.605219999999</v>
      </c>
      <c r="G30" s="468">
        <v>3205</v>
      </c>
      <c r="H30" s="468">
        <v>494.60521999999901</v>
      </c>
      <c r="I30" s="469">
        <v>1.1543230015600621</v>
      </c>
      <c r="J30" s="470" t="s">
        <v>442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CC57776C-A7CB-410B-8F23-976612412D3B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884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17.285470276043011</v>
      </c>
      <c r="J3" s="88">
        <f>SUBTOTAL(9,J5:J1048576)</f>
        <v>214043</v>
      </c>
      <c r="K3" s="89">
        <f>SUBTOTAL(9,K5:K1048576)</f>
        <v>3699833.9142950745</v>
      </c>
    </row>
    <row r="4" spans="1:11" s="197" customFormat="1" ht="14.45" customHeight="1" thickBot="1" x14ac:dyDescent="0.25">
      <c r="A4" s="537" t="s">
        <v>4</v>
      </c>
      <c r="B4" s="538" t="s">
        <v>5</v>
      </c>
      <c r="C4" s="538" t="s">
        <v>0</v>
      </c>
      <c r="D4" s="538" t="s">
        <v>6</v>
      </c>
      <c r="E4" s="538" t="s">
        <v>7</v>
      </c>
      <c r="F4" s="538" t="s">
        <v>1</v>
      </c>
      <c r="G4" s="538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539" t="s">
        <v>437</v>
      </c>
      <c r="B5" s="540" t="s">
        <v>438</v>
      </c>
      <c r="C5" s="541" t="s">
        <v>443</v>
      </c>
      <c r="D5" s="542" t="s">
        <v>444</v>
      </c>
      <c r="E5" s="541" t="s">
        <v>519</v>
      </c>
      <c r="F5" s="542" t="s">
        <v>520</v>
      </c>
      <c r="G5" s="541" t="s">
        <v>521</v>
      </c>
      <c r="H5" s="541" t="s">
        <v>522</v>
      </c>
      <c r="I5" s="105">
        <v>416.239990234375</v>
      </c>
      <c r="J5" s="105">
        <v>3</v>
      </c>
      <c r="K5" s="543">
        <v>1248.719970703125</v>
      </c>
    </row>
    <row r="6" spans="1:11" ht="14.45" customHeight="1" x14ac:dyDescent="0.2">
      <c r="A6" s="544" t="s">
        <v>437</v>
      </c>
      <c r="B6" s="545" t="s">
        <v>438</v>
      </c>
      <c r="C6" s="546" t="s">
        <v>443</v>
      </c>
      <c r="D6" s="547" t="s">
        <v>444</v>
      </c>
      <c r="E6" s="546" t="s">
        <v>519</v>
      </c>
      <c r="F6" s="547" t="s">
        <v>520</v>
      </c>
      <c r="G6" s="546" t="s">
        <v>521</v>
      </c>
      <c r="H6" s="546" t="s">
        <v>523</v>
      </c>
      <c r="I6" s="548">
        <v>398.69499206542969</v>
      </c>
      <c r="J6" s="548">
        <v>12</v>
      </c>
      <c r="K6" s="549">
        <v>4784.33984375</v>
      </c>
    </row>
    <row r="7" spans="1:11" ht="14.45" customHeight="1" x14ac:dyDescent="0.2">
      <c r="A7" s="544" t="s">
        <v>437</v>
      </c>
      <c r="B7" s="545" t="s">
        <v>438</v>
      </c>
      <c r="C7" s="546" t="s">
        <v>443</v>
      </c>
      <c r="D7" s="547" t="s">
        <v>444</v>
      </c>
      <c r="E7" s="546" t="s">
        <v>519</v>
      </c>
      <c r="F7" s="547" t="s">
        <v>520</v>
      </c>
      <c r="G7" s="546" t="s">
        <v>524</v>
      </c>
      <c r="H7" s="546" t="s">
        <v>525</v>
      </c>
      <c r="I7" s="548">
        <v>92.431110805935333</v>
      </c>
      <c r="J7" s="548">
        <v>29</v>
      </c>
      <c r="K7" s="549">
        <v>2692.25</v>
      </c>
    </row>
    <row r="8" spans="1:11" ht="14.45" customHeight="1" x14ac:dyDescent="0.2">
      <c r="A8" s="544" t="s">
        <v>437</v>
      </c>
      <c r="B8" s="545" t="s">
        <v>438</v>
      </c>
      <c r="C8" s="546" t="s">
        <v>443</v>
      </c>
      <c r="D8" s="547" t="s">
        <v>444</v>
      </c>
      <c r="E8" s="546" t="s">
        <v>519</v>
      </c>
      <c r="F8" s="547" t="s">
        <v>520</v>
      </c>
      <c r="G8" s="546" t="s">
        <v>526</v>
      </c>
      <c r="H8" s="546" t="s">
        <v>527</v>
      </c>
      <c r="I8" s="548">
        <v>15412.2548828125</v>
      </c>
      <c r="J8" s="548">
        <v>2</v>
      </c>
      <c r="K8" s="549">
        <v>30824.509765625</v>
      </c>
    </row>
    <row r="9" spans="1:11" ht="14.45" customHeight="1" x14ac:dyDescent="0.2">
      <c r="A9" s="544" t="s">
        <v>437</v>
      </c>
      <c r="B9" s="545" t="s">
        <v>438</v>
      </c>
      <c r="C9" s="546" t="s">
        <v>443</v>
      </c>
      <c r="D9" s="547" t="s">
        <v>444</v>
      </c>
      <c r="E9" s="546" t="s">
        <v>519</v>
      </c>
      <c r="F9" s="547" t="s">
        <v>520</v>
      </c>
      <c r="G9" s="546" t="s">
        <v>528</v>
      </c>
      <c r="H9" s="546" t="s">
        <v>529</v>
      </c>
      <c r="I9" s="548">
        <v>22953.69921875</v>
      </c>
      <c r="J9" s="548">
        <v>1</v>
      </c>
      <c r="K9" s="549">
        <v>22953.69921875</v>
      </c>
    </row>
    <row r="10" spans="1:11" ht="14.45" customHeight="1" x14ac:dyDescent="0.2">
      <c r="A10" s="544" t="s">
        <v>437</v>
      </c>
      <c r="B10" s="545" t="s">
        <v>438</v>
      </c>
      <c r="C10" s="546" t="s">
        <v>443</v>
      </c>
      <c r="D10" s="547" t="s">
        <v>444</v>
      </c>
      <c r="E10" s="546" t="s">
        <v>519</v>
      </c>
      <c r="F10" s="547" t="s">
        <v>520</v>
      </c>
      <c r="G10" s="546" t="s">
        <v>530</v>
      </c>
      <c r="H10" s="546" t="s">
        <v>531</v>
      </c>
      <c r="I10" s="548">
        <v>9514.23046875</v>
      </c>
      <c r="J10" s="548">
        <v>1</v>
      </c>
      <c r="K10" s="549">
        <v>9514.23046875</v>
      </c>
    </row>
    <row r="11" spans="1:11" ht="14.45" customHeight="1" x14ac:dyDescent="0.2">
      <c r="A11" s="544" t="s">
        <v>437</v>
      </c>
      <c r="B11" s="545" t="s">
        <v>438</v>
      </c>
      <c r="C11" s="546" t="s">
        <v>443</v>
      </c>
      <c r="D11" s="547" t="s">
        <v>444</v>
      </c>
      <c r="E11" s="546" t="s">
        <v>519</v>
      </c>
      <c r="F11" s="547" t="s">
        <v>520</v>
      </c>
      <c r="G11" s="546" t="s">
        <v>532</v>
      </c>
      <c r="H11" s="546" t="s">
        <v>533</v>
      </c>
      <c r="I11" s="548">
        <v>9514.23046875</v>
      </c>
      <c r="J11" s="548">
        <v>1</v>
      </c>
      <c r="K11" s="549">
        <v>9514.23046875</v>
      </c>
    </row>
    <row r="12" spans="1:11" ht="14.45" customHeight="1" x14ac:dyDescent="0.2">
      <c r="A12" s="544" t="s">
        <v>437</v>
      </c>
      <c r="B12" s="545" t="s">
        <v>438</v>
      </c>
      <c r="C12" s="546" t="s">
        <v>443</v>
      </c>
      <c r="D12" s="547" t="s">
        <v>444</v>
      </c>
      <c r="E12" s="546" t="s">
        <v>519</v>
      </c>
      <c r="F12" s="547" t="s">
        <v>520</v>
      </c>
      <c r="G12" s="546" t="s">
        <v>534</v>
      </c>
      <c r="H12" s="546" t="s">
        <v>535</v>
      </c>
      <c r="I12" s="548">
        <v>3806.659912109375</v>
      </c>
      <c r="J12" s="548">
        <v>1</v>
      </c>
      <c r="K12" s="549">
        <v>3806.659912109375</v>
      </c>
    </row>
    <row r="13" spans="1:11" ht="14.45" customHeight="1" x14ac:dyDescent="0.2">
      <c r="A13" s="544" t="s">
        <v>437</v>
      </c>
      <c r="B13" s="545" t="s">
        <v>438</v>
      </c>
      <c r="C13" s="546" t="s">
        <v>443</v>
      </c>
      <c r="D13" s="547" t="s">
        <v>444</v>
      </c>
      <c r="E13" s="546" t="s">
        <v>519</v>
      </c>
      <c r="F13" s="547" t="s">
        <v>520</v>
      </c>
      <c r="G13" s="546" t="s">
        <v>536</v>
      </c>
      <c r="H13" s="546" t="s">
        <v>537</v>
      </c>
      <c r="I13" s="548">
        <v>23401</v>
      </c>
      <c r="J13" s="548">
        <v>1</v>
      </c>
      <c r="K13" s="549">
        <v>23401</v>
      </c>
    </row>
    <row r="14" spans="1:11" ht="14.45" customHeight="1" x14ac:dyDescent="0.2">
      <c r="A14" s="544" t="s">
        <v>437</v>
      </c>
      <c r="B14" s="545" t="s">
        <v>438</v>
      </c>
      <c r="C14" s="546" t="s">
        <v>443</v>
      </c>
      <c r="D14" s="547" t="s">
        <v>444</v>
      </c>
      <c r="E14" s="546" t="s">
        <v>519</v>
      </c>
      <c r="F14" s="547" t="s">
        <v>520</v>
      </c>
      <c r="G14" s="546" t="s">
        <v>538</v>
      </c>
      <c r="H14" s="546" t="s">
        <v>539</v>
      </c>
      <c r="I14" s="548">
        <v>69.220001220703125</v>
      </c>
      <c r="J14" s="548">
        <v>2</v>
      </c>
      <c r="K14" s="549">
        <v>138.42999267578125</v>
      </c>
    </row>
    <row r="15" spans="1:11" ht="14.45" customHeight="1" x14ac:dyDescent="0.2">
      <c r="A15" s="544" t="s">
        <v>437</v>
      </c>
      <c r="B15" s="545" t="s">
        <v>438</v>
      </c>
      <c r="C15" s="546" t="s">
        <v>443</v>
      </c>
      <c r="D15" s="547" t="s">
        <v>444</v>
      </c>
      <c r="E15" s="546" t="s">
        <v>519</v>
      </c>
      <c r="F15" s="547" t="s">
        <v>520</v>
      </c>
      <c r="G15" s="546" t="s">
        <v>540</v>
      </c>
      <c r="H15" s="546" t="s">
        <v>541</v>
      </c>
      <c r="I15" s="548">
        <v>19562</v>
      </c>
      <c r="J15" s="548">
        <v>1</v>
      </c>
      <c r="K15" s="549">
        <v>19562</v>
      </c>
    </row>
    <row r="16" spans="1:11" ht="14.45" customHeight="1" x14ac:dyDescent="0.2">
      <c r="A16" s="544" t="s">
        <v>437</v>
      </c>
      <c r="B16" s="545" t="s">
        <v>438</v>
      </c>
      <c r="C16" s="546" t="s">
        <v>443</v>
      </c>
      <c r="D16" s="547" t="s">
        <v>444</v>
      </c>
      <c r="E16" s="546" t="s">
        <v>519</v>
      </c>
      <c r="F16" s="547" t="s">
        <v>520</v>
      </c>
      <c r="G16" s="546" t="s">
        <v>542</v>
      </c>
      <c r="H16" s="546" t="s">
        <v>543</v>
      </c>
      <c r="I16" s="548">
        <v>19664</v>
      </c>
      <c r="J16" s="548">
        <v>1</v>
      </c>
      <c r="K16" s="549">
        <v>19664</v>
      </c>
    </row>
    <row r="17" spans="1:11" ht="14.45" customHeight="1" x14ac:dyDescent="0.2">
      <c r="A17" s="544" t="s">
        <v>437</v>
      </c>
      <c r="B17" s="545" t="s">
        <v>438</v>
      </c>
      <c r="C17" s="546" t="s">
        <v>443</v>
      </c>
      <c r="D17" s="547" t="s">
        <v>444</v>
      </c>
      <c r="E17" s="546" t="s">
        <v>519</v>
      </c>
      <c r="F17" s="547" t="s">
        <v>520</v>
      </c>
      <c r="G17" s="546" t="s">
        <v>544</v>
      </c>
      <c r="H17" s="546" t="s">
        <v>545</v>
      </c>
      <c r="I17" s="548">
        <v>11059</v>
      </c>
      <c r="J17" s="548">
        <v>1</v>
      </c>
      <c r="K17" s="549">
        <v>11059</v>
      </c>
    </row>
    <row r="18" spans="1:11" ht="14.45" customHeight="1" x14ac:dyDescent="0.2">
      <c r="A18" s="544" t="s">
        <v>437</v>
      </c>
      <c r="B18" s="545" t="s">
        <v>438</v>
      </c>
      <c r="C18" s="546" t="s">
        <v>443</v>
      </c>
      <c r="D18" s="547" t="s">
        <v>444</v>
      </c>
      <c r="E18" s="546" t="s">
        <v>519</v>
      </c>
      <c r="F18" s="547" t="s">
        <v>520</v>
      </c>
      <c r="G18" s="546" t="s">
        <v>546</v>
      </c>
      <c r="H18" s="546" t="s">
        <v>547</v>
      </c>
      <c r="I18" s="548">
        <v>17908</v>
      </c>
      <c r="J18" s="548">
        <v>1</v>
      </c>
      <c r="K18" s="549">
        <v>17908</v>
      </c>
    </row>
    <row r="19" spans="1:11" ht="14.45" customHeight="1" x14ac:dyDescent="0.2">
      <c r="A19" s="544" t="s">
        <v>437</v>
      </c>
      <c r="B19" s="545" t="s">
        <v>438</v>
      </c>
      <c r="C19" s="546" t="s">
        <v>443</v>
      </c>
      <c r="D19" s="547" t="s">
        <v>444</v>
      </c>
      <c r="E19" s="546" t="s">
        <v>519</v>
      </c>
      <c r="F19" s="547" t="s">
        <v>520</v>
      </c>
      <c r="G19" s="546" t="s">
        <v>548</v>
      </c>
      <c r="H19" s="546" t="s">
        <v>549</v>
      </c>
      <c r="I19" s="548">
        <v>6836</v>
      </c>
      <c r="J19" s="548">
        <v>1</v>
      </c>
      <c r="K19" s="549">
        <v>6836</v>
      </c>
    </row>
    <row r="20" spans="1:11" ht="14.45" customHeight="1" x14ac:dyDescent="0.2">
      <c r="A20" s="544" t="s">
        <v>437</v>
      </c>
      <c r="B20" s="545" t="s">
        <v>438</v>
      </c>
      <c r="C20" s="546" t="s">
        <v>443</v>
      </c>
      <c r="D20" s="547" t="s">
        <v>444</v>
      </c>
      <c r="E20" s="546" t="s">
        <v>519</v>
      </c>
      <c r="F20" s="547" t="s">
        <v>520</v>
      </c>
      <c r="G20" s="546" t="s">
        <v>550</v>
      </c>
      <c r="H20" s="546" t="s">
        <v>551</v>
      </c>
      <c r="I20" s="548">
        <v>15412.6103515625</v>
      </c>
      <c r="J20" s="548">
        <v>1</v>
      </c>
      <c r="K20" s="549">
        <v>15412.6103515625</v>
      </c>
    </row>
    <row r="21" spans="1:11" ht="14.45" customHeight="1" x14ac:dyDescent="0.2">
      <c r="A21" s="544" t="s">
        <v>437</v>
      </c>
      <c r="B21" s="545" t="s">
        <v>438</v>
      </c>
      <c r="C21" s="546" t="s">
        <v>443</v>
      </c>
      <c r="D21" s="547" t="s">
        <v>444</v>
      </c>
      <c r="E21" s="546" t="s">
        <v>519</v>
      </c>
      <c r="F21" s="547" t="s">
        <v>520</v>
      </c>
      <c r="G21" s="546" t="s">
        <v>552</v>
      </c>
      <c r="H21" s="546" t="s">
        <v>553</v>
      </c>
      <c r="I21" s="548">
        <v>7612.10986328125</v>
      </c>
      <c r="J21" s="548">
        <v>1</v>
      </c>
      <c r="K21" s="549">
        <v>7612.10986328125</v>
      </c>
    </row>
    <row r="22" spans="1:11" ht="14.45" customHeight="1" x14ac:dyDescent="0.2">
      <c r="A22" s="544" t="s">
        <v>437</v>
      </c>
      <c r="B22" s="545" t="s">
        <v>438</v>
      </c>
      <c r="C22" s="546" t="s">
        <v>443</v>
      </c>
      <c r="D22" s="547" t="s">
        <v>444</v>
      </c>
      <c r="E22" s="546" t="s">
        <v>519</v>
      </c>
      <c r="F22" s="547" t="s">
        <v>520</v>
      </c>
      <c r="G22" s="546" t="s">
        <v>554</v>
      </c>
      <c r="H22" s="546" t="s">
        <v>555</v>
      </c>
      <c r="I22" s="548">
        <v>12226</v>
      </c>
      <c r="J22" s="548">
        <v>2</v>
      </c>
      <c r="K22" s="549">
        <v>24452</v>
      </c>
    </row>
    <row r="23" spans="1:11" ht="14.45" customHeight="1" x14ac:dyDescent="0.2">
      <c r="A23" s="544" t="s">
        <v>437</v>
      </c>
      <c r="B23" s="545" t="s">
        <v>438</v>
      </c>
      <c r="C23" s="546" t="s">
        <v>443</v>
      </c>
      <c r="D23" s="547" t="s">
        <v>444</v>
      </c>
      <c r="E23" s="546" t="s">
        <v>519</v>
      </c>
      <c r="F23" s="547" t="s">
        <v>520</v>
      </c>
      <c r="G23" s="546" t="s">
        <v>556</v>
      </c>
      <c r="H23" s="546" t="s">
        <v>557</v>
      </c>
      <c r="I23" s="548">
        <v>5716</v>
      </c>
      <c r="J23" s="548">
        <v>1</v>
      </c>
      <c r="K23" s="549">
        <v>5716</v>
      </c>
    </row>
    <row r="24" spans="1:11" ht="14.45" customHeight="1" x14ac:dyDescent="0.2">
      <c r="A24" s="544" t="s">
        <v>437</v>
      </c>
      <c r="B24" s="545" t="s">
        <v>438</v>
      </c>
      <c r="C24" s="546" t="s">
        <v>443</v>
      </c>
      <c r="D24" s="547" t="s">
        <v>444</v>
      </c>
      <c r="E24" s="546" t="s">
        <v>519</v>
      </c>
      <c r="F24" s="547" t="s">
        <v>520</v>
      </c>
      <c r="G24" s="546" t="s">
        <v>558</v>
      </c>
      <c r="H24" s="546" t="s">
        <v>559</v>
      </c>
      <c r="I24" s="548">
        <v>23985.830078125</v>
      </c>
      <c r="J24" s="548">
        <v>1</v>
      </c>
      <c r="K24" s="549">
        <v>23985.830078125</v>
      </c>
    </row>
    <row r="25" spans="1:11" ht="14.45" customHeight="1" x14ac:dyDescent="0.2">
      <c r="A25" s="544" t="s">
        <v>437</v>
      </c>
      <c r="B25" s="545" t="s">
        <v>438</v>
      </c>
      <c r="C25" s="546" t="s">
        <v>443</v>
      </c>
      <c r="D25" s="547" t="s">
        <v>444</v>
      </c>
      <c r="E25" s="546" t="s">
        <v>519</v>
      </c>
      <c r="F25" s="547" t="s">
        <v>520</v>
      </c>
      <c r="G25" s="546" t="s">
        <v>560</v>
      </c>
      <c r="H25" s="546" t="s">
        <v>561</v>
      </c>
      <c r="I25" s="548">
        <v>8293.33984375</v>
      </c>
      <c r="J25" s="548">
        <v>1</v>
      </c>
      <c r="K25" s="549">
        <v>8293.33984375</v>
      </c>
    </row>
    <row r="26" spans="1:11" ht="14.45" customHeight="1" x14ac:dyDescent="0.2">
      <c r="A26" s="544" t="s">
        <v>437</v>
      </c>
      <c r="B26" s="545" t="s">
        <v>438</v>
      </c>
      <c r="C26" s="546" t="s">
        <v>443</v>
      </c>
      <c r="D26" s="547" t="s">
        <v>444</v>
      </c>
      <c r="E26" s="546" t="s">
        <v>519</v>
      </c>
      <c r="F26" s="547" t="s">
        <v>520</v>
      </c>
      <c r="G26" s="546" t="s">
        <v>562</v>
      </c>
      <c r="H26" s="546" t="s">
        <v>563</v>
      </c>
      <c r="I26" s="548">
        <v>22103.69921875</v>
      </c>
      <c r="J26" s="548">
        <v>1</v>
      </c>
      <c r="K26" s="549">
        <v>22103.69921875</v>
      </c>
    </row>
    <row r="27" spans="1:11" ht="14.45" customHeight="1" x14ac:dyDescent="0.2">
      <c r="A27" s="544" t="s">
        <v>437</v>
      </c>
      <c r="B27" s="545" t="s">
        <v>438</v>
      </c>
      <c r="C27" s="546" t="s">
        <v>443</v>
      </c>
      <c r="D27" s="547" t="s">
        <v>444</v>
      </c>
      <c r="E27" s="546" t="s">
        <v>519</v>
      </c>
      <c r="F27" s="547" t="s">
        <v>520</v>
      </c>
      <c r="G27" s="546" t="s">
        <v>564</v>
      </c>
      <c r="H27" s="546" t="s">
        <v>565</v>
      </c>
      <c r="I27" s="548">
        <v>29257.80078125</v>
      </c>
      <c r="J27" s="548">
        <v>1</v>
      </c>
      <c r="K27" s="549">
        <v>29257.80078125</v>
      </c>
    </row>
    <row r="28" spans="1:11" ht="14.45" customHeight="1" x14ac:dyDescent="0.2">
      <c r="A28" s="544" t="s">
        <v>437</v>
      </c>
      <c r="B28" s="545" t="s">
        <v>438</v>
      </c>
      <c r="C28" s="546" t="s">
        <v>443</v>
      </c>
      <c r="D28" s="547" t="s">
        <v>444</v>
      </c>
      <c r="E28" s="546" t="s">
        <v>519</v>
      </c>
      <c r="F28" s="547" t="s">
        <v>520</v>
      </c>
      <c r="G28" s="546" t="s">
        <v>566</v>
      </c>
      <c r="H28" s="546" t="s">
        <v>567</v>
      </c>
      <c r="I28" s="548">
        <v>22801.080078125</v>
      </c>
      <c r="J28" s="548">
        <v>3</v>
      </c>
      <c r="K28" s="549">
        <v>68403.240234375</v>
      </c>
    </row>
    <row r="29" spans="1:11" ht="14.45" customHeight="1" x14ac:dyDescent="0.2">
      <c r="A29" s="544" t="s">
        <v>437</v>
      </c>
      <c r="B29" s="545" t="s">
        <v>438</v>
      </c>
      <c r="C29" s="546" t="s">
        <v>443</v>
      </c>
      <c r="D29" s="547" t="s">
        <v>444</v>
      </c>
      <c r="E29" s="546" t="s">
        <v>519</v>
      </c>
      <c r="F29" s="547" t="s">
        <v>520</v>
      </c>
      <c r="G29" s="546" t="s">
        <v>568</v>
      </c>
      <c r="H29" s="546" t="s">
        <v>569</v>
      </c>
      <c r="I29" s="548">
        <v>8293.33984375</v>
      </c>
      <c r="J29" s="548">
        <v>2</v>
      </c>
      <c r="K29" s="549">
        <v>16586.6796875</v>
      </c>
    </row>
    <row r="30" spans="1:11" ht="14.45" customHeight="1" x14ac:dyDescent="0.2">
      <c r="A30" s="544" t="s">
        <v>437</v>
      </c>
      <c r="B30" s="545" t="s">
        <v>438</v>
      </c>
      <c r="C30" s="546" t="s">
        <v>443</v>
      </c>
      <c r="D30" s="547" t="s">
        <v>444</v>
      </c>
      <c r="E30" s="546" t="s">
        <v>519</v>
      </c>
      <c r="F30" s="547" t="s">
        <v>520</v>
      </c>
      <c r="G30" s="546" t="s">
        <v>570</v>
      </c>
      <c r="H30" s="546" t="s">
        <v>571</v>
      </c>
      <c r="I30" s="548">
        <v>18862.689453125</v>
      </c>
      <c r="J30" s="548">
        <v>1</v>
      </c>
      <c r="K30" s="549">
        <v>18862.689453125</v>
      </c>
    </row>
    <row r="31" spans="1:11" ht="14.45" customHeight="1" x14ac:dyDescent="0.2">
      <c r="A31" s="544" t="s">
        <v>437</v>
      </c>
      <c r="B31" s="545" t="s">
        <v>438</v>
      </c>
      <c r="C31" s="546" t="s">
        <v>443</v>
      </c>
      <c r="D31" s="547" t="s">
        <v>444</v>
      </c>
      <c r="E31" s="546" t="s">
        <v>519</v>
      </c>
      <c r="F31" s="547" t="s">
        <v>520</v>
      </c>
      <c r="G31" s="546" t="s">
        <v>572</v>
      </c>
      <c r="H31" s="546" t="s">
        <v>573</v>
      </c>
      <c r="I31" s="548">
        <v>5706</v>
      </c>
      <c r="J31" s="548">
        <v>1</v>
      </c>
      <c r="K31" s="549">
        <v>5706</v>
      </c>
    </row>
    <row r="32" spans="1:11" ht="14.45" customHeight="1" x14ac:dyDescent="0.2">
      <c r="A32" s="544" t="s">
        <v>437</v>
      </c>
      <c r="B32" s="545" t="s">
        <v>438</v>
      </c>
      <c r="C32" s="546" t="s">
        <v>443</v>
      </c>
      <c r="D32" s="547" t="s">
        <v>444</v>
      </c>
      <c r="E32" s="546" t="s">
        <v>519</v>
      </c>
      <c r="F32" s="547" t="s">
        <v>520</v>
      </c>
      <c r="G32" s="546" t="s">
        <v>574</v>
      </c>
      <c r="H32" s="546" t="s">
        <v>575</v>
      </c>
      <c r="I32" s="548">
        <v>21781.2109375</v>
      </c>
      <c r="J32" s="548">
        <v>1</v>
      </c>
      <c r="K32" s="549">
        <v>21781.2109375</v>
      </c>
    </row>
    <row r="33" spans="1:11" ht="14.45" customHeight="1" x14ac:dyDescent="0.2">
      <c r="A33" s="544" t="s">
        <v>437</v>
      </c>
      <c r="B33" s="545" t="s">
        <v>438</v>
      </c>
      <c r="C33" s="546" t="s">
        <v>443</v>
      </c>
      <c r="D33" s="547" t="s">
        <v>444</v>
      </c>
      <c r="E33" s="546" t="s">
        <v>519</v>
      </c>
      <c r="F33" s="547" t="s">
        <v>520</v>
      </c>
      <c r="G33" s="546" t="s">
        <v>576</v>
      </c>
      <c r="H33" s="546" t="s">
        <v>577</v>
      </c>
      <c r="I33" s="548">
        <v>5574.2998046875</v>
      </c>
      <c r="J33" s="548">
        <v>1</v>
      </c>
      <c r="K33" s="549">
        <v>5574.2998046875</v>
      </c>
    </row>
    <row r="34" spans="1:11" ht="14.45" customHeight="1" x14ac:dyDescent="0.2">
      <c r="A34" s="544" t="s">
        <v>437</v>
      </c>
      <c r="B34" s="545" t="s">
        <v>438</v>
      </c>
      <c r="C34" s="546" t="s">
        <v>443</v>
      </c>
      <c r="D34" s="547" t="s">
        <v>444</v>
      </c>
      <c r="E34" s="546" t="s">
        <v>519</v>
      </c>
      <c r="F34" s="547" t="s">
        <v>520</v>
      </c>
      <c r="G34" s="546" t="s">
        <v>578</v>
      </c>
      <c r="H34" s="546" t="s">
        <v>579</v>
      </c>
      <c r="I34" s="548">
        <v>15659.400390625</v>
      </c>
      <c r="J34" s="548">
        <v>1</v>
      </c>
      <c r="K34" s="549">
        <v>15659.400390625</v>
      </c>
    </row>
    <row r="35" spans="1:11" ht="14.45" customHeight="1" x14ac:dyDescent="0.2">
      <c r="A35" s="544" t="s">
        <v>437</v>
      </c>
      <c r="B35" s="545" t="s">
        <v>438</v>
      </c>
      <c r="C35" s="546" t="s">
        <v>443</v>
      </c>
      <c r="D35" s="547" t="s">
        <v>444</v>
      </c>
      <c r="E35" s="546" t="s">
        <v>519</v>
      </c>
      <c r="F35" s="547" t="s">
        <v>520</v>
      </c>
      <c r="G35" s="546" t="s">
        <v>580</v>
      </c>
      <c r="H35" s="546" t="s">
        <v>581</v>
      </c>
      <c r="I35" s="548">
        <v>14120.7001953125</v>
      </c>
      <c r="J35" s="548">
        <v>1</v>
      </c>
      <c r="K35" s="549">
        <v>14120.7001953125</v>
      </c>
    </row>
    <row r="36" spans="1:11" ht="14.45" customHeight="1" x14ac:dyDescent="0.2">
      <c r="A36" s="544" t="s">
        <v>437</v>
      </c>
      <c r="B36" s="545" t="s">
        <v>438</v>
      </c>
      <c r="C36" s="546" t="s">
        <v>443</v>
      </c>
      <c r="D36" s="547" t="s">
        <v>444</v>
      </c>
      <c r="E36" s="546" t="s">
        <v>519</v>
      </c>
      <c r="F36" s="547" t="s">
        <v>520</v>
      </c>
      <c r="G36" s="546" t="s">
        <v>582</v>
      </c>
      <c r="H36" s="546" t="s">
        <v>583</v>
      </c>
      <c r="I36" s="548">
        <v>24865</v>
      </c>
      <c r="J36" s="548">
        <v>1</v>
      </c>
      <c r="K36" s="549">
        <v>24865</v>
      </c>
    </row>
    <row r="37" spans="1:11" ht="14.45" customHeight="1" x14ac:dyDescent="0.2">
      <c r="A37" s="544" t="s">
        <v>437</v>
      </c>
      <c r="B37" s="545" t="s">
        <v>438</v>
      </c>
      <c r="C37" s="546" t="s">
        <v>443</v>
      </c>
      <c r="D37" s="547" t="s">
        <v>444</v>
      </c>
      <c r="E37" s="546" t="s">
        <v>519</v>
      </c>
      <c r="F37" s="547" t="s">
        <v>520</v>
      </c>
      <c r="G37" s="546" t="s">
        <v>582</v>
      </c>
      <c r="H37" s="546" t="s">
        <v>584</v>
      </c>
      <c r="I37" s="548">
        <v>24915</v>
      </c>
      <c r="J37" s="548">
        <v>1</v>
      </c>
      <c r="K37" s="549">
        <v>24915</v>
      </c>
    </row>
    <row r="38" spans="1:11" ht="14.45" customHeight="1" x14ac:dyDescent="0.2">
      <c r="A38" s="544" t="s">
        <v>437</v>
      </c>
      <c r="B38" s="545" t="s">
        <v>438</v>
      </c>
      <c r="C38" s="546" t="s">
        <v>443</v>
      </c>
      <c r="D38" s="547" t="s">
        <v>444</v>
      </c>
      <c r="E38" s="546" t="s">
        <v>519</v>
      </c>
      <c r="F38" s="547" t="s">
        <v>520</v>
      </c>
      <c r="G38" s="546" t="s">
        <v>585</v>
      </c>
      <c r="H38" s="546" t="s">
        <v>586</v>
      </c>
      <c r="I38" s="548">
        <v>7096.72998046875</v>
      </c>
      <c r="J38" s="548">
        <v>1</v>
      </c>
      <c r="K38" s="549">
        <v>7096.72998046875</v>
      </c>
    </row>
    <row r="39" spans="1:11" ht="14.45" customHeight="1" x14ac:dyDescent="0.2">
      <c r="A39" s="544" t="s">
        <v>437</v>
      </c>
      <c r="B39" s="545" t="s">
        <v>438</v>
      </c>
      <c r="C39" s="546" t="s">
        <v>443</v>
      </c>
      <c r="D39" s="547" t="s">
        <v>444</v>
      </c>
      <c r="E39" s="546" t="s">
        <v>519</v>
      </c>
      <c r="F39" s="547" t="s">
        <v>520</v>
      </c>
      <c r="G39" s="546" t="s">
        <v>587</v>
      </c>
      <c r="H39" s="546" t="s">
        <v>588</v>
      </c>
      <c r="I39" s="548">
        <v>36989.80078125</v>
      </c>
      <c r="J39" s="548">
        <v>1</v>
      </c>
      <c r="K39" s="549">
        <v>36989.80078125</v>
      </c>
    </row>
    <row r="40" spans="1:11" ht="14.45" customHeight="1" x14ac:dyDescent="0.2">
      <c r="A40" s="544" t="s">
        <v>437</v>
      </c>
      <c r="B40" s="545" t="s">
        <v>438</v>
      </c>
      <c r="C40" s="546" t="s">
        <v>443</v>
      </c>
      <c r="D40" s="547" t="s">
        <v>444</v>
      </c>
      <c r="E40" s="546" t="s">
        <v>519</v>
      </c>
      <c r="F40" s="547" t="s">
        <v>520</v>
      </c>
      <c r="G40" s="546" t="s">
        <v>589</v>
      </c>
      <c r="H40" s="546" t="s">
        <v>590</v>
      </c>
      <c r="I40" s="548">
        <v>742.34002685546875</v>
      </c>
      <c r="J40" s="548">
        <v>10</v>
      </c>
      <c r="K40" s="549">
        <v>7423.3502197265625</v>
      </c>
    </row>
    <row r="41" spans="1:11" ht="14.45" customHeight="1" x14ac:dyDescent="0.2">
      <c r="A41" s="544" t="s">
        <v>437</v>
      </c>
      <c r="B41" s="545" t="s">
        <v>438</v>
      </c>
      <c r="C41" s="546" t="s">
        <v>443</v>
      </c>
      <c r="D41" s="547" t="s">
        <v>444</v>
      </c>
      <c r="E41" s="546" t="s">
        <v>519</v>
      </c>
      <c r="F41" s="547" t="s">
        <v>520</v>
      </c>
      <c r="G41" s="546" t="s">
        <v>591</v>
      </c>
      <c r="H41" s="546" t="s">
        <v>592</v>
      </c>
      <c r="I41" s="548">
        <v>314.55244815094346</v>
      </c>
      <c r="J41" s="548">
        <v>1</v>
      </c>
      <c r="K41" s="549">
        <v>314.55244815094346</v>
      </c>
    </row>
    <row r="42" spans="1:11" ht="14.45" customHeight="1" x14ac:dyDescent="0.2">
      <c r="A42" s="544" t="s">
        <v>437</v>
      </c>
      <c r="B42" s="545" t="s">
        <v>438</v>
      </c>
      <c r="C42" s="546" t="s">
        <v>443</v>
      </c>
      <c r="D42" s="547" t="s">
        <v>444</v>
      </c>
      <c r="E42" s="546" t="s">
        <v>519</v>
      </c>
      <c r="F42" s="547" t="s">
        <v>520</v>
      </c>
      <c r="G42" s="546" t="s">
        <v>593</v>
      </c>
      <c r="H42" s="546" t="s">
        <v>594</v>
      </c>
      <c r="I42" s="548">
        <v>453.75</v>
      </c>
      <c r="J42" s="548">
        <v>5</v>
      </c>
      <c r="K42" s="549">
        <v>2268.75</v>
      </c>
    </row>
    <row r="43" spans="1:11" ht="14.45" customHeight="1" x14ac:dyDescent="0.2">
      <c r="A43" s="544" t="s">
        <v>437</v>
      </c>
      <c r="B43" s="545" t="s">
        <v>438</v>
      </c>
      <c r="C43" s="546" t="s">
        <v>443</v>
      </c>
      <c r="D43" s="547" t="s">
        <v>444</v>
      </c>
      <c r="E43" s="546" t="s">
        <v>519</v>
      </c>
      <c r="F43" s="547" t="s">
        <v>520</v>
      </c>
      <c r="G43" s="546" t="s">
        <v>595</v>
      </c>
      <c r="H43" s="546" t="s">
        <v>596</v>
      </c>
      <c r="I43" s="548">
        <v>1380.6099853515625</v>
      </c>
      <c r="J43" s="548">
        <v>17</v>
      </c>
      <c r="K43" s="549">
        <v>23470.36962890625</v>
      </c>
    </row>
    <row r="44" spans="1:11" ht="14.45" customHeight="1" x14ac:dyDescent="0.2">
      <c r="A44" s="544" t="s">
        <v>437</v>
      </c>
      <c r="B44" s="545" t="s">
        <v>438</v>
      </c>
      <c r="C44" s="546" t="s">
        <v>443</v>
      </c>
      <c r="D44" s="547" t="s">
        <v>444</v>
      </c>
      <c r="E44" s="546" t="s">
        <v>519</v>
      </c>
      <c r="F44" s="547" t="s">
        <v>520</v>
      </c>
      <c r="G44" s="546" t="s">
        <v>597</v>
      </c>
      <c r="H44" s="546" t="s">
        <v>598</v>
      </c>
      <c r="I44" s="548">
        <v>44166.8984375</v>
      </c>
      <c r="J44" s="548">
        <v>1</v>
      </c>
      <c r="K44" s="549">
        <v>44166.8984375</v>
      </c>
    </row>
    <row r="45" spans="1:11" ht="14.45" customHeight="1" x14ac:dyDescent="0.2">
      <c r="A45" s="544" t="s">
        <v>437</v>
      </c>
      <c r="B45" s="545" t="s">
        <v>438</v>
      </c>
      <c r="C45" s="546" t="s">
        <v>443</v>
      </c>
      <c r="D45" s="547" t="s">
        <v>444</v>
      </c>
      <c r="E45" s="546" t="s">
        <v>519</v>
      </c>
      <c r="F45" s="547" t="s">
        <v>520</v>
      </c>
      <c r="G45" s="546" t="s">
        <v>597</v>
      </c>
      <c r="H45" s="546" t="s">
        <v>599</v>
      </c>
      <c r="I45" s="548">
        <v>44166.8984375</v>
      </c>
      <c r="J45" s="548">
        <v>6</v>
      </c>
      <c r="K45" s="549">
        <v>265001.390625</v>
      </c>
    </row>
    <row r="46" spans="1:11" ht="14.45" customHeight="1" x14ac:dyDescent="0.2">
      <c r="A46" s="544" t="s">
        <v>437</v>
      </c>
      <c r="B46" s="545" t="s">
        <v>438</v>
      </c>
      <c r="C46" s="546" t="s">
        <v>443</v>
      </c>
      <c r="D46" s="547" t="s">
        <v>444</v>
      </c>
      <c r="E46" s="546" t="s">
        <v>519</v>
      </c>
      <c r="F46" s="547" t="s">
        <v>520</v>
      </c>
      <c r="G46" s="546" t="s">
        <v>600</v>
      </c>
      <c r="H46" s="546" t="s">
        <v>601</v>
      </c>
      <c r="I46" s="548">
        <v>22138.279296875</v>
      </c>
      <c r="J46" s="548">
        <v>1</v>
      </c>
      <c r="K46" s="549">
        <v>22138.279296875</v>
      </c>
    </row>
    <row r="47" spans="1:11" ht="14.45" customHeight="1" x14ac:dyDescent="0.2">
      <c r="A47" s="544" t="s">
        <v>437</v>
      </c>
      <c r="B47" s="545" t="s">
        <v>438</v>
      </c>
      <c r="C47" s="546" t="s">
        <v>443</v>
      </c>
      <c r="D47" s="547" t="s">
        <v>444</v>
      </c>
      <c r="E47" s="546" t="s">
        <v>519</v>
      </c>
      <c r="F47" s="547" t="s">
        <v>520</v>
      </c>
      <c r="G47" s="546" t="s">
        <v>602</v>
      </c>
      <c r="H47" s="546" t="s">
        <v>603</v>
      </c>
      <c r="I47" s="548">
        <v>43659.6015625</v>
      </c>
      <c r="J47" s="548">
        <v>1</v>
      </c>
      <c r="K47" s="549">
        <v>43659.6015625</v>
      </c>
    </row>
    <row r="48" spans="1:11" ht="14.45" customHeight="1" x14ac:dyDescent="0.2">
      <c r="A48" s="544" t="s">
        <v>437</v>
      </c>
      <c r="B48" s="545" t="s">
        <v>438</v>
      </c>
      <c r="C48" s="546" t="s">
        <v>443</v>
      </c>
      <c r="D48" s="547" t="s">
        <v>444</v>
      </c>
      <c r="E48" s="546" t="s">
        <v>519</v>
      </c>
      <c r="F48" s="547" t="s">
        <v>520</v>
      </c>
      <c r="G48" s="546" t="s">
        <v>604</v>
      </c>
      <c r="H48" s="546" t="s">
        <v>605</v>
      </c>
      <c r="I48" s="548">
        <v>873</v>
      </c>
      <c r="J48" s="548">
        <v>2</v>
      </c>
      <c r="K48" s="549">
        <v>1746</v>
      </c>
    </row>
    <row r="49" spans="1:11" ht="14.45" customHeight="1" x14ac:dyDescent="0.2">
      <c r="A49" s="544" t="s">
        <v>437</v>
      </c>
      <c r="B49" s="545" t="s">
        <v>438</v>
      </c>
      <c r="C49" s="546" t="s">
        <v>443</v>
      </c>
      <c r="D49" s="547" t="s">
        <v>444</v>
      </c>
      <c r="E49" s="546" t="s">
        <v>519</v>
      </c>
      <c r="F49" s="547" t="s">
        <v>520</v>
      </c>
      <c r="G49" s="546" t="s">
        <v>606</v>
      </c>
      <c r="H49" s="546" t="s">
        <v>607</v>
      </c>
      <c r="I49" s="548">
        <v>6670.1298828125</v>
      </c>
      <c r="J49" s="548">
        <v>6</v>
      </c>
      <c r="K49" s="549">
        <v>40020.75</v>
      </c>
    </row>
    <row r="50" spans="1:11" ht="14.45" customHeight="1" x14ac:dyDescent="0.2">
      <c r="A50" s="544" t="s">
        <v>437</v>
      </c>
      <c r="B50" s="545" t="s">
        <v>438</v>
      </c>
      <c r="C50" s="546" t="s">
        <v>443</v>
      </c>
      <c r="D50" s="547" t="s">
        <v>444</v>
      </c>
      <c r="E50" s="546" t="s">
        <v>519</v>
      </c>
      <c r="F50" s="547" t="s">
        <v>520</v>
      </c>
      <c r="G50" s="546" t="s">
        <v>608</v>
      </c>
      <c r="H50" s="546" t="s">
        <v>609</v>
      </c>
      <c r="I50" s="548">
        <v>888.1400146484375</v>
      </c>
      <c r="J50" s="548">
        <v>1</v>
      </c>
      <c r="K50" s="549">
        <v>888.1400146484375</v>
      </c>
    </row>
    <row r="51" spans="1:11" ht="14.45" customHeight="1" x14ac:dyDescent="0.2">
      <c r="A51" s="544" t="s">
        <v>437</v>
      </c>
      <c r="B51" s="545" t="s">
        <v>438</v>
      </c>
      <c r="C51" s="546" t="s">
        <v>443</v>
      </c>
      <c r="D51" s="547" t="s">
        <v>444</v>
      </c>
      <c r="E51" s="546" t="s">
        <v>519</v>
      </c>
      <c r="F51" s="547" t="s">
        <v>520</v>
      </c>
      <c r="G51" s="546" t="s">
        <v>610</v>
      </c>
      <c r="H51" s="546" t="s">
        <v>611</v>
      </c>
      <c r="I51" s="548">
        <v>946.29998779296875</v>
      </c>
      <c r="J51" s="548">
        <v>1</v>
      </c>
      <c r="K51" s="549">
        <v>946.29998779296875</v>
      </c>
    </row>
    <row r="52" spans="1:11" ht="14.45" customHeight="1" x14ac:dyDescent="0.2">
      <c r="A52" s="544" t="s">
        <v>437</v>
      </c>
      <c r="B52" s="545" t="s">
        <v>438</v>
      </c>
      <c r="C52" s="546" t="s">
        <v>443</v>
      </c>
      <c r="D52" s="547" t="s">
        <v>444</v>
      </c>
      <c r="E52" s="546" t="s">
        <v>519</v>
      </c>
      <c r="F52" s="547" t="s">
        <v>520</v>
      </c>
      <c r="G52" s="546" t="s">
        <v>612</v>
      </c>
      <c r="H52" s="546" t="s">
        <v>613</v>
      </c>
      <c r="I52" s="548">
        <v>8211.6650390625</v>
      </c>
      <c r="J52" s="548">
        <v>2</v>
      </c>
      <c r="K52" s="549">
        <v>16423.330078125</v>
      </c>
    </row>
    <row r="53" spans="1:11" ht="14.45" customHeight="1" x14ac:dyDescent="0.2">
      <c r="A53" s="544" t="s">
        <v>437</v>
      </c>
      <c r="B53" s="545" t="s">
        <v>438</v>
      </c>
      <c r="C53" s="546" t="s">
        <v>443</v>
      </c>
      <c r="D53" s="547" t="s">
        <v>444</v>
      </c>
      <c r="E53" s="546" t="s">
        <v>519</v>
      </c>
      <c r="F53" s="547" t="s">
        <v>520</v>
      </c>
      <c r="G53" s="546" t="s">
        <v>614</v>
      </c>
      <c r="H53" s="546" t="s">
        <v>615</v>
      </c>
      <c r="I53" s="548">
        <v>4147.8798828125</v>
      </c>
      <c r="J53" s="548">
        <v>1</v>
      </c>
      <c r="K53" s="549">
        <v>4147.8798828125</v>
      </c>
    </row>
    <row r="54" spans="1:11" ht="14.45" customHeight="1" x14ac:dyDescent="0.2">
      <c r="A54" s="544" t="s">
        <v>437</v>
      </c>
      <c r="B54" s="545" t="s">
        <v>438</v>
      </c>
      <c r="C54" s="546" t="s">
        <v>443</v>
      </c>
      <c r="D54" s="547" t="s">
        <v>444</v>
      </c>
      <c r="E54" s="546" t="s">
        <v>519</v>
      </c>
      <c r="F54" s="547" t="s">
        <v>520</v>
      </c>
      <c r="G54" s="546" t="s">
        <v>616</v>
      </c>
      <c r="H54" s="546" t="s">
        <v>617</v>
      </c>
      <c r="I54" s="548">
        <v>392.76020202636721</v>
      </c>
      <c r="J54" s="548">
        <v>90</v>
      </c>
      <c r="K54" s="549">
        <v>24429.81005859375</v>
      </c>
    </row>
    <row r="55" spans="1:11" ht="14.45" customHeight="1" x14ac:dyDescent="0.2">
      <c r="A55" s="544" t="s">
        <v>437</v>
      </c>
      <c r="B55" s="545" t="s">
        <v>438</v>
      </c>
      <c r="C55" s="546" t="s">
        <v>443</v>
      </c>
      <c r="D55" s="547" t="s">
        <v>444</v>
      </c>
      <c r="E55" s="546" t="s">
        <v>519</v>
      </c>
      <c r="F55" s="547" t="s">
        <v>520</v>
      </c>
      <c r="G55" s="546" t="s">
        <v>618</v>
      </c>
      <c r="H55" s="546" t="s">
        <v>619</v>
      </c>
      <c r="I55" s="548">
        <v>15972</v>
      </c>
      <c r="J55" s="548">
        <v>1</v>
      </c>
      <c r="K55" s="549">
        <v>15972</v>
      </c>
    </row>
    <row r="56" spans="1:11" ht="14.45" customHeight="1" x14ac:dyDescent="0.2">
      <c r="A56" s="544" t="s">
        <v>437</v>
      </c>
      <c r="B56" s="545" t="s">
        <v>438</v>
      </c>
      <c r="C56" s="546" t="s">
        <v>443</v>
      </c>
      <c r="D56" s="547" t="s">
        <v>444</v>
      </c>
      <c r="E56" s="546" t="s">
        <v>519</v>
      </c>
      <c r="F56" s="547" t="s">
        <v>520</v>
      </c>
      <c r="G56" s="546" t="s">
        <v>620</v>
      </c>
      <c r="H56" s="546" t="s">
        <v>621</v>
      </c>
      <c r="I56" s="548">
        <v>563.84002685546875</v>
      </c>
      <c r="J56" s="548">
        <v>2</v>
      </c>
      <c r="K56" s="549">
        <v>1127.6700439453125</v>
      </c>
    </row>
    <row r="57" spans="1:11" ht="14.45" customHeight="1" x14ac:dyDescent="0.2">
      <c r="A57" s="544" t="s">
        <v>437</v>
      </c>
      <c r="B57" s="545" t="s">
        <v>438</v>
      </c>
      <c r="C57" s="546" t="s">
        <v>443</v>
      </c>
      <c r="D57" s="547" t="s">
        <v>444</v>
      </c>
      <c r="E57" s="546" t="s">
        <v>519</v>
      </c>
      <c r="F57" s="547" t="s">
        <v>520</v>
      </c>
      <c r="G57" s="546" t="s">
        <v>622</v>
      </c>
      <c r="H57" s="546" t="s">
        <v>623</v>
      </c>
      <c r="I57" s="548">
        <v>6406.9501953125</v>
      </c>
      <c r="J57" s="548">
        <v>1</v>
      </c>
      <c r="K57" s="549">
        <v>6406.9501953125</v>
      </c>
    </row>
    <row r="58" spans="1:11" ht="14.45" customHeight="1" x14ac:dyDescent="0.2">
      <c r="A58" s="544" t="s">
        <v>437</v>
      </c>
      <c r="B58" s="545" t="s">
        <v>438</v>
      </c>
      <c r="C58" s="546" t="s">
        <v>443</v>
      </c>
      <c r="D58" s="547" t="s">
        <v>444</v>
      </c>
      <c r="E58" s="546" t="s">
        <v>519</v>
      </c>
      <c r="F58" s="547" t="s">
        <v>520</v>
      </c>
      <c r="G58" s="546" t="s">
        <v>624</v>
      </c>
      <c r="H58" s="546" t="s">
        <v>625</v>
      </c>
      <c r="I58" s="548">
        <v>2976.60009765625</v>
      </c>
      <c r="J58" s="548">
        <v>1</v>
      </c>
      <c r="K58" s="549">
        <v>2976.60009765625</v>
      </c>
    </row>
    <row r="59" spans="1:11" ht="14.45" customHeight="1" x14ac:dyDescent="0.2">
      <c r="A59" s="544" t="s">
        <v>437</v>
      </c>
      <c r="B59" s="545" t="s">
        <v>438</v>
      </c>
      <c r="C59" s="546" t="s">
        <v>443</v>
      </c>
      <c r="D59" s="547" t="s">
        <v>444</v>
      </c>
      <c r="E59" s="546" t="s">
        <v>519</v>
      </c>
      <c r="F59" s="547" t="s">
        <v>520</v>
      </c>
      <c r="G59" s="546" t="s">
        <v>626</v>
      </c>
      <c r="H59" s="546" t="s">
        <v>627</v>
      </c>
      <c r="I59" s="548">
        <v>4278.5875244140625</v>
      </c>
      <c r="J59" s="548">
        <v>6</v>
      </c>
      <c r="K59" s="549">
        <v>25671.55029296875</v>
      </c>
    </row>
    <row r="60" spans="1:11" ht="14.45" customHeight="1" x14ac:dyDescent="0.2">
      <c r="A60" s="544" t="s">
        <v>437</v>
      </c>
      <c r="B60" s="545" t="s">
        <v>438</v>
      </c>
      <c r="C60" s="546" t="s">
        <v>443</v>
      </c>
      <c r="D60" s="547" t="s">
        <v>444</v>
      </c>
      <c r="E60" s="546" t="s">
        <v>519</v>
      </c>
      <c r="F60" s="547" t="s">
        <v>520</v>
      </c>
      <c r="G60" s="546" t="s">
        <v>628</v>
      </c>
      <c r="H60" s="546" t="s">
        <v>629</v>
      </c>
      <c r="I60" s="548">
        <v>41057.87890625</v>
      </c>
      <c r="J60" s="548">
        <v>2</v>
      </c>
      <c r="K60" s="549">
        <v>82115.7578125</v>
      </c>
    </row>
    <row r="61" spans="1:11" ht="14.45" customHeight="1" x14ac:dyDescent="0.2">
      <c r="A61" s="544" t="s">
        <v>437</v>
      </c>
      <c r="B61" s="545" t="s">
        <v>438</v>
      </c>
      <c r="C61" s="546" t="s">
        <v>443</v>
      </c>
      <c r="D61" s="547" t="s">
        <v>444</v>
      </c>
      <c r="E61" s="546" t="s">
        <v>519</v>
      </c>
      <c r="F61" s="547" t="s">
        <v>520</v>
      </c>
      <c r="G61" s="546" t="s">
        <v>630</v>
      </c>
      <c r="H61" s="546" t="s">
        <v>631</v>
      </c>
      <c r="I61" s="548">
        <v>48400</v>
      </c>
      <c r="J61" s="548">
        <v>1</v>
      </c>
      <c r="K61" s="549">
        <v>48400</v>
      </c>
    </row>
    <row r="62" spans="1:11" ht="14.45" customHeight="1" x14ac:dyDescent="0.2">
      <c r="A62" s="544" t="s">
        <v>437</v>
      </c>
      <c r="B62" s="545" t="s">
        <v>438</v>
      </c>
      <c r="C62" s="546" t="s">
        <v>443</v>
      </c>
      <c r="D62" s="547" t="s">
        <v>444</v>
      </c>
      <c r="E62" s="546" t="s">
        <v>519</v>
      </c>
      <c r="F62" s="547" t="s">
        <v>520</v>
      </c>
      <c r="G62" s="546" t="s">
        <v>630</v>
      </c>
      <c r="H62" s="546" t="s">
        <v>632</v>
      </c>
      <c r="I62" s="548">
        <v>48400</v>
      </c>
      <c r="J62" s="548">
        <v>5</v>
      </c>
      <c r="K62" s="549">
        <v>242000</v>
      </c>
    </row>
    <row r="63" spans="1:11" ht="14.45" customHeight="1" x14ac:dyDescent="0.2">
      <c r="A63" s="544" t="s">
        <v>437</v>
      </c>
      <c r="B63" s="545" t="s">
        <v>438</v>
      </c>
      <c r="C63" s="546" t="s">
        <v>443</v>
      </c>
      <c r="D63" s="547" t="s">
        <v>444</v>
      </c>
      <c r="E63" s="546" t="s">
        <v>519</v>
      </c>
      <c r="F63" s="547" t="s">
        <v>520</v>
      </c>
      <c r="G63" s="546" t="s">
        <v>633</v>
      </c>
      <c r="H63" s="546" t="s">
        <v>634</v>
      </c>
      <c r="I63" s="548">
        <v>3751</v>
      </c>
      <c r="J63" s="548">
        <v>1</v>
      </c>
      <c r="K63" s="549">
        <v>3751</v>
      </c>
    </row>
    <row r="64" spans="1:11" ht="14.45" customHeight="1" x14ac:dyDescent="0.2">
      <c r="A64" s="544" t="s">
        <v>437</v>
      </c>
      <c r="B64" s="545" t="s">
        <v>438</v>
      </c>
      <c r="C64" s="546" t="s">
        <v>443</v>
      </c>
      <c r="D64" s="547" t="s">
        <v>444</v>
      </c>
      <c r="E64" s="546" t="s">
        <v>519</v>
      </c>
      <c r="F64" s="547" t="s">
        <v>520</v>
      </c>
      <c r="G64" s="546" t="s">
        <v>635</v>
      </c>
      <c r="H64" s="546" t="s">
        <v>636</v>
      </c>
      <c r="I64" s="548">
        <v>4172.080078125</v>
      </c>
      <c r="J64" s="548">
        <v>5</v>
      </c>
      <c r="K64" s="549">
        <v>20860.400390625</v>
      </c>
    </row>
    <row r="65" spans="1:11" ht="14.45" customHeight="1" x14ac:dyDescent="0.2">
      <c r="A65" s="544" t="s">
        <v>437</v>
      </c>
      <c r="B65" s="545" t="s">
        <v>438</v>
      </c>
      <c r="C65" s="546" t="s">
        <v>443</v>
      </c>
      <c r="D65" s="547" t="s">
        <v>444</v>
      </c>
      <c r="E65" s="546" t="s">
        <v>519</v>
      </c>
      <c r="F65" s="547" t="s">
        <v>520</v>
      </c>
      <c r="G65" s="546" t="s">
        <v>637</v>
      </c>
      <c r="H65" s="546" t="s">
        <v>638</v>
      </c>
      <c r="I65" s="548">
        <v>1378.199951171875</v>
      </c>
      <c r="J65" s="548">
        <v>1</v>
      </c>
      <c r="K65" s="549">
        <v>1378.199951171875</v>
      </c>
    </row>
    <row r="66" spans="1:11" ht="14.45" customHeight="1" x14ac:dyDescent="0.2">
      <c r="A66" s="544" t="s">
        <v>437</v>
      </c>
      <c r="B66" s="545" t="s">
        <v>438</v>
      </c>
      <c r="C66" s="546" t="s">
        <v>443</v>
      </c>
      <c r="D66" s="547" t="s">
        <v>444</v>
      </c>
      <c r="E66" s="546" t="s">
        <v>519</v>
      </c>
      <c r="F66" s="547" t="s">
        <v>520</v>
      </c>
      <c r="G66" s="546" t="s">
        <v>639</v>
      </c>
      <c r="H66" s="546" t="s">
        <v>640</v>
      </c>
      <c r="I66" s="548">
        <v>2786.64990234375</v>
      </c>
      <c r="J66" s="548">
        <v>1</v>
      </c>
      <c r="K66" s="549">
        <v>2786.64990234375</v>
      </c>
    </row>
    <row r="67" spans="1:11" ht="14.45" customHeight="1" x14ac:dyDescent="0.2">
      <c r="A67" s="544" t="s">
        <v>437</v>
      </c>
      <c r="B67" s="545" t="s">
        <v>438</v>
      </c>
      <c r="C67" s="546" t="s">
        <v>443</v>
      </c>
      <c r="D67" s="547" t="s">
        <v>444</v>
      </c>
      <c r="E67" s="546" t="s">
        <v>519</v>
      </c>
      <c r="F67" s="547" t="s">
        <v>520</v>
      </c>
      <c r="G67" s="546" t="s">
        <v>641</v>
      </c>
      <c r="H67" s="546" t="s">
        <v>642</v>
      </c>
      <c r="I67" s="548">
        <v>145.19999694824219</v>
      </c>
      <c r="J67" s="548">
        <v>1</v>
      </c>
      <c r="K67" s="549">
        <v>145.19999694824219</v>
      </c>
    </row>
    <row r="68" spans="1:11" ht="14.45" customHeight="1" x14ac:dyDescent="0.2">
      <c r="A68" s="544" t="s">
        <v>437</v>
      </c>
      <c r="B68" s="545" t="s">
        <v>438</v>
      </c>
      <c r="C68" s="546" t="s">
        <v>443</v>
      </c>
      <c r="D68" s="547" t="s">
        <v>444</v>
      </c>
      <c r="E68" s="546" t="s">
        <v>519</v>
      </c>
      <c r="F68" s="547" t="s">
        <v>520</v>
      </c>
      <c r="G68" s="546" t="s">
        <v>643</v>
      </c>
      <c r="H68" s="546" t="s">
        <v>644</v>
      </c>
      <c r="I68" s="548">
        <v>1645.8599853515625</v>
      </c>
      <c r="J68" s="548">
        <v>1</v>
      </c>
      <c r="K68" s="549">
        <v>1645.8599853515625</v>
      </c>
    </row>
    <row r="69" spans="1:11" ht="14.45" customHeight="1" x14ac:dyDescent="0.2">
      <c r="A69" s="544" t="s">
        <v>437</v>
      </c>
      <c r="B69" s="545" t="s">
        <v>438</v>
      </c>
      <c r="C69" s="546" t="s">
        <v>443</v>
      </c>
      <c r="D69" s="547" t="s">
        <v>444</v>
      </c>
      <c r="E69" s="546" t="s">
        <v>519</v>
      </c>
      <c r="F69" s="547" t="s">
        <v>520</v>
      </c>
      <c r="G69" s="546" t="s">
        <v>645</v>
      </c>
      <c r="H69" s="546" t="s">
        <v>646</v>
      </c>
      <c r="I69" s="548">
        <v>83.05999755859375</v>
      </c>
      <c r="J69" s="548">
        <v>2</v>
      </c>
      <c r="K69" s="549">
        <v>166.11000061035156</v>
      </c>
    </row>
    <row r="70" spans="1:11" ht="14.45" customHeight="1" x14ac:dyDescent="0.2">
      <c r="A70" s="544" t="s">
        <v>437</v>
      </c>
      <c r="B70" s="545" t="s">
        <v>438</v>
      </c>
      <c r="C70" s="546" t="s">
        <v>443</v>
      </c>
      <c r="D70" s="547" t="s">
        <v>444</v>
      </c>
      <c r="E70" s="546" t="s">
        <v>519</v>
      </c>
      <c r="F70" s="547" t="s">
        <v>520</v>
      </c>
      <c r="G70" s="546" t="s">
        <v>645</v>
      </c>
      <c r="H70" s="546" t="s">
        <v>647</v>
      </c>
      <c r="I70" s="548">
        <v>83.05999755859375</v>
      </c>
      <c r="J70" s="548">
        <v>2</v>
      </c>
      <c r="K70" s="549">
        <v>166.11000061035156</v>
      </c>
    </row>
    <row r="71" spans="1:11" ht="14.45" customHeight="1" x14ac:dyDescent="0.2">
      <c r="A71" s="544" t="s">
        <v>437</v>
      </c>
      <c r="B71" s="545" t="s">
        <v>438</v>
      </c>
      <c r="C71" s="546" t="s">
        <v>443</v>
      </c>
      <c r="D71" s="547" t="s">
        <v>444</v>
      </c>
      <c r="E71" s="546" t="s">
        <v>519</v>
      </c>
      <c r="F71" s="547" t="s">
        <v>520</v>
      </c>
      <c r="G71" s="546" t="s">
        <v>648</v>
      </c>
      <c r="H71" s="546" t="s">
        <v>649</v>
      </c>
      <c r="I71" s="548">
        <v>125.44666798909505</v>
      </c>
      <c r="J71" s="548">
        <v>17</v>
      </c>
      <c r="K71" s="549">
        <v>2143.2099914550781</v>
      </c>
    </row>
    <row r="72" spans="1:11" ht="14.45" customHeight="1" x14ac:dyDescent="0.2">
      <c r="A72" s="544" t="s">
        <v>437</v>
      </c>
      <c r="B72" s="545" t="s">
        <v>438</v>
      </c>
      <c r="C72" s="546" t="s">
        <v>443</v>
      </c>
      <c r="D72" s="547" t="s">
        <v>444</v>
      </c>
      <c r="E72" s="546" t="s">
        <v>519</v>
      </c>
      <c r="F72" s="547" t="s">
        <v>520</v>
      </c>
      <c r="G72" s="546" t="s">
        <v>650</v>
      </c>
      <c r="H72" s="546" t="s">
        <v>651</v>
      </c>
      <c r="I72" s="548">
        <v>338.80332438151044</v>
      </c>
      <c r="J72" s="548">
        <v>9</v>
      </c>
      <c r="K72" s="549">
        <v>3049.25</v>
      </c>
    </row>
    <row r="73" spans="1:11" ht="14.45" customHeight="1" x14ac:dyDescent="0.2">
      <c r="A73" s="544" t="s">
        <v>437</v>
      </c>
      <c r="B73" s="545" t="s">
        <v>438</v>
      </c>
      <c r="C73" s="546" t="s">
        <v>443</v>
      </c>
      <c r="D73" s="547" t="s">
        <v>444</v>
      </c>
      <c r="E73" s="546" t="s">
        <v>519</v>
      </c>
      <c r="F73" s="547" t="s">
        <v>520</v>
      </c>
      <c r="G73" s="546" t="s">
        <v>652</v>
      </c>
      <c r="H73" s="546" t="s">
        <v>653</v>
      </c>
      <c r="I73" s="548">
        <v>11533</v>
      </c>
      <c r="J73" s="548">
        <v>1</v>
      </c>
      <c r="K73" s="549">
        <v>11533</v>
      </c>
    </row>
    <row r="74" spans="1:11" ht="14.45" customHeight="1" x14ac:dyDescent="0.2">
      <c r="A74" s="544" t="s">
        <v>437</v>
      </c>
      <c r="B74" s="545" t="s">
        <v>438</v>
      </c>
      <c r="C74" s="546" t="s">
        <v>443</v>
      </c>
      <c r="D74" s="547" t="s">
        <v>444</v>
      </c>
      <c r="E74" s="546" t="s">
        <v>519</v>
      </c>
      <c r="F74" s="547" t="s">
        <v>520</v>
      </c>
      <c r="G74" s="546" t="s">
        <v>654</v>
      </c>
      <c r="H74" s="546" t="s">
        <v>655</v>
      </c>
      <c r="I74" s="548">
        <v>84.580001831054688</v>
      </c>
      <c r="J74" s="548">
        <v>3</v>
      </c>
      <c r="K74" s="549">
        <v>253.75</v>
      </c>
    </row>
    <row r="75" spans="1:11" ht="14.45" customHeight="1" x14ac:dyDescent="0.2">
      <c r="A75" s="544" t="s">
        <v>437</v>
      </c>
      <c r="B75" s="545" t="s">
        <v>438</v>
      </c>
      <c r="C75" s="546" t="s">
        <v>443</v>
      </c>
      <c r="D75" s="547" t="s">
        <v>444</v>
      </c>
      <c r="E75" s="546" t="s">
        <v>519</v>
      </c>
      <c r="F75" s="547" t="s">
        <v>520</v>
      </c>
      <c r="G75" s="546" t="s">
        <v>656</v>
      </c>
      <c r="H75" s="546" t="s">
        <v>657</v>
      </c>
      <c r="I75" s="548">
        <v>9514.23046875</v>
      </c>
      <c r="J75" s="548">
        <v>1</v>
      </c>
      <c r="K75" s="549">
        <v>9514.23046875</v>
      </c>
    </row>
    <row r="76" spans="1:11" ht="14.45" customHeight="1" x14ac:dyDescent="0.2">
      <c r="A76" s="544" t="s">
        <v>437</v>
      </c>
      <c r="B76" s="545" t="s">
        <v>438</v>
      </c>
      <c r="C76" s="546" t="s">
        <v>443</v>
      </c>
      <c r="D76" s="547" t="s">
        <v>444</v>
      </c>
      <c r="E76" s="546" t="s">
        <v>519</v>
      </c>
      <c r="F76" s="547" t="s">
        <v>520</v>
      </c>
      <c r="G76" s="546" t="s">
        <v>658</v>
      </c>
      <c r="H76" s="546" t="s">
        <v>659</v>
      </c>
      <c r="I76" s="548">
        <v>17125.26953125</v>
      </c>
      <c r="J76" s="548">
        <v>1</v>
      </c>
      <c r="K76" s="549">
        <v>17125.26953125</v>
      </c>
    </row>
    <row r="77" spans="1:11" ht="14.45" customHeight="1" x14ac:dyDescent="0.2">
      <c r="A77" s="544" t="s">
        <v>437</v>
      </c>
      <c r="B77" s="545" t="s">
        <v>438</v>
      </c>
      <c r="C77" s="546" t="s">
        <v>443</v>
      </c>
      <c r="D77" s="547" t="s">
        <v>444</v>
      </c>
      <c r="E77" s="546" t="s">
        <v>519</v>
      </c>
      <c r="F77" s="547" t="s">
        <v>520</v>
      </c>
      <c r="G77" s="546" t="s">
        <v>660</v>
      </c>
      <c r="H77" s="546" t="s">
        <v>661</v>
      </c>
      <c r="I77" s="548">
        <v>8293.33984375</v>
      </c>
      <c r="J77" s="548">
        <v>1</v>
      </c>
      <c r="K77" s="549">
        <v>8293.33984375</v>
      </c>
    </row>
    <row r="78" spans="1:11" ht="14.45" customHeight="1" x14ac:dyDescent="0.2">
      <c r="A78" s="544" t="s">
        <v>437</v>
      </c>
      <c r="B78" s="545" t="s">
        <v>438</v>
      </c>
      <c r="C78" s="546" t="s">
        <v>443</v>
      </c>
      <c r="D78" s="547" t="s">
        <v>444</v>
      </c>
      <c r="E78" s="546" t="s">
        <v>519</v>
      </c>
      <c r="F78" s="547" t="s">
        <v>520</v>
      </c>
      <c r="G78" s="546" t="s">
        <v>662</v>
      </c>
      <c r="H78" s="546" t="s">
        <v>663</v>
      </c>
      <c r="I78" s="548">
        <v>16788.75</v>
      </c>
      <c r="J78" s="548">
        <v>1</v>
      </c>
      <c r="K78" s="549">
        <v>16788.75</v>
      </c>
    </row>
    <row r="79" spans="1:11" ht="14.45" customHeight="1" x14ac:dyDescent="0.2">
      <c r="A79" s="544" t="s">
        <v>437</v>
      </c>
      <c r="B79" s="545" t="s">
        <v>438</v>
      </c>
      <c r="C79" s="546" t="s">
        <v>443</v>
      </c>
      <c r="D79" s="547" t="s">
        <v>444</v>
      </c>
      <c r="E79" s="546" t="s">
        <v>519</v>
      </c>
      <c r="F79" s="547" t="s">
        <v>520</v>
      </c>
      <c r="G79" s="546" t="s">
        <v>664</v>
      </c>
      <c r="H79" s="546" t="s">
        <v>665</v>
      </c>
      <c r="I79" s="548">
        <v>18780</v>
      </c>
      <c r="J79" s="548">
        <v>1</v>
      </c>
      <c r="K79" s="549">
        <v>18780</v>
      </c>
    </row>
    <row r="80" spans="1:11" ht="14.45" customHeight="1" x14ac:dyDescent="0.2">
      <c r="A80" s="544" t="s">
        <v>437</v>
      </c>
      <c r="B80" s="545" t="s">
        <v>438</v>
      </c>
      <c r="C80" s="546" t="s">
        <v>443</v>
      </c>
      <c r="D80" s="547" t="s">
        <v>444</v>
      </c>
      <c r="E80" s="546" t="s">
        <v>519</v>
      </c>
      <c r="F80" s="547" t="s">
        <v>520</v>
      </c>
      <c r="G80" s="546" t="s">
        <v>666</v>
      </c>
      <c r="H80" s="546" t="s">
        <v>667</v>
      </c>
      <c r="I80" s="548">
        <v>17125.130859375</v>
      </c>
      <c r="J80" s="548">
        <v>1</v>
      </c>
      <c r="K80" s="549">
        <v>17125.130859375</v>
      </c>
    </row>
    <row r="81" spans="1:11" ht="14.45" customHeight="1" x14ac:dyDescent="0.2">
      <c r="A81" s="544" t="s">
        <v>437</v>
      </c>
      <c r="B81" s="545" t="s">
        <v>438</v>
      </c>
      <c r="C81" s="546" t="s">
        <v>443</v>
      </c>
      <c r="D81" s="547" t="s">
        <v>444</v>
      </c>
      <c r="E81" s="546" t="s">
        <v>519</v>
      </c>
      <c r="F81" s="547" t="s">
        <v>520</v>
      </c>
      <c r="G81" s="546" t="s">
        <v>668</v>
      </c>
      <c r="H81" s="546" t="s">
        <v>669</v>
      </c>
      <c r="I81" s="548">
        <v>17125.130859375</v>
      </c>
      <c r="J81" s="548">
        <v>1</v>
      </c>
      <c r="K81" s="549">
        <v>17125.130859375</v>
      </c>
    </row>
    <row r="82" spans="1:11" ht="14.45" customHeight="1" x14ac:dyDescent="0.2">
      <c r="A82" s="544" t="s">
        <v>437</v>
      </c>
      <c r="B82" s="545" t="s">
        <v>438</v>
      </c>
      <c r="C82" s="546" t="s">
        <v>443</v>
      </c>
      <c r="D82" s="547" t="s">
        <v>444</v>
      </c>
      <c r="E82" s="546" t="s">
        <v>519</v>
      </c>
      <c r="F82" s="547" t="s">
        <v>520</v>
      </c>
      <c r="G82" s="546" t="s">
        <v>670</v>
      </c>
      <c r="H82" s="546" t="s">
        <v>671</v>
      </c>
      <c r="I82" s="548">
        <v>15412.6201171875</v>
      </c>
      <c r="J82" s="548">
        <v>1</v>
      </c>
      <c r="K82" s="549">
        <v>15412.6201171875</v>
      </c>
    </row>
    <row r="83" spans="1:11" ht="14.45" customHeight="1" x14ac:dyDescent="0.2">
      <c r="A83" s="544" t="s">
        <v>437</v>
      </c>
      <c r="B83" s="545" t="s">
        <v>438</v>
      </c>
      <c r="C83" s="546" t="s">
        <v>443</v>
      </c>
      <c r="D83" s="547" t="s">
        <v>444</v>
      </c>
      <c r="E83" s="546" t="s">
        <v>519</v>
      </c>
      <c r="F83" s="547" t="s">
        <v>520</v>
      </c>
      <c r="G83" s="546" t="s">
        <v>672</v>
      </c>
      <c r="H83" s="546" t="s">
        <v>673</v>
      </c>
      <c r="I83" s="548">
        <v>34248.109375</v>
      </c>
      <c r="J83" s="548">
        <v>1</v>
      </c>
      <c r="K83" s="549">
        <v>34248.109375</v>
      </c>
    </row>
    <row r="84" spans="1:11" ht="14.45" customHeight="1" x14ac:dyDescent="0.2">
      <c r="A84" s="544" t="s">
        <v>437</v>
      </c>
      <c r="B84" s="545" t="s">
        <v>438</v>
      </c>
      <c r="C84" s="546" t="s">
        <v>443</v>
      </c>
      <c r="D84" s="547" t="s">
        <v>444</v>
      </c>
      <c r="E84" s="546" t="s">
        <v>519</v>
      </c>
      <c r="F84" s="547" t="s">
        <v>520</v>
      </c>
      <c r="G84" s="546" t="s">
        <v>674</v>
      </c>
      <c r="H84" s="546" t="s">
        <v>675</v>
      </c>
      <c r="I84" s="548">
        <v>17125.130859375</v>
      </c>
      <c r="J84" s="548">
        <v>2</v>
      </c>
      <c r="K84" s="549">
        <v>34250.26171875</v>
      </c>
    </row>
    <row r="85" spans="1:11" ht="14.45" customHeight="1" x14ac:dyDescent="0.2">
      <c r="A85" s="544" t="s">
        <v>437</v>
      </c>
      <c r="B85" s="545" t="s">
        <v>438</v>
      </c>
      <c r="C85" s="546" t="s">
        <v>443</v>
      </c>
      <c r="D85" s="547" t="s">
        <v>444</v>
      </c>
      <c r="E85" s="546" t="s">
        <v>519</v>
      </c>
      <c r="F85" s="547" t="s">
        <v>520</v>
      </c>
      <c r="G85" s="546" t="s">
        <v>676</v>
      </c>
      <c r="H85" s="546" t="s">
        <v>677</v>
      </c>
      <c r="I85" s="548">
        <v>18248.009765625</v>
      </c>
      <c r="J85" s="548">
        <v>2</v>
      </c>
      <c r="K85" s="549">
        <v>36496.01953125</v>
      </c>
    </row>
    <row r="86" spans="1:11" ht="14.45" customHeight="1" x14ac:dyDescent="0.2">
      <c r="A86" s="544" t="s">
        <v>437</v>
      </c>
      <c r="B86" s="545" t="s">
        <v>438</v>
      </c>
      <c r="C86" s="546" t="s">
        <v>443</v>
      </c>
      <c r="D86" s="547" t="s">
        <v>444</v>
      </c>
      <c r="E86" s="546" t="s">
        <v>519</v>
      </c>
      <c r="F86" s="547" t="s">
        <v>520</v>
      </c>
      <c r="G86" s="546" t="s">
        <v>678</v>
      </c>
      <c r="H86" s="546" t="s">
        <v>679</v>
      </c>
      <c r="I86" s="548">
        <v>55613.995442708336</v>
      </c>
      <c r="J86" s="548">
        <v>6</v>
      </c>
      <c r="K86" s="549">
        <v>333683.97265625</v>
      </c>
    </row>
    <row r="87" spans="1:11" ht="14.45" customHeight="1" x14ac:dyDescent="0.2">
      <c r="A87" s="544" t="s">
        <v>437</v>
      </c>
      <c r="B87" s="545" t="s">
        <v>438</v>
      </c>
      <c r="C87" s="546" t="s">
        <v>443</v>
      </c>
      <c r="D87" s="547" t="s">
        <v>444</v>
      </c>
      <c r="E87" s="546" t="s">
        <v>519</v>
      </c>
      <c r="F87" s="547" t="s">
        <v>520</v>
      </c>
      <c r="G87" s="546" t="s">
        <v>680</v>
      </c>
      <c r="H87" s="546" t="s">
        <v>681</v>
      </c>
      <c r="I87" s="548">
        <v>16303.900390625</v>
      </c>
      <c r="J87" s="548">
        <v>1</v>
      </c>
      <c r="K87" s="549">
        <v>16303.900390625</v>
      </c>
    </row>
    <row r="88" spans="1:11" ht="14.45" customHeight="1" x14ac:dyDescent="0.2">
      <c r="A88" s="544" t="s">
        <v>437</v>
      </c>
      <c r="B88" s="545" t="s">
        <v>438</v>
      </c>
      <c r="C88" s="546" t="s">
        <v>443</v>
      </c>
      <c r="D88" s="547" t="s">
        <v>444</v>
      </c>
      <c r="E88" s="546" t="s">
        <v>519</v>
      </c>
      <c r="F88" s="547" t="s">
        <v>520</v>
      </c>
      <c r="G88" s="546" t="s">
        <v>682</v>
      </c>
      <c r="H88" s="546" t="s">
        <v>683</v>
      </c>
      <c r="I88" s="548">
        <v>15150.400390625</v>
      </c>
      <c r="J88" s="548">
        <v>1</v>
      </c>
      <c r="K88" s="549">
        <v>15150.400390625</v>
      </c>
    </row>
    <row r="89" spans="1:11" ht="14.45" customHeight="1" x14ac:dyDescent="0.2">
      <c r="A89" s="544" t="s">
        <v>437</v>
      </c>
      <c r="B89" s="545" t="s">
        <v>438</v>
      </c>
      <c r="C89" s="546" t="s">
        <v>443</v>
      </c>
      <c r="D89" s="547" t="s">
        <v>444</v>
      </c>
      <c r="E89" s="546" t="s">
        <v>519</v>
      </c>
      <c r="F89" s="547" t="s">
        <v>520</v>
      </c>
      <c r="G89" s="546" t="s">
        <v>684</v>
      </c>
      <c r="H89" s="546" t="s">
        <v>685</v>
      </c>
      <c r="I89" s="548">
        <v>23642.19921875</v>
      </c>
      <c r="J89" s="548">
        <v>1</v>
      </c>
      <c r="K89" s="549">
        <v>23642.19921875</v>
      </c>
    </row>
    <row r="90" spans="1:11" ht="14.45" customHeight="1" x14ac:dyDescent="0.2">
      <c r="A90" s="544" t="s">
        <v>437</v>
      </c>
      <c r="B90" s="545" t="s">
        <v>438</v>
      </c>
      <c r="C90" s="546" t="s">
        <v>443</v>
      </c>
      <c r="D90" s="547" t="s">
        <v>444</v>
      </c>
      <c r="E90" s="546" t="s">
        <v>519</v>
      </c>
      <c r="F90" s="547" t="s">
        <v>520</v>
      </c>
      <c r="G90" s="546" t="s">
        <v>686</v>
      </c>
      <c r="H90" s="546" t="s">
        <v>687</v>
      </c>
      <c r="I90" s="548">
        <v>21289.94921875</v>
      </c>
      <c r="J90" s="548">
        <v>1</v>
      </c>
      <c r="K90" s="549">
        <v>21289.94921875</v>
      </c>
    </row>
    <row r="91" spans="1:11" ht="14.45" customHeight="1" x14ac:dyDescent="0.2">
      <c r="A91" s="544" t="s">
        <v>437</v>
      </c>
      <c r="B91" s="545" t="s">
        <v>438</v>
      </c>
      <c r="C91" s="546" t="s">
        <v>443</v>
      </c>
      <c r="D91" s="547" t="s">
        <v>444</v>
      </c>
      <c r="E91" s="546" t="s">
        <v>519</v>
      </c>
      <c r="F91" s="547" t="s">
        <v>520</v>
      </c>
      <c r="G91" s="546" t="s">
        <v>688</v>
      </c>
      <c r="H91" s="546" t="s">
        <v>689</v>
      </c>
      <c r="I91" s="548">
        <v>22457.60009765625</v>
      </c>
      <c r="J91" s="548">
        <v>5</v>
      </c>
      <c r="K91" s="549">
        <v>114320.80078125</v>
      </c>
    </row>
    <row r="92" spans="1:11" ht="14.45" customHeight="1" x14ac:dyDescent="0.2">
      <c r="A92" s="544" t="s">
        <v>437</v>
      </c>
      <c r="B92" s="545" t="s">
        <v>438</v>
      </c>
      <c r="C92" s="546" t="s">
        <v>443</v>
      </c>
      <c r="D92" s="547" t="s">
        <v>444</v>
      </c>
      <c r="E92" s="546" t="s">
        <v>519</v>
      </c>
      <c r="F92" s="547" t="s">
        <v>520</v>
      </c>
      <c r="G92" s="546" t="s">
        <v>690</v>
      </c>
      <c r="H92" s="546" t="s">
        <v>691</v>
      </c>
      <c r="I92" s="548">
        <v>14120.7001953125</v>
      </c>
      <c r="J92" s="548">
        <v>1</v>
      </c>
      <c r="K92" s="549">
        <v>14120.7001953125</v>
      </c>
    </row>
    <row r="93" spans="1:11" ht="14.45" customHeight="1" x14ac:dyDescent="0.2">
      <c r="A93" s="544" t="s">
        <v>437</v>
      </c>
      <c r="B93" s="545" t="s">
        <v>438</v>
      </c>
      <c r="C93" s="546" t="s">
        <v>443</v>
      </c>
      <c r="D93" s="547" t="s">
        <v>444</v>
      </c>
      <c r="E93" s="546" t="s">
        <v>519</v>
      </c>
      <c r="F93" s="547" t="s">
        <v>520</v>
      </c>
      <c r="G93" s="546" t="s">
        <v>692</v>
      </c>
      <c r="H93" s="546" t="s">
        <v>693</v>
      </c>
      <c r="I93" s="548">
        <v>24394</v>
      </c>
      <c r="J93" s="548">
        <v>1</v>
      </c>
      <c r="K93" s="549">
        <v>24394</v>
      </c>
    </row>
    <row r="94" spans="1:11" ht="14.45" customHeight="1" x14ac:dyDescent="0.2">
      <c r="A94" s="544" t="s">
        <v>437</v>
      </c>
      <c r="B94" s="545" t="s">
        <v>438</v>
      </c>
      <c r="C94" s="546" t="s">
        <v>443</v>
      </c>
      <c r="D94" s="547" t="s">
        <v>444</v>
      </c>
      <c r="E94" s="546" t="s">
        <v>519</v>
      </c>
      <c r="F94" s="547" t="s">
        <v>520</v>
      </c>
      <c r="G94" s="546" t="s">
        <v>694</v>
      </c>
      <c r="H94" s="546" t="s">
        <v>695</v>
      </c>
      <c r="I94" s="548">
        <v>8211.6650390625</v>
      </c>
      <c r="J94" s="548">
        <v>2</v>
      </c>
      <c r="K94" s="549">
        <v>16423.330078125</v>
      </c>
    </row>
    <row r="95" spans="1:11" ht="14.45" customHeight="1" x14ac:dyDescent="0.2">
      <c r="A95" s="544" t="s">
        <v>437</v>
      </c>
      <c r="B95" s="545" t="s">
        <v>438</v>
      </c>
      <c r="C95" s="546" t="s">
        <v>443</v>
      </c>
      <c r="D95" s="547" t="s">
        <v>444</v>
      </c>
      <c r="E95" s="546" t="s">
        <v>519</v>
      </c>
      <c r="F95" s="547" t="s">
        <v>520</v>
      </c>
      <c r="G95" s="546" t="s">
        <v>696</v>
      </c>
      <c r="H95" s="546" t="s">
        <v>697</v>
      </c>
      <c r="I95" s="548">
        <v>617.09987386067712</v>
      </c>
      <c r="J95" s="548">
        <v>90</v>
      </c>
      <c r="K95" s="549">
        <v>55538.98974609375</v>
      </c>
    </row>
    <row r="96" spans="1:11" ht="14.45" customHeight="1" x14ac:dyDescent="0.2">
      <c r="A96" s="544" t="s">
        <v>437</v>
      </c>
      <c r="B96" s="545" t="s">
        <v>438</v>
      </c>
      <c r="C96" s="546" t="s">
        <v>443</v>
      </c>
      <c r="D96" s="547" t="s">
        <v>444</v>
      </c>
      <c r="E96" s="546" t="s">
        <v>519</v>
      </c>
      <c r="F96" s="547" t="s">
        <v>520</v>
      </c>
      <c r="G96" s="546" t="s">
        <v>698</v>
      </c>
      <c r="H96" s="546" t="s">
        <v>699</v>
      </c>
      <c r="I96" s="548">
        <v>19361.2109375</v>
      </c>
      <c r="J96" s="548">
        <v>1</v>
      </c>
      <c r="K96" s="549">
        <v>19361.2109375</v>
      </c>
    </row>
    <row r="97" spans="1:11" ht="14.45" customHeight="1" x14ac:dyDescent="0.2">
      <c r="A97" s="544" t="s">
        <v>437</v>
      </c>
      <c r="B97" s="545" t="s">
        <v>438</v>
      </c>
      <c r="C97" s="546" t="s">
        <v>443</v>
      </c>
      <c r="D97" s="547" t="s">
        <v>444</v>
      </c>
      <c r="E97" s="546" t="s">
        <v>519</v>
      </c>
      <c r="F97" s="547" t="s">
        <v>520</v>
      </c>
      <c r="G97" s="546" t="s">
        <v>700</v>
      </c>
      <c r="H97" s="546" t="s">
        <v>701</v>
      </c>
      <c r="I97" s="548">
        <v>17491</v>
      </c>
      <c r="J97" s="548">
        <v>1</v>
      </c>
      <c r="K97" s="549">
        <v>17491</v>
      </c>
    </row>
    <row r="98" spans="1:11" ht="14.45" customHeight="1" x14ac:dyDescent="0.2">
      <c r="A98" s="544" t="s">
        <v>437</v>
      </c>
      <c r="B98" s="545" t="s">
        <v>438</v>
      </c>
      <c r="C98" s="546" t="s">
        <v>443</v>
      </c>
      <c r="D98" s="547" t="s">
        <v>444</v>
      </c>
      <c r="E98" s="546" t="s">
        <v>519</v>
      </c>
      <c r="F98" s="547" t="s">
        <v>520</v>
      </c>
      <c r="G98" s="546" t="s">
        <v>702</v>
      </c>
      <c r="H98" s="546" t="s">
        <v>703</v>
      </c>
      <c r="I98" s="548">
        <v>1523.3900146484375</v>
      </c>
      <c r="J98" s="548">
        <v>2</v>
      </c>
      <c r="K98" s="549">
        <v>3046.780029296875</v>
      </c>
    </row>
    <row r="99" spans="1:11" ht="14.45" customHeight="1" x14ac:dyDescent="0.2">
      <c r="A99" s="544" t="s">
        <v>437</v>
      </c>
      <c r="B99" s="545" t="s">
        <v>438</v>
      </c>
      <c r="C99" s="546" t="s">
        <v>443</v>
      </c>
      <c r="D99" s="547" t="s">
        <v>444</v>
      </c>
      <c r="E99" s="546" t="s">
        <v>519</v>
      </c>
      <c r="F99" s="547" t="s">
        <v>520</v>
      </c>
      <c r="G99" s="546" t="s">
        <v>704</v>
      </c>
      <c r="H99" s="546" t="s">
        <v>705</v>
      </c>
      <c r="I99" s="548">
        <v>10931.1396484375</v>
      </c>
      <c r="J99" s="548">
        <v>1</v>
      </c>
      <c r="K99" s="549">
        <v>10931.1396484375</v>
      </c>
    </row>
    <row r="100" spans="1:11" ht="14.45" customHeight="1" x14ac:dyDescent="0.2">
      <c r="A100" s="544" t="s">
        <v>437</v>
      </c>
      <c r="B100" s="545" t="s">
        <v>438</v>
      </c>
      <c r="C100" s="546" t="s">
        <v>443</v>
      </c>
      <c r="D100" s="547" t="s">
        <v>444</v>
      </c>
      <c r="E100" s="546" t="s">
        <v>519</v>
      </c>
      <c r="F100" s="547" t="s">
        <v>520</v>
      </c>
      <c r="G100" s="546" t="s">
        <v>706</v>
      </c>
      <c r="H100" s="546" t="s">
        <v>707</v>
      </c>
      <c r="I100" s="548">
        <v>9514.23046875</v>
      </c>
      <c r="J100" s="548">
        <v>1</v>
      </c>
      <c r="K100" s="549">
        <v>9514.23046875</v>
      </c>
    </row>
    <row r="101" spans="1:11" ht="14.45" customHeight="1" x14ac:dyDescent="0.2">
      <c r="A101" s="544" t="s">
        <v>437</v>
      </c>
      <c r="B101" s="545" t="s">
        <v>438</v>
      </c>
      <c r="C101" s="546" t="s">
        <v>443</v>
      </c>
      <c r="D101" s="547" t="s">
        <v>444</v>
      </c>
      <c r="E101" s="546" t="s">
        <v>519</v>
      </c>
      <c r="F101" s="547" t="s">
        <v>520</v>
      </c>
      <c r="G101" s="546" t="s">
        <v>708</v>
      </c>
      <c r="H101" s="546" t="s">
        <v>709</v>
      </c>
      <c r="I101" s="548">
        <v>4147.8798828125</v>
      </c>
      <c r="J101" s="548">
        <v>1</v>
      </c>
      <c r="K101" s="549">
        <v>4147.8798828125</v>
      </c>
    </row>
    <row r="102" spans="1:11" ht="14.45" customHeight="1" x14ac:dyDescent="0.2">
      <c r="A102" s="544" t="s">
        <v>437</v>
      </c>
      <c r="B102" s="545" t="s">
        <v>438</v>
      </c>
      <c r="C102" s="546" t="s">
        <v>443</v>
      </c>
      <c r="D102" s="547" t="s">
        <v>444</v>
      </c>
      <c r="E102" s="546" t="s">
        <v>519</v>
      </c>
      <c r="F102" s="547" t="s">
        <v>520</v>
      </c>
      <c r="G102" s="546" t="s">
        <v>710</v>
      </c>
      <c r="H102" s="546" t="s">
        <v>711</v>
      </c>
      <c r="I102" s="548">
        <v>1911.800048828125</v>
      </c>
      <c r="J102" s="548">
        <v>1</v>
      </c>
      <c r="K102" s="549">
        <v>1911.800048828125</v>
      </c>
    </row>
    <row r="103" spans="1:11" ht="14.45" customHeight="1" x14ac:dyDescent="0.2">
      <c r="A103" s="544" t="s">
        <v>437</v>
      </c>
      <c r="B103" s="545" t="s">
        <v>438</v>
      </c>
      <c r="C103" s="546" t="s">
        <v>443</v>
      </c>
      <c r="D103" s="547" t="s">
        <v>444</v>
      </c>
      <c r="E103" s="546" t="s">
        <v>519</v>
      </c>
      <c r="F103" s="547" t="s">
        <v>520</v>
      </c>
      <c r="G103" s="546" t="s">
        <v>712</v>
      </c>
      <c r="H103" s="546" t="s">
        <v>713</v>
      </c>
      <c r="I103" s="548">
        <v>1873.0799560546875</v>
      </c>
      <c r="J103" s="548">
        <v>1</v>
      </c>
      <c r="K103" s="549">
        <v>1873.0799560546875</v>
      </c>
    </row>
    <row r="104" spans="1:11" ht="14.45" customHeight="1" x14ac:dyDescent="0.2">
      <c r="A104" s="544" t="s">
        <v>437</v>
      </c>
      <c r="B104" s="545" t="s">
        <v>438</v>
      </c>
      <c r="C104" s="546" t="s">
        <v>443</v>
      </c>
      <c r="D104" s="547" t="s">
        <v>444</v>
      </c>
      <c r="E104" s="546" t="s">
        <v>519</v>
      </c>
      <c r="F104" s="547" t="s">
        <v>520</v>
      </c>
      <c r="G104" s="546" t="s">
        <v>714</v>
      </c>
      <c r="H104" s="546" t="s">
        <v>715</v>
      </c>
      <c r="I104" s="548">
        <v>2057</v>
      </c>
      <c r="J104" s="548">
        <v>1</v>
      </c>
      <c r="K104" s="549">
        <v>2057</v>
      </c>
    </row>
    <row r="105" spans="1:11" ht="14.45" customHeight="1" x14ac:dyDescent="0.2">
      <c r="A105" s="544" t="s">
        <v>437</v>
      </c>
      <c r="B105" s="545" t="s">
        <v>438</v>
      </c>
      <c r="C105" s="546" t="s">
        <v>443</v>
      </c>
      <c r="D105" s="547" t="s">
        <v>444</v>
      </c>
      <c r="E105" s="546" t="s">
        <v>519</v>
      </c>
      <c r="F105" s="547" t="s">
        <v>520</v>
      </c>
      <c r="G105" s="546" t="s">
        <v>716</v>
      </c>
      <c r="H105" s="546" t="s">
        <v>717</v>
      </c>
      <c r="I105" s="548">
        <v>11698</v>
      </c>
      <c r="J105" s="548">
        <v>1</v>
      </c>
      <c r="K105" s="549">
        <v>11698</v>
      </c>
    </row>
    <row r="106" spans="1:11" ht="14.45" customHeight="1" x14ac:dyDescent="0.2">
      <c r="A106" s="544" t="s">
        <v>437</v>
      </c>
      <c r="B106" s="545" t="s">
        <v>438</v>
      </c>
      <c r="C106" s="546" t="s">
        <v>443</v>
      </c>
      <c r="D106" s="547" t="s">
        <v>444</v>
      </c>
      <c r="E106" s="546" t="s">
        <v>519</v>
      </c>
      <c r="F106" s="547" t="s">
        <v>520</v>
      </c>
      <c r="G106" s="546" t="s">
        <v>718</v>
      </c>
      <c r="H106" s="546" t="s">
        <v>719</v>
      </c>
      <c r="I106" s="548">
        <v>16956.9404296875</v>
      </c>
      <c r="J106" s="548">
        <v>2</v>
      </c>
      <c r="K106" s="549">
        <v>33913.880859375</v>
      </c>
    </row>
    <row r="107" spans="1:11" ht="14.45" customHeight="1" x14ac:dyDescent="0.2">
      <c r="A107" s="544" t="s">
        <v>437</v>
      </c>
      <c r="B107" s="545" t="s">
        <v>438</v>
      </c>
      <c r="C107" s="546" t="s">
        <v>443</v>
      </c>
      <c r="D107" s="547" t="s">
        <v>444</v>
      </c>
      <c r="E107" s="546" t="s">
        <v>519</v>
      </c>
      <c r="F107" s="547" t="s">
        <v>520</v>
      </c>
      <c r="G107" s="546" t="s">
        <v>720</v>
      </c>
      <c r="H107" s="546" t="s">
        <v>721</v>
      </c>
      <c r="I107" s="548">
        <v>991.6300048828125</v>
      </c>
      <c r="J107" s="548">
        <v>15</v>
      </c>
      <c r="K107" s="549">
        <v>14874.4599609375</v>
      </c>
    </row>
    <row r="108" spans="1:11" ht="14.45" customHeight="1" x14ac:dyDescent="0.2">
      <c r="A108" s="544" t="s">
        <v>437</v>
      </c>
      <c r="B108" s="545" t="s">
        <v>438</v>
      </c>
      <c r="C108" s="546" t="s">
        <v>443</v>
      </c>
      <c r="D108" s="547" t="s">
        <v>444</v>
      </c>
      <c r="E108" s="546" t="s">
        <v>519</v>
      </c>
      <c r="F108" s="547" t="s">
        <v>520</v>
      </c>
      <c r="G108" s="546" t="s">
        <v>722</v>
      </c>
      <c r="H108" s="546" t="s">
        <v>723</v>
      </c>
      <c r="I108" s="548">
        <v>393.17001342773438</v>
      </c>
      <c r="J108" s="548">
        <v>3</v>
      </c>
      <c r="K108" s="549">
        <v>1179.5</v>
      </c>
    </row>
    <row r="109" spans="1:11" ht="14.45" customHeight="1" x14ac:dyDescent="0.2">
      <c r="A109" s="544" t="s">
        <v>437</v>
      </c>
      <c r="B109" s="545" t="s">
        <v>438</v>
      </c>
      <c r="C109" s="546" t="s">
        <v>443</v>
      </c>
      <c r="D109" s="547" t="s">
        <v>444</v>
      </c>
      <c r="E109" s="546" t="s">
        <v>519</v>
      </c>
      <c r="F109" s="547" t="s">
        <v>520</v>
      </c>
      <c r="G109" s="546" t="s">
        <v>724</v>
      </c>
      <c r="H109" s="546" t="s">
        <v>725</v>
      </c>
      <c r="I109" s="548">
        <v>459.79998779296875</v>
      </c>
      <c r="J109" s="548">
        <v>2</v>
      </c>
      <c r="K109" s="549">
        <v>919.5999755859375</v>
      </c>
    </row>
    <row r="110" spans="1:11" ht="14.45" customHeight="1" x14ac:dyDescent="0.2">
      <c r="A110" s="544" t="s">
        <v>437</v>
      </c>
      <c r="B110" s="545" t="s">
        <v>438</v>
      </c>
      <c r="C110" s="546" t="s">
        <v>443</v>
      </c>
      <c r="D110" s="547" t="s">
        <v>444</v>
      </c>
      <c r="E110" s="546" t="s">
        <v>519</v>
      </c>
      <c r="F110" s="547" t="s">
        <v>520</v>
      </c>
      <c r="G110" s="546" t="s">
        <v>726</v>
      </c>
      <c r="H110" s="546" t="s">
        <v>727</v>
      </c>
      <c r="I110" s="548">
        <v>6882.5</v>
      </c>
      <c r="J110" s="548">
        <v>1</v>
      </c>
      <c r="K110" s="549">
        <v>6882.5</v>
      </c>
    </row>
    <row r="111" spans="1:11" ht="14.45" customHeight="1" x14ac:dyDescent="0.2">
      <c r="A111" s="544" t="s">
        <v>437</v>
      </c>
      <c r="B111" s="545" t="s">
        <v>438</v>
      </c>
      <c r="C111" s="546" t="s">
        <v>443</v>
      </c>
      <c r="D111" s="547" t="s">
        <v>444</v>
      </c>
      <c r="E111" s="546" t="s">
        <v>519</v>
      </c>
      <c r="F111" s="547" t="s">
        <v>520</v>
      </c>
      <c r="G111" s="546" t="s">
        <v>728</v>
      </c>
      <c r="H111" s="546" t="s">
        <v>729</v>
      </c>
      <c r="I111" s="548">
        <v>34025.5</v>
      </c>
      <c r="J111" s="548">
        <v>1</v>
      </c>
      <c r="K111" s="549">
        <v>34025.5</v>
      </c>
    </row>
    <row r="112" spans="1:11" ht="14.45" customHeight="1" x14ac:dyDescent="0.2">
      <c r="A112" s="544" t="s">
        <v>437</v>
      </c>
      <c r="B112" s="545" t="s">
        <v>438</v>
      </c>
      <c r="C112" s="546" t="s">
        <v>443</v>
      </c>
      <c r="D112" s="547" t="s">
        <v>444</v>
      </c>
      <c r="E112" s="546" t="s">
        <v>519</v>
      </c>
      <c r="F112" s="547" t="s">
        <v>520</v>
      </c>
      <c r="G112" s="546" t="s">
        <v>730</v>
      </c>
      <c r="H112" s="546" t="s">
        <v>731</v>
      </c>
      <c r="I112" s="548">
        <v>5663</v>
      </c>
      <c r="J112" s="548">
        <v>2</v>
      </c>
      <c r="K112" s="549">
        <v>11326</v>
      </c>
    </row>
    <row r="113" spans="1:11" ht="14.45" customHeight="1" x14ac:dyDescent="0.2">
      <c r="A113" s="544" t="s">
        <v>437</v>
      </c>
      <c r="B113" s="545" t="s">
        <v>438</v>
      </c>
      <c r="C113" s="546" t="s">
        <v>443</v>
      </c>
      <c r="D113" s="547" t="s">
        <v>444</v>
      </c>
      <c r="E113" s="546" t="s">
        <v>519</v>
      </c>
      <c r="F113" s="547" t="s">
        <v>520</v>
      </c>
      <c r="G113" s="546" t="s">
        <v>732</v>
      </c>
      <c r="H113" s="546" t="s">
        <v>733</v>
      </c>
      <c r="I113" s="548">
        <v>15949.5</v>
      </c>
      <c r="J113" s="548">
        <v>1</v>
      </c>
      <c r="K113" s="549">
        <v>15949.5</v>
      </c>
    </row>
    <row r="114" spans="1:11" ht="14.45" customHeight="1" x14ac:dyDescent="0.2">
      <c r="A114" s="544" t="s">
        <v>437</v>
      </c>
      <c r="B114" s="545" t="s">
        <v>438</v>
      </c>
      <c r="C114" s="546" t="s">
        <v>443</v>
      </c>
      <c r="D114" s="547" t="s">
        <v>444</v>
      </c>
      <c r="E114" s="546" t="s">
        <v>519</v>
      </c>
      <c r="F114" s="547" t="s">
        <v>520</v>
      </c>
      <c r="G114" s="546" t="s">
        <v>734</v>
      </c>
      <c r="H114" s="546" t="s">
        <v>735</v>
      </c>
      <c r="I114" s="548">
        <v>4828</v>
      </c>
      <c r="J114" s="548">
        <v>1</v>
      </c>
      <c r="K114" s="549">
        <v>4828</v>
      </c>
    </row>
    <row r="115" spans="1:11" ht="14.45" customHeight="1" x14ac:dyDescent="0.2">
      <c r="A115" s="544" t="s">
        <v>437</v>
      </c>
      <c r="B115" s="545" t="s">
        <v>438</v>
      </c>
      <c r="C115" s="546" t="s">
        <v>443</v>
      </c>
      <c r="D115" s="547" t="s">
        <v>444</v>
      </c>
      <c r="E115" s="546" t="s">
        <v>519</v>
      </c>
      <c r="F115" s="547" t="s">
        <v>520</v>
      </c>
      <c r="G115" s="546" t="s">
        <v>736</v>
      </c>
      <c r="H115" s="546" t="s">
        <v>737</v>
      </c>
      <c r="I115" s="548">
        <v>18670</v>
      </c>
      <c r="J115" s="548">
        <v>1</v>
      </c>
      <c r="K115" s="549">
        <v>18670</v>
      </c>
    </row>
    <row r="116" spans="1:11" ht="14.45" customHeight="1" x14ac:dyDescent="0.2">
      <c r="A116" s="544" t="s">
        <v>437</v>
      </c>
      <c r="B116" s="545" t="s">
        <v>438</v>
      </c>
      <c r="C116" s="546" t="s">
        <v>443</v>
      </c>
      <c r="D116" s="547" t="s">
        <v>444</v>
      </c>
      <c r="E116" s="546" t="s">
        <v>519</v>
      </c>
      <c r="F116" s="547" t="s">
        <v>520</v>
      </c>
      <c r="G116" s="546" t="s">
        <v>738</v>
      </c>
      <c r="H116" s="546" t="s">
        <v>739</v>
      </c>
      <c r="I116" s="548">
        <v>7457.2099609375</v>
      </c>
      <c r="J116" s="548">
        <v>11</v>
      </c>
      <c r="K116" s="549">
        <v>82029.259765625</v>
      </c>
    </row>
    <row r="117" spans="1:11" ht="14.45" customHeight="1" x14ac:dyDescent="0.2">
      <c r="A117" s="544" t="s">
        <v>437</v>
      </c>
      <c r="B117" s="545" t="s">
        <v>438</v>
      </c>
      <c r="C117" s="546" t="s">
        <v>443</v>
      </c>
      <c r="D117" s="547" t="s">
        <v>444</v>
      </c>
      <c r="E117" s="546" t="s">
        <v>519</v>
      </c>
      <c r="F117" s="547" t="s">
        <v>520</v>
      </c>
      <c r="G117" s="546" t="s">
        <v>740</v>
      </c>
      <c r="H117" s="546" t="s">
        <v>741</v>
      </c>
      <c r="I117" s="548">
        <v>1645.300048828125</v>
      </c>
      <c r="J117" s="548">
        <v>50</v>
      </c>
      <c r="K117" s="549">
        <v>82264.89013671875</v>
      </c>
    </row>
    <row r="118" spans="1:11" ht="14.45" customHeight="1" x14ac:dyDescent="0.2">
      <c r="A118" s="544" t="s">
        <v>437</v>
      </c>
      <c r="B118" s="545" t="s">
        <v>438</v>
      </c>
      <c r="C118" s="546" t="s">
        <v>443</v>
      </c>
      <c r="D118" s="547" t="s">
        <v>444</v>
      </c>
      <c r="E118" s="546" t="s">
        <v>519</v>
      </c>
      <c r="F118" s="547" t="s">
        <v>520</v>
      </c>
      <c r="G118" s="546" t="s">
        <v>742</v>
      </c>
      <c r="H118" s="546" t="s">
        <v>743</v>
      </c>
      <c r="I118" s="548">
        <v>15652.5595703125</v>
      </c>
      <c r="J118" s="548">
        <v>7</v>
      </c>
      <c r="K118" s="549">
        <v>109567.9169921875</v>
      </c>
    </row>
    <row r="119" spans="1:11" ht="14.45" customHeight="1" x14ac:dyDescent="0.2">
      <c r="A119" s="544" t="s">
        <v>437</v>
      </c>
      <c r="B119" s="545" t="s">
        <v>438</v>
      </c>
      <c r="C119" s="546" t="s">
        <v>443</v>
      </c>
      <c r="D119" s="547" t="s">
        <v>444</v>
      </c>
      <c r="E119" s="546" t="s">
        <v>519</v>
      </c>
      <c r="F119" s="547" t="s">
        <v>520</v>
      </c>
      <c r="G119" s="546" t="s">
        <v>744</v>
      </c>
      <c r="H119" s="546" t="s">
        <v>745</v>
      </c>
      <c r="I119" s="548">
        <v>1394.1400146484375</v>
      </c>
      <c r="J119" s="548">
        <v>1</v>
      </c>
      <c r="K119" s="549">
        <v>1394.1400146484375</v>
      </c>
    </row>
    <row r="120" spans="1:11" ht="14.45" customHeight="1" x14ac:dyDescent="0.2">
      <c r="A120" s="544" t="s">
        <v>437</v>
      </c>
      <c r="B120" s="545" t="s">
        <v>438</v>
      </c>
      <c r="C120" s="546" t="s">
        <v>443</v>
      </c>
      <c r="D120" s="547" t="s">
        <v>444</v>
      </c>
      <c r="E120" s="546" t="s">
        <v>519</v>
      </c>
      <c r="F120" s="547" t="s">
        <v>520</v>
      </c>
      <c r="G120" s="546" t="s">
        <v>746</v>
      </c>
      <c r="H120" s="546" t="s">
        <v>747</v>
      </c>
      <c r="I120" s="548">
        <v>11042.3798828125</v>
      </c>
      <c r="J120" s="548">
        <v>1</v>
      </c>
      <c r="K120" s="549">
        <v>11042.3798828125</v>
      </c>
    </row>
    <row r="121" spans="1:11" ht="14.45" customHeight="1" x14ac:dyDescent="0.2">
      <c r="A121" s="544" t="s">
        <v>437</v>
      </c>
      <c r="B121" s="545" t="s">
        <v>438</v>
      </c>
      <c r="C121" s="546" t="s">
        <v>443</v>
      </c>
      <c r="D121" s="547" t="s">
        <v>444</v>
      </c>
      <c r="E121" s="546" t="s">
        <v>519</v>
      </c>
      <c r="F121" s="547" t="s">
        <v>520</v>
      </c>
      <c r="G121" s="546" t="s">
        <v>748</v>
      </c>
      <c r="H121" s="546" t="s">
        <v>749</v>
      </c>
      <c r="I121" s="548">
        <v>87327</v>
      </c>
      <c r="J121" s="548">
        <v>1</v>
      </c>
      <c r="K121" s="549">
        <v>87327</v>
      </c>
    </row>
    <row r="122" spans="1:11" ht="14.45" customHeight="1" x14ac:dyDescent="0.2">
      <c r="A122" s="544" t="s">
        <v>437</v>
      </c>
      <c r="B122" s="545" t="s">
        <v>438</v>
      </c>
      <c r="C122" s="546" t="s">
        <v>443</v>
      </c>
      <c r="D122" s="547" t="s">
        <v>444</v>
      </c>
      <c r="E122" s="546" t="s">
        <v>750</v>
      </c>
      <c r="F122" s="547" t="s">
        <v>751</v>
      </c>
      <c r="G122" s="546" t="s">
        <v>752</v>
      </c>
      <c r="H122" s="546" t="s">
        <v>753</v>
      </c>
      <c r="I122" s="548">
        <v>16493.509765625</v>
      </c>
      <c r="J122" s="548">
        <v>1</v>
      </c>
      <c r="K122" s="549">
        <v>16493.509765625</v>
      </c>
    </row>
    <row r="123" spans="1:11" ht="14.45" customHeight="1" x14ac:dyDescent="0.2">
      <c r="A123" s="544" t="s">
        <v>437</v>
      </c>
      <c r="B123" s="545" t="s">
        <v>438</v>
      </c>
      <c r="C123" s="546" t="s">
        <v>443</v>
      </c>
      <c r="D123" s="547" t="s">
        <v>444</v>
      </c>
      <c r="E123" s="546" t="s">
        <v>750</v>
      </c>
      <c r="F123" s="547" t="s">
        <v>751</v>
      </c>
      <c r="G123" s="546" t="s">
        <v>752</v>
      </c>
      <c r="H123" s="546" t="s">
        <v>754</v>
      </c>
      <c r="I123" s="548">
        <v>16202.65625</v>
      </c>
      <c r="J123" s="548">
        <v>8</v>
      </c>
      <c r="K123" s="549">
        <v>129621.25</v>
      </c>
    </row>
    <row r="124" spans="1:11" ht="14.45" customHeight="1" x14ac:dyDescent="0.2">
      <c r="A124" s="544" t="s">
        <v>437</v>
      </c>
      <c r="B124" s="545" t="s">
        <v>438</v>
      </c>
      <c r="C124" s="546" t="s">
        <v>443</v>
      </c>
      <c r="D124" s="547" t="s">
        <v>444</v>
      </c>
      <c r="E124" s="546" t="s">
        <v>750</v>
      </c>
      <c r="F124" s="547" t="s">
        <v>751</v>
      </c>
      <c r="G124" s="546" t="s">
        <v>755</v>
      </c>
      <c r="H124" s="546" t="s">
        <v>756</v>
      </c>
      <c r="I124" s="548">
        <v>98.010002136230469</v>
      </c>
      <c r="J124" s="548">
        <v>2</v>
      </c>
      <c r="K124" s="549">
        <v>196.02000427246094</v>
      </c>
    </row>
    <row r="125" spans="1:11" ht="14.45" customHeight="1" x14ac:dyDescent="0.2">
      <c r="A125" s="544" t="s">
        <v>437</v>
      </c>
      <c r="B125" s="545" t="s">
        <v>438</v>
      </c>
      <c r="C125" s="546" t="s">
        <v>443</v>
      </c>
      <c r="D125" s="547" t="s">
        <v>444</v>
      </c>
      <c r="E125" s="546" t="s">
        <v>750</v>
      </c>
      <c r="F125" s="547" t="s">
        <v>751</v>
      </c>
      <c r="G125" s="546" t="s">
        <v>757</v>
      </c>
      <c r="H125" s="546" t="s">
        <v>758</v>
      </c>
      <c r="I125" s="548">
        <v>62.919998168945313</v>
      </c>
      <c r="J125" s="548">
        <v>2</v>
      </c>
      <c r="K125" s="549">
        <v>125.83999633789063</v>
      </c>
    </row>
    <row r="126" spans="1:11" ht="14.45" customHeight="1" x14ac:dyDescent="0.2">
      <c r="A126" s="544" t="s">
        <v>437</v>
      </c>
      <c r="B126" s="545" t="s">
        <v>438</v>
      </c>
      <c r="C126" s="546" t="s">
        <v>443</v>
      </c>
      <c r="D126" s="547" t="s">
        <v>444</v>
      </c>
      <c r="E126" s="546" t="s">
        <v>750</v>
      </c>
      <c r="F126" s="547" t="s">
        <v>751</v>
      </c>
      <c r="G126" s="546" t="s">
        <v>759</v>
      </c>
      <c r="H126" s="546" t="s">
        <v>760</v>
      </c>
      <c r="I126" s="548">
        <v>0.28999999165534973</v>
      </c>
      <c r="J126" s="548">
        <v>2000</v>
      </c>
      <c r="K126" s="549">
        <v>580.79998779296875</v>
      </c>
    </row>
    <row r="127" spans="1:11" ht="14.45" customHeight="1" x14ac:dyDescent="0.2">
      <c r="A127" s="544" t="s">
        <v>437</v>
      </c>
      <c r="B127" s="545" t="s">
        <v>438</v>
      </c>
      <c r="C127" s="546" t="s">
        <v>443</v>
      </c>
      <c r="D127" s="547" t="s">
        <v>444</v>
      </c>
      <c r="E127" s="546" t="s">
        <v>750</v>
      </c>
      <c r="F127" s="547" t="s">
        <v>751</v>
      </c>
      <c r="G127" s="546" t="s">
        <v>761</v>
      </c>
      <c r="H127" s="546" t="s">
        <v>762</v>
      </c>
      <c r="I127" s="548">
        <v>0.40999999642372131</v>
      </c>
      <c r="J127" s="548">
        <v>1000</v>
      </c>
      <c r="K127" s="549">
        <v>405.32000732421875</v>
      </c>
    </row>
    <row r="128" spans="1:11" ht="14.45" customHeight="1" x14ac:dyDescent="0.2">
      <c r="A128" s="544" t="s">
        <v>437</v>
      </c>
      <c r="B128" s="545" t="s">
        <v>438</v>
      </c>
      <c r="C128" s="546" t="s">
        <v>443</v>
      </c>
      <c r="D128" s="547" t="s">
        <v>444</v>
      </c>
      <c r="E128" s="546" t="s">
        <v>750</v>
      </c>
      <c r="F128" s="547" t="s">
        <v>751</v>
      </c>
      <c r="G128" s="546" t="s">
        <v>763</v>
      </c>
      <c r="H128" s="546" t="s">
        <v>764</v>
      </c>
      <c r="I128" s="548">
        <v>0.27000001072883606</v>
      </c>
      <c r="J128" s="548">
        <v>8000</v>
      </c>
      <c r="K128" s="549">
        <v>2173.5999755859375</v>
      </c>
    </row>
    <row r="129" spans="1:11" ht="14.45" customHeight="1" x14ac:dyDescent="0.2">
      <c r="A129" s="544" t="s">
        <v>437</v>
      </c>
      <c r="B129" s="545" t="s">
        <v>438</v>
      </c>
      <c r="C129" s="546" t="s">
        <v>443</v>
      </c>
      <c r="D129" s="547" t="s">
        <v>444</v>
      </c>
      <c r="E129" s="546" t="s">
        <v>750</v>
      </c>
      <c r="F129" s="547" t="s">
        <v>751</v>
      </c>
      <c r="G129" s="546" t="s">
        <v>765</v>
      </c>
      <c r="H129" s="546" t="s">
        <v>766</v>
      </c>
      <c r="I129" s="548">
        <v>0.17000000178813934</v>
      </c>
      <c r="J129" s="548">
        <v>2000</v>
      </c>
      <c r="K129" s="549">
        <v>334.96000671386719</v>
      </c>
    </row>
    <row r="130" spans="1:11" ht="14.45" customHeight="1" x14ac:dyDescent="0.2">
      <c r="A130" s="544" t="s">
        <v>437</v>
      </c>
      <c r="B130" s="545" t="s">
        <v>438</v>
      </c>
      <c r="C130" s="546" t="s">
        <v>443</v>
      </c>
      <c r="D130" s="547" t="s">
        <v>444</v>
      </c>
      <c r="E130" s="546" t="s">
        <v>750</v>
      </c>
      <c r="F130" s="547" t="s">
        <v>751</v>
      </c>
      <c r="G130" s="546" t="s">
        <v>767</v>
      </c>
      <c r="H130" s="546" t="s">
        <v>768</v>
      </c>
      <c r="I130" s="548">
        <v>0.20000000298023224</v>
      </c>
      <c r="J130" s="548">
        <v>5000</v>
      </c>
      <c r="K130" s="549">
        <v>995.88999938964844</v>
      </c>
    </row>
    <row r="131" spans="1:11" ht="14.45" customHeight="1" x14ac:dyDescent="0.2">
      <c r="A131" s="544" t="s">
        <v>437</v>
      </c>
      <c r="B131" s="545" t="s">
        <v>438</v>
      </c>
      <c r="C131" s="546" t="s">
        <v>443</v>
      </c>
      <c r="D131" s="547" t="s">
        <v>444</v>
      </c>
      <c r="E131" s="546" t="s">
        <v>750</v>
      </c>
      <c r="F131" s="547" t="s">
        <v>751</v>
      </c>
      <c r="G131" s="546" t="s">
        <v>763</v>
      </c>
      <c r="H131" s="546" t="s">
        <v>769</v>
      </c>
      <c r="I131" s="548">
        <v>0.27200000882148745</v>
      </c>
      <c r="J131" s="548">
        <v>11000</v>
      </c>
      <c r="K131" s="549">
        <v>2990.739990234375</v>
      </c>
    </row>
    <row r="132" spans="1:11" ht="14.45" customHeight="1" x14ac:dyDescent="0.2">
      <c r="A132" s="544" t="s">
        <v>437</v>
      </c>
      <c r="B132" s="545" t="s">
        <v>438</v>
      </c>
      <c r="C132" s="546" t="s">
        <v>443</v>
      </c>
      <c r="D132" s="547" t="s">
        <v>444</v>
      </c>
      <c r="E132" s="546" t="s">
        <v>750</v>
      </c>
      <c r="F132" s="547" t="s">
        <v>751</v>
      </c>
      <c r="G132" s="546" t="s">
        <v>770</v>
      </c>
      <c r="H132" s="546" t="s">
        <v>771</v>
      </c>
      <c r="I132" s="548">
        <v>1.5</v>
      </c>
      <c r="J132" s="548">
        <v>1000</v>
      </c>
      <c r="K132" s="549">
        <v>1500.4000244140625</v>
      </c>
    </row>
    <row r="133" spans="1:11" ht="14.45" customHeight="1" x14ac:dyDescent="0.2">
      <c r="A133" s="544" t="s">
        <v>437</v>
      </c>
      <c r="B133" s="545" t="s">
        <v>438</v>
      </c>
      <c r="C133" s="546" t="s">
        <v>443</v>
      </c>
      <c r="D133" s="547" t="s">
        <v>444</v>
      </c>
      <c r="E133" s="546" t="s">
        <v>750</v>
      </c>
      <c r="F133" s="547" t="s">
        <v>751</v>
      </c>
      <c r="G133" s="546" t="s">
        <v>772</v>
      </c>
      <c r="H133" s="546" t="s">
        <v>773</v>
      </c>
      <c r="I133" s="548">
        <v>9.5399999618530273</v>
      </c>
      <c r="J133" s="548">
        <v>1000</v>
      </c>
      <c r="K133" s="549">
        <v>9540.1201171875</v>
      </c>
    </row>
    <row r="134" spans="1:11" ht="14.45" customHeight="1" x14ac:dyDescent="0.2">
      <c r="A134" s="544" t="s">
        <v>437</v>
      </c>
      <c r="B134" s="545" t="s">
        <v>438</v>
      </c>
      <c r="C134" s="546" t="s">
        <v>443</v>
      </c>
      <c r="D134" s="547" t="s">
        <v>444</v>
      </c>
      <c r="E134" s="546" t="s">
        <v>750</v>
      </c>
      <c r="F134" s="547" t="s">
        <v>751</v>
      </c>
      <c r="G134" s="546" t="s">
        <v>774</v>
      </c>
      <c r="H134" s="546" t="s">
        <v>775</v>
      </c>
      <c r="I134" s="548">
        <v>6.0500001907348633</v>
      </c>
      <c r="J134" s="548">
        <v>1000</v>
      </c>
      <c r="K134" s="549">
        <v>6050</v>
      </c>
    </row>
    <row r="135" spans="1:11" ht="14.45" customHeight="1" x14ac:dyDescent="0.2">
      <c r="A135" s="544" t="s">
        <v>437</v>
      </c>
      <c r="B135" s="545" t="s">
        <v>438</v>
      </c>
      <c r="C135" s="546" t="s">
        <v>443</v>
      </c>
      <c r="D135" s="547" t="s">
        <v>444</v>
      </c>
      <c r="E135" s="546" t="s">
        <v>750</v>
      </c>
      <c r="F135" s="547" t="s">
        <v>751</v>
      </c>
      <c r="G135" s="546" t="s">
        <v>776</v>
      </c>
      <c r="H135" s="546" t="s">
        <v>777</v>
      </c>
      <c r="I135" s="548">
        <v>9.1400003433227539</v>
      </c>
      <c r="J135" s="548">
        <v>1000</v>
      </c>
      <c r="K135" s="549">
        <v>9143.830078125</v>
      </c>
    </row>
    <row r="136" spans="1:11" ht="14.45" customHeight="1" x14ac:dyDescent="0.2">
      <c r="A136" s="544" t="s">
        <v>437</v>
      </c>
      <c r="B136" s="545" t="s">
        <v>438</v>
      </c>
      <c r="C136" s="546" t="s">
        <v>443</v>
      </c>
      <c r="D136" s="547" t="s">
        <v>444</v>
      </c>
      <c r="E136" s="546" t="s">
        <v>750</v>
      </c>
      <c r="F136" s="547" t="s">
        <v>751</v>
      </c>
      <c r="G136" s="546" t="s">
        <v>778</v>
      </c>
      <c r="H136" s="546" t="s">
        <v>779</v>
      </c>
      <c r="I136" s="548">
        <v>0.69571429491043091</v>
      </c>
      <c r="J136" s="548">
        <v>65000</v>
      </c>
      <c r="K136" s="549">
        <v>45362.89013671875</v>
      </c>
    </row>
    <row r="137" spans="1:11" ht="14.45" customHeight="1" x14ac:dyDescent="0.2">
      <c r="A137" s="544" t="s">
        <v>437</v>
      </c>
      <c r="B137" s="545" t="s">
        <v>438</v>
      </c>
      <c r="C137" s="546" t="s">
        <v>443</v>
      </c>
      <c r="D137" s="547" t="s">
        <v>444</v>
      </c>
      <c r="E137" s="546" t="s">
        <v>750</v>
      </c>
      <c r="F137" s="547" t="s">
        <v>751</v>
      </c>
      <c r="G137" s="546" t="s">
        <v>780</v>
      </c>
      <c r="H137" s="546" t="s">
        <v>781</v>
      </c>
      <c r="I137" s="548">
        <v>7.380000114440918</v>
      </c>
      <c r="J137" s="548">
        <v>504</v>
      </c>
      <c r="K137" s="549">
        <v>3719.06005859375</v>
      </c>
    </row>
    <row r="138" spans="1:11" ht="14.45" customHeight="1" x14ac:dyDescent="0.2">
      <c r="A138" s="544" t="s">
        <v>437</v>
      </c>
      <c r="B138" s="545" t="s">
        <v>438</v>
      </c>
      <c r="C138" s="546" t="s">
        <v>443</v>
      </c>
      <c r="D138" s="547" t="s">
        <v>444</v>
      </c>
      <c r="E138" s="546" t="s">
        <v>750</v>
      </c>
      <c r="F138" s="547" t="s">
        <v>751</v>
      </c>
      <c r="G138" s="546" t="s">
        <v>774</v>
      </c>
      <c r="H138" s="546" t="s">
        <v>782</v>
      </c>
      <c r="I138" s="548">
        <v>6.0500001907348633</v>
      </c>
      <c r="J138" s="548">
        <v>21000</v>
      </c>
      <c r="K138" s="549">
        <v>127050</v>
      </c>
    </row>
    <row r="139" spans="1:11" ht="14.45" customHeight="1" x14ac:dyDescent="0.2">
      <c r="A139" s="544" t="s">
        <v>437</v>
      </c>
      <c r="B139" s="545" t="s">
        <v>438</v>
      </c>
      <c r="C139" s="546" t="s">
        <v>443</v>
      </c>
      <c r="D139" s="547" t="s">
        <v>444</v>
      </c>
      <c r="E139" s="546" t="s">
        <v>750</v>
      </c>
      <c r="F139" s="547" t="s">
        <v>751</v>
      </c>
      <c r="G139" s="546" t="s">
        <v>783</v>
      </c>
      <c r="H139" s="546" t="s">
        <v>784</v>
      </c>
      <c r="I139" s="548">
        <v>744.1500244140625</v>
      </c>
      <c r="J139" s="548">
        <v>2</v>
      </c>
      <c r="K139" s="549">
        <v>1488.300048828125</v>
      </c>
    </row>
    <row r="140" spans="1:11" ht="14.45" customHeight="1" x14ac:dyDescent="0.2">
      <c r="A140" s="544" t="s">
        <v>437</v>
      </c>
      <c r="B140" s="545" t="s">
        <v>438</v>
      </c>
      <c r="C140" s="546" t="s">
        <v>443</v>
      </c>
      <c r="D140" s="547" t="s">
        <v>444</v>
      </c>
      <c r="E140" s="546" t="s">
        <v>750</v>
      </c>
      <c r="F140" s="547" t="s">
        <v>751</v>
      </c>
      <c r="G140" s="546" t="s">
        <v>785</v>
      </c>
      <c r="H140" s="546" t="s">
        <v>786</v>
      </c>
      <c r="I140" s="548">
        <v>2.0999999046325684</v>
      </c>
      <c r="J140" s="548">
        <v>960</v>
      </c>
      <c r="K140" s="549">
        <v>2020.699951171875</v>
      </c>
    </row>
    <row r="141" spans="1:11" ht="14.45" customHeight="1" x14ac:dyDescent="0.2">
      <c r="A141" s="544" t="s">
        <v>437</v>
      </c>
      <c r="B141" s="545" t="s">
        <v>438</v>
      </c>
      <c r="C141" s="546" t="s">
        <v>443</v>
      </c>
      <c r="D141" s="547" t="s">
        <v>444</v>
      </c>
      <c r="E141" s="546" t="s">
        <v>750</v>
      </c>
      <c r="F141" s="547" t="s">
        <v>751</v>
      </c>
      <c r="G141" s="546" t="s">
        <v>787</v>
      </c>
      <c r="H141" s="546" t="s">
        <v>788</v>
      </c>
      <c r="I141" s="548">
        <v>4.2799999713897705</v>
      </c>
      <c r="J141" s="548">
        <v>1920</v>
      </c>
      <c r="K141" s="549">
        <v>8217.090087890625</v>
      </c>
    </row>
    <row r="142" spans="1:11" ht="14.45" customHeight="1" x14ac:dyDescent="0.2">
      <c r="A142" s="544" t="s">
        <v>437</v>
      </c>
      <c r="B142" s="545" t="s">
        <v>438</v>
      </c>
      <c r="C142" s="546" t="s">
        <v>443</v>
      </c>
      <c r="D142" s="547" t="s">
        <v>444</v>
      </c>
      <c r="E142" s="546" t="s">
        <v>750</v>
      </c>
      <c r="F142" s="547" t="s">
        <v>751</v>
      </c>
      <c r="G142" s="546" t="s">
        <v>789</v>
      </c>
      <c r="H142" s="546" t="s">
        <v>790</v>
      </c>
      <c r="I142" s="548">
        <v>4.1599998474121094</v>
      </c>
      <c r="J142" s="548">
        <v>960</v>
      </c>
      <c r="K142" s="549">
        <v>3997.110107421875</v>
      </c>
    </row>
    <row r="143" spans="1:11" ht="14.45" customHeight="1" x14ac:dyDescent="0.2">
      <c r="A143" s="544" t="s">
        <v>437</v>
      </c>
      <c r="B143" s="545" t="s">
        <v>438</v>
      </c>
      <c r="C143" s="546" t="s">
        <v>443</v>
      </c>
      <c r="D143" s="547" t="s">
        <v>444</v>
      </c>
      <c r="E143" s="546" t="s">
        <v>750</v>
      </c>
      <c r="F143" s="547" t="s">
        <v>751</v>
      </c>
      <c r="G143" s="546" t="s">
        <v>791</v>
      </c>
      <c r="H143" s="546" t="s">
        <v>792</v>
      </c>
      <c r="I143" s="548">
        <v>1.4900000095367432</v>
      </c>
      <c r="J143" s="548">
        <v>2000</v>
      </c>
      <c r="K143" s="549">
        <v>2974.179931640625</v>
      </c>
    </row>
    <row r="144" spans="1:11" ht="14.45" customHeight="1" x14ac:dyDescent="0.2">
      <c r="A144" s="544" t="s">
        <v>437</v>
      </c>
      <c r="B144" s="545" t="s">
        <v>438</v>
      </c>
      <c r="C144" s="546" t="s">
        <v>443</v>
      </c>
      <c r="D144" s="547" t="s">
        <v>444</v>
      </c>
      <c r="E144" s="546" t="s">
        <v>750</v>
      </c>
      <c r="F144" s="547" t="s">
        <v>751</v>
      </c>
      <c r="G144" s="546" t="s">
        <v>793</v>
      </c>
      <c r="H144" s="546" t="s">
        <v>794</v>
      </c>
      <c r="I144" s="548">
        <v>0.39833333591620129</v>
      </c>
      <c r="J144" s="548">
        <v>5000</v>
      </c>
      <c r="K144" s="549">
        <v>2434.480037689209</v>
      </c>
    </row>
    <row r="145" spans="1:11" ht="14.45" customHeight="1" x14ac:dyDescent="0.2">
      <c r="A145" s="544" t="s">
        <v>437</v>
      </c>
      <c r="B145" s="545" t="s">
        <v>438</v>
      </c>
      <c r="C145" s="546" t="s">
        <v>443</v>
      </c>
      <c r="D145" s="547" t="s">
        <v>444</v>
      </c>
      <c r="E145" s="546" t="s">
        <v>750</v>
      </c>
      <c r="F145" s="547" t="s">
        <v>751</v>
      </c>
      <c r="G145" s="546" t="s">
        <v>795</v>
      </c>
      <c r="H145" s="546" t="s">
        <v>796</v>
      </c>
      <c r="I145" s="548">
        <v>1.4800000190734863</v>
      </c>
      <c r="J145" s="548">
        <v>1000</v>
      </c>
      <c r="K145" s="549">
        <v>1476.3199462890625</v>
      </c>
    </row>
    <row r="146" spans="1:11" ht="14.45" customHeight="1" x14ac:dyDescent="0.2">
      <c r="A146" s="544" t="s">
        <v>437</v>
      </c>
      <c r="B146" s="545" t="s">
        <v>438</v>
      </c>
      <c r="C146" s="546" t="s">
        <v>443</v>
      </c>
      <c r="D146" s="547" t="s">
        <v>444</v>
      </c>
      <c r="E146" s="546" t="s">
        <v>750</v>
      </c>
      <c r="F146" s="547" t="s">
        <v>751</v>
      </c>
      <c r="G146" s="546" t="s">
        <v>759</v>
      </c>
      <c r="H146" s="546" t="s">
        <v>797</v>
      </c>
      <c r="I146" s="548">
        <v>0.28999999165534973</v>
      </c>
      <c r="J146" s="548">
        <v>10000</v>
      </c>
      <c r="K146" s="549">
        <v>2903.9999389648438</v>
      </c>
    </row>
    <row r="147" spans="1:11" ht="14.45" customHeight="1" x14ac:dyDescent="0.2">
      <c r="A147" s="544" t="s">
        <v>437</v>
      </c>
      <c r="B147" s="545" t="s">
        <v>438</v>
      </c>
      <c r="C147" s="546" t="s">
        <v>443</v>
      </c>
      <c r="D147" s="547" t="s">
        <v>444</v>
      </c>
      <c r="E147" s="546" t="s">
        <v>750</v>
      </c>
      <c r="F147" s="547" t="s">
        <v>751</v>
      </c>
      <c r="G147" s="546" t="s">
        <v>798</v>
      </c>
      <c r="H147" s="546" t="s">
        <v>799</v>
      </c>
      <c r="I147" s="548">
        <v>82.769996643066406</v>
      </c>
      <c r="J147" s="548">
        <v>2</v>
      </c>
      <c r="K147" s="549">
        <v>165.52999877929688</v>
      </c>
    </row>
    <row r="148" spans="1:11" ht="14.45" customHeight="1" x14ac:dyDescent="0.2">
      <c r="A148" s="544" t="s">
        <v>437</v>
      </c>
      <c r="B148" s="545" t="s">
        <v>438</v>
      </c>
      <c r="C148" s="546" t="s">
        <v>443</v>
      </c>
      <c r="D148" s="547" t="s">
        <v>444</v>
      </c>
      <c r="E148" s="546" t="s">
        <v>800</v>
      </c>
      <c r="F148" s="547" t="s">
        <v>801</v>
      </c>
      <c r="G148" s="546" t="s">
        <v>802</v>
      </c>
      <c r="H148" s="546" t="s">
        <v>803</v>
      </c>
      <c r="I148" s="548">
        <v>13.020000457763672</v>
      </c>
      <c r="J148" s="548">
        <v>4</v>
      </c>
      <c r="K148" s="549">
        <v>52.080001831054688</v>
      </c>
    </row>
    <row r="149" spans="1:11" ht="14.45" customHeight="1" x14ac:dyDescent="0.2">
      <c r="A149" s="544" t="s">
        <v>437</v>
      </c>
      <c r="B149" s="545" t="s">
        <v>438</v>
      </c>
      <c r="C149" s="546" t="s">
        <v>443</v>
      </c>
      <c r="D149" s="547" t="s">
        <v>444</v>
      </c>
      <c r="E149" s="546" t="s">
        <v>800</v>
      </c>
      <c r="F149" s="547" t="s">
        <v>801</v>
      </c>
      <c r="G149" s="546" t="s">
        <v>804</v>
      </c>
      <c r="H149" s="546" t="s">
        <v>805</v>
      </c>
      <c r="I149" s="548">
        <v>46.310001373291016</v>
      </c>
      <c r="J149" s="548">
        <v>4</v>
      </c>
      <c r="K149" s="549">
        <v>185.24000549316406</v>
      </c>
    </row>
    <row r="150" spans="1:11" ht="14.45" customHeight="1" x14ac:dyDescent="0.2">
      <c r="A150" s="544" t="s">
        <v>437</v>
      </c>
      <c r="B150" s="545" t="s">
        <v>438</v>
      </c>
      <c r="C150" s="546" t="s">
        <v>443</v>
      </c>
      <c r="D150" s="547" t="s">
        <v>444</v>
      </c>
      <c r="E150" s="546" t="s">
        <v>800</v>
      </c>
      <c r="F150" s="547" t="s">
        <v>801</v>
      </c>
      <c r="G150" s="546" t="s">
        <v>802</v>
      </c>
      <c r="H150" s="546" t="s">
        <v>806</v>
      </c>
      <c r="I150" s="548">
        <v>13.015000343322754</v>
      </c>
      <c r="J150" s="548">
        <v>16</v>
      </c>
      <c r="K150" s="549">
        <v>208.23999786376953</v>
      </c>
    </row>
    <row r="151" spans="1:11" ht="14.45" customHeight="1" x14ac:dyDescent="0.2">
      <c r="A151" s="544" t="s">
        <v>437</v>
      </c>
      <c r="B151" s="545" t="s">
        <v>438</v>
      </c>
      <c r="C151" s="546" t="s">
        <v>443</v>
      </c>
      <c r="D151" s="547" t="s">
        <v>444</v>
      </c>
      <c r="E151" s="546" t="s">
        <v>800</v>
      </c>
      <c r="F151" s="547" t="s">
        <v>801</v>
      </c>
      <c r="G151" s="546" t="s">
        <v>804</v>
      </c>
      <c r="H151" s="546" t="s">
        <v>807</v>
      </c>
      <c r="I151" s="548">
        <v>46.315000534057617</v>
      </c>
      <c r="J151" s="548">
        <v>7</v>
      </c>
      <c r="K151" s="549">
        <v>324.21000289916992</v>
      </c>
    </row>
    <row r="152" spans="1:11" ht="14.45" customHeight="1" x14ac:dyDescent="0.2">
      <c r="A152" s="544" t="s">
        <v>437</v>
      </c>
      <c r="B152" s="545" t="s">
        <v>438</v>
      </c>
      <c r="C152" s="546" t="s">
        <v>443</v>
      </c>
      <c r="D152" s="547" t="s">
        <v>444</v>
      </c>
      <c r="E152" s="546" t="s">
        <v>800</v>
      </c>
      <c r="F152" s="547" t="s">
        <v>801</v>
      </c>
      <c r="G152" s="546" t="s">
        <v>808</v>
      </c>
      <c r="H152" s="546" t="s">
        <v>809</v>
      </c>
      <c r="I152" s="548">
        <v>1.9099999666213989</v>
      </c>
      <c r="J152" s="548">
        <v>100</v>
      </c>
      <c r="K152" s="549">
        <v>191.47999572753906</v>
      </c>
    </row>
    <row r="153" spans="1:11" ht="14.45" customHeight="1" x14ac:dyDescent="0.2">
      <c r="A153" s="544" t="s">
        <v>437</v>
      </c>
      <c r="B153" s="545" t="s">
        <v>438</v>
      </c>
      <c r="C153" s="546" t="s">
        <v>443</v>
      </c>
      <c r="D153" s="547" t="s">
        <v>444</v>
      </c>
      <c r="E153" s="546" t="s">
        <v>800</v>
      </c>
      <c r="F153" s="547" t="s">
        <v>801</v>
      </c>
      <c r="G153" s="546" t="s">
        <v>810</v>
      </c>
      <c r="H153" s="546" t="s">
        <v>811</v>
      </c>
      <c r="I153" s="548">
        <v>260.29998779296875</v>
      </c>
      <c r="J153" s="548">
        <v>5</v>
      </c>
      <c r="K153" s="549">
        <v>1301.5</v>
      </c>
    </row>
    <row r="154" spans="1:11" ht="14.45" customHeight="1" x14ac:dyDescent="0.2">
      <c r="A154" s="544" t="s">
        <v>437</v>
      </c>
      <c r="B154" s="545" t="s">
        <v>438</v>
      </c>
      <c r="C154" s="546" t="s">
        <v>443</v>
      </c>
      <c r="D154" s="547" t="s">
        <v>444</v>
      </c>
      <c r="E154" s="546" t="s">
        <v>800</v>
      </c>
      <c r="F154" s="547" t="s">
        <v>801</v>
      </c>
      <c r="G154" s="546" t="s">
        <v>810</v>
      </c>
      <c r="H154" s="546" t="s">
        <v>812</v>
      </c>
      <c r="I154" s="548">
        <v>260.29998779296875</v>
      </c>
      <c r="J154" s="548">
        <v>27</v>
      </c>
      <c r="K154" s="549">
        <v>7028.0999145507813</v>
      </c>
    </row>
    <row r="155" spans="1:11" ht="14.45" customHeight="1" x14ac:dyDescent="0.2">
      <c r="A155" s="544" t="s">
        <v>437</v>
      </c>
      <c r="B155" s="545" t="s">
        <v>438</v>
      </c>
      <c r="C155" s="546" t="s">
        <v>443</v>
      </c>
      <c r="D155" s="547" t="s">
        <v>444</v>
      </c>
      <c r="E155" s="546" t="s">
        <v>813</v>
      </c>
      <c r="F155" s="547" t="s">
        <v>814</v>
      </c>
      <c r="G155" s="546" t="s">
        <v>815</v>
      </c>
      <c r="H155" s="546" t="s">
        <v>816</v>
      </c>
      <c r="I155" s="548">
        <v>2.9000000953674316</v>
      </c>
      <c r="J155" s="548">
        <v>100</v>
      </c>
      <c r="K155" s="549">
        <v>290</v>
      </c>
    </row>
    <row r="156" spans="1:11" ht="14.45" customHeight="1" x14ac:dyDescent="0.2">
      <c r="A156" s="544" t="s">
        <v>437</v>
      </c>
      <c r="B156" s="545" t="s">
        <v>438</v>
      </c>
      <c r="C156" s="546" t="s">
        <v>443</v>
      </c>
      <c r="D156" s="547" t="s">
        <v>444</v>
      </c>
      <c r="E156" s="546" t="s">
        <v>813</v>
      </c>
      <c r="F156" s="547" t="s">
        <v>814</v>
      </c>
      <c r="G156" s="546" t="s">
        <v>817</v>
      </c>
      <c r="H156" s="546" t="s">
        <v>818</v>
      </c>
      <c r="I156" s="548">
        <v>182.59166463216147</v>
      </c>
      <c r="J156" s="548">
        <v>8</v>
      </c>
      <c r="K156" s="549">
        <v>1460.22998046875</v>
      </c>
    </row>
    <row r="157" spans="1:11" ht="14.45" customHeight="1" x14ac:dyDescent="0.2">
      <c r="A157" s="544" t="s">
        <v>437</v>
      </c>
      <c r="B157" s="545" t="s">
        <v>438</v>
      </c>
      <c r="C157" s="546" t="s">
        <v>443</v>
      </c>
      <c r="D157" s="547" t="s">
        <v>444</v>
      </c>
      <c r="E157" s="546" t="s">
        <v>813</v>
      </c>
      <c r="F157" s="547" t="s">
        <v>814</v>
      </c>
      <c r="G157" s="546" t="s">
        <v>819</v>
      </c>
      <c r="H157" s="546" t="s">
        <v>820</v>
      </c>
      <c r="I157" s="548">
        <v>0.81000000238418579</v>
      </c>
      <c r="J157" s="548">
        <v>4000</v>
      </c>
      <c r="K157" s="549">
        <v>3250.010009765625</v>
      </c>
    </row>
    <row r="158" spans="1:11" ht="14.45" customHeight="1" x14ac:dyDescent="0.2">
      <c r="A158" s="544" t="s">
        <v>437</v>
      </c>
      <c r="B158" s="545" t="s">
        <v>438</v>
      </c>
      <c r="C158" s="546" t="s">
        <v>443</v>
      </c>
      <c r="D158" s="547" t="s">
        <v>444</v>
      </c>
      <c r="E158" s="546" t="s">
        <v>813</v>
      </c>
      <c r="F158" s="547" t="s">
        <v>814</v>
      </c>
      <c r="G158" s="546" t="s">
        <v>819</v>
      </c>
      <c r="H158" s="546" t="s">
        <v>821</v>
      </c>
      <c r="I158" s="548">
        <v>0.81499999761581421</v>
      </c>
      <c r="J158" s="548">
        <v>48000</v>
      </c>
      <c r="K158" s="549">
        <v>39095.39990234375</v>
      </c>
    </row>
    <row r="159" spans="1:11" ht="14.45" customHeight="1" x14ac:dyDescent="0.2">
      <c r="A159" s="544" t="s">
        <v>437</v>
      </c>
      <c r="B159" s="545" t="s">
        <v>438</v>
      </c>
      <c r="C159" s="546" t="s">
        <v>443</v>
      </c>
      <c r="D159" s="547" t="s">
        <v>444</v>
      </c>
      <c r="E159" s="546" t="s">
        <v>813</v>
      </c>
      <c r="F159" s="547" t="s">
        <v>814</v>
      </c>
      <c r="G159" s="546" t="s">
        <v>822</v>
      </c>
      <c r="H159" s="546" t="s">
        <v>823</v>
      </c>
      <c r="I159" s="548">
        <v>56.170000076293945</v>
      </c>
      <c r="J159" s="548">
        <v>300</v>
      </c>
      <c r="K159" s="549">
        <v>16828.24951171875</v>
      </c>
    </row>
    <row r="160" spans="1:11" ht="14.45" customHeight="1" x14ac:dyDescent="0.2">
      <c r="A160" s="544" t="s">
        <v>437</v>
      </c>
      <c r="B160" s="545" t="s">
        <v>438</v>
      </c>
      <c r="C160" s="546" t="s">
        <v>443</v>
      </c>
      <c r="D160" s="547" t="s">
        <v>444</v>
      </c>
      <c r="E160" s="546" t="s">
        <v>813</v>
      </c>
      <c r="F160" s="547" t="s">
        <v>814</v>
      </c>
      <c r="G160" s="546" t="s">
        <v>824</v>
      </c>
      <c r="H160" s="546" t="s">
        <v>825</v>
      </c>
      <c r="I160" s="548">
        <v>174.24000549316406</v>
      </c>
      <c r="J160" s="548">
        <v>4</v>
      </c>
      <c r="K160" s="549">
        <v>696.96002197265625</v>
      </c>
    </row>
    <row r="161" spans="1:11" ht="14.45" customHeight="1" x14ac:dyDescent="0.2">
      <c r="A161" s="544" t="s">
        <v>437</v>
      </c>
      <c r="B161" s="545" t="s">
        <v>438</v>
      </c>
      <c r="C161" s="546" t="s">
        <v>443</v>
      </c>
      <c r="D161" s="547" t="s">
        <v>444</v>
      </c>
      <c r="E161" s="546" t="s">
        <v>813</v>
      </c>
      <c r="F161" s="547" t="s">
        <v>814</v>
      </c>
      <c r="G161" s="546" t="s">
        <v>826</v>
      </c>
      <c r="H161" s="546" t="s">
        <v>827</v>
      </c>
      <c r="I161" s="548">
        <v>11.739999771118164</v>
      </c>
      <c r="J161" s="548">
        <v>4</v>
      </c>
      <c r="K161" s="549">
        <v>46.959999084472656</v>
      </c>
    </row>
    <row r="162" spans="1:11" ht="14.45" customHeight="1" x14ac:dyDescent="0.2">
      <c r="A162" s="544" t="s">
        <v>437</v>
      </c>
      <c r="B162" s="545" t="s">
        <v>438</v>
      </c>
      <c r="C162" s="546" t="s">
        <v>443</v>
      </c>
      <c r="D162" s="547" t="s">
        <v>444</v>
      </c>
      <c r="E162" s="546" t="s">
        <v>813</v>
      </c>
      <c r="F162" s="547" t="s">
        <v>814</v>
      </c>
      <c r="G162" s="546" t="s">
        <v>828</v>
      </c>
      <c r="H162" s="546" t="s">
        <v>829</v>
      </c>
      <c r="I162" s="548">
        <v>6.9600000381469727</v>
      </c>
      <c r="J162" s="548">
        <v>200</v>
      </c>
      <c r="K162" s="549">
        <v>1391.43994140625</v>
      </c>
    </row>
    <row r="163" spans="1:11" ht="14.45" customHeight="1" x14ac:dyDescent="0.2">
      <c r="A163" s="544" t="s">
        <v>437</v>
      </c>
      <c r="B163" s="545" t="s">
        <v>438</v>
      </c>
      <c r="C163" s="546" t="s">
        <v>443</v>
      </c>
      <c r="D163" s="547" t="s">
        <v>444</v>
      </c>
      <c r="E163" s="546" t="s">
        <v>813</v>
      </c>
      <c r="F163" s="547" t="s">
        <v>814</v>
      </c>
      <c r="G163" s="546" t="s">
        <v>830</v>
      </c>
      <c r="H163" s="546" t="s">
        <v>831</v>
      </c>
      <c r="I163" s="548">
        <v>123.90000152587891</v>
      </c>
      <c r="J163" s="548">
        <v>12.5</v>
      </c>
      <c r="K163" s="549">
        <v>1548.800048828125</v>
      </c>
    </row>
    <row r="164" spans="1:11" ht="14.45" customHeight="1" x14ac:dyDescent="0.2">
      <c r="A164" s="544" t="s">
        <v>437</v>
      </c>
      <c r="B164" s="545" t="s">
        <v>438</v>
      </c>
      <c r="C164" s="546" t="s">
        <v>443</v>
      </c>
      <c r="D164" s="547" t="s">
        <v>444</v>
      </c>
      <c r="E164" s="546" t="s">
        <v>813</v>
      </c>
      <c r="F164" s="547" t="s">
        <v>814</v>
      </c>
      <c r="G164" s="546" t="s">
        <v>828</v>
      </c>
      <c r="H164" s="546" t="s">
        <v>832</v>
      </c>
      <c r="I164" s="548">
        <v>5.9385714530944824</v>
      </c>
      <c r="J164" s="548">
        <v>1200</v>
      </c>
      <c r="K164" s="549">
        <v>8312.4296875</v>
      </c>
    </row>
    <row r="165" spans="1:11" ht="14.45" customHeight="1" x14ac:dyDescent="0.2">
      <c r="A165" s="544" t="s">
        <v>437</v>
      </c>
      <c r="B165" s="545" t="s">
        <v>438</v>
      </c>
      <c r="C165" s="546" t="s">
        <v>443</v>
      </c>
      <c r="D165" s="547" t="s">
        <v>444</v>
      </c>
      <c r="E165" s="546" t="s">
        <v>813</v>
      </c>
      <c r="F165" s="547" t="s">
        <v>814</v>
      </c>
      <c r="G165" s="546" t="s">
        <v>830</v>
      </c>
      <c r="H165" s="546" t="s">
        <v>833</v>
      </c>
      <c r="I165" s="548">
        <v>117.12999725341797</v>
      </c>
      <c r="J165" s="548">
        <v>12.5</v>
      </c>
      <c r="K165" s="549">
        <v>1464.0999755859375</v>
      </c>
    </row>
    <row r="166" spans="1:11" ht="14.45" customHeight="1" x14ac:dyDescent="0.2">
      <c r="A166" s="544" t="s">
        <v>437</v>
      </c>
      <c r="B166" s="545" t="s">
        <v>438</v>
      </c>
      <c r="C166" s="546" t="s">
        <v>443</v>
      </c>
      <c r="D166" s="547" t="s">
        <v>444</v>
      </c>
      <c r="E166" s="546" t="s">
        <v>813</v>
      </c>
      <c r="F166" s="547" t="s">
        <v>814</v>
      </c>
      <c r="G166" s="546" t="s">
        <v>834</v>
      </c>
      <c r="H166" s="546" t="s">
        <v>835</v>
      </c>
      <c r="I166" s="548">
        <v>148.24000549316406</v>
      </c>
      <c r="J166" s="548">
        <v>2</v>
      </c>
      <c r="K166" s="549">
        <v>296.48001098632813</v>
      </c>
    </row>
    <row r="167" spans="1:11" ht="14.45" customHeight="1" x14ac:dyDescent="0.2">
      <c r="A167" s="544" t="s">
        <v>437</v>
      </c>
      <c r="B167" s="545" t="s">
        <v>438</v>
      </c>
      <c r="C167" s="546" t="s">
        <v>443</v>
      </c>
      <c r="D167" s="547" t="s">
        <v>444</v>
      </c>
      <c r="E167" s="546" t="s">
        <v>813</v>
      </c>
      <c r="F167" s="547" t="s">
        <v>814</v>
      </c>
      <c r="G167" s="546" t="s">
        <v>836</v>
      </c>
      <c r="H167" s="546" t="s">
        <v>837</v>
      </c>
      <c r="I167" s="548">
        <v>0.5899999737739563</v>
      </c>
      <c r="J167" s="548">
        <v>1000</v>
      </c>
      <c r="K167" s="549">
        <v>591.45001220703125</v>
      </c>
    </row>
    <row r="168" spans="1:11" ht="14.45" customHeight="1" x14ac:dyDescent="0.2">
      <c r="A168" s="544" t="s">
        <v>437</v>
      </c>
      <c r="B168" s="545" t="s">
        <v>438</v>
      </c>
      <c r="C168" s="546" t="s">
        <v>443</v>
      </c>
      <c r="D168" s="547" t="s">
        <v>444</v>
      </c>
      <c r="E168" s="546" t="s">
        <v>813</v>
      </c>
      <c r="F168" s="547" t="s">
        <v>814</v>
      </c>
      <c r="G168" s="546" t="s">
        <v>838</v>
      </c>
      <c r="H168" s="546" t="s">
        <v>839</v>
      </c>
      <c r="I168" s="548">
        <v>31.020000457763672</v>
      </c>
      <c r="J168" s="548">
        <v>250</v>
      </c>
      <c r="K168" s="549">
        <v>7756.10009765625</v>
      </c>
    </row>
    <row r="169" spans="1:11" ht="14.45" customHeight="1" x14ac:dyDescent="0.2">
      <c r="A169" s="544" t="s">
        <v>437</v>
      </c>
      <c r="B169" s="545" t="s">
        <v>438</v>
      </c>
      <c r="C169" s="546" t="s">
        <v>443</v>
      </c>
      <c r="D169" s="547" t="s">
        <v>444</v>
      </c>
      <c r="E169" s="546" t="s">
        <v>813</v>
      </c>
      <c r="F169" s="547" t="s">
        <v>814</v>
      </c>
      <c r="G169" s="546" t="s">
        <v>840</v>
      </c>
      <c r="H169" s="546" t="s">
        <v>841</v>
      </c>
      <c r="I169" s="548">
        <v>417.45001220703125</v>
      </c>
      <c r="J169" s="548">
        <v>1</v>
      </c>
      <c r="K169" s="549">
        <v>417.45001220703125</v>
      </c>
    </row>
    <row r="170" spans="1:11" ht="14.45" customHeight="1" x14ac:dyDescent="0.2">
      <c r="A170" s="544" t="s">
        <v>437</v>
      </c>
      <c r="B170" s="545" t="s">
        <v>438</v>
      </c>
      <c r="C170" s="546" t="s">
        <v>443</v>
      </c>
      <c r="D170" s="547" t="s">
        <v>444</v>
      </c>
      <c r="E170" s="546" t="s">
        <v>813</v>
      </c>
      <c r="F170" s="547" t="s">
        <v>814</v>
      </c>
      <c r="G170" s="546" t="s">
        <v>842</v>
      </c>
      <c r="H170" s="546" t="s">
        <v>843</v>
      </c>
      <c r="I170" s="548">
        <v>215.99000549316406</v>
      </c>
      <c r="J170" s="548">
        <v>1</v>
      </c>
      <c r="K170" s="549">
        <v>215.99000549316406</v>
      </c>
    </row>
    <row r="171" spans="1:11" ht="14.45" customHeight="1" x14ac:dyDescent="0.2">
      <c r="A171" s="544" t="s">
        <v>437</v>
      </c>
      <c r="B171" s="545" t="s">
        <v>438</v>
      </c>
      <c r="C171" s="546" t="s">
        <v>443</v>
      </c>
      <c r="D171" s="547" t="s">
        <v>444</v>
      </c>
      <c r="E171" s="546" t="s">
        <v>813</v>
      </c>
      <c r="F171" s="547" t="s">
        <v>814</v>
      </c>
      <c r="G171" s="546" t="s">
        <v>844</v>
      </c>
      <c r="H171" s="546" t="s">
        <v>845</v>
      </c>
      <c r="I171" s="548">
        <v>2.1099998950958252</v>
      </c>
      <c r="J171" s="548">
        <v>100</v>
      </c>
      <c r="K171" s="549">
        <v>210.5</v>
      </c>
    </row>
    <row r="172" spans="1:11" ht="14.45" customHeight="1" x14ac:dyDescent="0.2">
      <c r="A172" s="544" t="s">
        <v>437</v>
      </c>
      <c r="B172" s="545" t="s">
        <v>438</v>
      </c>
      <c r="C172" s="546" t="s">
        <v>443</v>
      </c>
      <c r="D172" s="547" t="s">
        <v>444</v>
      </c>
      <c r="E172" s="546" t="s">
        <v>813</v>
      </c>
      <c r="F172" s="547" t="s">
        <v>814</v>
      </c>
      <c r="G172" s="546" t="s">
        <v>846</v>
      </c>
      <c r="H172" s="546" t="s">
        <v>847</v>
      </c>
      <c r="I172" s="548">
        <v>2.0199999809265137</v>
      </c>
      <c r="J172" s="548">
        <v>100</v>
      </c>
      <c r="K172" s="549">
        <v>202</v>
      </c>
    </row>
    <row r="173" spans="1:11" ht="14.45" customHeight="1" x14ac:dyDescent="0.2">
      <c r="A173" s="544" t="s">
        <v>437</v>
      </c>
      <c r="B173" s="545" t="s">
        <v>438</v>
      </c>
      <c r="C173" s="546" t="s">
        <v>443</v>
      </c>
      <c r="D173" s="547" t="s">
        <v>444</v>
      </c>
      <c r="E173" s="546" t="s">
        <v>813</v>
      </c>
      <c r="F173" s="547" t="s">
        <v>814</v>
      </c>
      <c r="G173" s="546" t="s">
        <v>846</v>
      </c>
      <c r="H173" s="546" t="s">
        <v>848</v>
      </c>
      <c r="I173" s="548">
        <v>2.0199999809265137</v>
      </c>
      <c r="J173" s="548">
        <v>260</v>
      </c>
      <c r="K173" s="549">
        <v>525.38001251220703</v>
      </c>
    </row>
    <row r="174" spans="1:11" ht="14.45" customHeight="1" x14ac:dyDescent="0.2">
      <c r="A174" s="544" t="s">
        <v>437</v>
      </c>
      <c r="B174" s="545" t="s">
        <v>438</v>
      </c>
      <c r="C174" s="546" t="s">
        <v>443</v>
      </c>
      <c r="D174" s="547" t="s">
        <v>444</v>
      </c>
      <c r="E174" s="546" t="s">
        <v>813</v>
      </c>
      <c r="F174" s="547" t="s">
        <v>814</v>
      </c>
      <c r="G174" s="546" t="s">
        <v>849</v>
      </c>
      <c r="H174" s="546" t="s">
        <v>850</v>
      </c>
      <c r="I174" s="548">
        <v>21.229999542236328</v>
      </c>
      <c r="J174" s="548">
        <v>18</v>
      </c>
      <c r="K174" s="549">
        <v>382.13999938964844</v>
      </c>
    </row>
    <row r="175" spans="1:11" ht="14.45" customHeight="1" x14ac:dyDescent="0.2">
      <c r="A175" s="544" t="s">
        <v>437</v>
      </c>
      <c r="B175" s="545" t="s">
        <v>438</v>
      </c>
      <c r="C175" s="546" t="s">
        <v>443</v>
      </c>
      <c r="D175" s="547" t="s">
        <v>444</v>
      </c>
      <c r="E175" s="546" t="s">
        <v>813</v>
      </c>
      <c r="F175" s="547" t="s">
        <v>814</v>
      </c>
      <c r="G175" s="546" t="s">
        <v>822</v>
      </c>
      <c r="H175" s="546" t="s">
        <v>851</v>
      </c>
      <c r="I175" s="548">
        <v>56.269999821980797</v>
      </c>
      <c r="J175" s="548">
        <v>1550</v>
      </c>
      <c r="K175" s="549">
        <v>87068.80908203125</v>
      </c>
    </row>
    <row r="176" spans="1:11" ht="14.45" customHeight="1" x14ac:dyDescent="0.2">
      <c r="A176" s="544" t="s">
        <v>437</v>
      </c>
      <c r="B176" s="545" t="s">
        <v>438</v>
      </c>
      <c r="C176" s="546" t="s">
        <v>443</v>
      </c>
      <c r="D176" s="547" t="s">
        <v>444</v>
      </c>
      <c r="E176" s="546" t="s">
        <v>852</v>
      </c>
      <c r="F176" s="547" t="s">
        <v>853</v>
      </c>
      <c r="G176" s="546" t="s">
        <v>854</v>
      </c>
      <c r="H176" s="546" t="s">
        <v>855</v>
      </c>
      <c r="I176" s="548">
        <v>8.4700002670288086</v>
      </c>
      <c r="J176" s="548">
        <v>40</v>
      </c>
      <c r="K176" s="549">
        <v>338.79998779296875</v>
      </c>
    </row>
    <row r="177" spans="1:11" ht="14.45" customHeight="1" x14ac:dyDescent="0.2">
      <c r="A177" s="544" t="s">
        <v>437</v>
      </c>
      <c r="B177" s="545" t="s">
        <v>438</v>
      </c>
      <c r="C177" s="546" t="s">
        <v>443</v>
      </c>
      <c r="D177" s="547" t="s">
        <v>444</v>
      </c>
      <c r="E177" s="546" t="s">
        <v>852</v>
      </c>
      <c r="F177" s="547" t="s">
        <v>853</v>
      </c>
      <c r="G177" s="546" t="s">
        <v>856</v>
      </c>
      <c r="H177" s="546" t="s">
        <v>857</v>
      </c>
      <c r="I177" s="548">
        <v>8.4700002670288086</v>
      </c>
      <c r="J177" s="548">
        <v>40</v>
      </c>
      <c r="K177" s="549">
        <v>338.79998779296875</v>
      </c>
    </row>
    <row r="178" spans="1:11" ht="14.45" customHeight="1" x14ac:dyDescent="0.2">
      <c r="A178" s="544" t="s">
        <v>437</v>
      </c>
      <c r="B178" s="545" t="s">
        <v>438</v>
      </c>
      <c r="C178" s="546" t="s">
        <v>443</v>
      </c>
      <c r="D178" s="547" t="s">
        <v>444</v>
      </c>
      <c r="E178" s="546" t="s">
        <v>852</v>
      </c>
      <c r="F178" s="547" t="s">
        <v>853</v>
      </c>
      <c r="G178" s="546" t="s">
        <v>858</v>
      </c>
      <c r="H178" s="546" t="s">
        <v>859</v>
      </c>
      <c r="I178" s="548">
        <v>7.0199999809265137</v>
      </c>
      <c r="J178" s="548">
        <v>20</v>
      </c>
      <c r="K178" s="549">
        <v>140.39999389648438</v>
      </c>
    </row>
    <row r="179" spans="1:11" ht="14.45" customHeight="1" x14ac:dyDescent="0.2">
      <c r="A179" s="544" t="s">
        <v>437</v>
      </c>
      <c r="B179" s="545" t="s">
        <v>438</v>
      </c>
      <c r="C179" s="546" t="s">
        <v>443</v>
      </c>
      <c r="D179" s="547" t="s">
        <v>444</v>
      </c>
      <c r="E179" s="546" t="s">
        <v>852</v>
      </c>
      <c r="F179" s="547" t="s">
        <v>853</v>
      </c>
      <c r="G179" s="546" t="s">
        <v>860</v>
      </c>
      <c r="H179" s="546" t="s">
        <v>861</v>
      </c>
      <c r="I179" s="548">
        <v>7.0199999809265137</v>
      </c>
      <c r="J179" s="548">
        <v>80</v>
      </c>
      <c r="K179" s="549">
        <v>561.5999755859375</v>
      </c>
    </row>
    <row r="180" spans="1:11" ht="14.45" customHeight="1" x14ac:dyDescent="0.2">
      <c r="A180" s="544" t="s">
        <v>437</v>
      </c>
      <c r="B180" s="545" t="s">
        <v>438</v>
      </c>
      <c r="C180" s="546" t="s">
        <v>443</v>
      </c>
      <c r="D180" s="547" t="s">
        <v>444</v>
      </c>
      <c r="E180" s="546" t="s">
        <v>852</v>
      </c>
      <c r="F180" s="547" t="s">
        <v>853</v>
      </c>
      <c r="G180" s="546" t="s">
        <v>862</v>
      </c>
      <c r="H180" s="546" t="s">
        <v>863</v>
      </c>
      <c r="I180" s="548">
        <v>0.62999999523162842</v>
      </c>
      <c r="J180" s="548">
        <v>1600</v>
      </c>
      <c r="K180" s="549">
        <v>1008</v>
      </c>
    </row>
    <row r="181" spans="1:11" ht="14.45" customHeight="1" x14ac:dyDescent="0.2">
      <c r="A181" s="544" t="s">
        <v>437</v>
      </c>
      <c r="B181" s="545" t="s">
        <v>438</v>
      </c>
      <c r="C181" s="546" t="s">
        <v>443</v>
      </c>
      <c r="D181" s="547" t="s">
        <v>444</v>
      </c>
      <c r="E181" s="546" t="s">
        <v>852</v>
      </c>
      <c r="F181" s="547" t="s">
        <v>853</v>
      </c>
      <c r="G181" s="546" t="s">
        <v>864</v>
      </c>
      <c r="H181" s="546" t="s">
        <v>865</v>
      </c>
      <c r="I181" s="548">
        <v>0.62999999523162842</v>
      </c>
      <c r="J181" s="548">
        <v>800</v>
      </c>
      <c r="K181" s="549">
        <v>504</v>
      </c>
    </row>
    <row r="182" spans="1:11" ht="14.45" customHeight="1" x14ac:dyDescent="0.2">
      <c r="A182" s="544" t="s">
        <v>437</v>
      </c>
      <c r="B182" s="545" t="s">
        <v>438</v>
      </c>
      <c r="C182" s="546" t="s">
        <v>443</v>
      </c>
      <c r="D182" s="547" t="s">
        <v>444</v>
      </c>
      <c r="E182" s="546" t="s">
        <v>852</v>
      </c>
      <c r="F182" s="547" t="s">
        <v>853</v>
      </c>
      <c r="G182" s="546" t="s">
        <v>866</v>
      </c>
      <c r="H182" s="546" t="s">
        <v>867</v>
      </c>
      <c r="I182" s="548">
        <v>0.62999999523162842</v>
      </c>
      <c r="J182" s="548">
        <v>1600</v>
      </c>
      <c r="K182" s="549">
        <v>1008</v>
      </c>
    </row>
    <row r="183" spans="1:11" ht="14.45" customHeight="1" x14ac:dyDescent="0.2">
      <c r="A183" s="544" t="s">
        <v>437</v>
      </c>
      <c r="B183" s="545" t="s">
        <v>438</v>
      </c>
      <c r="C183" s="546" t="s">
        <v>443</v>
      </c>
      <c r="D183" s="547" t="s">
        <v>444</v>
      </c>
      <c r="E183" s="546" t="s">
        <v>852</v>
      </c>
      <c r="F183" s="547" t="s">
        <v>853</v>
      </c>
      <c r="G183" s="546" t="s">
        <v>862</v>
      </c>
      <c r="H183" s="546" t="s">
        <v>868</v>
      </c>
      <c r="I183" s="548">
        <v>0.63199999332427981</v>
      </c>
      <c r="J183" s="548">
        <v>4600</v>
      </c>
      <c r="K183" s="549">
        <v>2905.760009765625</v>
      </c>
    </row>
    <row r="184" spans="1:11" ht="14.45" customHeight="1" x14ac:dyDescent="0.2">
      <c r="A184" s="544" t="s">
        <v>437</v>
      </c>
      <c r="B184" s="545" t="s">
        <v>438</v>
      </c>
      <c r="C184" s="546" t="s">
        <v>443</v>
      </c>
      <c r="D184" s="547" t="s">
        <v>444</v>
      </c>
      <c r="E184" s="546" t="s">
        <v>852</v>
      </c>
      <c r="F184" s="547" t="s">
        <v>853</v>
      </c>
      <c r="G184" s="546" t="s">
        <v>864</v>
      </c>
      <c r="H184" s="546" t="s">
        <v>869</v>
      </c>
      <c r="I184" s="548">
        <v>0.62799999713897703</v>
      </c>
      <c r="J184" s="548">
        <v>3800</v>
      </c>
      <c r="K184" s="549">
        <v>2388</v>
      </c>
    </row>
    <row r="185" spans="1:11" ht="14.45" customHeight="1" x14ac:dyDescent="0.2">
      <c r="A185" s="544" t="s">
        <v>437</v>
      </c>
      <c r="B185" s="545" t="s">
        <v>438</v>
      </c>
      <c r="C185" s="546" t="s">
        <v>516</v>
      </c>
      <c r="D185" s="547" t="s">
        <v>517</v>
      </c>
      <c r="E185" s="546" t="s">
        <v>519</v>
      </c>
      <c r="F185" s="547" t="s">
        <v>520</v>
      </c>
      <c r="G185" s="546" t="s">
        <v>521</v>
      </c>
      <c r="H185" s="546" t="s">
        <v>523</v>
      </c>
      <c r="I185" s="548">
        <v>381.14999389648438</v>
      </c>
      <c r="J185" s="548">
        <v>6</v>
      </c>
      <c r="K185" s="549">
        <v>2286.89990234375</v>
      </c>
    </row>
    <row r="186" spans="1:11" ht="14.45" customHeight="1" x14ac:dyDescent="0.2">
      <c r="A186" s="544" t="s">
        <v>437</v>
      </c>
      <c r="B186" s="545" t="s">
        <v>438</v>
      </c>
      <c r="C186" s="546" t="s">
        <v>516</v>
      </c>
      <c r="D186" s="547" t="s">
        <v>517</v>
      </c>
      <c r="E186" s="546" t="s">
        <v>519</v>
      </c>
      <c r="F186" s="547" t="s">
        <v>520</v>
      </c>
      <c r="G186" s="546" t="s">
        <v>589</v>
      </c>
      <c r="H186" s="546" t="s">
        <v>590</v>
      </c>
      <c r="I186" s="548">
        <v>751.010009765625</v>
      </c>
      <c r="J186" s="548">
        <v>12</v>
      </c>
      <c r="K186" s="549">
        <v>9012.080078125</v>
      </c>
    </row>
    <row r="187" spans="1:11" ht="14.45" customHeight="1" x14ac:dyDescent="0.2">
      <c r="A187" s="544" t="s">
        <v>437</v>
      </c>
      <c r="B187" s="545" t="s">
        <v>438</v>
      </c>
      <c r="C187" s="546" t="s">
        <v>516</v>
      </c>
      <c r="D187" s="547" t="s">
        <v>517</v>
      </c>
      <c r="E187" s="546" t="s">
        <v>519</v>
      </c>
      <c r="F187" s="547" t="s">
        <v>520</v>
      </c>
      <c r="G187" s="546" t="s">
        <v>593</v>
      </c>
      <c r="H187" s="546" t="s">
        <v>594</v>
      </c>
      <c r="I187" s="548">
        <v>90.75</v>
      </c>
      <c r="J187" s="548">
        <v>1</v>
      </c>
      <c r="K187" s="549">
        <v>90.75</v>
      </c>
    </row>
    <row r="188" spans="1:11" ht="14.45" customHeight="1" x14ac:dyDescent="0.2">
      <c r="A188" s="544" t="s">
        <v>437</v>
      </c>
      <c r="B188" s="545" t="s">
        <v>438</v>
      </c>
      <c r="C188" s="546" t="s">
        <v>516</v>
      </c>
      <c r="D188" s="547" t="s">
        <v>517</v>
      </c>
      <c r="E188" s="546" t="s">
        <v>519</v>
      </c>
      <c r="F188" s="547" t="s">
        <v>520</v>
      </c>
      <c r="G188" s="546" t="s">
        <v>870</v>
      </c>
      <c r="H188" s="546" t="s">
        <v>871</v>
      </c>
      <c r="I188" s="548">
        <v>1717.606689453125</v>
      </c>
      <c r="J188" s="548">
        <v>3</v>
      </c>
      <c r="K188" s="549">
        <v>5152.81982421875</v>
      </c>
    </row>
    <row r="189" spans="1:11" ht="14.45" customHeight="1" x14ac:dyDescent="0.2">
      <c r="A189" s="544" t="s">
        <v>437</v>
      </c>
      <c r="B189" s="545" t="s">
        <v>438</v>
      </c>
      <c r="C189" s="546" t="s">
        <v>516</v>
      </c>
      <c r="D189" s="547" t="s">
        <v>517</v>
      </c>
      <c r="E189" s="546" t="s">
        <v>519</v>
      </c>
      <c r="F189" s="547" t="s">
        <v>520</v>
      </c>
      <c r="G189" s="546" t="s">
        <v>604</v>
      </c>
      <c r="H189" s="546" t="s">
        <v>605</v>
      </c>
      <c r="I189" s="548">
        <v>873</v>
      </c>
      <c r="J189" s="548">
        <v>3</v>
      </c>
      <c r="K189" s="549">
        <v>2619</v>
      </c>
    </row>
    <row r="190" spans="1:11" ht="14.45" customHeight="1" x14ac:dyDescent="0.2">
      <c r="A190" s="544" t="s">
        <v>437</v>
      </c>
      <c r="B190" s="545" t="s">
        <v>438</v>
      </c>
      <c r="C190" s="546" t="s">
        <v>516</v>
      </c>
      <c r="D190" s="547" t="s">
        <v>517</v>
      </c>
      <c r="E190" s="546" t="s">
        <v>519</v>
      </c>
      <c r="F190" s="547" t="s">
        <v>520</v>
      </c>
      <c r="G190" s="546" t="s">
        <v>616</v>
      </c>
      <c r="H190" s="546" t="s">
        <v>617</v>
      </c>
      <c r="I190" s="548">
        <v>568.35301208496094</v>
      </c>
      <c r="J190" s="548">
        <v>20</v>
      </c>
      <c r="K190" s="549">
        <v>11367.06005859375</v>
      </c>
    </row>
    <row r="191" spans="1:11" ht="14.45" customHeight="1" x14ac:dyDescent="0.2">
      <c r="A191" s="544" t="s">
        <v>437</v>
      </c>
      <c r="B191" s="545" t="s">
        <v>438</v>
      </c>
      <c r="C191" s="546" t="s">
        <v>516</v>
      </c>
      <c r="D191" s="547" t="s">
        <v>517</v>
      </c>
      <c r="E191" s="546" t="s">
        <v>519</v>
      </c>
      <c r="F191" s="547" t="s">
        <v>520</v>
      </c>
      <c r="G191" s="546" t="s">
        <v>620</v>
      </c>
      <c r="H191" s="546" t="s">
        <v>621</v>
      </c>
      <c r="I191" s="548">
        <v>563.84002685546875</v>
      </c>
      <c r="J191" s="548">
        <v>2</v>
      </c>
      <c r="K191" s="549">
        <v>1127.6700439453125</v>
      </c>
    </row>
    <row r="192" spans="1:11" ht="14.45" customHeight="1" x14ac:dyDescent="0.2">
      <c r="A192" s="544" t="s">
        <v>437</v>
      </c>
      <c r="B192" s="545" t="s">
        <v>438</v>
      </c>
      <c r="C192" s="546" t="s">
        <v>516</v>
      </c>
      <c r="D192" s="547" t="s">
        <v>517</v>
      </c>
      <c r="E192" s="546" t="s">
        <v>519</v>
      </c>
      <c r="F192" s="547" t="s">
        <v>520</v>
      </c>
      <c r="G192" s="546" t="s">
        <v>872</v>
      </c>
      <c r="H192" s="546" t="s">
        <v>873</v>
      </c>
      <c r="I192" s="548">
        <v>7175.050048828125</v>
      </c>
      <c r="J192" s="548">
        <v>2</v>
      </c>
      <c r="K192" s="549">
        <v>14350.10009765625</v>
      </c>
    </row>
    <row r="193" spans="1:11" ht="14.45" customHeight="1" x14ac:dyDescent="0.2">
      <c r="A193" s="544" t="s">
        <v>437</v>
      </c>
      <c r="B193" s="545" t="s">
        <v>438</v>
      </c>
      <c r="C193" s="546" t="s">
        <v>516</v>
      </c>
      <c r="D193" s="547" t="s">
        <v>517</v>
      </c>
      <c r="E193" s="546" t="s">
        <v>519</v>
      </c>
      <c r="F193" s="547" t="s">
        <v>520</v>
      </c>
      <c r="G193" s="546" t="s">
        <v>874</v>
      </c>
      <c r="H193" s="546" t="s">
        <v>875</v>
      </c>
      <c r="I193" s="548">
        <v>1339.469970703125</v>
      </c>
      <c r="J193" s="548">
        <v>2</v>
      </c>
      <c r="K193" s="549">
        <v>2678.93994140625</v>
      </c>
    </row>
    <row r="194" spans="1:11" ht="14.45" customHeight="1" x14ac:dyDescent="0.2">
      <c r="A194" s="544" t="s">
        <v>437</v>
      </c>
      <c r="B194" s="545" t="s">
        <v>438</v>
      </c>
      <c r="C194" s="546" t="s">
        <v>516</v>
      </c>
      <c r="D194" s="547" t="s">
        <v>517</v>
      </c>
      <c r="E194" s="546" t="s">
        <v>519</v>
      </c>
      <c r="F194" s="547" t="s">
        <v>520</v>
      </c>
      <c r="G194" s="546" t="s">
        <v>626</v>
      </c>
      <c r="H194" s="546" t="s">
        <v>627</v>
      </c>
      <c r="I194" s="548">
        <v>4278.60009765625</v>
      </c>
      <c r="J194" s="548">
        <v>2</v>
      </c>
      <c r="K194" s="549">
        <v>8557.2001953125</v>
      </c>
    </row>
    <row r="195" spans="1:11" ht="14.45" customHeight="1" x14ac:dyDescent="0.2">
      <c r="A195" s="544" t="s">
        <v>437</v>
      </c>
      <c r="B195" s="545" t="s">
        <v>438</v>
      </c>
      <c r="C195" s="546" t="s">
        <v>516</v>
      </c>
      <c r="D195" s="547" t="s">
        <v>517</v>
      </c>
      <c r="E195" s="546" t="s">
        <v>519</v>
      </c>
      <c r="F195" s="547" t="s">
        <v>520</v>
      </c>
      <c r="G195" s="546" t="s">
        <v>641</v>
      </c>
      <c r="H195" s="546" t="s">
        <v>642</v>
      </c>
      <c r="I195" s="548">
        <v>145.19000244140625</v>
      </c>
      <c r="J195" s="548">
        <v>3</v>
      </c>
      <c r="K195" s="549">
        <v>435.55999755859375</v>
      </c>
    </row>
    <row r="196" spans="1:11" ht="14.45" customHeight="1" x14ac:dyDescent="0.2">
      <c r="A196" s="544" t="s">
        <v>437</v>
      </c>
      <c r="B196" s="545" t="s">
        <v>438</v>
      </c>
      <c r="C196" s="546" t="s">
        <v>516</v>
      </c>
      <c r="D196" s="547" t="s">
        <v>517</v>
      </c>
      <c r="E196" s="546" t="s">
        <v>519</v>
      </c>
      <c r="F196" s="547" t="s">
        <v>520</v>
      </c>
      <c r="G196" s="546" t="s">
        <v>648</v>
      </c>
      <c r="H196" s="546" t="s">
        <v>649</v>
      </c>
      <c r="I196" s="548">
        <v>131.24000549316406</v>
      </c>
      <c r="J196" s="548">
        <v>5</v>
      </c>
      <c r="K196" s="549">
        <v>656.17999267578125</v>
      </c>
    </row>
    <row r="197" spans="1:11" ht="14.45" customHeight="1" x14ac:dyDescent="0.2">
      <c r="A197" s="544" t="s">
        <v>437</v>
      </c>
      <c r="B197" s="545" t="s">
        <v>438</v>
      </c>
      <c r="C197" s="546" t="s">
        <v>516</v>
      </c>
      <c r="D197" s="547" t="s">
        <v>517</v>
      </c>
      <c r="E197" s="546" t="s">
        <v>519</v>
      </c>
      <c r="F197" s="547" t="s">
        <v>520</v>
      </c>
      <c r="G197" s="546" t="s">
        <v>650</v>
      </c>
      <c r="H197" s="546" t="s">
        <v>651</v>
      </c>
      <c r="I197" s="548">
        <v>338.80999755859375</v>
      </c>
      <c r="J197" s="548">
        <v>3</v>
      </c>
      <c r="K197" s="549">
        <v>1016.4400024414063</v>
      </c>
    </row>
    <row r="198" spans="1:11" ht="14.45" customHeight="1" x14ac:dyDescent="0.2">
      <c r="A198" s="544" t="s">
        <v>437</v>
      </c>
      <c r="B198" s="545" t="s">
        <v>438</v>
      </c>
      <c r="C198" s="546" t="s">
        <v>516</v>
      </c>
      <c r="D198" s="547" t="s">
        <v>517</v>
      </c>
      <c r="E198" s="546" t="s">
        <v>519</v>
      </c>
      <c r="F198" s="547" t="s">
        <v>520</v>
      </c>
      <c r="G198" s="546" t="s">
        <v>654</v>
      </c>
      <c r="H198" s="546" t="s">
        <v>655</v>
      </c>
      <c r="I198" s="548">
        <v>84.580001831054688</v>
      </c>
      <c r="J198" s="548">
        <v>7</v>
      </c>
      <c r="K198" s="549">
        <v>592.05001831054688</v>
      </c>
    </row>
    <row r="199" spans="1:11" ht="14.45" customHeight="1" x14ac:dyDescent="0.2">
      <c r="A199" s="544" t="s">
        <v>437</v>
      </c>
      <c r="B199" s="545" t="s">
        <v>438</v>
      </c>
      <c r="C199" s="546" t="s">
        <v>516</v>
      </c>
      <c r="D199" s="547" t="s">
        <v>517</v>
      </c>
      <c r="E199" s="546" t="s">
        <v>519</v>
      </c>
      <c r="F199" s="547" t="s">
        <v>520</v>
      </c>
      <c r="G199" s="546" t="s">
        <v>876</v>
      </c>
      <c r="H199" s="546" t="s">
        <v>877</v>
      </c>
      <c r="I199" s="548">
        <v>1571.7900390625</v>
      </c>
      <c r="J199" s="548">
        <v>1</v>
      </c>
      <c r="K199" s="549">
        <v>1571.7900390625</v>
      </c>
    </row>
    <row r="200" spans="1:11" ht="14.45" customHeight="1" x14ac:dyDescent="0.2">
      <c r="A200" s="544" t="s">
        <v>437</v>
      </c>
      <c r="B200" s="545" t="s">
        <v>438</v>
      </c>
      <c r="C200" s="546" t="s">
        <v>516</v>
      </c>
      <c r="D200" s="547" t="s">
        <v>517</v>
      </c>
      <c r="E200" s="546" t="s">
        <v>519</v>
      </c>
      <c r="F200" s="547" t="s">
        <v>520</v>
      </c>
      <c r="G200" s="546" t="s">
        <v>696</v>
      </c>
      <c r="H200" s="546" t="s">
        <v>697</v>
      </c>
      <c r="I200" s="548">
        <v>617.09897867838538</v>
      </c>
      <c r="J200" s="548">
        <v>70</v>
      </c>
      <c r="K200" s="549">
        <v>43196.93994140625</v>
      </c>
    </row>
    <row r="201" spans="1:11" ht="14.45" customHeight="1" x14ac:dyDescent="0.2">
      <c r="A201" s="544" t="s">
        <v>437</v>
      </c>
      <c r="B201" s="545" t="s">
        <v>438</v>
      </c>
      <c r="C201" s="546" t="s">
        <v>516</v>
      </c>
      <c r="D201" s="547" t="s">
        <v>517</v>
      </c>
      <c r="E201" s="546" t="s">
        <v>519</v>
      </c>
      <c r="F201" s="547" t="s">
        <v>520</v>
      </c>
      <c r="G201" s="546" t="s">
        <v>702</v>
      </c>
      <c r="H201" s="546" t="s">
        <v>703</v>
      </c>
      <c r="I201" s="548">
        <v>1523.3900146484375</v>
      </c>
      <c r="J201" s="548">
        <v>2</v>
      </c>
      <c r="K201" s="549">
        <v>3046.780029296875</v>
      </c>
    </row>
    <row r="202" spans="1:11" ht="14.45" customHeight="1" x14ac:dyDescent="0.2">
      <c r="A202" s="544" t="s">
        <v>437</v>
      </c>
      <c r="B202" s="545" t="s">
        <v>438</v>
      </c>
      <c r="C202" s="546" t="s">
        <v>516</v>
      </c>
      <c r="D202" s="547" t="s">
        <v>517</v>
      </c>
      <c r="E202" s="546" t="s">
        <v>519</v>
      </c>
      <c r="F202" s="547" t="s">
        <v>520</v>
      </c>
      <c r="G202" s="546" t="s">
        <v>722</v>
      </c>
      <c r="H202" s="546" t="s">
        <v>723</v>
      </c>
      <c r="I202" s="548">
        <v>388.5206298828125</v>
      </c>
      <c r="J202" s="548">
        <v>10</v>
      </c>
      <c r="K202" s="549">
        <v>3875.9900207519531</v>
      </c>
    </row>
    <row r="203" spans="1:11" ht="14.45" customHeight="1" x14ac:dyDescent="0.2">
      <c r="A203" s="544" t="s">
        <v>437</v>
      </c>
      <c r="B203" s="545" t="s">
        <v>438</v>
      </c>
      <c r="C203" s="546" t="s">
        <v>516</v>
      </c>
      <c r="D203" s="547" t="s">
        <v>517</v>
      </c>
      <c r="E203" s="546" t="s">
        <v>519</v>
      </c>
      <c r="F203" s="547" t="s">
        <v>520</v>
      </c>
      <c r="G203" s="546" t="s">
        <v>878</v>
      </c>
      <c r="H203" s="546" t="s">
        <v>879</v>
      </c>
      <c r="I203" s="548">
        <v>786.510009765625</v>
      </c>
      <c r="J203" s="548">
        <v>1</v>
      </c>
      <c r="K203" s="549">
        <v>786.510009765625</v>
      </c>
    </row>
    <row r="204" spans="1:11" ht="14.45" customHeight="1" x14ac:dyDescent="0.2">
      <c r="A204" s="544" t="s">
        <v>437</v>
      </c>
      <c r="B204" s="545" t="s">
        <v>438</v>
      </c>
      <c r="C204" s="546" t="s">
        <v>516</v>
      </c>
      <c r="D204" s="547" t="s">
        <v>517</v>
      </c>
      <c r="E204" s="546" t="s">
        <v>519</v>
      </c>
      <c r="F204" s="547" t="s">
        <v>520</v>
      </c>
      <c r="G204" s="546" t="s">
        <v>724</v>
      </c>
      <c r="H204" s="546" t="s">
        <v>725</v>
      </c>
      <c r="I204" s="548">
        <v>422.29000854492188</v>
      </c>
      <c r="J204" s="548">
        <v>1</v>
      </c>
      <c r="K204" s="549">
        <v>422.29000854492188</v>
      </c>
    </row>
    <row r="205" spans="1:11" ht="14.45" customHeight="1" x14ac:dyDescent="0.2">
      <c r="A205" s="544" t="s">
        <v>437</v>
      </c>
      <c r="B205" s="545" t="s">
        <v>438</v>
      </c>
      <c r="C205" s="546" t="s">
        <v>516</v>
      </c>
      <c r="D205" s="547" t="s">
        <v>517</v>
      </c>
      <c r="E205" s="546" t="s">
        <v>519</v>
      </c>
      <c r="F205" s="547" t="s">
        <v>520</v>
      </c>
      <c r="G205" s="546" t="s">
        <v>880</v>
      </c>
      <c r="H205" s="546" t="s">
        <v>881</v>
      </c>
      <c r="I205" s="548">
        <v>1.9800000190734863</v>
      </c>
      <c r="J205" s="548">
        <v>1000</v>
      </c>
      <c r="K205" s="549">
        <v>1979.800048828125</v>
      </c>
    </row>
    <row r="206" spans="1:11" ht="14.45" customHeight="1" x14ac:dyDescent="0.2">
      <c r="A206" s="544" t="s">
        <v>437</v>
      </c>
      <c r="B206" s="545" t="s">
        <v>438</v>
      </c>
      <c r="C206" s="546" t="s">
        <v>516</v>
      </c>
      <c r="D206" s="547" t="s">
        <v>517</v>
      </c>
      <c r="E206" s="546" t="s">
        <v>800</v>
      </c>
      <c r="F206" s="547" t="s">
        <v>801</v>
      </c>
      <c r="G206" s="546" t="s">
        <v>810</v>
      </c>
      <c r="H206" s="546" t="s">
        <v>812</v>
      </c>
      <c r="I206" s="548">
        <v>260.29998779296875</v>
      </c>
      <c r="J206" s="548">
        <v>7</v>
      </c>
      <c r="K206" s="549">
        <v>1822.0999755859375</v>
      </c>
    </row>
    <row r="207" spans="1:11" ht="14.45" customHeight="1" x14ac:dyDescent="0.2">
      <c r="A207" s="544" t="s">
        <v>437</v>
      </c>
      <c r="B207" s="545" t="s">
        <v>438</v>
      </c>
      <c r="C207" s="546" t="s">
        <v>516</v>
      </c>
      <c r="D207" s="547" t="s">
        <v>517</v>
      </c>
      <c r="E207" s="546" t="s">
        <v>852</v>
      </c>
      <c r="F207" s="547" t="s">
        <v>853</v>
      </c>
      <c r="G207" s="546" t="s">
        <v>858</v>
      </c>
      <c r="H207" s="546" t="s">
        <v>859</v>
      </c>
      <c r="I207" s="548">
        <v>7.0199999809265137</v>
      </c>
      <c r="J207" s="548">
        <v>50</v>
      </c>
      <c r="K207" s="549">
        <v>351</v>
      </c>
    </row>
    <row r="208" spans="1:11" ht="14.45" customHeight="1" x14ac:dyDescent="0.2">
      <c r="A208" s="544" t="s">
        <v>437</v>
      </c>
      <c r="B208" s="545" t="s">
        <v>438</v>
      </c>
      <c r="C208" s="546" t="s">
        <v>516</v>
      </c>
      <c r="D208" s="547" t="s">
        <v>517</v>
      </c>
      <c r="E208" s="546" t="s">
        <v>852</v>
      </c>
      <c r="F208" s="547" t="s">
        <v>853</v>
      </c>
      <c r="G208" s="546" t="s">
        <v>860</v>
      </c>
      <c r="H208" s="546" t="s">
        <v>861</v>
      </c>
      <c r="I208" s="548">
        <v>7.0199999809265137</v>
      </c>
      <c r="J208" s="548">
        <v>50</v>
      </c>
      <c r="K208" s="549">
        <v>351</v>
      </c>
    </row>
    <row r="209" spans="1:11" ht="14.45" customHeight="1" x14ac:dyDescent="0.2">
      <c r="A209" s="544" t="s">
        <v>437</v>
      </c>
      <c r="B209" s="545" t="s">
        <v>438</v>
      </c>
      <c r="C209" s="546" t="s">
        <v>516</v>
      </c>
      <c r="D209" s="547" t="s">
        <v>517</v>
      </c>
      <c r="E209" s="546" t="s">
        <v>852</v>
      </c>
      <c r="F209" s="547" t="s">
        <v>853</v>
      </c>
      <c r="G209" s="546" t="s">
        <v>882</v>
      </c>
      <c r="H209" s="546" t="s">
        <v>883</v>
      </c>
      <c r="I209" s="548">
        <v>7.0100002288818359</v>
      </c>
      <c r="J209" s="548">
        <v>30</v>
      </c>
      <c r="K209" s="549">
        <v>210.30000305175781</v>
      </c>
    </row>
    <row r="210" spans="1:11" ht="14.45" customHeight="1" x14ac:dyDescent="0.2">
      <c r="A210" s="544" t="s">
        <v>437</v>
      </c>
      <c r="B210" s="545" t="s">
        <v>438</v>
      </c>
      <c r="C210" s="546" t="s">
        <v>516</v>
      </c>
      <c r="D210" s="547" t="s">
        <v>517</v>
      </c>
      <c r="E210" s="546" t="s">
        <v>852</v>
      </c>
      <c r="F210" s="547" t="s">
        <v>853</v>
      </c>
      <c r="G210" s="546" t="s">
        <v>862</v>
      </c>
      <c r="H210" s="546" t="s">
        <v>868</v>
      </c>
      <c r="I210" s="548">
        <v>0.62999999523162842</v>
      </c>
      <c r="J210" s="548">
        <v>600</v>
      </c>
      <c r="K210" s="549">
        <v>378</v>
      </c>
    </row>
    <row r="211" spans="1:11" ht="14.45" customHeight="1" thickBot="1" x14ac:dyDescent="0.25">
      <c r="A211" s="550" t="s">
        <v>437</v>
      </c>
      <c r="B211" s="551" t="s">
        <v>438</v>
      </c>
      <c r="C211" s="552" t="s">
        <v>516</v>
      </c>
      <c r="D211" s="553" t="s">
        <v>517</v>
      </c>
      <c r="E211" s="552" t="s">
        <v>852</v>
      </c>
      <c r="F211" s="553" t="s">
        <v>853</v>
      </c>
      <c r="G211" s="552" t="s">
        <v>864</v>
      </c>
      <c r="H211" s="552" t="s">
        <v>869</v>
      </c>
      <c r="I211" s="554">
        <v>0.62999999523162842</v>
      </c>
      <c r="J211" s="554">
        <v>400</v>
      </c>
      <c r="K211" s="555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CB07931-C605-409A-9164-C2B1BA2C53EA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47.271428571428579</v>
      </c>
      <c r="D6" s="297"/>
      <c r="E6" s="297"/>
      <c r="F6" s="296"/>
      <c r="G6" s="298">
        <f ca="1">SUM(Tabulka[05 h_vram])/2</f>
        <v>49131.600000000006</v>
      </c>
      <c r="H6" s="297">
        <f ca="1">SUM(Tabulka[06 h_naduv])/2</f>
        <v>18</v>
      </c>
      <c r="I6" s="297">
        <f ca="1">SUM(Tabulka[07 h_nadzk])/2</f>
        <v>8</v>
      </c>
      <c r="J6" s="296">
        <f ca="1">SUM(Tabulka[08 h_oon])/2</f>
        <v>1356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10000</v>
      </c>
      <c r="N6" s="297">
        <f ca="1">SUM(Tabulka[12 m_oc])/2</f>
        <v>10000</v>
      </c>
      <c r="O6" s="296">
        <f ca="1">SUM(Tabulka[13 m_sk])/2</f>
        <v>16144481</v>
      </c>
      <c r="P6" s="295">
        <f ca="1">SUM(Tabulka[14_vzsk])/2</f>
        <v>27550</v>
      </c>
      <c r="Q6" s="295">
        <f ca="1">SUM(Tabulka[15_vzpl])/2</f>
        <v>58026.029244130412</v>
      </c>
      <c r="R6" s="294">
        <f ca="1">IF(Q6=0,0,P6/Q6)</f>
        <v>0.47478692508994663</v>
      </c>
      <c r="S6" s="293">
        <f ca="1">Q6-P6</f>
        <v>30476.029244130412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15.585714285714284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16158.800000000001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8403416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24060.361681329425</v>
      </c>
      <c r="R8" s="277">
        <f ca="1">IF(Tabulka[[#This Row],[15_vzpl]]=0,"",Tabulka[[#This Row],[14_vzsk]]/Tabulka[[#This Row],[15_vzpl]])</f>
        <v>0.92475750342796192</v>
      </c>
      <c r="S8" s="276">
        <f ca="1">IF(Tabulka[[#This Row],[15_vzpl]]-Tabulka[[#This Row],[14_vzsk]]=0,"",Tabulka[[#This Row],[15_vzpl]]-Tabulka[[#This Row],[14_vzsk]])</f>
        <v>1810.3616813294248</v>
      </c>
    </row>
    <row r="9" spans="1:19" x14ac:dyDescent="0.25">
      <c r="A9" s="275">
        <v>99</v>
      </c>
      <c r="B9" s="274" t="s">
        <v>897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1918.4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521381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24060.361681329425</v>
      </c>
      <c r="R9" s="277">
        <f ca="1">IF(Tabulka[[#This Row],[15_vzpl]]=0,"",Tabulka[[#This Row],[14_vzsk]]/Tabulka[[#This Row],[15_vzpl]])</f>
        <v>0.92475750342796192</v>
      </c>
      <c r="S9" s="276">
        <f ca="1">IF(Tabulka[[#This Row],[15_vzpl]]-Tabulka[[#This Row],[14_vzsk]]=0,"",Tabulka[[#This Row],[15_vzpl]]-Tabulka[[#This Row],[14_vzsk]])</f>
        <v>1810.3616813294248</v>
      </c>
    </row>
    <row r="10" spans="1:19" x14ac:dyDescent="0.25">
      <c r="A10" s="275">
        <v>100</v>
      </c>
      <c r="B10" s="274" t="s">
        <v>898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2.5857142857142859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2466.4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912129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899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11774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6969906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885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5.242857142857142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5299.2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1542596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24632.334229467655</v>
      </c>
      <c r="R12" s="277">
        <f ca="1">IF(Tabulka[[#This Row],[15_vzpl]]=0,"",Tabulka[[#This Row],[14_vzsk]]/Tabulka[[#This Row],[15_vzpl]])</f>
        <v>0.19486581966956917</v>
      </c>
      <c r="S12" s="276">
        <f ca="1">IF(Tabulka[[#This Row],[15_vzpl]]-Tabulka[[#This Row],[14_vzsk]]=0,"",Tabulka[[#This Row],[15_vzpl]]-Tabulka[[#This Row],[14_vzsk]])</f>
        <v>19832.334229467655</v>
      </c>
    </row>
    <row r="13" spans="1:19" x14ac:dyDescent="0.25">
      <c r="A13" s="275">
        <v>526</v>
      </c>
      <c r="B13" s="274" t="s">
        <v>900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5148.8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1527247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24632.334229467655</v>
      </c>
      <c r="R13" s="277">
        <f ca="1">IF(Tabulka[[#This Row],[15_vzpl]]=0,"",Tabulka[[#This Row],[14_vzsk]]/Tabulka[[#This Row],[15_vzpl]])</f>
        <v>0.19486581966956917</v>
      </c>
      <c r="S13" s="276">
        <f ca="1">IF(Tabulka[[#This Row],[15_vzpl]]-Tabulka[[#This Row],[14_vzsk]]=0,"",Tabulka[[#This Row],[15_vzpl]]-Tabulka[[#This Row],[14_vzsk]])</f>
        <v>19832.334229467655</v>
      </c>
    </row>
    <row r="14" spans="1:19" x14ac:dyDescent="0.25">
      <c r="A14" s="275">
        <v>746</v>
      </c>
      <c r="B14" s="274" t="s">
        <v>901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150.4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15349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886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22.442857142857147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23101.600000000002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5268794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5" s="277">
        <f ca="1">IF(Tabulka[[#This Row],[15_vzpl]]=0,"",Tabulka[[#This Row],[14_vzsk]]/Tabulka[[#This Row],[15_vzpl]])</f>
        <v>5.3571428571428575E-2</v>
      </c>
      <c r="S15" s="276">
        <f ca="1">IF(Tabulka[[#This Row],[15_vzpl]]-Tabulka[[#This Row],[14_vzsk]]=0,"",Tabulka[[#This Row],[15_vzpl]]-Tabulka[[#This Row],[14_vzsk]])</f>
        <v>8833.3333333333321</v>
      </c>
    </row>
    <row r="16" spans="1:19" x14ac:dyDescent="0.25">
      <c r="A16" s="275">
        <v>303</v>
      </c>
      <c r="B16" s="274" t="s">
        <v>902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6" s="277">
        <f ca="1">IF(Tabulka[[#This Row],[15_vzpl]]=0,"",Tabulka[[#This Row],[14_vzsk]]/Tabulka[[#This Row],[15_vzpl]])</f>
        <v>5.3571428571428575E-2</v>
      </c>
      <c r="S16" s="276">
        <f ca="1">IF(Tabulka[[#This Row],[15_vzpl]]-Tabulka[[#This Row],[14_vzsk]]=0,"",Tabulka[[#This Row],[15_vzpl]]-Tabulka[[#This Row],[14_vzsk]])</f>
        <v>8833.3333333333321</v>
      </c>
    </row>
    <row r="17" spans="1:19" x14ac:dyDescent="0.25">
      <c r="A17" s="275">
        <v>409</v>
      </c>
      <c r="B17" s="274" t="s">
        <v>903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16.585714285714285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17253.600000000002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4297369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904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0.8571428571428571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93281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905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878144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887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4572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891675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906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4572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891675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891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907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B02C183-6C92-4EC4-BFF1-E17ED124E11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896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885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886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887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888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885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886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887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889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885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886</v>
      </c>
      <c r="E39">
        <v>22.3</v>
      </c>
      <c r="I39">
        <v>3186.4</v>
      </c>
      <c r="L39">
        <v>10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887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890</v>
      </c>
      <c r="E46">
        <v>47.8</v>
      </c>
      <c r="I46">
        <v>6784</v>
      </c>
      <c r="L46">
        <v>202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885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886</v>
      </c>
      <c r="E54">
        <v>22.3</v>
      </c>
      <c r="I54">
        <v>3772.8</v>
      </c>
      <c r="L54">
        <v>10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887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891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892</v>
      </c>
      <c r="E63">
        <v>46.8</v>
      </c>
      <c r="I63">
        <v>7771.2</v>
      </c>
      <c r="K63">
        <v>2</v>
      </c>
      <c r="L63">
        <v>193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885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886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887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891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893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885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886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887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894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Q99">
        <v>1509163</v>
      </c>
    </row>
    <row r="100" spans="3:19" x14ac:dyDescent="0.25">
      <c r="C100">
        <v>7</v>
      </c>
      <c r="D100" t="s">
        <v>885</v>
      </c>
      <c r="E100">
        <v>5.3</v>
      </c>
      <c r="I100">
        <v>744.8</v>
      </c>
      <c r="L100">
        <v>10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886</v>
      </c>
      <c r="E103">
        <v>24.3</v>
      </c>
      <c r="I103">
        <v>3095.2</v>
      </c>
      <c r="J103">
        <v>5</v>
      </c>
      <c r="L103">
        <v>10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Q107">
        <v>160090</v>
      </c>
    </row>
    <row r="108" spans="3:19" x14ac:dyDescent="0.25">
      <c r="C108">
        <v>7</v>
      </c>
      <c r="D108" t="s">
        <v>887</v>
      </c>
      <c r="E108">
        <v>4</v>
      </c>
      <c r="I108">
        <v>656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Q109">
        <v>160001</v>
      </c>
    </row>
    <row r="110" spans="3:19" x14ac:dyDescent="0.25">
      <c r="C110" t="s">
        <v>895</v>
      </c>
      <c r="E110">
        <v>48.9</v>
      </c>
      <c r="I110">
        <v>6351.6</v>
      </c>
      <c r="J110">
        <v>9</v>
      </c>
      <c r="L110">
        <v>164</v>
      </c>
      <c r="Q110">
        <v>3210581</v>
      </c>
      <c r="S110">
        <v>8289.4327491614895</v>
      </c>
    </row>
  </sheetData>
  <hyperlinks>
    <hyperlink ref="A2" location="Obsah!A1" display="Zpět na Obsah  KL 01  1.-4.měsíc" xr:uid="{830B8702-43AE-4838-AD24-8CA8FD8794D6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910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23853232</v>
      </c>
      <c r="C3" s="211">
        <f t="shared" ref="C3:Z3" si="0">SUBTOTAL(9,C6:C1048576)</f>
        <v>8</v>
      </c>
      <c r="D3" s="211"/>
      <c r="E3" s="211">
        <f>SUBTOTAL(9,E6:E1048576)/4</f>
        <v>22139336</v>
      </c>
      <c r="F3" s="211"/>
      <c r="G3" s="211">
        <f t="shared" si="0"/>
        <v>7</v>
      </c>
      <c r="H3" s="211">
        <f>SUBTOTAL(9,H6:H1048576)/4</f>
        <v>23190393</v>
      </c>
      <c r="I3" s="214">
        <f>IF(B3&lt;&gt;0,H3/B3,"")</f>
        <v>0.97221177406902348</v>
      </c>
      <c r="J3" s="212">
        <f>IF(E3&lt;&gt;0,H3/E3,"")</f>
        <v>1.0474746397091583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6"/>
      <c r="B5" s="557">
        <v>2015</v>
      </c>
      <c r="C5" s="558"/>
      <c r="D5" s="558"/>
      <c r="E5" s="558">
        <v>2018</v>
      </c>
      <c r="F5" s="558"/>
      <c r="G5" s="558"/>
      <c r="H5" s="558">
        <v>2019</v>
      </c>
      <c r="I5" s="559" t="s">
        <v>197</v>
      </c>
      <c r="J5" s="560" t="s">
        <v>2</v>
      </c>
      <c r="K5" s="557">
        <v>2015</v>
      </c>
      <c r="L5" s="558"/>
      <c r="M5" s="558"/>
      <c r="N5" s="558">
        <v>2018</v>
      </c>
      <c r="O5" s="558"/>
      <c r="P5" s="558"/>
      <c r="Q5" s="558">
        <v>2019</v>
      </c>
      <c r="R5" s="559" t="s">
        <v>197</v>
      </c>
      <c r="S5" s="560" t="s">
        <v>2</v>
      </c>
      <c r="T5" s="557">
        <v>2015</v>
      </c>
      <c r="U5" s="558"/>
      <c r="V5" s="558"/>
      <c r="W5" s="558">
        <v>2018</v>
      </c>
      <c r="X5" s="558"/>
      <c r="Y5" s="558"/>
      <c r="Z5" s="558">
        <v>2019</v>
      </c>
      <c r="AA5" s="559" t="s">
        <v>197</v>
      </c>
      <c r="AB5" s="560" t="s">
        <v>2</v>
      </c>
    </row>
    <row r="6" spans="1:28" ht="14.45" customHeight="1" x14ac:dyDescent="0.25">
      <c r="A6" s="561" t="s">
        <v>908</v>
      </c>
      <c r="B6" s="562">
        <v>23853232</v>
      </c>
      <c r="C6" s="563">
        <v>1</v>
      </c>
      <c r="D6" s="563">
        <v>1.077414065173409</v>
      </c>
      <c r="E6" s="562">
        <v>22139336</v>
      </c>
      <c r="F6" s="563">
        <v>0.92814826938336914</v>
      </c>
      <c r="G6" s="563">
        <v>1</v>
      </c>
      <c r="H6" s="562">
        <v>23190393</v>
      </c>
      <c r="I6" s="563">
        <v>0.97221177406902348</v>
      </c>
      <c r="J6" s="563">
        <v>1.0474746397091583</v>
      </c>
      <c r="K6" s="562"/>
      <c r="L6" s="563"/>
      <c r="M6" s="563"/>
      <c r="N6" s="562"/>
      <c r="O6" s="563"/>
      <c r="P6" s="563"/>
      <c r="Q6" s="562"/>
      <c r="R6" s="563"/>
      <c r="S6" s="563"/>
      <c r="T6" s="562"/>
      <c r="U6" s="563"/>
      <c r="V6" s="563"/>
      <c r="W6" s="562"/>
      <c r="X6" s="563"/>
      <c r="Y6" s="563"/>
      <c r="Z6" s="562"/>
      <c r="AA6" s="563"/>
      <c r="AB6" s="564"/>
    </row>
    <row r="7" spans="1:28" ht="14.45" customHeight="1" thickBot="1" x14ac:dyDescent="0.3">
      <c r="A7" s="568" t="s">
        <v>909</v>
      </c>
      <c r="B7" s="565">
        <v>23853232</v>
      </c>
      <c r="C7" s="566">
        <v>1</v>
      </c>
      <c r="D7" s="566">
        <v>1.077414065173409</v>
      </c>
      <c r="E7" s="565">
        <v>22139336</v>
      </c>
      <c r="F7" s="566">
        <v>0.92814826938336914</v>
      </c>
      <c r="G7" s="566">
        <v>1</v>
      </c>
      <c r="H7" s="565">
        <v>23190393</v>
      </c>
      <c r="I7" s="566">
        <v>0.97221177406902348</v>
      </c>
      <c r="J7" s="566">
        <v>1.0474746397091583</v>
      </c>
      <c r="K7" s="565"/>
      <c r="L7" s="566"/>
      <c r="M7" s="566"/>
      <c r="N7" s="565"/>
      <c r="O7" s="566"/>
      <c r="P7" s="566"/>
      <c r="Q7" s="565"/>
      <c r="R7" s="566"/>
      <c r="S7" s="566"/>
      <c r="T7" s="565"/>
      <c r="U7" s="566"/>
      <c r="V7" s="566"/>
      <c r="W7" s="565"/>
      <c r="X7" s="566"/>
      <c r="Y7" s="566"/>
      <c r="Z7" s="565"/>
      <c r="AA7" s="566"/>
      <c r="AB7" s="567"/>
    </row>
    <row r="8" spans="1:28" ht="14.45" customHeight="1" thickBot="1" x14ac:dyDescent="0.25"/>
    <row r="9" spans="1:28" ht="14.45" customHeight="1" x14ac:dyDescent="0.25">
      <c r="A9" s="561" t="s">
        <v>443</v>
      </c>
      <c r="B9" s="562">
        <v>22356015</v>
      </c>
      <c r="C9" s="563">
        <v>1</v>
      </c>
      <c r="D9" s="563">
        <v>1.0379020149844798</v>
      </c>
      <c r="E9" s="562">
        <v>21539620</v>
      </c>
      <c r="F9" s="563">
        <v>0.96348208748294362</v>
      </c>
      <c r="G9" s="563">
        <v>1</v>
      </c>
      <c r="H9" s="562">
        <v>22008141</v>
      </c>
      <c r="I9" s="563">
        <v>0.98443935558282636</v>
      </c>
      <c r="J9" s="564">
        <v>1.0217515907894383</v>
      </c>
    </row>
    <row r="10" spans="1:28" ht="14.45" customHeight="1" x14ac:dyDescent="0.25">
      <c r="A10" s="576" t="s">
        <v>911</v>
      </c>
      <c r="B10" s="569">
        <v>19930446</v>
      </c>
      <c r="C10" s="570">
        <v>1</v>
      </c>
      <c r="D10" s="570">
        <v>0.95161506184332922</v>
      </c>
      <c r="E10" s="569">
        <v>20943811</v>
      </c>
      <c r="F10" s="570">
        <v>1.0508450739135491</v>
      </c>
      <c r="G10" s="570">
        <v>1</v>
      </c>
      <c r="H10" s="569">
        <v>21627968</v>
      </c>
      <c r="I10" s="570">
        <v>1.0851723037206493</v>
      </c>
      <c r="J10" s="571">
        <v>1.0326663089157937</v>
      </c>
    </row>
    <row r="11" spans="1:28" ht="14.45" customHeight="1" x14ac:dyDescent="0.25">
      <c r="A11" s="576" t="s">
        <v>912</v>
      </c>
      <c r="B11" s="569">
        <v>2425569</v>
      </c>
      <c r="C11" s="570">
        <v>1</v>
      </c>
      <c r="D11" s="570">
        <v>4.0710512932835856</v>
      </c>
      <c r="E11" s="569">
        <v>595809</v>
      </c>
      <c r="F11" s="570">
        <v>0.24563679697423574</v>
      </c>
      <c r="G11" s="570">
        <v>1</v>
      </c>
      <c r="H11" s="569">
        <v>380173</v>
      </c>
      <c r="I11" s="570">
        <v>0.15673559482331775</v>
      </c>
      <c r="J11" s="571">
        <v>0.63807864600903985</v>
      </c>
    </row>
    <row r="12" spans="1:28" ht="14.45" customHeight="1" x14ac:dyDescent="0.25">
      <c r="A12" s="572" t="s">
        <v>516</v>
      </c>
      <c r="B12" s="573">
        <v>1497217</v>
      </c>
      <c r="C12" s="574">
        <v>1</v>
      </c>
      <c r="D12" s="574">
        <v>2.4965433638588932</v>
      </c>
      <c r="E12" s="573">
        <v>599716</v>
      </c>
      <c r="F12" s="574">
        <v>0.40055382753468605</v>
      </c>
      <c r="G12" s="574">
        <v>1</v>
      </c>
      <c r="H12" s="573">
        <v>1182252</v>
      </c>
      <c r="I12" s="574">
        <v>0.78963303248627281</v>
      </c>
      <c r="J12" s="575">
        <v>1.9713531071373784</v>
      </c>
    </row>
    <row r="13" spans="1:28" ht="14.45" customHeight="1" x14ac:dyDescent="0.25">
      <c r="A13" s="576" t="s">
        <v>911</v>
      </c>
      <c r="B13" s="569">
        <v>1080882</v>
      </c>
      <c r="C13" s="570">
        <v>1</v>
      </c>
      <c r="D13" s="570">
        <v>1.8023230996004775</v>
      </c>
      <c r="E13" s="569">
        <v>599716</v>
      </c>
      <c r="F13" s="570">
        <v>0.55483947368907982</v>
      </c>
      <c r="G13" s="570">
        <v>1</v>
      </c>
      <c r="H13" s="569">
        <v>1182252</v>
      </c>
      <c r="I13" s="570">
        <v>1.0937845204194352</v>
      </c>
      <c r="J13" s="571">
        <v>1.9713531071373784</v>
      </c>
    </row>
    <row r="14" spans="1:28" ht="14.45" customHeight="1" thickBot="1" x14ac:dyDescent="0.3">
      <c r="A14" s="568" t="s">
        <v>912</v>
      </c>
      <c r="B14" s="565">
        <v>416335</v>
      </c>
      <c r="C14" s="566">
        <v>1</v>
      </c>
      <c r="D14" s="566"/>
      <c r="E14" s="565"/>
      <c r="F14" s="566"/>
      <c r="G14" s="566"/>
      <c r="H14" s="565"/>
      <c r="I14" s="566"/>
      <c r="J14" s="567"/>
    </row>
    <row r="15" spans="1:28" ht="14.45" customHeight="1" x14ac:dyDescent="0.2">
      <c r="A15" s="517" t="s">
        <v>233</v>
      </c>
    </row>
    <row r="16" spans="1:28" ht="14.45" customHeight="1" x14ac:dyDescent="0.2">
      <c r="A16" s="518" t="s">
        <v>501</v>
      </c>
    </row>
    <row r="17" spans="1:1" ht="14.45" customHeight="1" x14ac:dyDescent="0.2">
      <c r="A17" s="517" t="s">
        <v>913</v>
      </c>
    </row>
    <row r="18" spans="1:1" ht="14.45" customHeight="1" x14ac:dyDescent="0.2">
      <c r="A18" s="517" t="s">
        <v>914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0A86F7F-5802-48A0-89BB-6BFB09FD557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936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62320</v>
      </c>
      <c r="C3" s="249">
        <f t="shared" si="0"/>
        <v>60311</v>
      </c>
      <c r="D3" s="261">
        <f t="shared" si="0"/>
        <v>59051</v>
      </c>
      <c r="E3" s="213">
        <f t="shared" si="0"/>
        <v>23853232</v>
      </c>
      <c r="F3" s="211">
        <f t="shared" si="0"/>
        <v>22139336</v>
      </c>
      <c r="G3" s="250">
        <f t="shared" si="0"/>
        <v>23190393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6"/>
      <c r="B5" s="557">
        <v>2015</v>
      </c>
      <c r="C5" s="558">
        <v>2018</v>
      </c>
      <c r="D5" s="577">
        <v>2019</v>
      </c>
      <c r="E5" s="557">
        <v>2015</v>
      </c>
      <c r="F5" s="558">
        <v>2018</v>
      </c>
      <c r="G5" s="577">
        <v>2019</v>
      </c>
    </row>
    <row r="6" spans="1:7" ht="14.45" customHeight="1" x14ac:dyDescent="0.2">
      <c r="A6" s="584" t="s">
        <v>911</v>
      </c>
      <c r="B6" s="105">
        <v>55522</v>
      </c>
      <c r="C6" s="105">
        <v>60172</v>
      </c>
      <c r="D6" s="105">
        <v>58967</v>
      </c>
      <c r="E6" s="578">
        <v>21011328</v>
      </c>
      <c r="F6" s="578">
        <v>21543527</v>
      </c>
      <c r="G6" s="579">
        <v>22810220</v>
      </c>
    </row>
    <row r="7" spans="1:7" ht="14.45" customHeight="1" x14ac:dyDescent="0.2">
      <c r="A7" s="585" t="s">
        <v>915</v>
      </c>
      <c r="B7" s="548">
        <v>232</v>
      </c>
      <c r="C7" s="548">
        <v>20</v>
      </c>
      <c r="D7" s="548"/>
      <c r="E7" s="580">
        <v>86405</v>
      </c>
      <c r="F7" s="580">
        <v>73404</v>
      </c>
      <c r="G7" s="581"/>
    </row>
    <row r="8" spans="1:7" ht="14.45" customHeight="1" x14ac:dyDescent="0.2">
      <c r="A8" s="585" t="s">
        <v>916</v>
      </c>
      <c r="B8" s="548">
        <v>657</v>
      </c>
      <c r="C8" s="548"/>
      <c r="D8" s="548"/>
      <c r="E8" s="580">
        <v>141070</v>
      </c>
      <c r="F8" s="580"/>
      <c r="G8" s="581"/>
    </row>
    <row r="9" spans="1:7" ht="14.45" customHeight="1" x14ac:dyDescent="0.2">
      <c r="A9" s="585" t="s">
        <v>917</v>
      </c>
      <c r="B9" s="548">
        <v>834</v>
      </c>
      <c r="C9" s="548">
        <v>30</v>
      </c>
      <c r="D9" s="548"/>
      <c r="E9" s="580">
        <v>460505</v>
      </c>
      <c r="F9" s="580">
        <v>143370</v>
      </c>
      <c r="G9" s="581"/>
    </row>
    <row r="10" spans="1:7" ht="14.45" customHeight="1" x14ac:dyDescent="0.2">
      <c r="A10" s="585" t="s">
        <v>918</v>
      </c>
      <c r="B10" s="548">
        <v>896</v>
      </c>
      <c r="C10" s="548">
        <v>6</v>
      </c>
      <c r="D10" s="548">
        <v>15</v>
      </c>
      <c r="E10" s="580">
        <v>285316</v>
      </c>
      <c r="F10" s="580">
        <v>28674</v>
      </c>
      <c r="G10" s="581">
        <v>72045</v>
      </c>
    </row>
    <row r="11" spans="1:7" ht="14.45" customHeight="1" x14ac:dyDescent="0.2">
      <c r="A11" s="585" t="s">
        <v>919</v>
      </c>
      <c r="B11" s="548">
        <v>175</v>
      </c>
      <c r="C11" s="548"/>
      <c r="D11" s="548"/>
      <c r="E11" s="580">
        <v>51503</v>
      </c>
      <c r="F11" s="580"/>
      <c r="G11" s="581"/>
    </row>
    <row r="12" spans="1:7" ht="14.45" customHeight="1" x14ac:dyDescent="0.2">
      <c r="A12" s="585" t="s">
        <v>920</v>
      </c>
      <c r="B12" s="548">
        <v>233</v>
      </c>
      <c r="C12" s="548"/>
      <c r="D12" s="548"/>
      <c r="E12" s="580">
        <v>364230</v>
      </c>
      <c r="F12" s="580"/>
      <c r="G12" s="581"/>
    </row>
    <row r="13" spans="1:7" ht="14.45" customHeight="1" x14ac:dyDescent="0.2">
      <c r="A13" s="585" t="s">
        <v>921</v>
      </c>
      <c r="B13" s="548">
        <v>268</v>
      </c>
      <c r="C13" s="548"/>
      <c r="D13" s="548"/>
      <c r="E13" s="580">
        <v>85215</v>
      </c>
      <c r="F13" s="580"/>
      <c r="G13" s="581"/>
    </row>
    <row r="14" spans="1:7" ht="14.45" customHeight="1" x14ac:dyDescent="0.2">
      <c r="A14" s="585" t="s">
        <v>922</v>
      </c>
      <c r="B14" s="548">
        <v>849</v>
      </c>
      <c r="C14" s="548">
        <v>21</v>
      </c>
      <c r="D14" s="548">
        <v>12</v>
      </c>
      <c r="E14" s="580">
        <v>242025</v>
      </c>
      <c r="F14" s="580">
        <v>86946</v>
      </c>
      <c r="G14" s="581">
        <v>57636</v>
      </c>
    </row>
    <row r="15" spans="1:7" ht="14.45" customHeight="1" x14ac:dyDescent="0.2">
      <c r="A15" s="585" t="s">
        <v>923</v>
      </c>
      <c r="B15" s="548">
        <v>40</v>
      </c>
      <c r="C15" s="548"/>
      <c r="D15" s="548"/>
      <c r="E15" s="580">
        <v>52105</v>
      </c>
      <c r="F15" s="580"/>
      <c r="G15" s="581"/>
    </row>
    <row r="16" spans="1:7" ht="14.45" customHeight="1" x14ac:dyDescent="0.2">
      <c r="A16" s="585" t="s">
        <v>924</v>
      </c>
      <c r="B16" s="548">
        <v>169</v>
      </c>
      <c r="C16" s="548"/>
      <c r="D16" s="548"/>
      <c r="E16" s="580">
        <v>53118</v>
      </c>
      <c r="F16" s="580"/>
      <c r="G16" s="581"/>
    </row>
    <row r="17" spans="1:7" ht="14.45" customHeight="1" x14ac:dyDescent="0.2">
      <c r="A17" s="585" t="s">
        <v>925</v>
      </c>
      <c r="B17" s="548">
        <v>115</v>
      </c>
      <c r="C17" s="548"/>
      <c r="D17" s="548"/>
      <c r="E17" s="580">
        <v>39401</v>
      </c>
      <c r="F17" s="580"/>
      <c r="G17" s="581"/>
    </row>
    <row r="18" spans="1:7" ht="14.45" customHeight="1" x14ac:dyDescent="0.2">
      <c r="A18" s="585" t="s">
        <v>926</v>
      </c>
      <c r="B18" s="548">
        <v>26</v>
      </c>
      <c r="C18" s="548">
        <v>6</v>
      </c>
      <c r="D18" s="548">
        <v>9</v>
      </c>
      <c r="E18" s="580">
        <v>26312</v>
      </c>
      <c r="F18" s="580">
        <v>28674</v>
      </c>
      <c r="G18" s="581">
        <v>43227</v>
      </c>
    </row>
    <row r="19" spans="1:7" ht="14.45" customHeight="1" x14ac:dyDescent="0.2">
      <c r="A19" s="585" t="s">
        <v>927</v>
      </c>
      <c r="B19" s="548">
        <v>112</v>
      </c>
      <c r="C19" s="548"/>
      <c r="D19" s="548">
        <v>2</v>
      </c>
      <c r="E19" s="580">
        <v>25086</v>
      </c>
      <c r="F19" s="580"/>
      <c r="G19" s="581">
        <v>6264</v>
      </c>
    </row>
    <row r="20" spans="1:7" ht="14.45" customHeight="1" x14ac:dyDescent="0.2">
      <c r="A20" s="585" t="s">
        <v>928</v>
      </c>
      <c r="B20" s="548"/>
      <c r="C20" s="548">
        <v>6</v>
      </c>
      <c r="D20" s="548">
        <v>6</v>
      </c>
      <c r="E20" s="580"/>
      <c r="F20" s="580">
        <v>28674</v>
      </c>
      <c r="G20" s="581">
        <v>15343</v>
      </c>
    </row>
    <row r="21" spans="1:7" ht="14.45" customHeight="1" x14ac:dyDescent="0.2">
      <c r="A21" s="585" t="s">
        <v>929</v>
      </c>
      <c r="B21" s="548"/>
      <c r="C21" s="548"/>
      <c r="D21" s="548">
        <v>8</v>
      </c>
      <c r="E21" s="580"/>
      <c r="F21" s="580"/>
      <c r="G21" s="581">
        <v>33633</v>
      </c>
    </row>
    <row r="22" spans="1:7" ht="14.45" customHeight="1" x14ac:dyDescent="0.2">
      <c r="A22" s="585" t="s">
        <v>930</v>
      </c>
      <c r="B22" s="548">
        <v>578</v>
      </c>
      <c r="C22" s="548"/>
      <c r="D22" s="548"/>
      <c r="E22" s="580">
        <v>252154</v>
      </c>
      <c r="F22" s="580"/>
      <c r="G22" s="581"/>
    </row>
    <row r="23" spans="1:7" ht="14.45" customHeight="1" x14ac:dyDescent="0.2">
      <c r="A23" s="585" t="s">
        <v>931</v>
      </c>
      <c r="B23" s="548">
        <v>46</v>
      </c>
      <c r="C23" s="548"/>
      <c r="D23" s="548"/>
      <c r="E23" s="580">
        <v>8144</v>
      </c>
      <c r="F23" s="580"/>
      <c r="G23" s="581"/>
    </row>
    <row r="24" spans="1:7" ht="14.45" customHeight="1" x14ac:dyDescent="0.2">
      <c r="A24" s="585" t="s">
        <v>932</v>
      </c>
      <c r="B24" s="548">
        <v>326</v>
      </c>
      <c r="C24" s="548">
        <v>35</v>
      </c>
      <c r="D24" s="548">
        <v>16</v>
      </c>
      <c r="E24" s="580">
        <v>233390</v>
      </c>
      <c r="F24" s="580">
        <v>134382</v>
      </c>
      <c r="G24" s="581">
        <v>76848</v>
      </c>
    </row>
    <row r="25" spans="1:7" ht="14.45" customHeight="1" x14ac:dyDescent="0.2">
      <c r="A25" s="585" t="s">
        <v>933</v>
      </c>
      <c r="B25" s="548">
        <v>541</v>
      </c>
      <c r="C25" s="548">
        <v>9</v>
      </c>
      <c r="D25" s="548">
        <v>3</v>
      </c>
      <c r="E25" s="580">
        <v>246894</v>
      </c>
      <c r="F25" s="580">
        <v>43011</v>
      </c>
      <c r="G25" s="581">
        <v>14409</v>
      </c>
    </row>
    <row r="26" spans="1:7" ht="14.45" customHeight="1" x14ac:dyDescent="0.2">
      <c r="A26" s="585" t="s">
        <v>934</v>
      </c>
      <c r="B26" s="548">
        <v>637</v>
      </c>
      <c r="C26" s="548">
        <v>3</v>
      </c>
      <c r="D26" s="548">
        <v>13</v>
      </c>
      <c r="E26" s="580">
        <v>162804</v>
      </c>
      <c r="F26" s="580">
        <v>14337</v>
      </c>
      <c r="G26" s="581">
        <v>60768</v>
      </c>
    </row>
    <row r="27" spans="1:7" ht="14.45" customHeight="1" thickBot="1" x14ac:dyDescent="0.25">
      <c r="A27" s="586" t="s">
        <v>935</v>
      </c>
      <c r="B27" s="554">
        <v>64</v>
      </c>
      <c r="C27" s="554">
        <v>3</v>
      </c>
      <c r="D27" s="554"/>
      <c r="E27" s="582">
        <v>26227</v>
      </c>
      <c r="F27" s="582">
        <v>14337</v>
      </c>
      <c r="G27" s="583"/>
    </row>
    <row r="28" spans="1:7" ht="14.45" customHeight="1" x14ac:dyDescent="0.2">
      <c r="A28" s="517" t="s">
        <v>233</v>
      </c>
    </row>
    <row r="29" spans="1:7" ht="14.45" customHeight="1" x14ac:dyDescent="0.2">
      <c r="A29" s="518" t="s">
        <v>501</v>
      </c>
    </row>
    <row r="30" spans="1:7" ht="14.45" customHeight="1" x14ac:dyDescent="0.2">
      <c r="A30" s="517" t="s">
        <v>913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FD3B47D-DFB6-4DA1-9D33-03F1CF7DA58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1068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62320</v>
      </c>
      <c r="H3" s="92">
        <f t="shared" si="0"/>
        <v>23853232</v>
      </c>
      <c r="I3" s="66"/>
      <c r="J3" s="66"/>
      <c r="K3" s="92">
        <f t="shared" si="0"/>
        <v>60311</v>
      </c>
      <c r="L3" s="92">
        <f t="shared" si="0"/>
        <v>22139336</v>
      </c>
      <c r="M3" s="66"/>
      <c r="N3" s="66"/>
      <c r="O3" s="92">
        <f t="shared" si="0"/>
        <v>59051</v>
      </c>
      <c r="P3" s="92">
        <f t="shared" si="0"/>
        <v>23190393</v>
      </c>
      <c r="Q3" s="67">
        <f>IF(L3=0,0,P3/L3)</f>
        <v>1.0474746397091583</v>
      </c>
      <c r="R3" s="93">
        <f>IF(O3=0,0,P3/O3)</f>
        <v>392.71804033801288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7"/>
      <c r="B5" s="587"/>
      <c r="C5" s="588"/>
      <c r="D5" s="589"/>
      <c r="E5" s="590"/>
      <c r="F5" s="591"/>
      <c r="G5" s="592" t="s">
        <v>71</v>
      </c>
      <c r="H5" s="593" t="s">
        <v>14</v>
      </c>
      <c r="I5" s="594"/>
      <c r="J5" s="594"/>
      <c r="K5" s="592" t="s">
        <v>71</v>
      </c>
      <c r="L5" s="593" t="s">
        <v>14</v>
      </c>
      <c r="M5" s="594"/>
      <c r="N5" s="594"/>
      <c r="O5" s="592" t="s">
        <v>71</v>
      </c>
      <c r="P5" s="593" t="s">
        <v>14</v>
      </c>
      <c r="Q5" s="595"/>
      <c r="R5" s="596"/>
    </row>
    <row r="6" spans="1:18" ht="14.45" customHeight="1" x14ac:dyDescent="0.2">
      <c r="A6" s="539" t="s">
        <v>937</v>
      </c>
      <c r="B6" s="540" t="s">
        <v>938</v>
      </c>
      <c r="C6" s="540" t="s">
        <v>443</v>
      </c>
      <c r="D6" s="540" t="s">
        <v>939</v>
      </c>
      <c r="E6" s="540" t="s">
        <v>940</v>
      </c>
      <c r="F6" s="540" t="s">
        <v>941</v>
      </c>
      <c r="G6" s="105"/>
      <c r="H6" s="105"/>
      <c r="I6" s="540"/>
      <c r="J6" s="540"/>
      <c r="K6" s="105">
        <v>1</v>
      </c>
      <c r="L6" s="105">
        <v>2235</v>
      </c>
      <c r="M6" s="540">
        <v>1</v>
      </c>
      <c r="N6" s="540">
        <v>2235</v>
      </c>
      <c r="O6" s="105">
        <v>4</v>
      </c>
      <c r="P6" s="105">
        <v>9036</v>
      </c>
      <c r="Q6" s="597">
        <v>4.0429530201342283</v>
      </c>
      <c r="R6" s="543">
        <v>2259</v>
      </c>
    </row>
    <row r="7" spans="1:18" ht="14.45" customHeight="1" x14ac:dyDescent="0.2">
      <c r="A7" s="544" t="s">
        <v>937</v>
      </c>
      <c r="B7" s="545" t="s">
        <v>938</v>
      </c>
      <c r="C7" s="545" t="s">
        <v>443</v>
      </c>
      <c r="D7" s="545" t="s">
        <v>939</v>
      </c>
      <c r="E7" s="545" t="s">
        <v>942</v>
      </c>
      <c r="F7" s="545" t="s">
        <v>943</v>
      </c>
      <c r="G7" s="548">
        <v>6860</v>
      </c>
      <c r="H7" s="548">
        <v>397880</v>
      </c>
      <c r="I7" s="545">
        <v>1.0185597624350409</v>
      </c>
      <c r="J7" s="545">
        <v>58</v>
      </c>
      <c r="K7" s="548">
        <v>6735</v>
      </c>
      <c r="L7" s="548">
        <v>390630</v>
      </c>
      <c r="M7" s="545">
        <v>1</v>
      </c>
      <c r="N7" s="545">
        <v>58</v>
      </c>
      <c r="O7" s="548">
        <v>5132</v>
      </c>
      <c r="P7" s="548">
        <v>302788</v>
      </c>
      <c r="Q7" s="598">
        <v>0.77512735836981284</v>
      </c>
      <c r="R7" s="549">
        <v>59</v>
      </c>
    </row>
    <row r="8" spans="1:18" ht="14.45" customHeight="1" x14ac:dyDescent="0.2">
      <c r="A8" s="544" t="s">
        <v>937</v>
      </c>
      <c r="B8" s="545" t="s">
        <v>938</v>
      </c>
      <c r="C8" s="545" t="s">
        <v>443</v>
      </c>
      <c r="D8" s="545" t="s">
        <v>939</v>
      </c>
      <c r="E8" s="545" t="s">
        <v>944</v>
      </c>
      <c r="F8" s="545" t="s">
        <v>945</v>
      </c>
      <c r="G8" s="548">
        <v>337</v>
      </c>
      <c r="H8" s="548">
        <v>44147</v>
      </c>
      <c r="I8" s="545">
        <v>0.95013343663911842</v>
      </c>
      <c r="J8" s="545">
        <v>131</v>
      </c>
      <c r="K8" s="548">
        <v>352</v>
      </c>
      <c r="L8" s="548">
        <v>46464</v>
      </c>
      <c r="M8" s="545">
        <v>1</v>
      </c>
      <c r="N8" s="545">
        <v>132</v>
      </c>
      <c r="O8" s="548">
        <v>214</v>
      </c>
      <c r="P8" s="548">
        <v>28248</v>
      </c>
      <c r="Q8" s="598">
        <v>0.60795454545454541</v>
      </c>
      <c r="R8" s="549">
        <v>132</v>
      </c>
    </row>
    <row r="9" spans="1:18" ht="14.45" customHeight="1" x14ac:dyDescent="0.2">
      <c r="A9" s="544" t="s">
        <v>937</v>
      </c>
      <c r="B9" s="545" t="s">
        <v>938</v>
      </c>
      <c r="C9" s="545" t="s">
        <v>443</v>
      </c>
      <c r="D9" s="545" t="s">
        <v>939</v>
      </c>
      <c r="E9" s="545" t="s">
        <v>946</v>
      </c>
      <c r="F9" s="545" t="s">
        <v>947</v>
      </c>
      <c r="G9" s="548">
        <v>29</v>
      </c>
      <c r="H9" s="548">
        <v>5481</v>
      </c>
      <c r="I9" s="545">
        <v>0.87416267942583736</v>
      </c>
      <c r="J9" s="545">
        <v>189</v>
      </c>
      <c r="K9" s="548">
        <v>33</v>
      </c>
      <c r="L9" s="548">
        <v>6270</v>
      </c>
      <c r="M9" s="545">
        <v>1</v>
      </c>
      <c r="N9" s="545">
        <v>190</v>
      </c>
      <c r="O9" s="548">
        <v>17</v>
      </c>
      <c r="P9" s="548">
        <v>3230</v>
      </c>
      <c r="Q9" s="598">
        <v>0.51515151515151514</v>
      </c>
      <c r="R9" s="549">
        <v>190</v>
      </c>
    </row>
    <row r="10" spans="1:18" ht="14.45" customHeight="1" x14ac:dyDescent="0.2">
      <c r="A10" s="544" t="s">
        <v>937</v>
      </c>
      <c r="B10" s="545" t="s">
        <v>938</v>
      </c>
      <c r="C10" s="545" t="s">
        <v>443</v>
      </c>
      <c r="D10" s="545" t="s">
        <v>939</v>
      </c>
      <c r="E10" s="545" t="s">
        <v>948</v>
      </c>
      <c r="F10" s="545" t="s">
        <v>949</v>
      </c>
      <c r="G10" s="548">
        <v>4</v>
      </c>
      <c r="H10" s="548">
        <v>1632</v>
      </c>
      <c r="I10" s="545">
        <v>2</v>
      </c>
      <c r="J10" s="545">
        <v>408</v>
      </c>
      <c r="K10" s="548">
        <v>2</v>
      </c>
      <c r="L10" s="548">
        <v>816</v>
      </c>
      <c r="M10" s="545">
        <v>1</v>
      </c>
      <c r="N10" s="545">
        <v>408</v>
      </c>
      <c r="O10" s="548">
        <v>4</v>
      </c>
      <c r="P10" s="548">
        <v>1644</v>
      </c>
      <c r="Q10" s="598">
        <v>2.0147058823529411</v>
      </c>
      <c r="R10" s="549">
        <v>411</v>
      </c>
    </row>
    <row r="11" spans="1:18" ht="14.45" customHeight="1" x14ac:dyDescent="0.2">
      <c r="A11" s="544" t="s">
        <v>937</v>
      </c>
      <c r="B11" s="545" t="s">
        <v>938</v>
      </c>
      <c r="C11" s="545" t="s">
        <v>443</v>
      </c>
      <c r="D11" s="545" t="s">
        <v>939</v>
      </c>
      <c r="E11" s="545" t="s">
        <v>950</v>
      </c>
      <c r="F11" s="545" t="s">
        <v>951</v>
      </c>
      <c r="G11" s="548">
        <v>2397</v>
      </c>
      <c r="H11" s="548">
        <v>431460</v>
      </c>
      <c r="I11" s="545">
        <v>1.0033486814566763</v>
      </c>
      <c r="J11" s="545">
        <v>180</v>
      </c>
      <c r="K11" s="548">
        <v>2389</v>
      </c>
      <c r="L11" s="548">
        <v>430020</v>
      </c>
      <c r="M11" s="545">
        <v>1</v>
      </c>
      <c r="N11" s="545">
        <v>180</v>
      </c>
      <c r="O11" s="548">
        <v>2500</v>
      </c>
      <c r="P11" s="548">
        <v>457500</v>
      </c>
      <c r="Q11" s="598">
        <v>1.0639040044649086</v>
      </c>
      <c r="R11" s="549">
        <v>183</v>
      </c>
    </row>
    <row r="12" spans="1:18" ht="14.45" customHeight="1" x14ac:dyDescent="0.2">
      <c r="A12" s="544" t="s">
        <v>937</v>
      </c>
      <c r="B12" s="545" t="s">
        <v>938</v>
      </c>
      <c r="C12" s="545" t="s">
        <v>443</v>
      </c>
      <c r="D12" s="545" t="s">
        <v>939</v>
      </c>
      <c r="E12" s="545" t="s">
        <v>952</v>
      </c>
      <c r="F12" s="545" t="s">
        <v>953</v>
      </c>
      <c r="G12" s="548">
        <v>6</v>
      </c>
      <c r="H12" s="548">
        <v>3414</v>
      </c>
      <c r="I12" s="545">
        <v>2.9947368421052634</v>
      </c>
      <c r="J12" s="545">
        <v>569</v>
      </c>
      <c r="K12" s="548">
        <v>2</v>
      </c>
      <c r="L12" s="548">
        <v>1140</v>
      </c>
      <c r="M12" s="545">
        <v>1</v>
      </c>
      <c r="N12" s="545">
        <v>570</v>
      </c>
      <c r="O12" s="548"/>
      <c r="P12" s="548"/>
      <c r="Q12" s="598"/>
      <c r="R12" s="549"/>
    </row>
    <row r="13" spans="1:18" ht="14.45" customHeight="1" x14ac:dyDescent="0.2">
      <c r="A13" s="544" t="s">
        <v>937</v>
      </c>
      <c r="B13" s="545" t="s">
        <v>938</v>
      </c>
      <c r="C13" s="545" t="s">
        <v>443</v>
      </c>
      <c r="D13" s="545" t="s">
        <v>939</v>
      </c>
      <c r="E13" s="545" t="s">
        <v>954</v>
      </c>
      <c r="F13" s="545" t="s">
        <v>955</v>
      </c>
      <c r="G13" s="548">
        <v>1393</v>
      </c>
      <c r="H13" s="548">
        <v>468048</v>
      </c>
      <c r="I13" s="545">
        <v>1.2035238031566118</v>
      </c>
      <c r="J13" s="545">
        <v>336</v>
      </c>
      <c r="K13" s="548">
        <v>1154</v>
      </c>
      <c r="L13" s="548">
        <v>388898</v>
      </c>
      <c r="M13" s="545">
        <v>1</v>
      </c>
      <c r="N13" s="545">
        <v>337</v>
      </c>
      <c r="O13" s="548">
        <v>1267</v>
      </c>
      <c r="P13" s="548">
        <v>432047</v>
      </c>
      <c r="Q13" s="598">
        <v>1.1109519719823706</v>
      </c>
      <c r="R13" s="549">
        <v>341</v>
      </c>
    </row>
    <row r="14" spans="1:18" ht="14.45" customHeight="1" x14ac:dyDescent="0.2">
      <c r="A14" s="544" t="s">
        <v>937</v>
      </c>
      <c r="B14" s="545" t="s">
        <v>938</v>
      </c>
      <c r="C14" s="545" t="s">
        <v>443</v>
      </c>
      <c r="D14" s="545" t="s">
        <v>939</v>
      </c>
      <c r="E14" s="545" t="s">
        <v>956</v>
      </c>
      <c r="F14" s="545" t="s">
        <v>957</v>
      </c>
      <c r="G14" s="548">
        <v>215</v>
      </c>
      <c r="H14" s="548">
        <v>98685</v>
      </c>
      <c r="I14" s="545">
        <v>1.0913705583756346</v>
      </c>
      <c r="J14" s="545">
        <v>459</v>
      </c>
      <c r="K14" s="548">
        <v>197</v>
      </c>
      <c r="L14" s="548">
        <v>90423</v>
      </c>
      <c r="M14" s="545">
        <v>1</v>
      </c>
      <c r="N14" s="545">
        <v>459</v>
      </c>
      <c r="O14" s="548">
        <v>179</v>
      </c>
      <c r="P14" s="548">
        <v>82698</v>
      </c>
      <c r="Q14" s="598">
        <v>0.91456819614478613</v>
      </c>
      <c r="R14" s="549">
        <v>462</v>
      </c>
    </row>
    <row r="15" spans="1:18" ht="14.45" customHeight="1" x14ac:dyDescent="0.2">
      <c r="A15" s="544" t="s">
        <v>937</v>
      </c>
      <c r="B15" s="545" t="s">
        <v>938</v>
      </c>
      <c r="C15" s="545" t="s">
        <v>443</v>
      </c>
      <c r="D15" s="545" t="s">
        <v>939</v>
      </c>
      <c r="E15" s="545" t="s">
        <v>958</v>
      </c>
      <c r="F15" s="545" t="s">
        <v>959</v>
      </c>
      <c r="G15" s="548">
        <v>8523</v>
      </c>
      <c r="H15" s="548">
        <v>2974527</v>
      </c>
      <c r="I15" s="545">
        <v>1.1060188146054881</v>
      </c>
      <c r="J15" s="545">
        <v>349</v>
      </c>
      <c r="K15" s="548">
        <v>7684</v>
      </c>
      <c r="L15" s="548">
        <v>2689400</v>
      </c>
      <c r="M15" s="545">
        <v>1</v>
      </c>
      <c r="N15" s="545">
        <v>350</v>
      </c>
      <c r="O15" s="548">
        <v>9035</v>
      </c>
      <c r="P15" s="548">
        <v>3171285</v>
      </c>
      <c r="Q15" s="598">
        <v>1.1791793708633895</v>
      </c>
      <c r="R15" s="549">
        <v>351</v>
      </c>
    </row>
    <row r="16" spans="1:18" ht="14.45" customHeight="1" x14ac:dyDescent="0.2">
      <c r="A16" s="544" t="s">
        <v>937</v>
      </c>
      <c r="B16" s="545" t="s">
        <v>938</v>
      </c>
      <c r="C16" s="545" t="s">
        <v>443</v>
      </c>
      <c r="D16" s="545" t="s">
        <v>939</v>
      </c>
      <c r="E16" s="545" t="s">
        <v>960</v>
      </c>
      <c r="F16" s="545" t="s">
        <v>961</v>
      </c>
      <c r="G16" s="548">
        <v>1</v>
      </c>
      <c r="H16" s="548">
        <v>1653</v>
      </c>
      <c r="I16" s="545">
        <v>0.99879154078549848</v>
      </c>
      <c r="J16" s="545">
        <v>1653</v>
      </c>
      <c r="K16" s="548">
        <v>1</v>
      </c>
      <c r="L16" s="548">
        <v>1655</v>
      </c>
      <c r="M16" s="545">
        <v>1</v>
      </c>
      <c r="N16" s="545">
        <v>1655</v>
      </c>
      <c r="O16" s="548">
        <v>4</v>
      </c>
      <c r="P16" s="548">
        <v>6640</v>
      </c>
      <c r="Q16" s="598">
        <v>4.0120845921450154</v>
      </c>
      <c r="R16" s="549">
        <v>1660</v>
      </c>
    </row>
    <row r="17" spans="1:18" ht="14.45" customHeight="1" x14ac:dyDescent="0.2">
      <c r="A17" s="544" t="s">
        <v>937</v>
      </c>
      <c r="B17" s="545" t="s">
        <v>938</v>
      </c>
      <c r="C17" s="545" t="s">
        <v>443</v>
      </c>
      <c r="D17" s="545" t="s">
        <v>939</v>
      </c>
      <c r="E17" s="545" t="s">
        <v>962</v>
      </c>
      <c r="F17" s="545" t="s">
        <v>963</v>
      </c>
      <c r="G17" s="548">
        <v>9</v>
      </c>
      <c r="H17" s="548">
        <v>56079</v>
      </c>
      <c r="I17" s="545">
        <v>4.4920698494072413</v>
      </c>
      <c r="J17" s="545">
        <v>6231</v>
      </c>
      <c r="K17" s="548">
        <v>2</v>
      </c>
      <c r="L17" s="548">
        <v>12484</v>
      </c>
      <c r="M17" s="545">
        <v>1</v>
      </c>
      <c r="N17" s="545">
        <v>6242</v>
      </c>
      <c r="O17" s="548">
        <v>8</v>
      </c>
      <c r="P17" s="548">
        <v>50296</v>
      </c>
      <c r="Q17" s="598">
        <v>4.0288369112463958</v>
      </c>
      <c r="R17" s="549">
        <v>6287</v>
      </c>
    </row>
    <row r="18" spans="1:18" ht="14.45" customHeight="1" x14ac:dyDescent="0.2">
      <c r="A18" s="544" t="s">
        <v>937</v>
      </c>
      <c r="B18" s="545" t="s">
        <v>938</v>
      </c>
      <c r="C18" s="545" t="s">
        <v>443</v>
      </c>
      <c r="D18" s="545" t="s">
        <v>939</v>
      </c>
      <c r="E18" s="545" t="s">
        <v>964</v>
      </c>
      <c r="F18" s="545" t="s">
        <v>965</v>
      </c>
      <c r="G18" s="548">
        <v>2</v>
      </c>
      <c r="H18" s="548">
        <v>234</v>
      </c>
      <c r="I18" s="545">
        <v>0.5</v>
      </c>
      <c r="J18" s="545">
        <v>117</v>
      </c>
      <c r="K18" s="548">
        <v>4</v>
      </c>
      <c r="L18" s="548">
        <v>468</v>
      </c>
      <c r="M18" s="545">
        <v>1</v>
      </c>
      <c r="N18" s="545">
        <v>117</v>
      </c>
      <c r="O18" s="548">
        <v>3</v>
      </c>
      <c r="P18" s="548">
        <v>354</v>
      </c>
      <c r="Q18" s="598">
        <v>0.75641025641025639</v>
      </c>
      <c r="R18" s="549">
        <v>118</v>
      </c>
    </row>
    <row r="19" spans="1:18" ht="14.45" customHeight="1" x14ac:dyDescent="0.2">
      <c r="A19" s="544" t="s">
        <v>937</v>
      </c>
      <c r="B19" s="545" t="s">
        <v>938</v>
      </c>
      <c r="C19" s="545" t="s">
        <v>443</v>
      </c>
      <c r="D19" s="545" t="s">
        <v>939</v>
      </c>
      <c r="E19" s="545" t="s">
        <v>966</v>
      </c>
      <c r="F19" s="545" t="s">
        <v>967</v>
      </c>
      <c r="G19" s="548">
        <v>166</v>
      </c>
      <c r="H19" s="548">
        <v>8134</v>
      </c>
      <c r="I19" s="545">
        <v>0.80975609756097566</v>
      </c>
      <c r="J19" s="545">
        <v>49</v>
      </c>
      <c r="K19" s="548">
        <v>205</v>
      </c>
      <c r="L19" s="548">
        <v>10045</v>
      </c>
      <c r="M19" s="545">
        <v>1</v>
      </c>
      <c r="N19" s="545">
        <v>49</v>
      </c>
      <c r="O19" s="548">
        <v>264</v>
      </c>
      <c r="P19" s="548">
        <v>13200</v>
      </c>
      <c r="Q19" s="598">
        <v>1.3140866102538575</v>
      </c>
      <c r="R19" s="549">
        <v>50</v>
      </c>
    </row>
    <row r="20" spans="1:18" ht="14.45" customHeight="1" x14ac:dyDescent="0.2">
      <c r="A20" s="544" t="s">
        <v>937</v>
      </c>
      <c r="B20" s="545" t="s">
        <v>938</v>
      </c>
      <c r="C20" s="545" t="s">
        <v>443</v>
      </c>
      <c r="D20" s="545" t="s">
        <v>939</v>
      </c>
      <c r="E20" s="545" t="s">
        <v>968</v>
      </c>
      <c r="F20" s="545" t="s">
        <v>969</v>
      </c>
      <c r="G20" s="548">
        <v>84</v>
      </c>
      <c r="H20" s="548">
        <v>32844</v>
      </c>
      <c r="I20" s="545">
        <v>0.62526652452025588</v>
      </c>
      <c r="J20" s="545">
        <v>391</v>
      </c>
      <c r="K20" s="548">
        <v>134</v>
      </c>
      <c r="L20" s="548">
        <v>52528</v>
      </c>
      <c r="M20" s="545">
        <v>1</v>
      </c>
      <c r="N20" s="545">
        <v>392</v>
      </c>
      <c r="O20" s="548">
        <v>232</v>
      </c>
      <c r="P20" s="548">
        <v>92568</v>
      </c>
      <c r="Q20" s="598">
        <v>1.7622601279317698</v>
      </c>
      <c r="R20" s="549">
        <v>399</v>
      </c>
    </row>
    <row r="21" spans="1:18" ht="14.45" customHeight="1" x14ac:dyDescent="0.2">
      <c r="A21" s="544" t="s">
        <v>937</v>
      </c>
      <c r="B21" s="545" t="s">
        <v>938</v>
      </c>
      <c r="C21" s="545" t="s">
        <v>443</v>
      </c>
      <c r="D21" s="545" t="s">
        <v>939</v>
      </c>
      <c r="E21" s="545" t="s">
        <v>970</v>
      </c>
      <c r="F21" s="545" t="s">
        <v>971</v>
      </c>
      <c r="G21" s="548">
        <v>86</v>
      </c>
      <c r="H21" s="548">
        <v>3268</v>
      </c>
      <c r="I21" s="545">
        <v>0.7350427350427351</v>
      </c>
      <c r="J21" s="545">
        <v>38</v>
      </c>
      <c r="K21" s="548">
        <v>117</v>
      </c>
      <c r="L21" s="548">
        <v>4446</v>
      </c>
      <c r="M21" s="545">
        <v>1</v>
      </c>
      <c r="N21" s="545">
        <v>38</v>
      </c>
      <c r="O21" s="548">
        <v>156</v>
      </c>
      <c r="P21" s="548">
        <v>5928</v>
      </c>
      <c r="Q21" s="598">
        <v>1.3333333333333333</v>
      </c>
      <c r="R21" s="549">
        <v>38</v>
      </c>
    </row>
    <row r="22" spans="1:18" ht="14.45" customHeight="1" x14ac:dyDescent="0.2">
      <c r="A22" s="544" t="s">
        <v>937</v>
      </c>
      <c r="B22" s="545" t="s">
        <v>938</v>
      </c>
      <c r="C22" s="545" t="s">
        <v>443</v>
      </c>
      <c r="D22" s="545" t="s">
        <v>939</v>
      </c>
      <c r="E22" s="545" t="s">
        <v>972</v>
      </c>
      <c r="F22" s="545" t="s">
        <v>973</v>
      </c>
      <c r="G22" s="548">
        <v>30</v>
      </c>
      <c r="H22" s="548">
        <v>7950</v>
      </c>
      <c r="I22" s="545">
        <v>1.3043478260869565</v>
      </c>
      <c r="J22" s="545">
        <v>265</v>
      </c>
      <c r="K22" s="548">
        <v>23</v>
      </c>
      <c r="L22" s="548">
        <v>6095</v>
      </c>
      <c r="M22" s="545">
        <v>1</v>
      </c>
      <c r="N22" s="545">
        <v>265</v>
      </c>
      <c r="O22" s="548">
        <v>24</v>
      </c>
      <c r="P22" s="548">
        <v>6432</v>
      </c>
      <c r="Q22" s="598">
        <v>1.0552912223133717</v>
      </c>
      <c r="R22" s="549">
        <v>268</v>
      </c>
    </row>
    <row r="23" spans="1:18" ht="14.45" customHeight="1" x14ac:dyDescent="0.2">
      <c r="A23" s="544" t="s">
        <v>937</v>
      </c>
      <c r="B23" s="545" t="s">
        <v>938</v>
      </c>
      <c r="C23" s="545" t="s">
        <v>443</v>
      </c>
      <c r="D23" s="545" t="s">
        <v>939</v>
      </c>
      <c r="E23" s="545" t="s">
        <v>974</v>
      </c>
      <c r="F23" s="545" t="s">
        <v>975</v>
      </c>
      <c r="G23" s="548">
        <v>431</v>
      </c>
      <c r="H23" s="548">
        <v>303855</v>
      </c>
      <c r="I23" s="545">
        <v>0.70340550538570346</v>
      </c>
      <c r="J23" s="545">
        <v>705</v>
      </c>
      <c r="K23" s="548">
        <v>611</v>
      </c>
      <c r="L23" s="548">
        <v>431977</v>
      </c>
      <c r="M23" s="545">
        <v>1</v>
      </c>
      <c r="N23" s="545">
        <v>707</v>
      </c>
      <c r="O23" s="548">
        <v>533</v>
      </c>
      <c r="P23" s="548">
        <v>380029</v>
      </c>
      <c r="Q23" s="598">
        <v>0.87974359746004993</v>
      </c>
      <c r="R23" s="549">
        <v>713</v>
      </c>
    </row>
    <row r="24" spans="1:18" ht="14.45" customHeight="1" x14ac:dyDescent="0.2">
      <c r="A24" s="544" t="s">
        <v>937</v>
      </c>
      <c r="B24" s="545" t="s">
        <v>938</v>
      </c>
      <c r="C24" s="545" t="s">
        <v>443</v>
      </c>
      <c r="D24" s="545" t="s">
        <v>939</v>
      </c>
      <c r="E24" s="545" t="s">
        <v>976</v>
      </c>
      <c r="F24" s="545" t="s">
        <v>977</v>
      </c>
      <c r="G24" s="548">
        <v>28</v>
      </c>
      <c r="H24" s="548">
        <v>4116</v>
      </c>
      <c r="I24" s="545">
        <v>1.0696465696465696</v>
      </c>
      <c r="J24" s="545">
        <v>147</v>
      </c>
      <c r="K24" s="548">
        <v>26</v>
      </c>
      <c r="L24" s="548">
        <v>3848</v>
      </c>
      <c r="M24" s="545">
        <v>1</v>
      </c>
      <c r="N24" s="545">
        <v>148</v>
      </c>
      <c r="O24" s="548">
        <v>47</v>
      </c>
      <c r="P24" s="548">
        <v>7050</v>
      </c>
      <c r="Q24" s="598">
        <v>1.8321205821205822</v>
      </c>
      <c r="R24" s="549">
        <v>150</v>
      </c>
    </row>
    <row r="25" spans="1:18" ht="14.45" customHeight="1" x14ac:dyDescent="0.2">
      <c r="A25" s="544" t="s">
        <v>937</v>
      </c>
      <c r="B25" s="545" t="s">
        <v>938</v>
      </c>
      <c r="C25" s="545" t="s">
        <v>443</v>
      </c>
      <c r="D25" s="545" t="s">
        <v>939</v>
      </c>
      <c r="E25" s="545" t="s">
        <v>978</v>
      </c>
      <c r="F25" s="545" t="s">
        <v>979</v>
      </c>
      <c r="G25" s="548">
        <v>2757</v>
      </c>
      <c r="H25" s="548">
        <v>840885</v>
      </c>
      <c r="I25" s="545">
        <v>1.1545226130653266</v>
      </c>
      <c r="J25" s="545">
        <v>305</v>
      </c>
      <c r="K25" s="548">
        <v>2388</v>
      </c>
      <c r="L25" s="548">
        <v>728340</v>
      </c>
      <c r="M25" s="545">
        <v>1</v>
      </c>
      <c r="N25" s="545">
        <v>305</v>
      </c>
      <c r="O25" s="548">
        <v>2215</v>
      </c>
      <c r="P25" s="548">
        <v>682220</v>
      </c>
      <c r="Q25" s="598">
        <v>0.93667792514484993</v>
      </c>
      <c r="R25" s="549">
        <v>308</v>
      </c>
    </row>
    <row r="26" spans="1:18" ht="14.45" customHeight="1" x14ac:dyDescent="0.2">
      <c r="A26" s="544" t="s">
        <v>937</v>
      </c>
      <c r="B26" s="545" t="s">
        <v>938</v>
      </c>
      <c r="C26" s="545" t="s">
        <v>443</v>
      </c>
      <c r="D26" s="545" t="s">
        <v>939</v>
      </c>
      <c r="E26" s="545" t="s">
        <v>980</v>
      </c>
      <c r="F26" s="545" t="s">
        <v>981</v>
      </c>
      <c r="G26" s="548">
        <v>9</v>
      </c>
      <c r="H26" s="548">
        <v>33408</v>
      </c>
      <c r="I26" s="545">
        <v>2.2439548629768939</v>
      </c>
      <c r="J26" s="545">
        <v>3712</v>
      </c>
      <c r="K26" s="548">
        <v>4</v>
      </c>
      <c r="L26" s="548">
        <v>14888</v>
      </c>
      <c r="M26" s="545">
        <v>1</v>
      </c>
      <c r="N26" s="545">
        <v>3722</v>
      </c>
      <c r="O26" s="548">
        <v>3</v>
      </c>
      <c r="P26" s="548">
        <v>11289</v>
      </c>
      <c r="Q26" s="598">
        <v>0.75826168726491139</v>
      </c>
      <c r="R26" s="549">
        <v>3763</v>
      </c>
    </row>
    <row r="27" spans="1:18" ht="14.45" customHeight="1" x14ac:dyDescent="0.2">
      <c r="A27" s="544" t="s">
        <v>937</v>
      </c>
      <c r="B27" s="545" t="s">
        <v>938</v>
      </c>
      <c r="C27" s="545" t="s">
        <v>443</v>
      </c>
      <c r="D27" s="545" t="s">
        <v>939</v>
      </c>
      <c r="E27" s="545" t="s">
        <v>982</v>
      </c>
      <c r="F27" s="545" t="s">
        <v>983</v>
      </c>
      <c r="G27" s="548">
        <v>6000</v>
      </c>
      <c r="H27" s="548">
        <v>2964000</v>
      </c>
      <c r="I27" s="545">
        <v>0.98744702966338849</v>
      </c>
      <c r="J27" s="545">
        <v>494</v>
      </c>
      <c r="K27" s="548">
        <v>6064</v>
      </c>
      <c r="L27" s="548">
        <v>3001680</v>
      </c>
      <c r="M27" s="545">
        <v>1</v>
      </c>
      <c r="N27" s="545">
        <v>495</v>
      </c>
      <c r="O27" s="548">
        <v>6435</v>
      </c>
      <c r="P27" s="548">
        <v>3211065</v>
      </c>
      <c r="Q27" s="598">
        <v>1.0697559366754616</v>
      </c>
      <c r="R27" s="549">
        <v>499</v>
      </c>
    </row>
    <row r="28" spans="1:18" ht="14.45" customHeight="1" x14ac:dyDescent="0.2">
      <c r="A28" s="544" t="s">
        <v>937</v>
      </c>
      <c r="B28" s="545" t="s">
        <v>938</v>
      </c>
      <c r="C28" s="545" t="s">
        <v>443</v>
      </c>
      <c r="D28" s="545" t="s">
        <v>939</v>
      </c>
      <c r="E28" s="545" t="s">
        <v>984</v>
      </c>
      <c r="F28" s="545" t="s">
        <v>985</v>
      </c>
      <c r="G28" s="548">
        <v>1</v>
      </c>
      <c r="H28" s="548">
        <v>6580</v>
      </c>
      <c r="I28" s="545"/>
      <c r="J28" s="545">
        <v>6580</v>
      </c>
      <c r="K28" s="548"/>
      <c r="L28" s="548"/>
      <c r="M28" s="545"/>
      <c r="N28" s="545"/>
      <c r="O28" s="548">
        <v>3</v>
      </c>
      <c r="P28" s="548">
        <v>20007</v>
      </c>
      <c r="Q28" s="598"/>
      <c r="R28" s="549">
        <v>6669</v>
      </c>
    </row>
    <row r="29" spans="1:18" ht="14.45" customHeight="1" x14ac:dyDescent="0.2">
      <c r="A29" s="544" t="s">
        <v>937</v>
      </c>
      <c r="B29" s="545" t="s">
        <v>938</v>
      </c>
      <c r="C29" s="545" t="s">
        <v>443</v>
      </c>
      <c r="D29" s="545" t="s">
        <v>939</v>
      </c>
      <c r="E29" s="545" t="s">
        <v>986</v>
      </c>
      <c r="F29" s="545" t="s">
        <v>987</v>
      </c>
      <c r="G29" s="548">
        <v>6918</v>
      </c>
      <c r="H29" s="548">
        <v>2559660</v>
      </c>
      <c r="I29" s="545">
        <v>1.0853158879550824</v>
      </c>
      <c r="J29" s="545">
        <v>370</v>
      </c>
      <c r="K29" s="548">
        <v>6357</v>
      </c>
      <c r="L29" s="548">
        <v>2358447</v>
      </c>
      <c r="M29" s="545">
        <v>1</v>
      </c>
      <c r="N29" s="545">
        <v>371</v>
      </c>
      <c r="O29" s="548">
        <v>6139</v>
      </c>
      <c r="P29" s="548">
        <v>2308264</v>
      </c>
      <c r="Q29" s="598">
        <v>0.97872201495306022</v>
      </c>
      <c r="R29" s="549">
        <v>376</v>
      </c>
    </row>
    <row r="30" spans="1:18" ht="14.45" customHeight="1" x14ac:dyDescent="0.2">
      <c r="A30" s="544" t="s">
        <v>937</v>
      </c>
      <c r="B30" s="545" t="s">
        <v>938</v>
      </c>
      <c r="C30" s="545" t="s">
        <v>443</v>
      </c>
      <c r="D30" s="545" t="s">
        <v>939</v>
      </c>
      <c r="E30" s="545" t="s">
        <v>988</v>
      </c>
      <c r="F30" s="545" t="s">
        <v>989</v>
      </c>
      <c r="G30" s="548">
        <v>607</v>
      </c>
      <c r="H30" s="548">
        <v>1886556</v>
      </c>
      <c r="I30" s="545">
        <v>1.0669455215068115</v>
      </c>
      <c r="J30" s="545">
        <v>3108</v>
      </c>
      <c r="K30" s="548">
        <v>568</v>
      </c>
      <c r="L30" s="548">
        <v>1768184</v>
      </c>
      <c r="M30" s="545">
        <v>1</v>
      </c>
      <c r="N30" s="545">
        <v>3113</v>
      </c>
      <c r="O30" s="548">
        <v>546</v>
      </c>
      <c r="P30" s="548">
        <v>1710072</v>
      </c>
      <c r="Q30" s="598">
        <v>0.96713464209607147</v>
      </c>
      <c r="R30" s="549">
        <v>3132</v>
      </c>
    </row>
    <row r="31" spans="1:18" ht="14.45" customHeight="1" x14ac:dyDescent="0.2">
      <c r="A31" s="544" t="s">
        <v>937</v>
      </c>
      <c r="B31" s="545" t="s">
        <v>938</v>
      </c>
      <c r="C31" s="545" t="s">
        <v>443</v>
      </c>
      <c r="D31" s="545" t="s">
        <v>939</v>
      </c>
      <c r="E31" s="545" t="s">
        <v>990</v>
      </c>
      <c r="F31" s="545" t="s">
        <v>991</v>
      </c>
      <c r="G31" s="548"/>
      <c r="H31" s="548"/>
      <c r="I31" s="545"/>
      <c r="J31" s="545"/>
      <c r="K31" s="548">
        <v>74</v>
      </c>
      <c r="L31" s="548">
        <v>888</v>
      </c>
      <c r="M31" s="545">
        <v>1</v>
      </c>
      <c r="N31" s="545">
        <v>12</v>
      </c>
      <c r="O31" s="548">
        <v>73</v>
      </c>
      <c r="P31" s="548">
        <v>876</v>
      </c>
      <c r="Q31" s="598">
        <v>0.98648648648648651</v>
      </c>
      <c r="R31" s="549">
        <v>12</v>
      </c>
    </row>
    <row r="32" spans="1:18" ht="14.45" customHeight="1" x14ac:dyDescent="0.2">
      <c r="A32" s="544" t="s">
        <v>937</v>
      </c>
      <c r="B32" s="545" t="s">
        <v>938</v>
      </c>
      <c r="C32" s="545" t="s">
        <v>443</v>
      </c>
      <c r="D32" s="545" t="s">
        <v>939</v>
      </c>
      <c r="E32" s="545" t="s">
        <v>992</v>
      </c>
      <c r="F32" s="545" t="s">
        <v>993</v>
      </c>
      <c r="G32" s="548">
        <v>7</v>
      </c>
      <c r="H32" s="548">
        <v>89558</v>
      </c>
      <c r="I32" s="545">
        <v>2.3329686360320934</v>
      </c>
      <c r="J32" s="545">
        <v>12794</v>
      </c>
      <c r="K32" s="548">
        <v>3</v>
      </c>
      <c r="L32" s="548">
        <v>38388</v>
      </c>
      <c r="M32" s="545">
        <v>1</v>
      </c>
      <c r="N32" s="545">
        <v>12796</v>
      </c>
      <c r="O32" s="548"/>
      <c r="P32" s="548"/>
      <c r="Q32" s="598"/>
      <c r="R32" s="549"/>
    </row>
    <row r="33" spans="1:18" ht="14.45" customHeight="1" x14ac:dyDescent="0.2">
      <c r="A33" s="544" t="s">
        <v>937</v>
      </c>
      <c r="B33" s="545" t="s">
        <v>938</v>
      </c>
      <c r="C33" s="545" t="s">
        <v>443</v>
      </c>
      <c r="D33" s="545" t="s">
        <v>939</v>
      </c>
      <c r="E33" s="545" t="s">
        <v>994</v>
      </c>
      <c r="F33" s="545" t="s">
        <v>995</v>
      </c>
      <c r="G33" s="548">
        <v>1134</v>
      </c>
      <c r="H33" s="548">
        <v>125874</v>
      </c>
      <c r="I33" s="545">
        <v>0.83373516320474772</v>
      </c>
      <c r="J33" s="545">
        <v>111</v>
      </c>
      <c r="K33" s="548">
        <v>1348</v>
      </c>
      <c r="L33" s="548">
        <v>150976</v>
      </c>
      <c r="M33" s="545">
        <v>1</v>
      </c>
      <c r="N33" s="545">
        <v>112</v>
      </c>
      <c r="O33" s="548">
        <v>1420</v>
      </c>
      <c r="P33" s="548">
        <v>160460</v>
      </c>
      <c r="Q33" s="598">
        <v>1.0628179313268333</v>
      </c>
      <c r="R33" s="549">
        <v>113</v>
      </c>
    </row>
    <row r="34" spans="1:18" ht="14.45" customHeight="1" x14ac:dyDescent="0.2">
      <c r="A34" s="544" t="s">
        <v>937</v>
      </c>
      <c r="B34" s="545" t="s">
        <v>938</v>
      </c>
      <c r="C34" s="545" t="s">
        <v>443</v>
      </c>
      <c r="D34" s="545" t="s">
        <v>939</v>
      </c>
      <c r="E34" s="545" t="s">
        <v>996</v>
      </c>
      <c r="F34" s="545" t="s">
        <v>997</v>
      </c>
      <c r="G34" s="548">
        <v>62</v>
      </c>
      <c r="H34" s="548">
        <v>7750</v>
      </c>
      <c r="I34" s="545">
        <v>0.75935724083872236</v>
      </c>
      <c r="J34" s="545">
        <v>125</v>
      </c>
      <c r="K34" s="548">
        <v>81</v>
      </c>
      <c r="L34" s="548">
        <v>10206</v>
      </c>
      <c r="M34" s="545">
        <v>1</v>
      </c>
      <c r="N34" s="545">
        <v>126</v>
      </c>
      <c r="O34" s="548">
        <v>48</v>
      </c>
      <c r="P34" s="548">
        <v>6048</v>
      </c>
      <c r="Q34" s="598">
        <v>0.59259259259259256</v>
      </c>
      <c r="R34" s="549">
        <v>126</v>
      </c>
    </row>
    <row r="35" spans="1:18" ht="14.45" customHeight="1" x14ac:dyDescent="0.2">
      <c r="A35" s="544" t="s">
        <v>937</v>
      </c>
      <c r="B35" s="545" t="s">
        <v>938</v>
      </c>
      <c r="C35" s="545" t="s">
        <v>443</v>
      </c>
      <c r="D35" s="545" t="s">
        <v>939</v>
      </c>
      <c r="E35" s="545" t="s">
        <v>998</v>
      </c>
      <c r="F35" s="545" t="s">
        <v>999</v>
      </c>
      <c r="G35" s="548">
        <v>90</v>
      </c>
      <c r="H35" s="548">
        <v>44550</v>
      </c>
      <c r="I35" s="545">
        <v>0.51918236061905654</v>
      </c>
      <c r="J35" s="545">
        <v>495</v>
      </c>
      <c r="K35" s="548">
        <v>173</v>
      </c>
      <c r="L35" s="548">
        <v>85808</v>
      </c>
      <c r="M35" s="545">
        <v>1</v>
      </c>
      <c r="N35" s="545">
        <v>496</v>
      </c>
      <c r="O35" s="548">
        <v>232</v>
      </c>
      <c r="P35" s="548">
        <v>116000</v>
      </c>
      <c r="Q35" s="598">
        <v>1.351855304866679</v>
      </c>
      <c r="R35" s="549">
        <v>500</v>
      </c>
    </row>
    <row r="36" spans="1:18" ht="14.45" customHeight="1" x14ac:dyDescent="0.2">
      <c r="A36" s="544" t="s">
        <v>937</v>
      </c>
      <c r="B36" s="545" t="s">
        <v>938</v>
      </c>
      <c r="C36" s="545" t="s">
        <v>443</v>
      </c>
      <c r="D36" s="545" t="s">
        <v>939</v>
      </c>
      <c r="E36" s="545" t="s">
        <v>1000</v>
      </c>
      <c r="F36" s="545"/>
      <c r="G36" s="548">
        <v>115</v>
      </c>
      <c r="H36" s="548">
        <v>147775</v>
      </c>
      <c r="I36" s="545"/>
      <c r="J36" s="545">
        <v>1285</v>
      </c>
      <c r="K36" s="548"/>
      <c r="L36" s="548"/>
      <c r="M36" s="545"/>
      <c r="N36" s="545"/>
      <c r="O36" s="548"/>
      <c r="P36" s="548"/>
      <c r="Q36" s="598"/>
      <c r="R36" s="549"/>
    </row>
    <row r="37" spans="1:18" ht="14.45" customHeight="1" x14ac:dyDescent="0.2">
      <c r="A37" s="544" t="s">
        <v>937</v>
      </c>
      <c r="B37" s="545" t="s">
        <v>938</v>
      </c>
      <c r="C37" s="545" t="s">
        <v>443</v>
      </c>
      <c r="D37" s="545" t="s">
        <v>939</v>
      </c>
      <c r="E37" s="545" t="s">
        <v>1001</v>
      </c>
      <c r="F37" s="545" t="s">
        <v>1002</v>
      </c>
      <c r="G37" s="548">
        <v>2327</v>
      </c>
      <c r="H37" s="548">
        <v>1061112</v>
      </c>
      <c r="I37" s="545">
        <v>1.1144003982431929</v>
      </c>
      <c r="J37" s="545">
        <v>456</v>
      </c>
      <c r="K37" s="548">
        <v>2079</v>
      </c>
      <c r="L37" s="548">
        <v>952182</v>
      </c>
      <c r="M37" s="545">
        <v>1</v>
      </c>
      <c r="N37" s="545">
        <v>458</v>
      </c>
      <c r="O37" s="548">
        <v>1949</v>
      </c>
      <c r="P37" s="548">
        <v>902387</v>
      </c>
      <c r="Q37" s="598">
        <v>0.94770432543358307</v>
      </c>
      <c r="R37" s="549">
        <v>463</v>
      </c>
    </row>
    <row r="38" spans="1:18" ht="14.45" customHeight="1" x14ac:dyDescent="0.2">
      <c r="A38" s="544" t="s">
        <v>937</v>
      </c>
      <c r="B38" s="545" t="s">
        <v>938</v>
      </c>
      <c r="C38" s="545" t="s">
        <v>443</v>
      </c>
      <c r="D38" s="545" t="s">
        <v>939</v>
      </c>
      <c r="E38" s="545" t="s">
        <v>1003</v>
      </c>
      <c r="F38" s="545" t="s">
        <v>1004</v>
      </c>
      <c r="G38" s="548">
        <v>6377</v>
      </c>
      <c r="H38" s="548">
        <v>369866</v>
      </c>
      <c r="I38" s="545">
        <v>1.1053908823019587</v>
      </c>
      <c r="J38" s="545">
        <v>58</v>
      </c>
      <c r="K38" s="548">
        <v>5769</v>
      </c>
      <c r="L38" s="548">
        <v>334602</v>
      </c>
      <c r="M38" s="545">
        <v>1</v>
      </c>
      <c r="N38" s="545">
        <v>58</v>
      </c>
      <c r="O38" s="548">
        <v>6228</v>
      </c>
      <c r="P38" s="548">
        <v>367452</v>
      </c>
      <c r="Q38" s="598">
        <v>1.0981763408467373</v>
      </c>
      <c r="R38" s="549">
        <v>59</v>
      </c>
    </row>
    <row r="39" spans="1:18" ht="14.45" customHeight="1" x14ac:dyDescent="0.2">
      <c r="A39" s="544" t="s">
        <v>937</v>
      </c>
      <c r="B39" s="545" t="s">
        <v>938</v>
      </c>
      <c r="C39" s="545" t="s">
        <v>443</v>
      </c>
      <c r="D39" s="545" t="s">
        <v>939</v>
      </c>
      <c r="E39" s="545" t="s">
        <v>1005</v>
      </c>
      <c r="F39" s="545" t="s">
        <v>1006</v>
      </c>
      <c r="G39" s="548">
        <v>344</v>
      </c>
      <c r="H39" s="548">
        <v>747512</v>
      </c>
      <c r="I39" s="545">
        <v>4.5845568843912909</v>
      </c>
      <c r="J39" s="545">
        <v>2173</v>
      </c>
      <c r="K39" s="548">
        <v>75</v>
      </c>
      <c r="L39" s="548">
        <v>163050</v>
      </c>
      <c r="M39" s="545">
        <v>1</v>
      </c>
      <c r="N39" s="545">
        <v>2174</v>
      </c>
      <c r="O39" s="548">
        <v>164</v>
      </c>
      <c r="P39" s="548">
        <v>357356</v>
      </c>
      <c r="Q39" s="598">
        <v>2.1916957988347132</v>
      </c>
      <c r="R39" s="549">
        <v>2179</v>
      </c>
    </row>
    <row r="40" spans="1:18" ht="14.45" customHeight="1" x14ac:dyDescent="0.2">
      <c r="A40" s="544" t="s">
        <v>937</v>
      </c>
      <c r="B40" s="545" t="s">
        <v>938</v>
      </c>
      <c r="C40" s="545" t="s">
        <v>443</v>
      </c>
      <c r="D40" s="545" t="s">
        <v>939</v>
      </c>
      <c r="E40" s="545" t="s">
        <v>1007</v>
      </c>
      <c r="F40" s="545" t="s">
        <v>1008</v>
      </c>
      <c r="G40" s="548">
        <v>68</v>
      </c>
      <c r="H40" s="548">
        <v>663816</v>
      </c>
      <c r="I40" s="545">
        <v>15.854972771567784</v>
      </c>
      <c r="J40" s="545">
        <v>9762</v>
      </c>
      <c r="K40" s="548">
        <v>4</v>
      </c>
      <c r="L40" s="548">
        <v>41868</v>
      </c>
      <c r="M40" s="545">
        <v>1</v>
      </c>
      <c r="N40" s="545">
        <v>10467</v>
      </c>
      <c r="O40" s="548">
        <v>63</v>
      </c>
      <c r="P40" s="548">
        <v>661500</v>
      </c>
      <c r="Q40" s="598">
        <v>15.799656061908856</v>
      </c>
      <c r="R40" s="549">
        <v>10500</v>
      </c>
    </row>
    <row r="41" spans="1:18" ht="14.45" customHeight="1" x14ac:dyDescent="0.2">
      <c r="A41" s="544" t="s">
        <v>937</v>
      </c>
      <c r="B41" s="545" t="s">
        <v>938</v>
      </c>
      <c r="C41" s="545" t="s">
        <v>443</v>
      </c>
      <c r="D41" s="545" t="s">
        <v>939</v>
      </c>
      <c r="E41" s="545" t="s">
        <v>1009</v>
      </c>
      <c r="F41" s="545" t="s">
        <v>1010</v>
      </c>
      <c r="G41" s="548">
        <v>13</v>
      </c>
      <c r="H41" s="548">
        <v>3289</v>
      </c>
      <c r="I41" s="545">
        <v>1.4387576552930883</v>
      </c>
      <c r="J41" s="545">
        <v>253</v>
      </c>
      <c r="K41" s="548">
        <v>9</v>
      </c>
      <c r="L41" s="548">
        <v>2286</v>
      </c>
      <c r="M41" s="545">
        <v>1</v>
      </c>
      <c r="N41" s="545">
        <v>254</v>
      </c>
      <c r="O41" s="548">
        <v>8</v>
      </c>
      <c r="P41" s="548">
        <v>2056</v>
      </c>
      <c r="Q41" s="598">
        <v>0.89938757655293089</v>
      </c>
      <c r="R41" s="549">
        <v>257</v>
      </c>
    </row>
    <row r="42" spans="1:18" ht="14.45" customHeight="1" x14ac:dyDescent="0.2">
      <c r="A42" s="544" t="s">
        <v>937</v>
      </c>
      <c r="B42" s="545" t="s">
        <v>938</v>
      </c>
      <c r="C42" s="545" t="s">
        <v>443</v>
      </c>
      <c r="D42" s="545" t="s">
        <v>939</v>
      </c>
      <c r="E42" s="545" t="s">
        <v>1011</v>
      </c>
      <c r="F42" s="545" t="s">
        <v>1012</v>
      </c>
      <c r="G42" s="548">
        <v>8304</v>
      </c>
      <c r="H42" s="548">
        <v>1461504</v>
      </c>
      <c r="I42" s="545">
        <v>0.94492489758761944</v>
      </c>
      <c r="J42" s="545">
        <v>176</v>
      </c>
      <c r="K42" s="548">
        <v>8788</v>
      </c>
      <c r="L42" s="548">
        <v>1546688</v>
      </c>
      <c r="M42" s="545">
        <v>1</v>
      </c>
      <c r="N42" s="545">
        <v>176</v>
      </c>
      <c r="O42" s="548">
        <v>7210</v>
      </c>
      <c r="P42" s="548">
        <v>1290590</v>
      </c>
      <c r="Q42" s="598">
        <v>0.83442168039061526</v>
      </c>
      <c r="R42" s="549">
        <v>179</v>
      </c>
    </row>
    <row r="43" spans="1:18" ht="14.45" customHeight="1" x14ac:dyDescent="0.2">
      <c r="A43" s="544" t="s">
        <v>937</v>
      </c>
      <c r="B43" s="545" t="s">
        <v>938</v>
      </c>
      <c r="C43" s="545" t="s">
        <v>443</v>
      </c>
      <c r="D43" s="545" t="s">
        <v>939</v>
      </c>
      <c r="E43" s="545" t="s">
        <v>1013</v>
      </c>
      <c r="F43" s="545" t="s">
        <v>1014</v>
      </c>
      <c r="G43" s="548">
        <v>1893</v>
      </c>
      <c r="H43" s="548">
        <v>160905</v>
      </c>
      <c r="I43" s="545">
        <v>0.64695310238347969</v>
      </c>
      <c r="J43" s="545">
        <v>85</v>
      </c>
      <c r="K43" s="548">
        <v>2892</v>
      </c>
      <c r="L43" s="548">
        <v>248712</v>
      </c>
      <c r="M43" s="545">
        <v>1</v>
      </c>
      <c r="N43" s="545">
        <v>86</v>
      </c>
      <c r="O43" s="548">
        <v>2793</v>
      </c>
      <c r="P43" s="548">
        <v>242991</v>
      </c>
      <c r="Q43" s="598">
        <v>0.97699749107401335</v>
      </c>
      <c r="R43" s="549">
        <v>87</v>
      </c>
    </row>
    <row r="44" spans="1:18" ht="14.45" customHeight="1" x14ac:dyDescent="0.2">
      <c r="A44" s="544" t="s">
        <v>937</v>
      </c>
      <c r="B44" s="545" t="s">
        <v>938</v>
      </c>
      <c r="C44" s="545" t="s">
        <v>443</v>
      </c>
      <c r="D44" s="545" t="s">
        <v>939</v>
      </c>
      <c r="E44" s="545" t="s">
        <v>1015</v>
      </c>
      <c r="F44" s="545" t="s">
        <v>1016</v>
      </c>
      <c r="G44" s="548">
        <v>2</v>
      </c>
      <c r="H44" s="548">
        <v>356</v>
      </c>
      <c r="I44" s="545">
        <v>1.988826815642458</v>
      </c>
      <c r="J44" s="545">
        <v>178</v>
      </c>
      <c r="K44" s="548">
        <v>1</v>
      </c>
      <c r="L44" s="548">
        <v>179</v>
      </c>
      <c r="M44" s="545">
        <v>1</v>
      </c>
      <c r="N44" s="545">
        <v>179</v>
      </c>
      <c r="O44" s="548"/>
      <c r="P44" s="548"/>
      <c r="Q44" s="598"/>
      <c r="R44" s="549"/>
    </row>
    <row r="45" spans="1:18" ht="14.45" customHeight="1" x14ac:dyDescent="0.2">
      <c r="A45" s="544" t="s">
        <v>937</v>
      </c>
      <c r="B45" s="545" t="s">
        <v>938</v>
      </c>
      <c r="C45" s="545" t="s">
        <v>443</v>
      </c>
      <c r="D45" s="545" t="s">
        <v>939</v>
      </c>
      <c r="E45" s="545" t="s">
        <v>1017</v>
      </c>
      <c r="F45" s="545" t="s">
        <v>1018</v>
      </c>
      <c r="G45" s="548">
        <v>186</v>
      </c>
      <c r="H45" s="548">
        <v>31620</v>
      </c>
      <c r="I45" s="545">
        <v>1.0449438202247192</v>
      </c>
      <c r="J45" s="545">
        <v>170</v>
      </c>
      <c r="K45" s="548">
        <v>178</v>
      </c>
      <c r="L45" s="548">
        <v>30260</v>
      </c>
      <c r="M45" s="545">
        <v>1</v>
      </c>
      <c r="N45" s="545">
        <v>170</v>
      </c>
      <c r="O45" s="548">
        <v>180</v>
      </c>
      <c r="P45" s="548">
        <v>30960</v>
      </c>
      <c r="Q45" s="598">
        <v>1.0231328486450759</v>
      </c>
      <c r="R45" s="549">
        <v>172</v>
      </c>
    </row>
    <row r="46" spans="1:18" ht="14.45" customHeight="1" x14ac:dyDescent="0.2">
      <c r="A46" s="544" t="s">
        <v>937</v>
      </c>
      <c r="B46" s="545" t="s">
        <v>938</v>
      </c>
      <c r="C46" s="545" t="s">
        <v>443</v>
      </c>
      <c r="D46" s="545" t="s">
        <v>939</v>
      </c>
      <c r="E46" s="545" t="s">
        <v>1019</v>
      </c>
      <c r="F46" s="545" t="s">
        <v>1020</v>
      </c>
      <c r="G46" s="548">
        <v>106</v>
      </c>
      <c r="H46" s="548">
        <v>3074</v>
      </c>
      <c r="I46" s="545">
        <v>1.0495049504950495</v>
      </c>
      <c r="J46" s="545">
        <v>29</v>
      </c>
      <c r="K46" s="548">
        <v>101</v>
      </c>
      <c r="L46" s="548">
        <v>2929</v>
      </c>
      <c r="M46" s="545">
        <v>1</v>
      </c>
      <c r="N46" s="545">
        <v>29</v>
      </c>
      <c r="O46" s="548">
        <v>132</v>
      </c>
      <c r="P46" s="548">
        <v>4092</v>
      </c>
      <c r="Q46" s="598">
        <v>1.3970638443154659</v>
      </c>
      <c r="R46" s="549">
        <v>31</v>
      </c>
    </row>
    <row r="47" spans="1:18" ht="14.45" customHeight="1" x14ac:dyDescent="0.2">
      <c r="A47" s="544" t="s">
        <v>937</v>
      </c>
      <c r="B47" s="545" t="s">
        <v>938</v>
      </c>
      <c r="C47" s="545" t="s">
        <v>443</v>
      </c>
      <c r="D47" s="545" t="s">
        <v>939</v>
      </c>
      <c r="E47" s="545" t="s">
        <v>1021</v>
      </c>
      <c r="F47" s="545"/>
      <c r="G47" s="548">
        <v>446</v>
      </c>
      <c r="H47" s="548">
        <v>451352</v>
      </c>
      <c r="I47" s="545"/>
      <c r="J47" s="545">
        <v>1012</v>
      </c>
      <c r="K47" s="548"/>
      <c r="L47" s="548"/>
      <c r="M47" s="545"/>
      <c r="N47" s="545"/>
      <c r="O47" s="548"/>
      <c r="P47" s="548"/>
      <c r="Q47" s="598"/>
      <c r="R47" s="549"/>
    </row>
    <row r="48" spans="1:18" ht="14.45" customHeight="1" x14ac:dyDescent="0.2">
      <c r="A48" s="544" t="s">
        <v>937</v>
      </c>
      <c r="B48" s="545" t="s">
        <v>938</v>
      </c>
      <c r="C48" s="545" t="s">
        <v>443</v>
      </c>
      <c r="D48" s="545" t="s">
        <v>939</v>
      </c>
      <c r="E48" s="545" t="s">
        <v>1022</v>
      </c>
      <c r="F48" s="545" t="s">
        <v>1023</v>
      </c>
      <c r="G48" s="548">
        <v>166</v>
      </c>
      <c r="H48" s="548">
        <v>29216</v>
      </c>
      <c r="I48" s="545">
        <v>0.69646475482133063</v>
      </c>
      <c r="J48" s="545">
        <v>176</v>
      </c>
      <c r="K48" s="548">
        <v>237</v>
      </c>
      <c r="L48" s="548">
        <v>41949</v>
      </c>
      <c r="M48" s="545">
        <v>1</v>
      </c>
      <c r="N48" s="545">
        <v>177</v>
      </c>
      <c r="O48" s="548">
        <v>279</v>
      </c>
      <c r="P48" s="548">
        <v>49662</v>
      </c>
      <c r="Q48" s="598">
        <v>1.1838661231495387</v>
      </c>
      <c r="R48" s="549">
        <v>178</v>
      </c>
    </row>
    <row r="49" spans="1:18" ht="14.45" customHeight="1" x14ac:dyDescent="0.2">
      <c r="A49" s="544" t="s">
        <v>937</v>
      </c>
      <c r="B49" s="545" t="s">
        <v>938</v>
      </c>
      <c r="C49" s="545" t="s">
        <v>443</v>
      </c>
      <c r="D49" s="545" t="s">
        <v>939</v>
      </c>
      <c r="E49" s="545" t="s">
        <v>1024</v>
      </c>
      <c r="F49" s="545"/>
      <c r="G49" s="548">
        <v>629</v>
      </c>
      <c r="H49" s="548">
        <v>1444813</v>
      </c>
      <c r="I49" s="545"/>
      <c r="J49" s="545">
        <v>2297</v>
      </c>
      <c r="K49" s="548"/>
      <c r="L49" s="548"/>
      <c r="M49" s="545"/>
      <c r="N49" s="545"/>
      <c r="O49" s="548"/>
      <c r="P49" s="548"/>
      <c r="Q49" s="598"/>
      <c r="R49" s="549"/>
    </row>
    <row r="50" spans="1:18" ht="14.45" customHeight="1" x14ac:dyDescent="0.2">
      <c r="A50" s="544" t="s">
        <v>937</v>
      </c>
      <c r="B50" s="545" t="s">
        <v>938</v>
      </c>
      <c r="C50" s="545" t="s">
        <v>443</v>
      </c>
      <c r="D50" s="545" t="s">
        <v>939</v>
      </c>
      <c r="E50" s="545" t="s">
        <v>1025</v>
      </c>
      <c r="F50" s="545" t="s">
        <v>1026</v>
      </c>
      <c r="G50" s="548"/>
      <c r="H50" s="548"/>
      <c r="I50" s="545"/>
      <c r="J50" s="545"/>
      <c r="K50" s="548">
        <v>3</v>
      </c>
      <c r="L50" s="548">
        <v>1077</v>
      </c>
      <c r="M50" s="545">
        <v>1</v>
      </c>
      <c r="N50" s="545">
        <v>359</v>
      </c>
      <c r="O50" s="548"/>
      <c r="P50" s="548"/>
      <c r="Q50" s="598"/>
      <c r="R50" s="549"/>
    </row>
    <row r="51" spans="1:18" ht="14.45" customHeight="1" x14ac:dyDescent="0.2">
      <c r="A51" s="544" t="s">
        <v>937</v>
      </c>
      <c r="B51" s="545" t="s">
        <v>938</v>
      </c>
      <c r="C51" s="545" t="s">
        <v>443</v>
      </c>
      <c r="D51" s="545" t="s">
        <v>939</v>
      </c>
      <c r="E51" s="545" t="s">
        <v>1027</v>
      </c>
      <c r="F51" s="545" t="s">
        <v>1028</v>
      </c>
      <c r="G51" s="548">
        <v>666</v>
      </c>
      <c r="H51" s="548">
        <v>175824</v>
      </c>
      <c r="I51" s="545">
        <v>0.80144404332129959</v>
      </c>
      <c r="J51" s="545">
        <v>264</v>
      </c>
      <c r="K51" s="548">
        <v>831</v>
      </c>
      <c r="L51" s="548">
        <v>219384</v>
      </c>
      <c r="M51" s="545">
        <v>1</v>
      </c>
      <c r="N51" s="545">
        <v>264</v>
      </c>
      <c r="O51" s="548">
        <v>724</v>
      </c>
      <c r="P51" s="548">
        <v>193308</v>
      </c>
      <c r="Q51" s="598">
        <v>0.88113991904605626</v>
      </c>
      <c r="R51" s="549">
        <v>267</v>
      </c>
    </row>
    <row r="52" spans="1:18" ht="14.45" customHeight="1" x14ac:dyDescent="0.2">
      <c r="A52" s="544" t="s">
        <v>937</v>
      </c>
      <c r="B52" s="545" t="s">
        <v>938</v>
      </c>
      <c r="C52" s="545" t="s">
        <v>443</v>
      </c>
      <c r="D52" s="545" t="s">
        <v>939</v>
      </c>
      <c r="E52" s="545" t="s">
        <v>1029</v>
      </c>
      <c r="F52" s="545" t="s">
        <v>1030</v>
      </c>
      <c r="G52" s="548">
        <v>970</v>
      </c>
      <c r="H52" s="548">
        <v>2067070</v>
      </c>
      <c r="I52" s="545">
        <v>0.9754646159479996</v>
      </c>
      <c r="J52" s="545">
        <v>2131</v>
      </c>
      <c r="K52" s="548">
        <v>993</v>
      </c>
      <c r="L52" s="548">
        <v>2119062</v>
      </c>
      <c r="M52" s="545">
        <v>1</v>
      </c>
      <c r="N52" s="545">
        <v>2134</v>
      </c>
      <c r="O52" s="548">
        <v>823</v>
      </c>
      <c r="P52" s="548">
        <v>1766158</v>
      </c>
      <c r="Q52" s="598">
        <v>0.83346216391969652</v>
      </c>
      <c r="R52" s="549">
        <v>2146</v>
      </c>
    </row>
    <row r="53" spans="1:18" ht="14.45" customHeight="1" x14ac:dyDescent="0.2">
      <c r="A53" s="544" t="s">
        <v>937</v>
      </c>
      <c r="B53" s="545" t="s">
        <v>938</v>
      </c>
      <c r="C53" s="545" t="s">
        <v>443</v>
      </c>
      <c r="D53" s="545" t="s">
        <v>939</v>
      </c>
      <c r="E53" s="545" t="s">
        <v>1031</v>
      </c>
      <c r="F53" s="545" t="s">
        <v>1032</v>
      </c>
      <c r="G53" s="548">
        <v>3</v>
      </c>
      <c r="H53" s="548">
        <v>726</v>
      </c>
      <c r="I53" s="545">
        <v>0.27160493827160492</v>
      </c>
      <c r="J53" s="545">
        <v>242</v>
      </c>
      <c r="K53" s="548">
        <v>11</v>
      </c>
      <c r="L53" s="548">
        <v>2673</v>
      </c>
      <c r="M53" s="545">
        <v>1</v>
      </c>
      <c r="N53" s="545">
        <v>243</v>
      </c>
      <c r="O53" s="548">
        <v>6</v>
      </c>
      <c r="P53" s="548">
        <v>1464</v>
      </c>
      <c r="Q53" s="598">
        <v>0.54769921436588098</v>
      </c>
      <c r="R53" s="549">
        <v>244</v>
      </c>
    </row>
    <row r="54" spans="1:18" ht="14.45" customHeight="1" x14ac:dyDescent="0.2">
      <c r="A54" s="544" t="s">
        <v>937</v>
      </c>
      <c r="B54" s="545" t="s">
        <v>938</v>
      </c>
      <c r="C54" s="545" t="s">
        <v>443</v>
      </c>
      <c r="D54" s="545" t="s">
        <v>939</v>
      </c>
      <c r="E54" s="545" t="s">
        <v>1033</v>
      </c>
      <c r="F54" s="545" t="s">
        <v>1034</v>
      </c>
      <c r="G54" s="548">
        <v>10</v>
      </c>
      <c r="H54" s="548">
        <v>4240</v>
      </c>
      <c r="I54" s="545">
        <v>2.488262910798122</v>
      </c>
      <c r="J54" s="545">
        <v>424</v>
      </c>
      <c r="K54" s="548">
        <v>4</v>
      </c>
      <c r="L54" s="548">
        <v>1704</v>
      </c>
      <c r="M54" s="545">
        <v>1</v>
      </c>
      <c r="N54" s="545">
        <v>426</v>
      </c>
      <c r="O54" s="548">
        <v>6</v>
      </c>
      <c r="P54" s="548">
        <v>2610</v>
      </c>
      <c r="Q54" s="598">
        <v>1.5316901408450705</v>
      </c>
      <c r="R54" s="549">
        <v>435</v>
      </c>
    </row>
    <row r="55" spans="1:18" ht="14.45" customHeight="1" x14ac:dyDescent="0.2">
      <c r="A55" s="544" t="s">
        <v>937</v>
      </c>
      <c r="B55" s="545" t="s">
        <v>938</v>
      </c>
      <c r="C55" s="545" t="s">
        <v>443</v>
      </c>
      <c r="D55" s="545" t="s">
        <v>939</v>
      </c>
      <c r="E55" s="545" t="s">
        <v>1035</v>
      </c>
      <c r="F55" s="545" t="s">
        <v>943</v>
      </c>
      <c r="G55" s="548">
        <v>72</v>
      </c>
      <c r="H55" s="548">
        <v>2664</v>
      </c>
      <c r="I55" s="545"/>
      <c r="J55" s="545">
        <v>37</v>
      </c>
      <c r="K55" s="548"/>
      <c r="L55" s="548"/>
      <c r="M55" s="545"/>
      <c r="N55" s="545"/>
      <c r="O55" s="548">
        <v>1</v>
      </c>
      <c r="P55" s="548">
        <v>38</v>
      </c>
      <c r="Q55" s="598"/>
      <c r="R55" s="549">
        <v>38</v>
      </c>
    </row>
    <row r="56" spans="1:18" ht="14.45" customHeight="1" x14ac:dyDescent="0.2">
      <c r="A56" s="544" t="s">
        <v>937</v>
      </c>
      <c r="B56" s="545" t="s">
        <v>938</v>
      </c>
      <c r="C56" s="545" t="s">
        <v>443</v>
      </c>
      <c r="D56" s="545" t="s">
        <v>939</v>
      </c>
      <c r="E56" s="545" t="s">
        <v>1036</v>
      </c>
      <c r="F56" s="545" t="s">
        <v>1037</v>
      </c>
      <c r="G56" s="548">
        <v>11</v>
      </c>
      <c r="H56" s="548">
        <v>57420</v>
      </c>
      <c r="I56" s="545">
        <v>3.6603557085484795</v>
      </c>
      <c r="J56" s="545">
        <v>5220</v>
      </c>
      <c r="K56" s="548">
        <v>3</v>
      </c>
      <c r="L56" s="548">
        <v>15687</v>
      </c>
      <c r="M56" s="545">
        <v>1</v>
      </c>
      <c r="N56" s="545">
        <v>5229</v>
      </c>
      <c r="O56" s="548">
        <v>9</v>
      </c>
      <c r="P56" s="548">
        <v>47358</v>
      </c>
      <c r="Q56" s="598">
        <v>3.0189328743545611</v>
      </c>
      <c r="R56" s="549">
        <v>5262</v>
      </c>
    </row>
    <row r="57" spans="1:18" ht="14.45" customHeight="1" x14ac:dyDescent="0.2">
      <c r="A57" s="544" t="s">
        <v>937</v>
      </c>
      <c r="B57" s="545" t="s">
        <v>938</v>
      </c>
      <c r="C57" s="545" t="s">
        <v>443</v>
      </c>
      <c r="D57" s="545" t="s">
        <v>939</v>
      </c>
      <c r="E57" s="545" t="s">
        <v>1038</v>
      </c>
      <c r="F57" s="545" t="s">
        <v>1039</v>
      </c>
      <c r="G57" s="548">
        <v>6</v>
      </c>
      <c r="H57" s="548">
        <v>6342</v>
      </c>
      <c r="I57" s="545"/>
      <c r="J57" s="545">
        <v>1057</v>
      </c>
      <c r="K57" s="548"/>
      <c r="L57" s="548"/>
      <c r="M57" s="545"/>
      <c r="N57" s="545"/>
      <c r="O57" s="548"/>
      <c r="P57" s="548"/>
      <c r="Q57" s="598"/>
      <c r="R57" s="549"/>
    </row>
    <row r="58" spans="1:18" ht="14.45" customHeight="1" x14ac:dyDescent="0.2">
      <c r="A58" s="544" t="s">
        <v>937</v>
      </c>
      <c r="B58" s="545" t="s">
        <v>938</v>
      </c>
      <c r="C58" s="545" t="s">
        <v>443</v>
      </c>
      <c r="D58" s="545" t="s">
        <v>939</v>
      </c>
      <c r="E58" s="545" t="s">
        <v>1040</v>
      </c>
      <c r="F58" s="545" t="s">
        <v>1041</v>
      </c>
      <c r="G58" s="548">
        <v>152</v>
      </c>
      <c r="H58" s="548">
        <v>43928</v>
      </c>
      <c r="I58" s="545">
        <v>0.92121212121212126</v>
      </c>
      <c r="J58" s="545">
        <v>289</v>
      </c>
      <c r="K58" s="548">
        <v>165</v>
      </c>
      <c r="L58" s="548">
        <v>47685</v>
      </c>
      <c r="M58" s="545">
        <v>1</v>
      </c>
      <c r="N58" s="545">
        <v>289</v>
      </c>
      <c r="O58" s="548">
        <v>166</v>
      </c>
      <c r="P58" s="548">
        <v>48306</v>
      </c>
      <c r="Q58" s="598">
        <v>1.0130229631959735</v>
      </c>
      <c r="R58" s="549">
        <v>291</v>
      </c>
    </row>
    <row r="59" spans="1:18" ht="14.45" customHeight="1" x14ac:dyDescent="0.2">
      <c r="A59" s="544" t="s">
        <v>937</v>
      </c>
      <c r="B59" s="545" t="s">
        <v>938</v>
      </c>
      <c r="C59" s="545" t="s">
        <v>443</v>
      </c>
      <c r="D59" s="545" t="s">
        <v>939</v>
      </c>
      <c r="E59" s="545" t="s">
        <v>1042</v>
      </c>
      <c r="F59" s="545" t="s">
        <v>1043</v>
      </c>
      <c r="G59" s="548">
        <v>10</v>
      </c>
      <c r="H59" s="548">
        <v>10980</v>
      </c>
      <c r="I59" s="545">
        <v>3.3212341197822139</v>
      </c>
      <c r="J59" s="545">
        <v>1098</v>
      </c>
      <c r="K59" s="548">
        <v>3</v>
      </c>
      <c r="L59" s="548">
        <v>3306</v>
      </c>
      <c r="M59" s="545">
        <v>1</v>
      </c>
      <c r="N59" s="545">
        <v>1102</v>
      </c>
      <c r="O59" s="548">
        <v>2</v>
      </c>
      <c r="P59" s="548">
        <v>2236</v>
      </c>
      <c r="Q59" s="598">
        <v>0.67634603750756206</v>
      </c>
      <c r="R59" s="549">
        <v>1118</v>
      </c>
    </row>
    <row r="60" spans="1:18" ht="14.45" customHeight="1" x14ac:dyDescent="0.2">
      <c r="A60" s="544" t="s">
        <v>937</v>
      </c>
      <c r="B60" s="545" t="s">
        <v>938</v>
      </c>
      <c r="C60" s="545" t="s">
        <v>443</v>
      </c>
      <c r="D60" s="545" t="s">
        <v>939</v>
      </c>
      <c r="E60" s="545" t="s">
        <v>1044</v>
      </c>
      <c r="F60" s="545" t="s">
        <v>1045</v>
      </c>
      <c r="G60" s="548">
        <v>49</v>
      </c>
      <c r="H60" s="548">
        <v>5243</v>
      </c>
      <c r="I60" s="545">
        <v>0.52200318598168061</v>
      </c>
      <c r="J60" s="545">
        <v>107</v>
      </c>
      <c r="K60" s="548">
        <v>93</v>
      </c>
      <c r="L60" s="548">
        <v>10044</v>
      </c>
      <c r="M60" s="545">
        <v>1</v>
      </c>
      <c r="N60" s="545">
        <v>108</v>
      </c>
      <c r="O60" s="548">
        <v>94</v>
      </c>
      <c r="P60" s="548">
        <v>10246</v>
      </c>
      <c r="Q60" s="598">
        <v>1.0201115093588211</v>
      </c>
      <c r="R60" s="549">
        <v>109</v>
      </c>
    </row>
    <row r="61" spans="1:18" ht="14.45" customHeight="1" x14ac:dyDescent="0.2">
      <c r="A61" s="544" t="s">
        <v>937</v>
      </c>
      <c r="B61" s="545" t="s">
        <v>938</v>
      </c>
      <c r="C61" s="545" t="s">
        <v>443</v>
      </c>
      <c r="D61" s="545" t="s">
        <v>939</v>
      </c>
      <c r="E61" s="545" t="s">
        <v>1046</v>
      </c>
      <c r="F61" s="545" t="s">
        <v>1047</v>
      </c>
      <c r="G61" s="548">
        <v>10</v>
      </c>
      <c r="H61" s="548">
        <v>3140</v>
      </c>
      <c r="I61" s="545">
        <v>1.4240362811791383</v>
      </c>
      <c r="J61" s="545">
        <v>314</v>
      </c>
      <c r="K61" s="548">
        <v>7</v>
      </c>
      <c r="L61" s="548">
        <v>2205</v>
      </c>
      <c r="M61" s="545">
        <v>1</v>
      </c>
      <c r="N61" s="545">
        <v>315</v>
      </c>
      <c r="O61" s="548">
        <v>8</v>
      </c>
      <c r="P61" s="548">
        <v>2528</v>
      </c>
      <c r="Q61" s="598">
        <v>1.146485260770975</v>
      </c>
      <c r="R61" s="549">
        <v>316</v>
      </c>
    </row>
    <row r="62" spans="1:18" ht="14.45" customHeight="1" x14ac:dyDescent="0.2">
      <c r="A62" s="544" t="s">
        <v>937</v>
      </c>
      <c r="B62" s="545" t="s">
        <v>938</v>
      </c>
      <c r="C62" s="545" t="s">
        <v>443</v>
      </c>
      <c r="D62" s="545" t="s">
        <v>939</v>
      </c>
      <c r="E62" s="545" t="s">
        <v>1048</v>
      </c>
      <c r="F62" s="545" t="s">
        <v>1049</v>
      </c>
      <c r="G62" s="548">
        <v>124</v>
      </c>
      <c r="H62" s="548">
        <v>0</v>
      </c>
      <c r="I62" s="545"/>
      <c r="J62" s="545">
        <v>0</v>
      </c>
      <c r="K62" s="548">
        <v>217</v>
      </c>
      <c r="L62" s="548">
        <v>0</v>
      </c>
      <c r="M62" s="545"/>
      <c r="N62" s="545">
        <v>0</v>
      </c>
      <c r="O62" s="548">
        <v>82</v>
      </c>
      <c r="P62" s="548">
        <v>0</v>
      </c>
      <c r="Q62" s="598"/>
      <c r="R62" s="549">
        <v>0</v>
      </c>
    </row>
    <row r="63" spans="1:18" ht="14.45" customHeight="1" x14ac:dyDescent="0.2">
      <c r="A63" s="544" t="s">
        <v>937</v>
      </c>
      <c r="B63" s="545" t="s">
        <v>938</v>
      </c>
      <c r="C63" s="545" t="s">
        <v>443</v>
      </c>
      <c r="D63" s="545" t="s">
        <v>939</v>
      </c>
      <c r="E63" s="545" t="s">
        <v>1050</v>
      </c>
      <c r="F63" s="545" t="s">
        <v>1051</v>
      </c>
      <c r="G63" s="548">
        <v>53</v>
      </c>
      <c r="H63" s="548">
        <v>0</v>
      </c>
      <c r="I63" s="545"/>
      <c r="J63" s="545">
        <v>0</v>
      </c>
      <c r="K63" s="548">
        <v>70</v>
      </c>
      <c r="L63" s="548">
        <v>0</v>
      </c>
      <c r="M63" s="545"/>
      <c r="N63" s="545">
        <v>0</v>
      </c>
      <c r="O63" s="548">
        <v>50</v>
      </c>
      <c r="P63" s="548">
        <v>0</v>
      </c>
      <c r="Q63" s="598"/>
      <c r="R63" s="549">
        <v>0</v>
      </c>
    </row>
    <row r="64" spans="1:18" ht="14.45" customHeight="1" x14ac:dyDescent="0.2">
      <c r="A64" s="544" t="s">
        <v>937</v>
      </c>
      <c r="B64" s="545" t="s">
        <v>938</v>
      </c>
      <c r="C64" s="545" t="s">
        <v>443</v>
      </c>
      <c r="D64" s="545" t="s">
        <v>939</v>
      </c>
      <c r="E64" s="545" t="s">
        <v>1052</v>
      </c>
      <c r="F64" s="545" t="s">
        <v>1053</v>
      </c>
      <c r="G64" s="548"/>
      <c r="H64" s="548"/>
      <c r="I64" s="545"/>
      <c r="J64" s="545"/>
      <c r="K64" s="548">
        <v>402</v>
      </c>
      <c r="L64" s="548">
        <v>1921158</v>
      </c>
      <c r="M64" s="545">
        <v>1</v>
      </c>
      <c r="N64" s="545">
        <v>4779</v>
      </c>
      <c r="O64" s="548">
        <v>389</v>
      </c>
      <c r="P64" s="548">
        <v>1868367</v>
      </c>
      <c r="Q64" s="598">
        <v>0.9725212606146918</v>
      </c>
      <c r="R64" s="549">
        <v>4803</v>
      </c>
    </row>
    <row r="65" spans="1:18" ht="14.45" customHeight="1" x14ac:dyDescent="0.2">
      <c r="A65" s="544" t="s">
        <v>937</v>
      </c>
      <c r="B65" s="545" t="s">
        <v>938</v>
      </c>
      <c r="C65" s="545" t="s">
        <v>443</v>
      </c>
      <c r="D65" s="545" t="s">
        <v>939</v>
      </c>
      <c r="E65" s="545" t="s">
        <v>1054</v>
      </c>
      <c r="F65" s="545" t="s">
        <v>1055</v>
      </c>
      <c r="G65" s="548"/>
      <c r="H65" s="548"/>
      <c r="I65" s="545"/>
      <c r="J65" s="545"/>
      <c r="K65" s="548">
        <v>102</v>
      </c>
      <c r="L65" s="548">
        <v>62118</v>
      </c>
      <c r="M65" s="545">
        <v>1</v>
      </c>
      <c r="N65" s="545">
        <v>609</v>
      </c>
      <c r="O65" s="548">
        <v>138</v>
      </c>
      <c r="P65" s="548">
        <v>84456</v>
      </c>
      <c r="Q65" s="598">
        <v>1.3596059113300492</v>
      </c>
      <c r="R65" s="549">
        <v>612</v>
      </c>
    </row>
    <row r="66" spans="1:18" ht="14.45" customHeight="1" x14ac:dyDescent="0.2">
      <c r="A66" s="544" t="s">
        <v>937</v>
      </c>
      <c r="B66" s="545" t="s">
        <v>938</v>
      </c>
      <c r="C66" s="545" t="s">
        <v>443</v>
      </c>
      <c r="D66" s="545" t="s">
        <v>939</v>
      </c>
      <c r="E66" s="545" t="s">
        <v>1056</v>
      </c>
      <c r="F66" s="545" t="s">
        <v>1057</v>
      </c>
      <c r="G66" s="548"/>
      <c r="H66" s="548"/>
      <c r="I66" s="545"/>
      <c r="J66" s="545"/>
      <c r="K66" s="548">
        <v>127</v>
      </c>
      <c r="L66" s="548">
        <v>360680</v>
      </c>
      <c r="M66" s="545">
        <v>1</v>
      </c>
      <c r="N66" s="545">
        <v>2840</v>
      </c>
      <c r="O66" s="548">
        <v>73</v>
      </c>
      <c r="P66" s="548">
        <v>207685</v>
      </c>
      <c r="Q66" s="598">
        <v>0.57581512698236659</v>
      </c>
      <c r="R66" s="549">
        <v>2845</v>
      </c>
    </row>
    <row r="67" spans="1:18" ht="14.45" customHeight="1" x14ac:dyDescent="0.2">
      <c r="A67" s="544" t="s">
        <v>937</v>
      </c>
      <c r="B67" s="545" t="s">
        <v>938</v>
      </c>
      <c r="C67" s="545" t="s">
        <v>443</v>
      </c>
      <c r="D67" s="545" t="s">
        <v>939</v>
      </c>
      <c r="E67" s="545" t="s">
        <v>1058</v>
      </c>
      <c r="F67" s="545" t="s">
        <v>1059</v>
      </c>
      <c r="G67" s="548"/>
      <c r="H67" s="548"/>
      <c r="I67" s="545"/>
      <c r="J67" s="545"/>
      <c r="K67" s="548">
        <v>46</v>
      </c>
      <c r="L67" s="548">
        <v>348450</v>
      </c>
      <c r="M67" s="545">
        <v>1</v>
      </c>
      <c r="N67" s="545">
        <v>7575</v>
      </c>
      <c r="O67" s="548">
        <v>45</v>
      </c>
      <c r="P67" s="548">
        <v>341370</v>
      </c>
      <c r="Q67" s="598">
        <v>0.97968144640551014</v>
      </c>
      <c r="R67" s="549">
        <v>7586</v>
      </c>
    </row>
    <row r="68" spans="1:18" ht="14.45" customHeight="1" x14ac:dyDescent="0.2">
      <c r="A68" s="544" t="s">
        <v>937</v>
      </c>
      <c r="B68" s="545" t="s">
        <v>938</v>
      </c>
      <c r="C68" s="545" t="s">
        <v>443</v>
      </c>
      <c r="D68" s="545" t="s">
        <v>939</v>
      </c>
      <c r="E68" s="545" t="s">
        <v>1060</v>
      </c>
      <c r="F68" s="545" t="s">
        <v>1061</v>
      </c>
      <c r="G68" s="548"/>
      <c r="H68" s="548"/>
      <c r="I68" s="545"/>
      <c r="J68" s="545"/>
      <c r="K68" s="548">
        <v>17</v>
      </c>
      <c r="L68" s="548">
        <v>272119</v>
      </c>
      <c r="M68" s="545">
        <v>1</v>
      </c>
      <c r="N68" s="545">
        <v>16007</v>
      </c>
      <c r="O68" s="548">
        <v>4</v>
      </c>
      <c r="P68" s="548">
        <v>64048</v>
      </c>
      <c r="Q68" s="598">
        <v>0.23536761490377373</v>
      </c>
      <c r="R68" s="549">
        <v>16012</v>
      </c>
    </row>
    <row r="69" spans="1:18" ht="14.45" customHeight="1" x14ac:dyDescent="0.2">
      <c r="A69" s="544" t="s">
        <v>937</v>
      </c>
      <c r="B69" s="545" t="s">
        <v>938</v>
      </c>
      <c r="C69" s="545" t="s">
        <v>443</v>
      </c>
      <c r="D69" s="545" t="s">
        <v>939</v>
      </c>
      <c r="E69" s="545" t="s">
        <v>1062</v>
      </c>
      <c r="F69" s="545" t="s">
        <v>1063</v>
      </c>
      <c r="G69" s="548"/>
      <c r="H69" s="548"/>
      <c r="I69" s="545"/>
      <c r="J69" s="545"/>
      <c r="K69" s="548"/>
      <c r="L69" s="548"/>
      <c r="M69" s="545"/>
      <c r="N69" s="545"/>
      <c r="O69" s="548">
        <v>34</v>
      </c>
      <c r="P69" s="548">
        <v>130526</v>
      </c>
      <c r="Q69" s="598"/>
      <c r="R69" s="549">
        <v>3839</v>
      </c>
    </row>
    <row r="70" spans="1:18" ht="14.45" customHeight="1" x14ac:dyDescent="0.2">
      <c r="A70" s="544" t="s">
        <v>937</v>
      </c>
      <c r="B70" s="545" t="s">
        <v>938</v>
      </c>
      <c r="C70" s="545" t="s">
        <v>443</v>
      </c>
      <c r="D70" s="545" t="s">
        <v>939</v>
      </c>
      <c r="E70" s="545" t="s">
        <v>1064</v>
      </c>
      <c r="F70" s="545" t="s">
        <v>1065</v>
      </c>
      <c r="G70" s="548"/>
      <c r="H70" s="548"/>
      <c r="I70" s="545"/>
      <c r="J70" s="545"/>
      <c r="K70" s="548">
        <v>6</v>
      </c>
      <c r="L70" s="548">
        <v>59916</v>
      </c>
      <c r="M70" s="545">
        <v>1</v>
      </c>
      <c r="N70" s="545">
        <v>9986</v>
      </c>
      <c r="O70" s="548">
        <v>5</v>
      </c>
      <c r="P70" s="548">
        <v>49975</v>
      </c>
      <c r="Q70" s="598">
        <v>0.83408438480539426</v>
      </c>
      <c r="R70" s="549">
        <v>9995</v>
      </c>
    </row>
    <row r="71" spans="1:18" ht="14.45" customHeight="1" x14ac:dyDescent="0.2">
      <c r="A71" s="544" t="s">
        <v>937</v>
      </c>
      <c r="B71" s="545" t="s">
        <v>938</v>
      </c>
      <c r="C71" s="545" t="s">
        <v>443</v>
      </c>
      <c r="D71" s="545" t="s">
        <v>939</v>
      </c>
      <c r="E71" s="545" t="s">
        <v>1066</v>
      </c>
      <c r="F71" s="545" t="s">
        <v>1067</v>
      </c>
      <c r="G71" s="548"/>
      <c r="H71" s="548"/>
      <c r="I71" s="545"/>
      <c r="J71" s="545"/>
      <c r="K71" s="548"/>
      <c r="L71" s="548"/>
      <c r="M71" s="545"/>
      <c r="N71" s="545"/>
      <c r="O71" s="548">
        <v>1</v>
      </c>
      <c r="P71" s="548">
        <v>1142</v>
      </c>
      <c r="Q71" s="598"/>
      <c r="R71" s="549">
        <v>1142</v>
      </c>
    </row>
    <row r="72" spans="1:18" ht="14.45" customHeight="1" x14ac:dyDescent="0.2">
      <c r="A72" s="544" t="s">
        <v>937</v>
      </c>
      <c r="B72" s="545" t="s">
        <v>938</v>
      </c>
      <c r="C72" s="545" t="s">
        <v>516</v>
      </c>
      <c r="D72" s="545" t="s">
        <v>939</v>
      </c>
      <c r="E72" s="545" t="s">
        <v>942</v>
      </c>
      <c r="F72" s="545" t="s">
        <v>943</v>
      </c>
      <c r="G72" s="548"/>
      <c r="H72" s="548"/>
      <c r="I72" s="545"/>
      <c r="J72" s="545"/>
      <c r="K72" s="548"/>
      <c r="L72" s="548"/>
      <c r="M72" s="545"/>
      <c r="N72" s="545"/>
      <c r="O72" s="548">
        <v>2</v>
      </c>
      <c r="P72" s="548">
        <v>118</v>
      </c>
      <c r="Q72" s="598"/>
      <c r="R72" s="549">
        <v>59</v>
      </c>
    </row>
    <row r="73" spans="1:18" ht="14.45" customHeight="1" x14ac:dyDescent="0.2">
      <c r="A73" s="544" t="s">
        <v>937</v>
      </c>
      <c r="B73" s="545" t="s">
        <v>938</v>
      </c>
      <c r="C73" s="545" t="s">
        <v>516</v>
      </c>
      <c r="D73" s="545" t="s">
        <v>939</v>
      </c>
      <c r="E73" s="545" t="s">
        <v>950</v>
      </c>
      <c r="F73" s="545" t="s">
        <v>951</v>
      </c>
      <c r="G73" s="548">
        <v>133</v>
      </c>
      <c r="H73" s="548">
        <v>23940</v>
      </c>
      <c r="I73" s="545">
        <v>2.046153846153846</v>
      </c>
      <c r="J73" s="545">
        <v>180</v>
      </c>
      <c r="K73" s="548">
        <v>65</v>
      </c>
      <c r="L73" s="548">
        <v>11700</v>
      </c>
      <c r="M73" s="545">
        <v>1</v>
      </c>
      <c r="N73" s="545">
        <v>180</v>
      </c>
      <c r="O73" s="548">
        <v>118</v>
      </c>
      <c r="P73" s="548">
        <v>21594</v>
      </c>
      <c r="Q73" s="598">
        <v>1.8456410256410256</v>
      </c>
      <c r="R73" s="549">
        <v>183</v>
      </c>
    </row>
    <row r="74" spans="1:18" ht="14.45" customHeight="1" x14ac:dyDescent="0.2">
      <c r="A74" s="544" t="s">
        <v>937</v>
      </c>
      <c r="B74" s="545" t="s">
        <v>938</v>
      </c>
      <c r="C74" s="545" t="s">
        <v>516</v>
      </c>
      <c r="D74" s="545" t="s">
        <v>939</v>
      </c>
      <c r="E74" s="545" t="s">
        <v>954</v>
      </c>
      <c r="F74" s="545" t="s">
        <v>955</v>
      </c>
      <c r="G74" s="548"/>
      <c r="H74" s="548"/>
      <c r="I74" s="545"/>
      <c r="J74" s="545"/>
      <c r="K74" s="548"/>
      <c r="L74" s="548"/>
      <c r="M74" s="545"/>
      <c r="N74" s="545"/>
      <c r="O74" s="548">
        <v>2</v>
      </c>
      <c r="P74" s="548">
        <v>682</v>
      </c>
      <c r="Q74" s="598"/>
      <c r="R74" s="549">
        <v>341</v>
      </c>
    </row>
    <row r="75" spans="1:18" ht="14.45" customHeight="1" x14ac:dyDescent="0.2">
      <c r="A75" s="544" t="s">
        <v>937</v>
      </c>
      <c r="B75" s="545" t="s">
        <v>938</v>
      </c>
      <c r="C75" s="545" t="s">
        <v>516</v>
      </c>
      <c r="D75" s="545" t="s">
        <v>939</v>
      </c>
      <c r="E75" s="545" t="s">
        <v>958</v>
      </c>
      <c r="F75" s="545" t="s">
        <v>959</v>
      </c>
      <c r="G75" s="548">
        <v>252</v>
      </c>
      <c r="H75" s="548">
        <v>87948</v>
      </c>
      <c r="I75" s="545">
        <v>41.88</v>
      </c>
      <c r="J75" s="545">
        <v>349</v>
      </c>
      <c r="K75" s="548">
        <v>6</v>
      </c>
      <c r="L75" s="548">
        <v>2100</v>
      </c>
      <c r="M75" s="545">
        <v>1</v>
      </c>
      <c r="N75" s="545">
        <v>350</v>
      </c>
      <c r="O75" s="548">
        <v>23</v>
      </c>
      <c r="P75" s="548">
        <v>8073</v>
      </c>
      <c r="Q75" s="598">
        <v>3.8442857142857143</v>
      </c>
      <c r="R75" s="549">
        <v>351</v>
      </c>
    </row>
    <row r="76" spans="1:18" ht="14.45" customHeight="1" x14ac:dyDescent="0.2">
      <c r="A76" s="544" t="s">
        <v>937</v>
      </c>
      <c r="B76" s="545" t="s">
        <v>938</v>
      </c>
      <c r="C76" s="545" t="s">
        <v>516</v>
      </c>
      <c r="D76" s="545" t="s">
        <v>939</v>
      </c>
      <c r="E76" s="545" t="s">
        <v>982</v>
      </c>
      <c r="F76" s="545" t="s">
        <v>983</v>
      </c>
      <c r="G76" s="548">
        <v>1</v>
      </c>
      <c r="H76" s="548">
        <v>494</v>
      </c>
      <c r="I76" s="545">
        <v>0.99797979797979797</v>
      </c>
      <c r="J76" s="545">
        <v>494</v>
      </c>
      <c r="K76" s="548">
        <v>1</v>
      </c>
      <c r="L76" s="548">
        <v>495</v>
      </c>
      <c r="M76" s="545">
        <v>1</v>
      </c>
      <c r="N76" s="545">
        <v>495</v>
      </c>
      <c r="O76" s="548">
        <v>6</v>
      </c>
      <c r="P76" s="548">
        <v>2994</v>
      </c>
      <c r="Q76" s="598">
        <v>6.0484848484848488</v>
      </c>
      <c r="R76" s="549">
        <v>499</v>
      </c>
    </row>
    <row r="77" spans="1:18" ht="14.45" customHeight="1" x14ac:dyDescent="0.2">
      <c r="A77" s="544" t="s">
        <v>937</v>
      </c>
      <c r="B77" s="545" t="s">
        <v>938</v>
      </c>
      <c r="C77" s="545" t="s">
        <v>516</v>
      </c>
      <c r="D77" s="545" t="s">
        <v>939</v>
      </c>
      <c r="E77" s="545" t="s">
        <v>986</v>
      </c>
      <c r="F77" s="545" t="s">
        <v>987</v>
      </c>
      <c r="G77" s="548">
        <v>1</v>
      </c>
      <c r="H77" s="548">
        <v>370</v>
      </c>
      <c r="I77" s="545">
        <v>0.99730458221024254</v>
      </c>
      <c r="J77" s="545">
        <v>370</v>
      </c>
      <c r="K77" s="548">
        <v>1</v>
      </c>
      <c r="L77" s="548">
        <v>371</v>
      </c>
      <c r="M77" s="545">
        <v>1</v>
      </c>
      <c r="N77" s="545">
        <v>371</v>
      </c>
      <c r="O77" s="548">
        <v>5</v>
      </c>
      <c r="P77" s="548">
        <v>1880</v>
      </c>
      <c r="Q77" s="598">
        <v>5.0673854447439357</v>
      </c>
      <c r="R77" s="549">
        <v>376</v>
      </c>
    </row>
    <row r="78" spans="1:18" ht="14.45" customHeight="1" x14ac:dyDescent="0.2">
      <c r="A78" s="544" t="s">
        <v>937</v>
      </c>
      <c r="B78" s="545" t="s">
        <v>938</v>
      </c>
      <c r="C78" s="545" t="s">
        <v>516</v>
      </c>
      <c r="D78" s="545" t="s">
        <v>939</v>
      </c>
      <c r="E78" s="545" t="s">
        <v>988</v>
      </c>
      <c r="F78" s="545" t="s">
        <v>989</v>
      </c>
      <c r="G78" s="548">
        <v>121</v>
      </c>
      <c r="H78" s="548">
        <v>376068</v>
      </c>
      <c r="I78" s="545">
        <v>2.0475534527160568</v>
      </c>
      <c r="J78" s="545">
        <v>3108</v>
      </c>
      <c r="K78" s="548">
        <v>59</v>
      </c>
      <c r="L78" s="548">
        <v>183667</v>
      </c>
      <c r="M78" s="545">
        <v>1</v>
      </c>
      <c r="N78" s="545">
        <v>3113</v>
      </c>
      <c r="O78" s="548">
        <v>102</v>
      </c>
      <c r="P78" s="548">
        <v>319464</v>
      </c>
      <c r="Q78" s="598">
        <v>1.7393652643098652</v>
      </c>
      <c r="R78" s="549">
        <v>3132</v>
      </c>
    </row>
    <row r="79" spans="1:18" ht="14.45" customHeight="1" x14ac:dyDescent="0.2">
      <c r="A79" s="544" t="s">
        <v>937</v>
      </c>
      <c r="B79" s="545" t="s">
        <v>938</v>
      </c>
      <c r="C79" s="545" t="s">
        <v>516</v>
      </c>
      <c r="D79" s="545" t="s">
        <v>939</v>
      </c>
      <c r="E79" s="545" t="s">
        <v>992</v>
      </c>
      <c r="F79" s="545" t="s">
        <v>993</v>
      </c>
      <c r="G79" s="548">
        <v>14</v>
      </c>
      <c r="H79" s="548">
        <v>179116</v>
      </c>
      <c r="I79" s="545">
        <v>1.999687402313223</v>
      </c>
      <c r="J79" s="545">
        <v>12794</v>
      </c>
      <c r="K79" s="548">
        <v>7</v>
      </c>
      <c r="L79" s="548">
        <v>89572</v>
      </c>
      <c r="M79" s="545">
        <v>1</v>
      </c>
      <c r="N79" s="545">
        <v>12796</v>
      </c>
      <c r="O79" s="548">
        <v>22</v>
      </c>
      <c r="P79" s="548">
        <v>281688</v>
      </c>
      <c r="Q79" s="598">
        <v>3.1448220426025992</v>
      </c>
      <c r="R79" s="549">
        <v>12804</v>
      </c>
    </row>
    <row r="80" spans="1:18" ht="14.45" customHeight="1" x14ac:dyDescent="0.2">
      <c r="A80" s="544" t="s">
        <v>937</v>
      </c>
      <c r="B80" s="545" t="s">
        <v>938</v>
      </c>
      <c r="C80" s="545" t="s">
        <v>516</v>
      </c>
      <c r="D80" s="545" t="s">
        <v>939</v>
      </c>
      <c r="E80" s="545" t="s">
        <v>994</v>
      </c>
      <c r="F80" s="545" t="s">
        <v>995</v>
      </c>
      <c r="G80" s="548"/>
      <c r="H80" s="548"/>
      <c r="I80" s="545"/>
      <c r="J80" s="545"/>
      <c r="K80" s="548">
        <v>3</v>
      </c>
      <c r="L80" s="548">
        <v>336</v>
      </c>
      <c r="M80" s="545">
        <v>1</v>
      </c>
      <c r="N80" s="545">
        <v>112</v>
      </c>
      <c r="O80" s="548">
        <v>4</v>
      </c>
      <c r="P80" s="548">
        <v>452</v>
      </c>
      <c r="Q80" s="598">
        <v>1.3452380952380953</v>
      </c>
      <c r="R80" s="549">
        <v>113</v>
      </c>
    </row>
    <row r="81" spans="1:18" ht="14.45" customHeight="1" x14ac:dyDescent="0.2">
      <c r="A81" s="544" t="s">
        <v>937</v>
      </c>
      <c r="B81" s="545" t="s">
        <v>938</v>
      </c>
      <c r="C81" s="545" t="s">
        <v>516</v>
      </c>
      <c r="D81" s="545" t="s">
        <v>939</v>
      </c>
      <c r="E81" s="545" t="s">
        <v>996</v>
      </c>
      <c r="F81" s="545" t="s">
        <v>997</v>
      </c>
      <c r="G81" s="548">
        <v>1</v>
      </c>
      <c r="H81" s="548">
        <v>125</v>
      </c>
      <c r="I81" s="545"/>
      <c r="J81" s="545">
        <v>125</v>
      </c>
      <c r="K81" s="548"/>
      <c r="L81" s="548"/>
      <c r="M81" s="545"/>
      <c r="N81" s="545"/>
      <c r="O81" s="548"/>
      <c r="P81" s="548"/>
      <c r="Q81" s="598"/>
      <c r="R81" s="549"/>
    </row>
    <row r="82" spans="1:18" ht="14.45" customHeight="1" x14ac:dyDescent="0.2">
      <c r="A82" s="544" t="s">
        <v>937</v>
      </c>
      <c r="B82" s="545" t="s">
        <v>938</v>
      </c>
      <c r="C82" s="545" t="s">
        <v>516</v>
      </c>
      <c r="D82" s="545" t="s">
        <v>939</v>
      </c>
      <c r="E82" s="545" t="s">
        <v>1001</v>
      </c>
      <c r="F82" s="545" t="s">
        <v>1002</v>
      </c>
      <c r="G82" s="548"/>
      <c r="H82" s="548"/>
      <c r="I82" s="545"/>
      <c r="J82" s="545"/>
      <c r="K82" s="548">
        <v>3</v>
      </c>
      <c r="L82" s="548">
        <v>1374</v>
      </c>
      <c r="M82" s="545">
        <v>1</v>
      </c>
      <c r="N82" s="545">
        <v>458</v>
      </c>
      <c r="O82" s="548">
        <v>4</v>
      </c>
      <c r="P82" s="548">
        <v>1852</v>
      </c>
      <c r="Q82" s="598">
        <v>1.3478893740902476</v>
      </c>
      <c r="R82" s="549">
        <v>463</v>
      </c>
    </row>
    <row r="83" spans="1:18" ht="14.45" customHeight="1" x14ac:dyDescent="0.2">
      <c r="A83" s="544" t="s">
        <v>937</v>
      </c>
      <c r="B83" s="545" t="s">
        <v>938</v>
      </c>
      <c r="C83" s="545" t="s">
        <v>516</v>
      </c>
      <c r="D83" s="545" t="s">
        <v>939</v>
      </c>
      <c r="E83" s="545" t="s">
        <v>1003</v>
      </c>
      <c r="F83" s="545" t="s">
        <v>1004</v>
      </c>
      <c r="G83" s="548">
        <v>1</v>
      </c>
      <c r="H83" s="548">
        <v>58</v>
      </c>
      <c r="I83" s="545">
        <v>0.33333333333333331</v>
      </c>
      <c r="J83" s="545">
        <v>58</v>
      </c>
      <c r="K83" s="548">
        <v>3</v>
      </c>
      <c r="L83" s="548">
        <v>174</v>
      </c>
      <c r="M83" s="545">
        <v>1</v>
      </c>
      <c r="N83" s="545">
        <v>58</v>
      </c>
      <c r="O83" s="548">
        <v>3</v>
      </c>
      <c r="P83" s="548">
        <v>177</v>
      </c>
      <c r="Q83" s="598">
        <v>1.0172413793103448</v>
      </c>
      <c r="R83" s="549">
        <v>59</v>
      </c>
    </row>
    <row r="84" spans="1:18" ht="14.45" customHeight="1" x14ac:dyDescent="0.2">
      <c r="A84" s="544" t="s">
        <v>937</v>
      </c>
      <c r="B84" s="545" t="s">
        <v>938</v>
      </c>
      <c r="C84" s="545" t="s">
        <v>516</v>
      </c>
      <c r="D84" s="545" t="s">
        <v>939</v>
      </c>
      <c r="E84" s="545" t="s">
        <v>1005</v>
      </c>
      <c r="F84" s="545" t="s">
        <v>1006</v>
      </c>
      <c r="G84" s="548">
        <v>128</v>
      </c>
      <c r="H84" s="548">
        <v>278144</v>
      </c>
      <c r="I84" s="545">
        <v>9.138651596793272</v>
      </c>
      <c r="J84" s="545">
        <v>2173</v>
      </c>
      <c r="K84" s="548">
        <v>14</v>
      </c>
      <c r="L84" s="548">
        <v>30436</v>
      </c>
      <c r="M84" s="545">
        <v>1</v>
      </c>
      <c r="N84" s="545">
        <v>2174</v>
      </c>
      <c r="O84" s="548">
        <v>67</v>
      </c>
      <c r="P84" s="548">
        <v>145993</v>
      </c>
      <c r="Q84" s="598">
        <v>4.7967209883033251</v>
      </c>
      <c r="R84" s="549">
        <v>2179</v>
      </c>
    </row>
    <row r="85" spans="1:18" ht="14.45" customHeight="1" x14ac:dyDescent="0.2">
      <c r="A85" s="544" t="s">
        <v>937</v>
      </c>
      <c r="B85" s="545" t="s">
        <v>938</v>
      </c>
      <c r="C85" s="545" t="s">
        <v>516</v>
      </c>
      <c r="D85" s="545" t="s">
        <v>939</v>
      </c>
      <c r="E85" s="545" t="s">
        <v>1011</v>
      </c>
      <c r="F85" s="545" t="s">
        <v>1012</v>
      </c>
      <c r="G85" s="548"/>
      <c r="H85" s="548"/>
      <c r="I85" s="545"/>
      <c r="J85" s="545"/>
      <c r="K85" s="548">
        <v>1</v>
      </c>
      <c r="L85" s="548">
        <v>176</v>
      </c>
      <c r="M85" s="545">
        <v>1</v>
      </c>
      <c r="N85" s="545">
        <v>176</v>
      </c>
      <c r="O85" s="548">
        <v>3</v>
      </c>
      <c r="P85" s="548">
        <v>537</v>
      </c>
      <c r="Q85" s="598">
        <v>3.0511363636363638</v>
      </c>
      <c r="R85" s="549">
        <v>179</v>
      </c>
    </row>
    <row r="86" spans="1:18" ht="14.45" customHeight="1" x14ac:dyDescent="0.2">
      <c r="A86" s="544" t="s">
        <v>937</v>
      </c>
      <c r="B86" s="545" t="s">
        <v>938</v>
      </c>
      <c r="C86" s="545" t="s">
        <v>516</v>
      </c>
      <c r="D86" s="545" t="s">
        <v>939</v>
      </c>
      <c r="E86" s="545" t="s">
        <v>1029</v>
      </c>
      <c r="F86" s="545" t="s">
        <v>1030</v>
      </c>
      <c r="G86" s="548">
        <v>258</v>
      </c>
      <c r="H86" s="548">
        <v>549798</v>
      </c>
      <c r="I86" s="545">
        <v>3.9636507822074831</v>
      </c>
      <c r="J86" s="545">
        <v>2131</v>
      </c>
      <c r="K86" s="548">
        <v>65</v>
      </c>
      <c r="L86" s="548">
        <v>138710</v>
      </c>
      <c r="M86" s="545">
        <v>1</v>
      </c>
      <c r="N86" s="545">
        <v>2134</v>
      </c>
      <c r="O86" s="548">
        <v>124</v>
      </c>
      <c r="P86" s="548">
        <v>266104</v>
      </c>
      <c r="Q86" s="598">
        <v>1.9184197246052916</v>
      </c>
      <c r="R86" s="549">
        <v>2146</v>
      </c>
    </row>
    <row r="87" spans="1:18" ht="14.45" customHeight="1" x14ac:dyDescent="0.2">
      <c r="A87" s="544" t="s">
        <v>937</v>
      </c>
      <c r="B87" s="545" t="s">
        <v>938</v>
      </c>
      <c r="C87" s="545" t="s">
        <v>516</v>
      </c>
      <c r="D87" s="545" t="s">
        <v>939</v>
      </c>
      <c r="E87" s="545" t="s">
        <v>1040</v>
      </c>
      <c r="F87" s="545" t="s">
        <v>1041</v>
      </c>
      <c r="G87" s="548">
        <v>4</v>
      </c>
      <c r="H87" s="548">
        <v>1156</v>
      </c>
      <c r="I87" s="545">
        <v>0.8</v>
      </c>
      <c r="J87" s="545">
        <v>289</v>
      </c>
      <c r="K87" s="548">
        <v>5</v>
      </c>
      <c r="L87" s="548">
        <v>1445</v>
      </c>
      <c r="M87" s="545">
        <v>1</v>
      </c>
      <c r="N87" s="545">
        <v>289</v>
      </c>
      <c r="O87" s="548">
        <v>9</v>
      </c>
      <c r="P87" s="548">
        <v>2619</v>
      </c>
      <c r="Q87" s="598">
        <v>1.8124567474048443</v>
      </c>
      <c r="R87" s="549">
        <v>291</v>
      </c>
    </row>
    <row r="88" spans="1:18" ht="14.45" customHeight="1" x14ac:dyDescent="0.2">
      <c r="A88" s="544" t="s">
        <v>937</v>
      </c>
      <c r="B88" s="545" t="s">
        <v>938</v>
      </c>
      <c r="C88" s="545" t="s">
        <v>516</v>
      </c>
      <c r="D88" s="545" t="s">
        <v>939</v>
      </c>
      <c r="E88" s="545" t="s">
        <v>1048</v>
      </c>
      <c r="F88" s="545" t="s">
        <v>1049</v>
      </c>
      <c r="G88" s="548">
        <v>108</v>
      </c>
      <c r="H88" s="548">
        <v>0</v>
      </c>
      <c r="I88" s="545"/>
      <c r="J88" s="545">
        <v>0</v>
      </c>
      <c r="K88" s="548">
        <v>64</v>
      </c>
      <c r="L88" s="548">
        <v>0</v>
      </c>
      <c r="M88" s="545"/>
      <c r="N88" s="545">
        <v>0</v>
      </c>
      <c r="O88" s="548">
        <v>109</v>
      </c>
      <c r="P88" s="548">
        <v>0</v>
      </c>
      <c r="Q88" s="598"/>
      <c r="R88" s="549">
        <v>0</v>
      </c>
    </row>
    <row r="89" spans="1:18" ht="14.45" customHeight="1" thickBot="1" x14ac:dyDescent="0.25">
      <c r="A89" s="550" t="s">
        <v>937</v>
      </c>
      <c r="B89" s="551" t="s">
        <v>938</v>
      </c>
      <c r="C89" s="551" t="s">
        <v>516</v>
      </c>
      <c r="D89" s="551" t="s">
        <v>939</v>
      </c>
      <c r="E89" s="551" t="s">
        <v>1056</v>
      </c>
      <c r="F89" s="551" t="s">
        <v>1057</v>
      </c>
      <c r="G89" s="554"/>
      <c r="H89" s="554"/>
      <c r="I89" s="551"/>
      <c r="J89" s="551"/>
      <c r="K89" s="554">
        <v>49</v>
      </c>
      <c r="L89" s="554">
        <v>139160</v>
      </c>
      <c r="M89" s="551">
        <v>1</v>
      </c>
      <c r="N89" s="551">
        <v>2840</v>
      </c>
      <c r="O89" s="554">
        <v>45</v>
      </c>
      <c r="P89" s="554">
        <v>128025</v>
      </c>
      <c r="Q89" s="599">
        <v>0.91998419085944239</v>
      </c>
      <c r="R89" s="555">
        <v>2845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72FB6AA-5BA5-4AB2-BD23-0BD7AA8A0C74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25714.412733383178</v>
      </c>
      <c r="D4" s="149">
        <f ca="1">IF(ISERROR(VLOOKUP("Náklady celkem",INDIRECT("HI!$A:$G"),5,0)),0,VLOOKUP("Náklady celkem",INDIRECT("HI!$A:$G"),5,0))</f>
        <v>27822.469539999998</v>
      </c>
      <c r="E4" s="150">
        <f ca="1">IF(C4=0,0,D4/C4)</f>
        <v>1.0819795819750564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105</v>
      </c>
      <c r="D7" s="157">
        <f>IF(ISERROR(HI!E5),"",HI!E5)</f>
        <v>99.276120000000006</v>
      </c>
      <c r="E7" s="154">
        <f t="shared" ref="E7:E13" si="0">IF(C7=0,0,D7/C7)</f>
        <v>0.94548685714285718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1.6666666666666666E-2</v>
      </c>
      <c r="E8" s="154">
        <f>IF(C8=0,0,D8/C8)</f>
        <v>5.5555555555555559E-2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</v>
      </c>
      <c r="E10" s="154">
        <f t="shared" si="0"/>
        <v>0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3205.4168952636719</v>
      </c>
      <c r="D13" s="157">
        <f>IF(ISERROR(HI!E6),"",HI!E6)</f>
        <v>3699.6052199999986</v>
      </c>
      <c r="E13" s="154">
        <f t="shared" si="0"/>
        <v>1.1541728707634067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21152.552882812499</v>
      </c>
      <c r="D14" s="153">
        <f ca="1">IF(ISERROR(VLOOKUP("Osobní náklady (Kč) *",INDIRECT("HI!$A:$G"),5,0)),0,VLOOKUP("Osobní náklady (Kč) *",INDIRECT("HI!$A:$G"),5,0))</f>
        <v>21924.2539</v>
      </c>
      <c r="E14" s="154">
        <f ca="1">IF(C14=0,0,D14/C14)</f>
        <v>1.0364826421407767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22139.335999999999</v>
      </c>
      <c r="D16" s="172">
        <f ca="1">IF(ISERROR(VLOOKUP("Výnosy celkem",INDIRECT("HI!$A:$G"),5,0)),0,VLOOKUP("Výnosy celkem",INDIRECT("HI!$A:$G"),5,0))</f>
        <v>23190.393</v>
      </c>
      <c r="E16" s="173">
        <f t="shared" ref="E16:E21" ca="1" si="1">IF(C16=0,0,D16/C16)</f>
        <v>1.0474746397091583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22139.335999999999</v>
      </c>
      <c r="D17" s="153">
        <f ca="1">IF(ISERROR(VLOOKUP("Ambulance *",INDIRECT("HI!$A:$G"),5,0)),0,VLOOKUP("Ambulance *",INDIRECT("HI!$A:$G"),5,0))</f>
        <v>23190.393</v>
      </c>
      <c r="E17" s="154">
        <f t="shared" ca="1" si="1"/>
        <v>1.0474746397091583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1.0474746397091583</v>
      </c>
      <c r="E18" s="154">
        <f t="shared" si="1"/>
        <v>1.0474746397091583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1.0474746397091583</v>
      </c>
      <c r="E20" s="154">
        <f>IF(OR(C20=0,D20=""),0,IF(C20="","",D20/C20))</f>
        <v>1.0474746397091583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1.1286638717900435</v>
      </c>
      <c r="E21" s="154">
        <f t="shared" si="1"/>
        <v>1.3278398491647569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A5FE2A8-AD35-4C9D-BA82-7B8DFAF45743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9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1069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62320</v>
      </c>
      <c r="I3" s="92">
        <f t="shared" si="0"/>
        <v>23853232</v>
      </c>
      <c r="J3" s="66"/>
      <c r="K3" s="66"/>
      <c r="L3" s="92">
        <f t="shared" si="0"/>
        <v>60311</v>
      </c>
      <c r="M3" s="92">
        <f t="shared" si="0"/>
        <v>22139336</v>
      </c>
      <c r="N3" s="66"/>
      <c r="O3" s="66"/>
      <c r="P3" s="92">
        <f t="shared" si="0"/>
        <v>59051</v>
      </c>
      <c r="Q3" s="92">
        <f t="shared" si="0"/>
        <v>23190393</v>
      </c>
      <c r="R3" s="67">
        <f>IF(M3=0,0,Q3/M3)</f>
        <v>1.0474746397091583</v>
      </c>
      <c r="S3" s="93">
        <f>IF(P3=0,0,Q3/P3)</f>
        <v>392.71804033801288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7"/>
      <c r="B5" s="587"/>
      <c r="C5" s="588"/>
      <c r="D5" s="600"/>
      <c r="E5" s="589"/>
      <c r="F5" s="590"/>
      <c r="G5" s="591"/>
      <c r="H5" s="592" t="s">
        <v>71</v>
      </c>
      <c r="I5" s="593" t="s">
        <v>14</v>
      </c>
      <c r="J5" s="594"/>
      <c r="K5" s="594"/>
      <c r="L5" s="592" t="s">
        <v>71</v>
      </c>
      <c r="M5" s="593" t="s">
        <v>14</v>
      </c>
      <c r="N5" s="594"/>
      <c r="O5" s="594"/>
      <c r="P5" s="592" t="s">
        <v>71</v>
      </c>
      <c r="Q5" s="593" t="s">
        <v>14</v>
      </c>
      <c r="R5" s="595"/>
      <c r="S5" s="596"/>
    </row>
    <row r="6" spans="1:19" ht="14.45" customHeight="1" x14ac:dyDescent="0.2">
      <c r="A6" s="539" t="s">
        <v>937</v>
      </c>
      <c r="B6" s="540" t="s">
        <v>938</v>
      </c>
      <c r="C6" s="540" t="s">
        <v>443</v>
      </c>
      <c r="D6" s="540" t="s">
        <v>911</v>
      </c>
      <c r="E6" s="540" t="s">
        <v>939</v>
      </c>
      <c r="F6" s="540" t="s">
        <v>940</v>
      </c>
      <c r="G6" s="540" t="s">
        <v>941</v>
      </c>
      <c r="H6" s="105"/>
      <c r="I6" s="105"/>
      <c r="J6" s="540"/>
      <c r="K6" s="540"/>
      <c r="L6" s="105">
        <v>1</v>
      </c>
      <c r="M6" s="105">
        <v>2235</v>
      </c>
      <c r="N6" s="540">
        <v>1</v>
      </c>
      <c r="O6" s="540">
        <v>2235</v>
      </c>
      <c r="P6" s="105">
        <v>4</v>
      </c>
      <c r="Q6" s="105">
        <v>9036</v>
      </c>
      <c r="R6" s="597">
        <v>4.0429530201342283</v>
      </c>
      <c r="S6" s="543">
        <v>2259</v>
      </c>
    </row>
    <row r="7" spans="1:19" ht="14.45" customHeight="1" x14ac:dyDescent="0.2">
      <c r="A7" s="544" t="s">
        <v>937</v>
      </c>
      <c r="B7" s="545" t="s">
        <v>938</v>
      </c>
      <c r="C7" s="545" t="s">
        <v>443</v>
      </c>
      <c r="D7" s="545" t="s">
        <v>911</v>
      </c>
      <c r="E7" s="545" t="s">
        <v>939</v>
      </c>
      <c r="F7" s="545" t="s">
        <v>942</v>
      </c>
      <c r="G7" s="545" t="s">
        <v>943</v>
      </c>
      <c r="H7" s="548">
        <v>6091</v>
      </c>
      <c r="I7" s="548">
        <v>353278</v>
      </c>
      <c r="J7" s="545">
        <v>0.90478312537136063</v>
      </c>
      <c r="K7" s="545">
        <v>58</v>
      </c>
      <c r="L7" s="548">
        <v>6732</v>
      </c>
      <c r="M7" s="548">
        <v>390456</v>
      </c>
      <c r="N7" s="545">
        <v>1</v>
      </c>
      <c r="O7" s="545">
        <v>58</v>
      </c>
      <c r="P7" s="548">
        <v>5131</v>
      </c>
      <c r="Q7" s="548">
        <v>302729</v>
      </c>
      <c r="R7" s="598">
        <v>0.77532167516954531</v>
      </c>
      <c r="S7" s="549">
        <v>59</v>
      </c>
    </row>
    <row r="8" spans="1:19" ht="14.45" customHeight="1" x14ac:dyDescent="0.2">
      <c r="A8" s="544" t="s">
        <v>937</v>
      </c>
      <c r="B8" s="545" t="s">
        <v>938</v>
      </c>
      <c r="C8" s="545" t="s">
        <v>443</v>
      </c>
      <c r="D8" s="545" t="s">
        <v>911</v>
      </c>
      <c r="E8" s="545" t="s">
        <v>939</v>
      </c>
      <c r="F8" s="545" t="s">
        <v>944</v>
      </c>
      <c r="G8" s="545" t="s">
        <v>945</v>
      </c>
      <c r="H8" s="548">
        <v>281</v>
      </c>
      <c r="I8" s="548">
        <v>36811</v>
      </c>
      <c r="J8" s="545">
        <v>0.79224776170798894</v>
      </c>
      <c r="K8" s="545">
        <v>131</v>
      </c>
      <c r="L8" s="548">
        <v>352</v>
      </c>
      <c r="M8" s="548">
        <v>46464</v>
      </c>
      <c r="N8" s="545">
        <v>1</v>
      </c>
      <c r="O8" s="545">
        <v>132</v>
      </c>
      <c r="P8" s="548">
        <v>214</v>
      </c>
      <c r="Q8" s="548">
        <v>28248</v>
      </c>
      <c r="R8" s="598">
        <v>0.60795454545454541</v>
      </c>
      <c r="S8" s="549">
        <v>132</v>
      </c>
    </row>
    <row r="9" spans="1:19" ht="14.45" customHeight="1" x14ac:dyDescent="0.2">
      <c r="A9" s="544" t="s">
        <v>937</v>
      </c>
      <c r="B9" s="545" t="s">
        <v>938</v>
      </c>
      <c r="C9" s="545" t="s">
        <v>443</v>
      </c>
      <c r="D9" s="545" t="s">
        <v>911</v>
      </c>
      <c r="E9" s="545" t="s">
        <v>939</v>
      </c>
      <c r="F9" s="545" t="s">
        <v>946</v>
      </c>
      <c r="G9" s="545" t="s">
        <v>947</v>
      </c>
      <c r="H9" s="548">
        <v>28</v>
      </c>
      <c r="I9" s="548">
        <v>5292</v>
      </c>
      <c r="J9" s="545">
        <v>0.84401913875598089</v>
      </c>
      <c r="K9" s="545">
        <v>189</v>
      </c>
      <c r="L9" s="548">
        <v>33</v>
      </c>
      <c r="M9" s="548">
        <v>6270</v>
      </c>
      <c r="N9" s="545">
        <v>1</v>
      </c>
      <c r="O9" s="545">
        <v>190</v>
      </c>
      <c r="P9" s="548">
        <v>17</v>
      </c>
      <c r="Q9" s="548">
        <v>3230</v>
      </c>
      <c r="R9" s="598">
        <v>0.51515151515151514</v>
      </c>
      <c r="S9" s="549">
        <v>190</v>
      </c>
    </row>
    <row r="10" spans="1:19" ht="14.45" customHeight="1" x14ac:dyDescent="0.2">
      <c r="A10" s="544" t="s">
        <v>937</v>
      </c>
      <c r="B10" s="545" t="s">
        <v>938</v>
      </c>
      <c r="C10" s="545" t="s">
        <v>443</v>
      </c>
      <c r="D10" s="545" t="s">
        <v>911</v>
      </c>
      <c r="E10" s="545" t="s">
        <v>939</v>
      </c>
      <c r="F10" s="545" t="s">
        <v>948</v>
      </c>
      <c r="G10" s="545" t="s">
        <v>949</v>
      </c>
      <c r="H10" s="548">
        <v>3</v>
      </c>
      <c r="I10" s="548">
        <v>1224</v>
      </c>
      <c r="J10" s="545">
        <v>1.5</v>
      </c>
      <c r="K10" s="545">
        <v>408</v>
      </c>
      <c r="L10" s="548">
        <v>2</v>
      </c>
      <c r="M10" s="548">
        <v>816</v>
      </c>
      <c r="N10" s="545">
        <v>1</v>
      </c>
      <c r="O10" s="545">
        <v>408</v>
      </c>
      <c r="P10" s="548">
        <v>4</v>
      </c>
      <c r="Q10" s="548">
        <v>1644</v>
      </c>
      <c r="R10" s="598">
        <v>2.0147058823529411</v>
      </c>
      <c r="S10" s="549">
        <v>411</v>
      </c>
    </row>
    <row r="11" spans="1:19" ht="14.45" customHeight="1" x14ac:dyDescent="0.2">
      <c r="A11" s="544" t="s">
        <v>937</v>
      </c>
      <c r="B11" s="545" t="s">
        <v>938</v>
      </c>
      <c r="C11" s="545" t="s">
        <v>443</v>
      </c>
      <c r="D11" s="545" t="s">
        <v>911</v>
      </c>
      <c r="E11" s="545" t="s">
        <v>939</v>
      </c>
      <c r="F11" s="545" t="s">
        <v>950</v>
      </c>
      <c r="G11" s="545" t="s">
        <v>951</v>
      </c>
      <c r="H11" s="548">
        <v>2194</v>
      </c>
      <c r="I11" s="548">
        <v>394920</v>
      </c>
      <c r="J11" s="545">
        <v>0.91876046901172526</v>
      </c>
      <c r="K11" s="545">
        <v>180</v>
      </c>
      <c r="L11" s="548">
        <v>2388</v>
      </c>
      <c r="M11" s="548">
        <v>429840</v>
      </c>
      <c r="N11" s="545">
        <v>1</v>
      </c>
      <c r="O11" s="545">
        <v>180</v>
      </c>
      <c r="P11" s="548">
        <v>2500</v>
      </c>
      <c r="Q11" s="548">
        <v>457500</v>
      </c>
      <c r="R11" s="598">
        <v>1.0643495254048019</v>
      </c>
      <c r="S11" s="549">
        <v>183</v>
      </c>
    </row>
    <row r="12" spans="1:19" ht="14.45" customHeight="1" x14ac:dyDescent="0.2">
      <c r="A12" s="544" t="s">
        <v>937</v>
      </c>
      <c r="B12" s="545" t="s">
        <v>938</v>
      </c>
      <c r="C12" s="545" t="s">
        <v>443</v>
      </c>
      <c r="D12" s="545" t="s">
        <v>911</v>
      </c>
      <c r="E12" s="545" t="s">
        <v>939</v>
      </c>
      <c r="F12" s="545" t="s">
        <v>952</v>
      </c>
      <c r="G12" s="545" t="s">
        <v>953</v>
      </c>
      <c r="H12" s="548">
        <v>2</v>
      </c>
      <c r="I12" s="548">
        <v>1138</v>
      </c>
      <c r="J12" s="545">
        <v>0.99824561403508771</v>
      </c>
      <c r="K12" s="545">
        <v>569</v>
      </c>
      <c r="L12" s="548">
        <v>2</v>
      </c>
      <c r="M12" s="548">
        <v>1140</v>
      </c>
      <c r="N12" s="545">
        <v>1</v>
      </c>
      <c r="O12" s="545">
        <v>570</v>
      </c>
      <c r="P12" s="548"/>
      <c r="Q12" s="548"/>
      <c r="R12" s="598"/>
      <c r="S12" s="549"/>
    </row>
    <row r="13" spans="1:19" ht="14.45" customHeight="1" x14ac:dyDescent="0.2">
      <c r="A13" s="544" t="s">
        <v>937</v>
      </c>
      <c r="B13" s="545" t="s">
        <v>938</v>
      </c>
      <c r="C13" s="545" t="s">
        <v>443</v>
      </c>
      <c r="D13" s="545" t="s">
        <v>911</v>
      </c>
      <c r="E13" s="545" t="s">
        <v>939</v>
      </c>
      <c r="F13" s="545" t="s">
        <v>954</v>
      </c>
      <c r="G13" s="545" t="s">
        <v>955</v>
      </c>
      <c r="H13" s="548">
        <v>1275</v>
      </c>
      <c r="I13" s="548">
        <v>428400</v>
      </c>
      <c r="J13" s="545">
        <v>1.1044453668207495</v>
      </c>
      <c r="K13" s="545">
        <v>336</v>
      </c>
      <c r="L13" s="548">
        <v>1151</v>
      </c>
      <c r="M13" s="548">
        <v>387887</v>
      </c>
      <c r="N13" s="545">
        <v>1</v>
      </c>
      <c r="O13" s="545">
        <v>337</v>
      </c>
      <c r="P13" s="548">
        <v>1267</v>
      </c>
      <c r="Q13" s="548">
        <v>432047</v>
      </c>
      <c r="R13" s="598">
        <v>1.1138475896330633</v>
      </c>
      <c r="S13" s="549">
        <v>341</v>
      </c>
    </row>
    <row r="14" spans="1:19" ht="14.45" customHeight="1" x14ac:dyDescent="0.2">
      <c r="A14" s="544" t="s">
        <v>937</v>
      </c>
      <c r="B14" s="545" t="s">
        <v>938</v>
      </c>
      <c r="C14" s="545" t="s">
        <v>443</v>
      </c>
      <c r="D14" s="545" t="s">
        <v>911</v>
      </c>
      <c r="E14" s="545" t="s">
        <v>939</v>
      </c>
      <c r="F14" s="545" t="s">
        <v>956</v>
      </c>
      <c r="G14" s="545" t="s">
        <v>957</v>
      </c>
      <c r="H14" s="548">
        <v>203</v>
      </c>
      <c r="I14" s="548">
        <v>93177</v>
      </c>
      <c r="J14" s="545">
        <v>1.0304568527918783</v>
      </c>
      <c r="K14" s="545">
        <v>459</v>
      </c>
      <c r="L14" s="548">
        <v>197</v>
      </c>
      <c r="M14" s="548">
        <v>90423</v>
      </c>
      <c r="N14" s="545">
        <v>1</v>
      </c>
      <c r="O14" s="545">
        <v>459</v>
      </c>
      <c r="P14" s="548">
        <v>179</v>
      </c>
      <c r="Q14" s="548">
        <v>82698</v>
      </c>
      <c r="R14" s="598">
        <v>0.91456819614478613</v>
      </c>
      <c r="S14" s="549">
        <v>462</v>
      </c>
    </row>
    <row r="15" spans="1:19" ht="14.45" customHeight="1" x14ac:dyDescent="0.2">
      <c r="A15" s="544" t="s">
        <v>937</v>
      </c>
      <c r="B15" s="545" t="s">
        <v>938</v>
      </c>
      <c r="C15" s="545" t="s">
        <v>443</v>
      </c>
      <c r="D15" s="545" t="s">
        <v>911</v>
      </c>
      <c r="E15" s="545" t="s">
        <v>939</v>
      </c>
      <c r="F15" s="545" t="s">
        <v>958</v>
      </c>
      <c r="G15" s="545" t="s">
        <v>959</v>
      </c>
      <c r="H15" s="548">
        <v>7870</v>
      </c>
      <c r="I15" s="548">
        <v>2746630</v>
      </c>
      <c r="J15" s="545">
        <v>1.0212798393693761</v>
      </c>
      <c r="K15" s="545">
        <v>349</v>
      </c>
      <c r="L15" s="548">
        <v>7684</v>
      </c>
      <c r="M15" s="548">
        <v>2689400</v>
      </c>
      <c r="N15" s="545">
        <v>1</v>
      </c>
      <c r="O15" s="545">
        <v>350</v>
      </c>
      <c r="P15" s="548">
        <v>9035</v>
      </c>
      <c r="Q15" s="548">
        <v>3171285</v>
      </c>
      <c r="R15" s="598">
        <v>1.1791793708633895</v>
      </c>
      <c r="S15" s="549">
        <v>351</v>
      </c>
    </row>
    <row r="16" spans="1:19" ht="14.45" customHeight="1" x14ac:dyDescent="0.2">
      <c r="A16" s="544" t="s">
        <v>937</v>
      </c>
      <c r="B16" s="545" t="s">
        <v>938</v>
      </c>
      <c r="C16" s="545" t="s">
        <v>443</v>
      </c>
      <c r="D16" s="545" t="s">
        <v>911</v>
      </c>
      <c r="E16" s="545" t="s">
        <v>939</v>
      </c>
      <c r="F16" s="545" t="s">
        <v>960</v>
      </c>
      <c r="G16" s="545" t="s">
        <v>961</v>
      </c>
      <c r="H16" s="548"/>
      <c r="I16" s="548"/>
      <c r="J16" s="545"/>
      <c r="K16" s="545"/>
      <c r="L16" s="548">
        <v>1</v>
      </c>
      <c r="M16" s="548">
        <v>1655</v>
      </c>
      <c r="N16" s="545">
        <v>1</v>
      </c>
      <c r="O16" s="545">
        <v>1655</v>
      </c>
      <c r="P16" s="548">
        <v>4</v>
      </c>
      <c r="Q16" s="548">
        <v>6640</v>
      </c>
      <c r="R16" s="598">
        <v>4.0120845921450154</v>
      </c>
      <c r="S16" s="549">
        <v>1660</v>
      </c>
    </row>
    <row r="17" spans="1:19" ht="14.45" customHeight="1" x14ac:dyDescent="0.2">
      <c r="A17" s="544" t="s">
        <v>937</v>
      </c>
      <c r="B17" s="545" t="s">
        <v>938</v>
      </c>
      <c r="C17" s="545" t="s">
        <v>443</v>
      </c>
      <c r="D17" s="545" t="s">
        <v>911</v>
      </c>
      <c r="E17" s="545" t="s">
        <v>939</v>
      </c>
      <c r="F17" s="545" t="s">
        <v>962</v>
      </c>
      <c r="G17" s="545" t="s">
        <v>963</v>
      </c>
      <c r="H17" s="548">
        <v>4</v>
      </c>
      <c r="I17" s="548">
        <v>24924</v>
      </c>
      <c r="J17" s="545">
        <v>1.9964754886254406</v>
      </c>
      <c r="K17" s="545">
        <v>6231</v>
      </c>
      <c r="L17" s="548">
        <v>2</v>
      </c>
      <c r="M17" s="548">
        <v>12484</v>
      </c>
      <c r="N17" s="545">
        <v>1</v>
      </c>
      <c r="O17" s="545">
        <v>6242</v>
      </c>
      <c r="P17" s="548">
        <v>8</v>
      </c>
      <c r="Q17" s="548">
        <v>50296</v>
      </c>
      <c r="R17" s="598">
        <v>4.0288369112463958</v>
      </c>
      <c r="S17" s="549">
        <v>6287</v>
      </c>
    </row>
    <row r="18" spans="1:19" ht="14.45" customHeight="1" x14ac:dyDescent="0.2">
      <c r="A18" s="544" t="s">
        <v>937</v>
      </c>
      <c r="B18" s="545" t="s">
        <v>938</v>
      </c>
      <c r="C18" s="545" t="s">
        <v>443</v>
      </c>
      <c r="D18" s="545" t="s">
        <v>911</v>
      </c>
      <c r="E18" s="545" t="s">
        <v>939</v>
      </c>
      <c r="F18" s="545" t="s">
        <v>964</v>
      </c>
      <c r="G18" s="545" t="s">
        <v>965</v>
      </c>
      <c r="H18" s="548">
        <v>2</v>
      </c>
      <c r="I18" s="548">
        <v>234</v>
      </c>
      <c r="J18" s="545">
        <v>0.5</v>
      </c>
      <c r="K18" s="545">
        <v>117</v>
      </c>
      <c r="L18" s="548">
        <v>4</v>
      </c>
      <c r="M18" s="548">
        <v>468</v>
      </c>
      <c r="N18" s="545">
        <v>1</v>
      </c>
      <c r="O18" s="545">
        <v>117</v>
      </c>
      <c r="P18" s="548">
        <v>3</v>
      </c>
      <c r="Q18" s="548">
        <v>354</v>
      </c>
      <c r="R18" s="598">
        <v>0.75641025641025639</v>
      </c>
      <c r="S18" s="549">
        <v>118</v>
      </c>
    </row>
    <row r="19" spans="1:19" ht="14.45" customHeight="1" x14ac:dyDescent="0.2">
      <c r="A19" s="544" t="s">
        <v>937</v>
      </c>
      <c r="B19" s="545" t="s">
        <v>938</v>
      </c>
      <c r="C19" s="545" t="s">
        <v>443</v>
      </c>
      <c r="D19" s="545" t="s">
        <v>911</v>
      </c>
      <c r="E19" s="545" t="s">
        <v>939</v>
      </c>
      <c r="F19" s="545" t="s">
        <v>966</v>
      </c>
      <c r="G19" s="545" t="s">
        <v>967</v>
      </c>
      <c r="H19" s="548">
        <v>160</v>
      </c>
      <c r="I19" s="548">
        <v>7840</v>
      </c>
      <c r="J19" s="545">
        <v>0.78048780487804881</v>
      </c>
      <c r="K19" s="545">
        <v>49</v>
      </c>
      <c r="L19" s="548">
        <v>205</v>
      </c>
      <c r="M19" s="548">
        <v>10045</v>
      </c>
      <c r="N19" s="545">
        <v>1</v>
      </c>
      <c r="O19" s="545">
        <v>49</v>
      </c>
      <c r="P19" s="548">
        <v>264</v>
      </c>
      <c r="Q19" s="548">
        <v>13200</v>
      </c>
      <c r="R19" s="598">
        <v>1.3140866102538575</v>
      </c>
      <c r="S19" s="549">
        <v>50</v>
      </c>
    </row>
    <row r="20" spans="1:19" ht="14.45" customHeight="1" x14ac:dyDescent="0.2">
      <c r="A20" s="544" t="s">
        <v>937</v>
      </c>
      <c r="B20" s="545" t="s">
        <v>938</v>
      </c>
      <c r="C20" s="545" t="s">
        <v>443</v>
      </c>
      <c r="D20" s="545" t="s">
        <v>911</v>
      </c>
      <c r="E20" s="545" t="s">
        <v>939</v>
      </c>
      <c r="F20" s="545" t="s">
        <v>968</v>
      </c>
      <c r="G20" s="545" t="s">
        <v>969</v>
      </c>
      <c r="H20" s="548">
        <v>83</v>
      </c>
      <c r="I20" s="548">
        <v>32453</v>
      </c>
      <c r="J20" s="545">
        <v>0.61782287541882419</v>
      </c>
      <c r="K20" s="545">
        <v>391</v>
      </c>
      <c r="L20" s="548">
        <v>134</v>
      </c>
      <c r="M20" s="548">
        <v>52528</v>
      </c>
      <c r="N20" s="545">
        <v>1</v>
      </c>
      <c r="O20" s="545">
        <v>392</v>
      </c>
      <c r="P20" s="548">
        <v>232</v>
      </c>
      <c r="Q20" s="548">
        <v>92568</v>
      </c>
      <c r="R20" s="598">
        <v>1.7622601279317698</v>
      </c>
      <c r="S20" s="549">
        <v>399</v>
      </c>
    </row>
    <row r="21" spans="1:19" ht="14.45" customHeight="1" x14ac:dyDescent="0.2">
      <c r="A21" s="544" t="s">
        <v>937</v>
      </c>
      <c r="B21" s="545" t="s">
        <v>938</v>
      </c>
      <c r="C21" s="545" t="s">
        <v>443</v>
      </c>
      <c r="D21" s="545" t="s">
        <v>911</v>
      </c>
      <c r="E21" s="545" t="s">
        <v>939</v>
      </c>
      <c r="F21" s="545" t="s">
        <v>970</v>
      </c>
      <c r="G21" s="545" t="s">
        <v>971</v>
      </c>
      <c r="H21" s="548">
        <v>84</v>
      </c>
      <c r="I21" s="548">
        <v>3192</v>
      </c>
      <c r="J21" s="545">
        <v>0.71794871794871795</v>
      </c>
      <c r="K21" s="545">
        <v>38</v>
      </c>
      <c r="L21" s="548">
        <v>117</v>
      </c>
      <c r="M21" s="548">
        <v>4446</v>
      </c>
      <c r="N21" s="545">
        <v>1</v>
      </c>
      <c r="O21" s="545">
        <v>38</v>
      </c>
      <c r="P21" s="548">
        <v>156</v>
      </c>
      <c r="Q21" s="548">
        <v>5928</v>
      </c>
      <c r="R21" s="598">
        <v>1.3333333333333333</v>
      </c>
      <c r="S21" s="549">
        <v>38</v>
      </c>
    </row>
    <row r="22" spans="1:19" ht="14.45" customHeight="1" x14ac:dyDescent="0.2">
      <c r="A22" s="544" t="s">
        <v>937</v>
      </c>
      <c r="B22" s="545" t="s">
        <v>938</v>
      </c>
      <c r="C22" s="545" t="s">
        <v>443</v>
      </c>
      <c r="D22" s="545" t="s">
        <v>911</v>
      </c>
      <c r="E22" s="545" t="s">
        <v>939</v>
      </c>
      <c r="F22" s="545" t="s">
        <v>972</v>
      </c>
      <c r="G22" s="545" t="s">
        <v>973</v>
      </c>
      <c r="H22" s="548">
        <v>29</v>
      </c>
      <c r="I22" s="548">
        <v>7685</v>
      </c>
      <c r="J22" s="545">
        <v>1.2608695652173914</v>
      </c>
      <c r="K22" s="545">
        <v>265</v>
      </c>
      <c r="L22" s="548">
        <v>23</v>
      </c>
      <c r="M22" s="548">
        <v>6095</v>
      </c>
      <c r="N22" s="545">
        <v>1</v>
      </c>
      <c r="O22" s="545">
        <v>265</v>
      </c>
      <c r="P22" s="548">
        <v>24</v>
      </c>
      <c r="Q22" s="548">
        <v>6432</v>
      </c>
      <c r="R22" s="598">
        <v>1.0552912223133717</v>
      </c>
      <c r="S22" s="549">
        <v>268</v>
      </c>
    </row>
    <row r="23" spans="1:19" ht="14.45" customHeight="1" x14ac:dyDescent="0.2">
      <c r="A23" s="544" t="s">
        <v>937</v>
      </c>
      <c r="B23" s="545" t="s">
        <v>938</v>
      </c>
      <c r="C23" s="545" t="s">
        <v>443</v>
      </c>
      <c r="D23" s="545" t="s">
        <v>911</v>
      </c>
      <c r="E23" s="545" t="s">
        <v>939</v>
      </c>
      <c r="F23" s="545" t="s">
        <v>974</v>
      </c>
      <c r="G23" s="545" t="s">
        <v>975</v>
      </c>
      <c r="H23" s="548">
        <v>401</v>
      </c>
      <c r="I23" s="548">
        <v>282705</v>
      </c>
      <c r="J23" s="545">
        <v>0.65444456533565443</v>
      </c>
      <c r="K23" s="545">
        <v>705</v>
      </c>
      <c r="L23" s="548">
        <v>611</v>
      </c>
      <c r="M23" s="548">
        <v>431977</v>
      </c>
      <c r="N23" s="545">
        <v>1</v>
      </c>
      <c r="O23" s="545">
        <v>707</v>
      </c>
      <c r="P23" s="548">
        <v>533</v>
      </c>
      <c r="Q23" s="548">
        <v>380029</v>
      </c>
      <c r="R23" s="598">
        <v>0.87974359746004993</v>
      </c>
      <c r="S23" s="549">
        <v>713</v>
      </c>
    </row>
    <row r="24" spans="1:19" ht="14.45" customHeight="1" x14ac:dyDescent="0.2">
      <c r="A24" s="544" t="s">
        <v>937</v>
      </c>
      <c r="B24" s="545" t="s">
        <v>938</v>
      </c>
      <c r="C24" s="545" t="s">
        <v>443</v>
      </c>
      <c r="D24" s="545" t="s">
        <v>911</v>
      </c>
      <c r="E24" s="545" t="s">
        <v>939</v>
      </c>
      <c r="F24" s="545" t="s">
        <v>976</v>
      </c>
      <c r="G24" s="545" t="s">
        <v>977</v>
      </c>
      <c r="H24" s="548">
        <v>26</v>
      </c>
      <c r="I24" s="548">
        <v>3822</v>
      </c>
      <c r="J24" s="545">
        <v>0.9932432432432432</v>
      </c>
      <c r="K24" s="545">
        <v>147</v>
      </c>
      <c r="L24" s="548">
        <v>26</v>
      </c>
      <c r="M24" s="548">
        <v>3848</v>
      </c>
      <c r="N24" s="545">
        <v>1</v>
      </c>
      <c r="O24" s="545">
        <v>148</v>
      </c>
      <c r="P24" s="548">
        <v>47</v>
      </c>
      <c r="Q24" s="548">
        <v>7050</v>
      </c>
      <c r="R24" s="598">
        <v>1.8321205821205822</v>
      </c>
      <c r="S24" s="549">
        <v>150</v>
      </c>
    </row>
    <row r="25" spans="1:19" ht="14.45" customHeight="1" x14ac:dyDescent="0.2">
      <c r="A25" s="544" t="s">
        <v>937</v>
      </c>
      <c r="B25" s="545" t="s">
        <v>938</v>
      </c>
      <c r="C25" s="545" t="s">
        <v>443</v>
      </c>
      <c r="D25" s="545" t="s">
        <v>911</v>
      </c>
      <c r="E25" s="545" t="s">
        <v>939</v>
      </c>
      <c r="F25" s="545" t="s">
        <v>978</v>
      </c>
      <c r="G25" s="545" t="s">
        <v>979</v>
      </c>
      <c r="H25" s="548">
        <v>2515</v>
      </c>
      <c r="I25" s="548">
        <v>767075</v>
      </c>
      <c r="J25" s="545">
        <v>1.0531825795644891</v>
      </c>
      <c r="K25" s="545">
        <v>305</v>
      </c>
      <c r="L25" s="548">
        <v>2388</v>
      </c>
      <c r="M25" s="548">
        <v>728340</v>
      </c>
      <c r="N25" s="545">
        <v>1</v>
      </c>
      <c r="O25" s="545">
        <v>305</v>
      </c>
      <c r="P25" s="548">
        <v>2215</v>
      </c>
      <c r="Q25" s="548">
        <v>682220</v>
      </c>
      <c r="R25" s="598">
        <v>0.93667792514484993</v>
      </c>
      <c r="S25" s="549">
        <v>308</v>
      </c>
    </row>
    <row r="26" spans="1:19" ht="14.45" customHeight="1" x14ac:dyDescent="0.2">
      <c r="A26" s="544" t="s">
        <v>937</v>
      </c>
      <c r="B26" s="545" t="s">
        <v>938</v>
      </c>
      <c r="C26" s="545" t="s">
        <v>443</v>
      </c>
      <c r="D26" s="545" t="s">
        <v>911</v>
      </c>
      <c r="E26" s="545" t="s">
        <v>939</v>
      </c>
      <c r="F26" s="545" t="s">
        <v>980</v>
      </c>
      <c r="G26" s="545" t="s">
        <v>981</v>
      </c>
      <c r="H26" s="548">
        <v>5</v>
      </c>
      <c r="I26" s="548">
        <v>18560</v>
      </c>
      <c r="J26" s="545">
        <v>1.2466415905427191</v>
      </c>
      <c r="K26" s="545">
        <v>3712</v>
      </c>
      <c r="L26" s="548">
        <v>4</v>
      </c>
      <c r="M26" s="548">
        <v>14888</v>
      </c>
      <c r="N26" s="545">
        <v>1</v>
      </c>
      <c r="O26" s="545">
        <v>3722</v>
      </c>
      <c r="P26" s="548">
        <v>3</v>
      </c>
      <c r="Q26" s="548">
        <v>11289</v>
      </c>
      <c r="R26" s="598">
        <v>0.75826168726491139</v>
      </c>
      <c r="S26" s="549">
        <v>3763</v>
      </c>
    </row>
    <row r="27" spans="1:19" ht="14.45" customHeight="1" x14ac:dyDescent="0.2">
      <c r="A27" s="544" t="s">
        <v>937</v>
      </c>
      <c r="B27" s="545" t="s">
        <v>938</v>
      </c>
      <c r="C27" s="545" t="s">
        <v>443</v>
      </c>
      <c r="D27" s="545" t="s">
        <v>911</v>
      </c>
      <c r="E27" s="545" t="s">
        <v>939</v>
      </c>
      <c r="F27" s="545" t="s">
        <v>982</v>
      </c>
      <c r="G27" s="545" t="s">
        <v>983</v>
      </c>
      <c r="H27" s="548">
        <v>5441</v>
      </c>
      <c r="I27" s="548">
        <v>2687854</v>
      </c>
      <c r="J27" s="545">
        <v>0.89589310028181501</v>
      </c>
      <c r="K27" s="545">
        <v>494</v>
      </c>
      <c r="L27" s="548">
        <v>6061</v>
      </c>
      <c r="M27" s="548">
        <v>3000195</v>
      </c>
      <c r="N27" s="545">
        <v>1</v>
      </c>
      <c r="O27" s="545">
        <v>495</v>
      </c>
      <c r="P27" s="548">
        <v>6434</v>
      </c>
      <c r="Q27" s="548">
        <v>3210566</v>
      </c>
      <c r="R27" s="598">
        <v>1.0701191089245865</v>
      </c>
      <c r="S27" s="549">
        <v>499</v>
      </c>
    </row>
    <row r="28" spans="1:19" ht="14.45" customHeight="1" x14ac:dyDescent="0.2">
      <c r="A28" s="544" t="s">
        <v>937</v>
      </c>
      <c r="B28" s="545" t="s">
        <v>938</v>
      </c>
      <c r="C28" s="545" t="s">
        <v>443</v>
      </c>
      <c r="D28" s="545" t="s">
        <v>911</v>
      </c>
      <c r="E28" s="545" t="s">
        <v>939</v>
      </c>
      <c r="F28" s="545" t="s">
        <v>984</v>
      </c>
      <c r="G28" s="545" t="s">
        <v>985</v>
      </c>
      <c r="H28" s="548"/>
      <c r="I28" s="548"/>
      <c r="J28" s="545"/>
      <c r="K28" s="545"/>
      <c r="L28" s="548"/>
      <c r="M28" s="548"/>
      <c r="N28" s="545"/>
      <c r="O28" s="545"/>
      <c r="P28" s="548">
        <v>3</v>
      </c>
      <c r="Q28" s="548">
        <v>20007</v>
      </c>
      <c r="R28" s="598"/>
      <c r="S28" s="549">
        <v>6669</v>
      </c>
    </row>
    <row r="29" spans="1:19" ht="14.45" customHeight="1" x14ac:dyDescent="0.2">
      <c r="A29" s="544" t="s">
        <v>937</v>
      </c>
      <c r="B29" s="545" t="s">
        <v>938</v>
      </c>
      <c r="C29" s="545" t="s">
        <v>443</v>
      </c>
      <c r="D29" s="545" t="s">
        <v>911</v>
      </c>
      <c r="E29" s="545" t="s">
        <v>939</v>
      </c>
      <c r="F29" s="545" t="s">
        <v>986</v>
      </c>
      <c r="G29" s="545" t="s">
        <v>987</v>
      </c>
      <c r="H29" s="548">
        <v>6290</v>
      </c>
      <c r="I29" s="548">
        <v>2327300</v>
      </c>
      <c r="J29" s="545">
        <v>0.98725933618231443</v>
      </c>
      <c r="K29" s="545">
        <v>370</v>
      </c>
      <c r="L29" s="548">
        <v>6354</v>
      </c>
      <c r="M29" s="548">
        <v>2357334</v>
      </c>
      <c r="N29" s="545">
        <v>1</v>
      </c>
      <c r="O29" s="545">
        <v>371</v>
      </c>
      <c r="P29" s="548">
        <v>6138</v>
      </c>
      <c r="Q29" s="548">
        <v>2307888</v>
      </c>
      <c r="R29" s="598">
        <v>0.97902461000435237</v>
      </c>
      <c r="S29" s="549">
        <v>376</v>
      </c>
    </row>
    <row r="30" spans="1:19" ht="14.45" customHeight="1" x14ac:dyDescent="0.2">
      <c r="A30" s="544" t="s">
        <v>937</v>
      </c>
      <c r="B30" s="545" t="s">
        <v>938</v>
      </c>
      <c r="C30" s="545" t="s">
        <v>443</v>
      </c>
      <c r="D30" s="545" t="s">
        <v>911</v>
      </c>
      <c r="E30" s="545" t="s">
        <v>939</v>
      </c>
      <c r="F30" s="545" t="s">
        <v>988</v>
      </c>
      <c r="G30" s="545" t="s">
        <v>989</v>
      </c>
      <c r="H30" s="548">
        <v>552</v>
      </c>
      <c r="I30" s="548">
        <v>1715616</v>
      </c>
      <c r="J30" s="545">
        <v>0.97198129706963632</v>
      </c>
      <c r="K30" s="545">
        <v>3108</v>
      </c>
      <c r="L30" s="548">
        <v>567</v>
      </c>
      <c r="M30" s="548">
        <v>1765071</v>
      </c>
      <c r="N30" s="545">
        <v>1</v>
      </c>
      <c r="O30" s="545">
        <v>3113</v>
      </c>
      <c r="P30" s="548">
        <v>543</v>
      </c>
      <c r="Q30" s="548">
        <v>1700676</v>
      </c>
      <c r="R30" s="598">
        <v>0.96351704832270202</v>
      </c>
      <c r="S30" s="549">
        <v>3132</v>
      </c>
    </row>
    <row r="31" spans="1:19" ht="14.45" customHeight="1" x14ac:dyDescent="0.2">
      <c r="A31" s="544" t="s">
        <v>937</v>
      </c>
      <c r="B31" s="545" t="s">
        <v>938</v>
      </c>
      <c r="C31" s="545" t="s">
        <v>443</v>
      </c>
      <c r="D31" s="545" t="s">
        <v>911</v>
      </c>
      <c r="E31" s="545" t="s">
        <v>939</v>
      </c>
      <c r="F31" s="545" t="s">
        <v>990</v>
      </c>
      <c r="G31" s="545" t="s">
        <v>991</v>
      </c>
      <c r="H31" s="548"/>
      <c r="I31" s="548"/>
      <c r="J31" s="545"/>
      <c r="K31" s="545"/>
      <c r="L31" s="548">
        <v>74</v>
      </c>
      <c r="M31" s="548">
        <v>888</v>
      </c>
      <c r="N31" s="545">
        <v>1</v>
      </c>
      <c r="O31" s="545">
        <v>12</v>
      </c>
      <c r="P31" s="548">
        <v>72</v>
      </c>
      <c r="Q31" s="548">
        <v>864</v>
      </c>
      <c r="R31" s="598">
        <v>0.97297297297297303</v>
      </c>
      <c r="S31" s="549">
        <v>12</v>
      </c>
    </row>
    <row r="32" spans="1:19" ht="14.45" customHeight="1" x14ac:dyDescent="0.2">
      <c r="A32" s="544" t="s">
        <v>937</v>
      </c>
      <c r="B32" s="545" t="s">
        <v>938</v>
      </c>
      <c r="C32" s="545" t="s">
        <v>443</v>
      </c>
      <c r="D32" s="545" t="s">
        <v>911</v>
      </c>
      <c r="E32" s="545" t="s">
        <v>939</v>
      </c>
      <c r="F32" s="545" t="s">
        <v>992</v>
      </c>
      <c r="G32" s="545" t="s">
        <v>993</v>
      </c>
      <c r="H32" s="548">
        <v>7</v>
      </c>
      <c r="I32" s="548">
        <v>89558</v>
      </c>
      <c r="J32" s="545">
        <v>2.3329686360320934</v>
      </c>
      <c r="K32" s="545">
        <v>12794</v>
      </c>
      <c r="L32" s="548">
        <v>3</v>
      </c>
      <c r="M32" s="548">
        <v>38388</v>
      </c>
      <c r="N32" s="545">
        <v>1</v>
      </c>
      <c r="O32" s="545">
        <v>12796</v>
      </c>
      <c r="P32" s="548"/>
      <c r="Q32" s="548"/>
      <c r="R32" s="598"/>
      <c r="S32" s="549"/>
    </row>
    <row r="33" spans="1:19" ht="14.45" customHeight="1" x14ac:dyDescent="0.2">
      <c r="A33" s="544" t="s">
        <v>937</v>
      </c>
      <c r="B33" s="545" t="s">
        <v>938</v>
      </c>
      <c r="C33" s="545" t="s">
        <v>443</v>
      </c>
      <c r="D33" s="545" t="s">
        <v>911</v>
      </c>
      <c r="E33" s="545" t="s">
        <v>939</v>
      </c>
      <c r="F33" s="545" t="s">
        <v>994</v>
      </c>
      <c r="G33" s="545" t="s">
        <v>995</v>
      </c>
      <c r="H33" s="548">
        <v>1016</v>
      </c>
      <c r="I33" s="548">
        <v>112776</v>
      </c>
      <c r="J33" s="545">
        <v>0.74697965239508268</v>
      </c>
      <c r="K33" s="545">
        <v>111</v>
      </c>
      <c r="L33" s="548">
        <v>1348</v>
      </c>
      <c r="M33" s="548">
        <v>150976</v>
      </c>
      <c r="N33" s="545">
        <v>1</v>
      </c>
      <c r="O33" s="545">
        <v>112</v>
      </c>
      <c r="P33" s="548">
        <v>1420</v>
      </c>
      <c r="Q33" s="548">
        <v>160460</v>
      </c>
      <c r="R33" s="598">
        <v>1.0628179313268333</v>
      </c>
      <c r="S33" s="549">
        <v>113</v>
      </c>
    </row>
    <row r="34" spans="1:19" ht="14.45" customHeight="1" x14ac:dyDescent="0.2">
      <c r="A34" s="544" t="s">
        <v>937</v>
      </c>
      <c r="B34" s="545" t="s">
        <v>938</v>
      </c>
      <c r="C34" s="545" t="s">
        <v>443</v>
      </c>
      <c r="D34" s="545" t="s">
        <v>911</v>
      </c>
      <c r="E34" s="545" t="s">
        <v>939</v>
      </c>
      <c r="F34" s="545" t="s">
        <v>996</v>
      </c>
      <c r="G34" s="545" t="s">
        <v>997</v>
      </c>
      <c r="H34" s="548">
        <v>52</v>
      </c>
      <c r="I34" s="548">
        <v>6500</v>
      </c>
      <c r="J34" s="545">
        <v>0.63688026650989615</v>
      </c>
      <c r="K34" s="545">
        <v>125</v>
      </c>
      <c r="L34" s="548">
        <v>81</v>
      </c>
      <c r="M34" s="548">
        <v>10206</v>
      </c>
      <c r="N34" s="545">
        <v>1</v>
      </c>
      <c r="O34" s="545">
        <v>126</v>
      </c>
      <c r="P34" s="548">
        <v>48</v>
      </c>
      <c r="Q34" s="548">
        <v>6048</v>
      </c>
      <c r="R34" s="598">
        <v>0.59259259259259256</v>
      </c>
      <c r="S34" s="549">
        <v>126</v>
      </c>
    </row>
    <row r="35" spans="1:19" ht="14.45" customHeight="1" x14ac:dyDescent="0.2">
      <c r="A35" s="544" t="s">
        <v>937</v>
      </c>
      <c r="B35" s="545" t="s">
        <v>938</v>
      </c>
      <c r="C35" s="545" t="s">
        <v>443</v>
      </c>
      <c r="D35" s="545" t="s">
        <v>911</v>
      </c>
      <c r="E35" s="545" t="s">
        <v>939</v>
      </c>
      <c r="F35" s="545" t="s">
        <v>998</v>
      </c>
      <c r="G35" s="545" t="s">
        <v>999</v>
      </c>
      <c r="H35" s="548">
        <v>90</v>
      </c>
      <c r="I35" s="548">
        <v>44550</v>
      </c>
      <c r="J35" s="545">
        <v>0.51918236061905654</v>
      </c>
      <c r="K35" s="545">
        <v>495</v>
      </c>
      <c r="L35" s="548">
        <v>173</v>
      </c>
      <c r="M35" s="548">
        <v>85808</v>
      </c>
      <c r="N35" s="545">
        <v>1</v>
      </c>
      <c r="O35" s="545">
        <v>496</v>
      </c>
      <c r="P35" s="548">
        <v>232</v>
      </c>
      <c r="Q35" s="548">
        <v>116000</v>
      </c>
      <c r="R35" s="598">
        <v>1.351855304866679</v>
      </c>
      <c r="S35" s="549">
        <v>500</v>
      </c>
    </row>
    <row r="36" spans="1:19" ht="14.45" customHeight="1" x14ac:dyDescent="0.2">
      <c r="A36" s="544" t="s">
        <v>937</v>
      </c>
      <c r="B36" s="545" t="s">
        <v>938</v>
      </c>
      <c r="C36" s="545" t="s">
        <v>443</v>
      </c>
      <c r="D36" s="545" t="s">
        <v>911</v>
      </c>
      <c r="E36" s="545" t="s">
        <v>939</v>
      </c>
      <c r="F36" s="545" t="s">
        <v>1000</v>
      </c>
      <c r="G36" s="545"/>
      <c r="H36" s="548">
        <v>103</v>
      </c>
      <c r="I36" s="548">
        <v>132355</v>
      </c>
      <c r="J36" s="545"/>
      <c r="K36" s="545">
        <v>1285</v>
      </c>
      <c r="L36" s="548"/>
      <c r="M36" s="548"/>
      <c r="N36" s="545"/>
      <c r="O36" s="545"/>
      <c r="P36" s="548"/>
      <c r="Q36" s="548"/>
      <c r="R36" s="598"/>
      <c r="S36" s="549"/>
    </row>
    <row r="37" spans="1:19" ht="14.45" customHeight="1" x14ac:dyDescent="0.2">
      <c r="A37" s="544" t="s">
        <v>937</v>
      </c>
      <c r="B37" s="545" t="s">
        <v>938</v>
      </c>
      <c r="C37" s="545" t="s">
        <v>443</v>
      </c>
      <c r="D37" s="545" t="s">
        <v>911</v>
      </c>
      <c r="E37" s="545" t="s">
        <v>939</v>
      </c>
      <c r="F37" s="545" t="s">
        <v>1001</v>
      </c>
      <c r="G37" s="545" t="s">
        <v>1002</v>
      </c>
      <c r="H37" s="548">
        <v>2096</v>
      </c>
      <c r="I37" s="548">
        <v>955776</v>
      </c>
      <c r="J37" s="545">
        <v>1.0047410503476419</v>
      </c>
      <c r="K37" s="545">
        <v>456</v>
      </c>
      <c r="L37" s="548">
        <v>2077</v>
      </c>
      <c r="M37" s="548">
        <v>951266</v>
      </c>
      <c r="N37" s="545">
        <v>1</v>
      </c>
      <c r="O37" s="545">
        <v>458</v>
      </c>
      <c r="P37" s="548">
        <v>1949</v>
      </c>
      <c r="Q37" s="548">
        <v>902387</v>
      </c>
      <c r="R37" s="598">
        <v>0.94861689579991293</v>
      </c>
      <c r="S37" s="549">
        <v>463</v>
      </c>
    </row>
    <row r="38" spans="1:19" ht="14.45" customHeight="1" x14ac:dyDescent="0.2">
      <c r="A38" s="544" t="s">
        <v>937</v>
      </c>
      <c r="B38" s="545" t="s">
        <v>938</v>
      </c>
      <c r="C38" s="545" t="s">
        <v>443</v>
      </c>
      <c r="D38" s="545" t="s">
        <v>911</v>
      </c>
      <c r="E38" s="545" t="s">
        <v>939</v>
      </c>
      <c r="F38" s="545" t="s">
        <v>1003</v>
      </c>
      <c r="G38" s="545" t="s">
        <v>1004</v>
      </c>
      <c r="H38" s="548">
        <v>5232</v>
      </c>
      <c r="I38" s="548">
        <v>303456</v>
      </c>
      <c r="J38" s="545">
        <v>0.906916276651066</v>
      </c>
      <c r="K38" s="545">
        <v>58</v>
      </c>
      <c r="L38" s="548">
        <v>5769</v>
      </c>
      <c r="M38" s="548">
        <v>334602</v>
      </c>
      <c r="N38" s="545">
        <v>1</v>
      </c>
      <c r="O38" s="545">
        <v>58</v>
      </c>
      <c r="P38" s="548">
        <v>6228</v>
      </c>
      <c r="Q38" s="548">
        <v>367452</v>
      </c>
      <c r="R38" s="598">
        <v>1.0981763408467373</v>
      </c>
      <c r="S38" s="549">
        <v>59</v>
      </c>
    </row>
    <row r="39" spans="1:19" ht="14.45" customHeight="1" x14ac:dyDescent="0.2">
      <c r="A39" s="544" t="s">
        <v>937</v>
      </c>
      <c r="B39" s="545" t="s">
        <v>938</v>
      </c>
      <c r="C39" s="545" t="s">
        <v>443</v>
      </c>
      <c r="D39" s="545" t="s">
        <v>911</v>
      </c>
      <c r="E39" s="545" t="s">
        <v>939</v>
      </c>
      <c r="F39" s="545" t="s">
        <v>1005</v>
      </c>
      <c r="G39" s="545" t="s">
        <v>1006</v>
      </c>
      <c r="H39" s="548">
        <v>312</v>
      </c>
      <c r="I39" s="548">
        <v>677976</v>
      </c>
      <c r="J39" s="545">
        <v>4.1580864765409382</v>
      </c>
      <c r="K39" s="545">
        <v>2173</v>
      </c>
      <c r="L39" s="548">
        <v>75</v>
      </c>
      <c r="M39" s="548">
        <v>163050</v>
      </c>
      <c r="N39" s="545">
        <v>1</v>
      </c>
      <c r="O39" s="545">
        <v>2174</v>
      </c>
      <c r="P39" s="548">
        <v>164</v>
      </c>
      <c r="Q39" s="548">
        <v>357356</v>
      </c>
      <c r="R39" s="598">
        <v>2.1916957988347132</v>
      </c>
      <c r="S39" s="549">
        <v>2179</v>
      </c>
    </row>
    <row r="40" spans="1:19" ht="14.45" customHeight="1" x14ac:dyDescent="0.2">
      <c r="A40" s="544" t="s">
        <v>937</v>
      </c>
      <c r="B40" s="545" t="s">
        <v>938</v>
      </c>
      <c r="C40" s="545" t="s">
        <v>443</v>
      </c>
      <c r="D40" s="545" t="s">
        <v>911</v>
      </c>
      <c r="E40" s="545" t="s">
        <v>939</v>
      </c>
      <c r="F40" s="545" t="s">
        <v>1007</v>
      </c>
      <c r="G40" s="545" t="s">
        <v>1008</v>
      </c>
      <c r="H40" s="548">
        <v>68</v>
      </c>
      <c r="I40" s="548">
        <v>663816</v>
      </c>
      <c r="J40" s="545">
        <v>15.854972771567784</v>
      </c>
      <c r="K40" s="545">
        <v>9762</v>
      </c>
      <c r="L40" s="548">
        <v>4</v>
      </c>
      <c r="M40" s="548">
        <v>41868</v>
      </c>
      <c r="N40" s="545">
        <v>1</v>
      </c>
      <c r="O40" s="545">
        <v>10467</v>
      </c>
      <c r="P40" s="548">
        <v>63</v>
      </c>
      <c r="Q40" s="548">
        <v>661500</v>
      </c>
      <c r="R40" s="598">
        <v>15.799656061908856</v>
      </c>
      <c r="S40" s="549">
        <v>10500</v>
      </c>
    </row>
    <row r="41" spans="1:19" ht="14.45" customHeight="1" x14ac:dyDescent="0.2">
      <c r="A41" s="544" t="s">
        <v>937</v>
      </c>
      <c r="B41" s="545" t="s">
        <v>938</v>
      </c>
      <c r="C41" s="545" t="s">
        <v>443</v>
      </c>
      <c r="D41" s="545" t="s">
        <v>911</v>
      </c>
      <c r="E41" s="545" t="s">
        <v>939</v>
      </c>
      <c r="F41" s="545" t="s">
        <v>1009</v>
      </c>
      <c r="G41" s="545" t="s">
        <v>1010</v>
      </c>
      <c r="H41" s="548">
        <v>13</v>
      </c>
      <c r="I41" s="548">
        <v>3289</v>
      </c>
      <c r="J41" s="545">
        <v>1.4387576552930883</v>
      </c>
      <c r="K41" s="545">
        <v>253</v>
      </c>
      <c r="L41" s="548">
        <v>9</v>
      </c>
      <c r="M41" s="548">
        <v>2286</v>
      </c>
      <c r="N41" s="545">
        <v>1</v>
      </c>
      <c r="O41" s="545">
        <v>254</v>
      </c>
      <c r="P41" s="548">
        <v>8</v>
      </c>
      <c r="Q41" s="548">
        <v>2056</v>
      </c>
      <c r="R41" s="598">
        <v>0.89938757655293089</v>
      </c>
      <c r="S41" s="549">
        <v>257</v>
      </c>
    </row>
    <row r="42" spans="1:19" ht="14.45" customHeight="1" x14ac:dyDescent="0.2">
      <c r="A42" s="544" t="s">
        <v>937</v>
      </c>
      <c r="B42" s="545" t="s">
        <v>938</v>
      </c>
      <c r="C42" s="545" t="s">
        <v>443</v>
      </c>
      <c r="D42" s="545" t="s">
        <v>911</v>
      </c>
      <c r="E42" s="545" t="s">
        <v>939</v>
      </c>
      <c r="F42" s="545" t="s">
        <v>1011</v>
      </c>
      <c r="G42" s="545" t="s">
        <v>1012</v>
      </c>
      <c r="H42" s="548">
        <v>7464</v>
      </c>
      <c r="I42" s="548">
        <v>1313664</v>
      </c>
      <c r="J42" s="545">
        <v>0.84934000910332275</v>
      </c>
      <c r="K42" s="545">
        <v>176</v>
      </c>
      <c r="L42" s="548">
        <v>8788</v>
      </c>
      <c r="M42" s="548">
        <v>1546688</v>
      </c>
      <c r="N42" s="545">
        <v>1</v>
      </c>
      <c r="O42" s="545">
        <v>176</v>
      </c>
      <c r="P42" s="548">
        <v>7210</v>
      </c>
      <c r="Q42" s="548">
        <v>1290590</v>
      </c>
      <c r="R42" s="598">
        <v>0.83442168039061526</v>
      </c>
      <c r="S42" s="549">
        <v>179</v>
      </c>
    </row>
    <row r="43" spans="1:19" ht="14.45" customHeight="1" x14ac:dyDescent="0.2">
      <c r="A43" s="544" t="s">
        <v>937</v>
      </c>
      <c r="B43" s="545" t="s">
        <v>938</v>
      </c>
      <c r="C43" s="545" t="s">
        <v>443</v>
      </c>
      <c r="D43" s="545" t="s">
        <v>911</v>
      </c>
      <c r="E43" s="545" t="s">
        <v>939</v>
      </c>
      <c r="F43" s="545" t="s">
        <v>1013</v>
      </c>
      <c r="G43" s="545" t="s">
        <v>1014</v>
      </c>
      <c r="H43" s="548">
        <v>1777</v>
      </c>
      <c r="I43" s="548">
        <v>151045</v>
      </c>
      <c r="J43" s="545">
        <v>0.60730885522210432</v>
      </c>
      <c r="K43" s="545">
        <v>85</v>
      </c>
      <c r="L43" s="548">
        <v>2892</v>
      </c>
      <c r="M43" s="548">
        <v>248712</v>
      </c>
      <c r="N43" s="545">
        <v>1</v>
      </c>
      <c r="O43" s="545">
        <v>86</v>
      </c>
      <c r="P43" s="548">
        <v>2793</v>
      </c>
      <c r="Q43" s="548">
        <v>242991</v>
      </c>
      <c r="R43" s="598">
        <v>0.97699749107401335</v>
      </c>
      <c r="S43" s="549">
        <v>87</v>
      </c>
    </row>
    <row r="44" spans="1:19" ht="14.45" customHeight="1" x14ac:dyDescent="0.2">
      <c r="A44" s="544" t="s">
        <v>937</v>
      </c>
      <c r="B44" s="545" t="s">
        <v>938</v>
      </c>
      <c r="C44" s="545" t="s">
        <v>443</v>
      </c>
      <c r="D44" s="545" t="s">
        <v>911</v>
      </c>
      <c r="E44" s="545" t="s">
        <v>939</v>
      </c>
      <c r="F44" s="545" t="s">
        <v>1015</v>
      </c>
      <c r="G44" s="545" t="s">
        <v>1016</v>
      </c>
      <c r="H44" s="548">
        <v>2</v>
      </c>
      <c r="I44" s="548">
        <v>356</v>
      </c>
      <c r="J44" s="545">
        <v>1.988826815642458</v>
      </c>
      <c r="K44" s="545">
        <v>178</v>
      </c>
      <c r="L44" s="548">
        <v>1</v>
      </c>
      <c r="M44" s="548">
        <v>179</v>
      </c>
      <c r="N44" s="545">
        <v>1</v>
      </c>
      <c r="O44" s="545">
        <v>179</v>
      </c>
      <c r="P44" s="548"/>
      <c r="Q44" s="548"/>
      <c r="R44" s="598"/>
      <c r="S44" s="549"/>
    </row>
    <row r="45" spans="1:19" ht="14.45" customHeight="1" x14ac:dyDescent="0.2">
      <c r="A45" s="544" t="s">
        <v>937</v>
      </c>
      <c r="B45" s="545" t="s">
        <v>938</v>
      </c>
      <c r="C45" s="545" t="s">
        <v>443</v>
      </c>
      <c r="D45" s="545" t="s">
        <v>911</v>
      </c>
      <c r="E45" s="545" t="s">
        <v>939</v>
      </c>
      <c r="F45" s="545" t="s">
        <v>1017</v>
      </c>
      <c r="G45" s="545" t="s">
        <v>1018</v>
      </c>
      <c r="H45" s="548">
        <v>173</v>
      </c>
      <c r="I45" s="548">
        <v>29410</v>
      </c>
      <c r="J45" s="545">
        <v>0.9719101123595506</v>
      </c>
      <c r="K45" s="545">
        <v>170</v>
      </c>
      <c r="L45" s="548">
        <v>178</v>
      </c>
      <c r="M45" s="548">
        <v>30260</v>
      </c>
      <c r="N45" s="545">
        <v>1</v>
      </c>
      <c r="O45" s="545">
        <v>170</v>
      </c>
      <c r="P45" s="548">
        <v>180</v>
      </c>
      <c r="Q45" s="548">
        <v>30960</v>
      </c>
      <c r="R45" s="598">
        <v>1.0231328486450759</v>
      </c>
      <c r="S45" s="549">
        <v>172</v>
      </c>
    </row>
    <row r="46" spans="1:19" ht="14.45" customHeight="1" x14ac:dyDescent="0.2">
      <c r="A46" s="544" t="s">
        <v>937</v>
      </c>
      <c r="B46" s="545" t="s">
        <v>938</v>
      </c>
      <c r="C46" s="545" t="s">
        <v>443</v>
      </c>
      <c r="D46" s="545" t="s">
        <v>911</v>
      </c>
      <c r="E46" s="545" t="s">
        <v>939</v>
      </c>
      <c r="F46" s="545" t="s">
        <v>1019</v>
      </c>
      <c r="G46" s="545" t="s">
        <v>1020</v>
      </c>
      <c r="H46" s="548">
        <v>103</v>
      </c>
      <c r="I46" s="548">
        <v>2987</v>
      </c>
      <c r="J46" s="545">
        <v>1.0198019801980198</v>
      </c>
      <c r="K46" s="545">
        <v>29</v>
      </c>
      <c r="L46" s="548">
        <v>101</v>
      </c>
      <c r="M46" s="548">
        <v>2929</v>
      </c>
      <c r="N46" s="545">
        <v>1</v>
      </c>
      <c r="O46" s="545">
        <v>29</v>
      </c>
      <c r="P46" s="548">
        <v>132</v>
      </c>
      <c r="Q46" s="548">
        <v>4092</v>
      </c>
      <c r="R46" s="598">
        <v>1.3970638443154659</v>
      </c>
      <c r="S46" s="549">
        <v>31</v>
      </c>
    </row>
    <row r="47" spans="1:19" ht="14.45" customHeight="1" x14ac:dyDescent="0.2">
      <c r="A47" s="544" t="s">
        <v>937</v>
      </c>
      <c r="B47" s="545" t="s">
        <v>938</v>
      </c>
      <c r="C47" s="545" t="s">
        <v>443</v>
      </c>
      <c r="D47" s="545" t="s">
        <v>911</v>
      </c>
      <c r="E47" s="545" t="s">
        <v>939</v>
      </c>
      <c r="F47" s="545" t="s">
        <v>1021</v>
      </c>
      <c r="G47" s="545"/>
      <c r="H47" s="548">
        <v>103</v>
      </c>
      <c r="I47" s="548">
        <v>104236</v>
      </c>
      <c r="J47" s="545"/>
      <c r="K47" s="545">
        <v>1012</v>
      </c>
      <c r="L47" s="548"/>
      <c r="M47" s="548"/>
      <c r="N47" s="545"/>
      <c r="O47" s="545"/>
      <c r="P47" s="548"/>
      <c r="Q47" s="548"/>
      <c r="R47" s="598"/>
      <c r="S47" s="549"/>
    </row>
    <row r="48" spans="1:19" ht="14.45" customHeight="1" x14ac:dyDescent="0.2">
      <c r="A48" s="544" t="s">
        <v>937</v>
      </c>
      <c r="B48" s="545" t="s">
        <v>938</v>
      </c>
      <c r="C48" s="545" t="s">
        <v>443</v>
      </c>
      <c r="D48" s="545" t="s">
        <v>911</v>
      </c>
      <c r="E48" s="545" t="s">
        <v>939</v>
      </c>
      <c r="F48" s="545" t="s">
        <v>1022</v>
      </c>
      <c r="G48" s="545" t="s">
        <v>1023</v>
      </c>
      <c r="H48" s="548">
        <v>158</v>
      </c>
      <c r="I48" s="548">
        <v>27808</v>
      </c>
      <c r="J48" s="545">
        <v>0.66290018832391717</v>
      </c>
      <c r="K48" s="545">
        <v>176</v>
      </c>
      <c r="L48" s="548">
        <v>237</v>
      </c>
      <c r="M48" s="548">
        <v>41949</v>
      </c>
      <c r="N48" s="545">
        <v>1</v>
      </c>
      <c r="O48" s="545">
        <v>177</v>
      </c>
      <c r="P48" s="548">
        <v>279</v>
      </c>
      <c r="Q48" s="548">
        <v>49662</v>
      </c>
      <c r="R48" s="598">
        <v>1.1838661231495387</v>
      </c>
      <c r="S48" s="549">
        <v>178</v>
      </c>
    </row>
    <row r="49" spans="1:19" ht="14.45" customHeight="1" x14ac:dyDescent="0.2">
      <c r="A49" s="544" t="s">
        <v>937</v>
      </c>
      <c r="B49" s="545" t="s">
        <v>938</v>
      </c>
      <c r="C49" s="545" t="s">
        <v>443</v>
      </c>
      <c r="D49" s="545" t="s">
        <v>911</v>
      </c>
      <c r="E49" s="545" t="s">
        <v>939</v>
      </c>
      <c r="F49" s="545" t="s">
        <v>1024</v>
      </c>
      <c r="G49" s="545"/>
      <c r="H49" s="548">
        <v>555</v>
      </c>
      <c r="I49" s="548">
        <v>1274835</v>
      </c>
      <c r="J49" s="545"/>
      <c r="K49" s="545">
        <v>2297</v>
      </c>
      <c r="L49" s="548"/>
      <c r="M49" s="548"/>
      <c r="N49" s="545"/>
      <c r="O49" s="545"/>
      <c r="P49" s="548"/>
      <c r="Q49" s="548"/>
      <c r="R49" s="598"/>
      <c r="S49" s="549"/>
    </row>
    <row r="50" spans="1:19" ht="14.45" customHeight="1" x14ac:dyDescent="0.2">
      <c r="A50" s="544" t="s">
        <v>937</v>
      </c>
      <c r="B50" s="545" t="s">
        <v>938</v>
      </c>
      <c r="C50" s="545" t="s">
        <v>443</v>
      </c>
      <c r="D50" s="545" t="s">
        <v>911</v>
      </c>
      <c r="E50" s="545" t="s">
        <v>939</v>
      </c>
      <c r="F50" s="545" t="s">
        <v>1025</v>
      </c>
      <c r="G50" s="545" t="s">
        <v>1026</v>
      </c>
      <c r="H50" s="548"/>
      <c r="I50" s="548"/>
      <c r="J50" s="545"/>
      <c r="K50" s="545"/>
      <c r="L50" s="548">
        <v>3</v>
      </c>
      <c r="M50" s="548">
        <v>1077</v>
      </c>
      <c r="N50" s="545">
        <v>1</v>
      </c>
      <c r="O50" s="545">
        <v>359</v>
      </c>
      <c r="P50" s="548"/>
      <c r="Q50" s="548"/>
      <c r="R50" s="598"/>
      <c r="S50" s="549"/>
    </row>
    <row r="51" spans="1:19" ht="14.45" customHeight="1" x14ac:dyDescent="0.2">
      <c r="A51" s="544" t="s">
        <v>937</v>
      </c>
      <c r="B51" s="545" t="s">
        <v>938</v>
      </c>
      <c r="C51" s="545" t="s">
        <v>443</v>
      </c>
      <c r="D51" s="545" t="s">
        <v>911</v>
      </c>
      <c r="E51" s="545" t="s">
        <v>939</v>
      </c>
      <c r="F51" s="545" t="s">
        <v>1027</v>
      </c>
      <c r="G51" s="545" t="s">
        <v>1028</v>
      </c>
      <c r="H51" s="548">
        <v>624</v>
      </c>
      <c r="I51" s="548">
        <v>164736</v>
      </c>
      <c r="J51" s="545">
        <v>0.75090252707581229</v>
      </c>
      <c r="K51" s="545">
        <v>264</v>
      </c>
      <c r="L51" s="548">
        <v>831</v>
      </c>
      <c r="M51" s="548">
        <v>219384</v>
      </c>
      <c r="N51" s="545">
        <v>1</v>
      </c>
      <c r="O51" s="545">
        <v>264</v>
      </c>
      <c r="P51" s="548">
        <v>724</v>
      </c>
      <c r="Q51" s="548">
        <v>193308</v>
      </c>
      <c r="R51" s="598">
        <v>0.88113991904605626</v>
      </c>
      <c r="S51" s="549">
        <v>267</v>
      </c>
    </row>
    <row r="52" spans="1:19" ht="14.45" customHeight="1" x14ac:dyDescent="0.2">
      <c r="A52" s="544" t="s">
        <v>937</v>
      </c>
      <c r="B52" s="545" t="s">
        <v>938</v>
      </c>
      <c r="C52" s="545" t="s">
        <v>443</v>
      </c>
      <c r="D52" s="545" t="s">
        <v>911</v>
      </c>
      <c r="E52" s="545" t="s">
        <v>939</v>
      </c>
      <c r="F52" s="545" t="s">
        <v>1029</v>
      </c>
      <c r="G52" s="545" t="s">
        <v>1030</v>
      </c>
      <c r="H52" s="548">
        <v>864</v>
      </c>
      <c r="I52" s="548">
        <v>1841184</v>
      </c>
      <c r="J52" s="545">
        <v>0.86886745173100177</v>
      </c>
      <c r="K52" s="545">
        <v>2131</v>
      </c>
      <c r="L52" s="548">
        <v>993</v>
      </c>
      <c r="M52" s="548">
        <v>2119062</v>
      </c>
      <c r="N52" s="545">
        <v>1</v>
      </c>
      <c r="O52" s="545">
        <v>2134</v>
      </c>
      <c r="P52" s="548">
        <v>823</v>
      </c>
      <c r="Q52" s="548">
        <v>1766158</v>
      </c>
      <c r="R52" s="598">
        <v>0.83346216391969652</v>
      </c>
      <c r="S52" s="549">
        <v>2146</v>
      </c>
    </row>
    <row r="53" spans="1:19" ht="14.45" customHeight="1" x14ac:dyDescent="0.2">
      <c r="A53" s="544" t="s">
        <v>937</v>
      </c>
      <c r="B53" s="545" t="s">
        <v>938</v>
      </c>
      <c r="C53" s="545" t="s">
        <v>443</v>
      </c>
      <c r="D53" s="545" t="s">
        <v>911</v>
      </c>
      <c r="E53" s="545" t="s">
        <v>939</v>
      </c>
      <c r="F53" s="545" t="s">
        <v>1031</v>
      </c>
      <c r="G53" s="545" t="s">
        <v>1032</v>
      </c>
      <c r="H53" s="548">
        <v>3</v>
      </c>
      <c r="I53" s="548">
        <v>726</v>
      </c>
      <c r="J53" s="545">
        <v>0.27160493827160492</v>
      </c>
      <c r="K53" s="545">
        <v>242</v>
      </c>
      <c r="L53" s="548">
        <v>11</v>
      </c>
      <c r="M53" s="548">
        <v>2673</v>
      </c>
      <c r="N53" s="545">
        <v>1</v>
      </c>
      <c r="O53" s="545">
        <v>243</v>
      </c>
      <c r="P53" s="548">
        <v>6</v>
      </c>
      <c r="Q53" s="548">
        <v>1464</v>
      </c>
      <c r="R53" s="598">
        <v>0.54769921436588098</v>
      </c>
      <c r="S53" s="549">
        <v>244</v>
      </c>
    </row>
    <row r="54" spans="1:19" ht="14.45" customHeight="1" x14ac:dyDescent="0.2">
      <c r="A54" s="544" t="s">
        <v>937</v>
      </c>
      <c r="B54" s="545" t="s">
        <v>938</v>
      </c>
      <c r="C54" s="545" t="s">
        <v>443</v>
      </c>
      <c r="D54" s="545" t="s">
        <v>911</v>
      </c>
      <c r="E54" s="545" t="s">
        <v>939</v>
      </c>
      <c r="F54" s="545" t="s">
        <v>1033</v>
      </c>
      <c r="G54" s="545" t="s">
        <v>1034</v>
      </c>
      <c r="H54" s="548">
        <v>5</v>
      </c>
      <c r="I54" s="548">
        <v>2120</v>
      </c>
      <c r="J54" s="545">
        <v>1.244131455399061</v>
      </c>
      <c r="K54" s="545">
        <v>424</v>
      </c>
      <c r="L54" s="548">
        <v>4</v>
      </c>
      <c r="M54" s="548">
        <v>1704</v>
      </c>
      <c r="N54" s="545">
        <v>1</v>
      </c>
      <c r="O54" s="545">
        <v>426</v>
      </c>
      <c r="P54" s="548">
        <v>6</v>
      </c>
      <c r="Q54" s="548">
        <v>2610</v>
      </c>
      <c r="R54" s="598">
        <v>1.5316901408450705</v>
      </c>
      <c r="S54" s="549">
        <v>435</v>
      </c>
    </row>
    <row r="55" spans="1:19" ht="14.45" customHeight="1" x14ac:dyDescent="0.2">
      <c r="A55" s="544" t="s">
        <v>937</v>
      </c>
      <c r="B55" s="545" t="s">
        <v>938</v>
      </c>
      <c r="C55" s="545" t="s">
        <v>443</v>
      </c>
      <c r="D55" s="545" t="s">
        <v>911</v>
      </c>
      <c r="E55" s="545" t="s">
        <v>939</v>
      </c>
      <c r="F55" s="545" t="s">
        <v>1035</v>
      </c>
      <c r="G55" s="545" t="s">
        <v>943</v>
      </c>
      <c r="H55" s="548">
        <v>52</v>
      </c>
      <c r="I55" s="548">
        <v>1924</v>
      </c>
      <c r="J55" s="545"/>
      <c r="K55" s="545">
        <v>37</v>
      </c>
      <c r="L55" s="548"/>
      <c r="M55" s="548"/>
      <c r="N55" s="545"/>
      <c r="O55" s="545"/>
      <c r="P55" s="548">
        <v>1</v>
      </c>
      <c r="Q55" s="548">
        <v>38</v>
      </c>
      <c r="R55" s="598"/>
      <c r="S55" s="549">
        <v>38</v>
      </c>
    </row>
    <row r="56" spans="1:19" ht="14.45" customHeight="1" x14ac:dyDescent="0.2">
      <c r="A56" s="544" t="s">
        <v>937</v>
      </c>
      <c r="B56" s="545" t="s">
        <v>938</v>
      </c>
      <c r="C56" s="545" t="s">
        <v>443</v>
      </c>
      <c r="D56" s="545" t="s">
        <v>911</v>
      </c>
      <c r="E56" s="545" t="s">
        <v>939</v>
      </c>
      <c r="F56" s="545" t="s">
        <v>1036</v>
      </c>
      <c r="G56" s="545" t="s">
        <v>1037</v>
      </c>
      <c r="H56" s="548">
        <v>6</v>
      </c>
      <c r="I56" s="548">
        <v>31320</v>
      </c>
      <c r="J56" s="545">
        <v>1.9965576592082617</v>
      </c>
      <c r="K56" s="545">
        <v>5220</v>
      </c>
      <c r="L56" s="548">
        <v>3</v>
      </c>
      <c r="M56" s="548">
        <v>15687</v>
      </c>
      <c r="N56" s="545">
        <v>1</v>
      </c>
      <c r="O56" s="545">
        <v>5229</v>
      </c>
      <c r="P56" s="548">
        <v>9</v>
      </c>
      <c r="Q56" s="548">
        <v>47358</v>
      </c>
      <c r="R56" s="598">
        <v>3.0189328743545611</v>
      </c>
      <c r="S56" s="549">
        <v>5262</v>
      </c>
    </row>
    <row r="57" spans="1:19" ht="14.45" customHeight="1" x14ac:dyDescent="0.2">
      <c r="A57" s="544" t="s">
        <v>937</v>
      </c>
      <c r="B57" s="545" t="s">
        <v>938</v>
      </c>
      <c r="C57" s="545" t="s">
        <v>443</v>
      </c>
      <c r="D57" s="545" t="s">
        <v>911</v>
      </c>
      <c r="E57" s="545" t="s">
        <v>939</v>
      </c>
      <c r="F57" s="545" t="s">
        <v>1038</v>
      </c>
      <c r="G57" s="545" t="s">
        <v>1039</v>
      </c>
      <c r="H57" s="548">
        <v>1</v>
      </c>
      <c r="I57" s="548">
        <v>1057</v>
      </c>
      <c r="J57" s="545"/>
      <c r="K57" s="545">
        <v>1057</v>
      </c>
      <c r="L57" s="548"/>
      <c r="M57" s="548"/>
      <c r="N57" s="545"/>
      <c r="O57" s="545"/>
      <c r="P57" s="548"/>
      <c r="Q57" s="548"/>
      <c r="R57" s="598"/>
      <c r="S57" s="549"/>
    </row>
    <row r="58" spans="1:19" ht="14.45" customHeight="1" x14ac:dyDescent="0.2">
      <c r="A58" s="544" t="s">
        <v>937</v>
      </c>
      <c r="B58" s="545" t="s">
        <v>938</v>
      </c>
      <c r="C58" s="545" t="s">
        <v>443</v>
      </c>
      <c r="D58" s="545" t="s">
        <v>911</v>
      </c>
      <c r="E58" s="545" t="s">
        <v>939</v>
      </c>
      <c r="F58" s="545" t="s">
        <v>1040</v>
      </c>
      <c r="G58" s="545" t="s">
        <v>1041</v>
      </c>
      <c r="H58" s="548">
        <v>136</v>
      </c>
      <c r="I58" s="548">
        <v>39304</v>
      </c>
      <c r="J58" s="545">
        <v>0.82424242424242422</v>
      </c>
      <c r="K58" s="545">
        <v>289</v>
      </c>
      <c r="L58" s="548">
        <v>165</v>
      </c>
      <c r="M58" s="548">
        <v>47685</v>
      </c>
      <c r="N58" s="545">
        <v>1</v>
      </c>
      <c r="O58" s="545">
        <v>289</v>
      </c>
      <c r="P58" s="548">
        <v>166</v>
      </c>
      <c r="Q58" s="548">
        <v>48306</v>
      </c>
      <c r="R58" s="598">
        <v>1.0130229631959735</v>
      </c>
      <c r="S58" s="549">
        <v>291</v>
      </c>
    </row>
    <row r="59" spans="1:19" ht="14.45" customHeight="1" x14ac:dyDescent="0.2">
      <c r="A59" s="544" t="s">
        <v>937</v>
      </c>
      <c r="B59" s="545" t="s">
        <v>938</v>
      </c>
      <c r="C59" s="545" t="s">
        <v>443</v>
      </c>
      <c r="D59" s="545" t="s">
        <v>911</v>
      </c>
      <c r="E59" s="545" t="s">
        <v>939</v>
      </c>
      <c r="F59" s="545" t="s">
        <v>1042</v>
      </c>
      <c r="G59" s="545" t="s">
        <v>1043</v>
      </c>
      <c r="H59" s="548">
        <v>5</v>
      </c>
      <c r="I59" s="548">
        <v>5490</v>
      </c>
      <c r="J59" s="545">
        <v>1.660617059891107</v>
      </c>
      <c r="K59" s="545">
        <v>1098</v>
      </c>
      <c r="L59" s="548">
        <v>3</v>
      </c>
      <c r="M59" s="548">
        <v>3306</v>
      </c>
      <c r="N59" s="545">
        <v>1</v>
      </c>
      <c r="O59" s="545">
        <v>1102</v>
      </c>
      <c r="P59" s="548">
        <v>2</v>
      </c>
      <c r="Q59" s="548">
        <v>2236</v>
      </c>
      <c r="R59" s="598">
        <v>0.67634603750756206</v>
      </c>
      <c r="S59" s="549">
        <v>1118</v>
      </c>
    </row>
    <row r="60" spans="1:19" ht="14.45" customHeight="1" x14ac:dyDescent="0.2">
      <c r="A60" s="544" t="s">
        <v>937</v>
      </c>
      <c r="B60" s="545" t="s">
        <v>938</v>
      </c>
      <c r="C60" s="545" t="s">
        <v>443</v>
      </c>
      <c r="D60" s="545" t="s">
        <v>911</v>
      </c>
      <c r="E60" s="545" t="s">
        <v>939</v>
      </c>
      <c r="F60" s="545" t="s">
        <v>1044</v>
      </c>
      <c r="G60" s="545" t="s">
        <v>1045</v>
      </c>
      <c r="H60" s="548">
        <v>46</v>
      </c>
      <c r="I60" s="548">
        <v>4922</v>
      </c>
      <c r="J60" s="545">
        <v>0.49004380724810831</v>
      </c>
      <c r="K60" s="545">
        <v>107</v>
      </c>
      <c r="L60" s="548">
        <v>93</v>
      </c>
      <c r="M60" s="548">
        <v>10044</v>
      </c>
      <c r="N60" s="545">
        <v>1</v>
      </c>
      <c r="O60" s="545">
        <v>108</v>
      </c>
      <c r="P60" s="548">
        <v>94</v>
      </c>
      <c r="Q60" s="548">
        <v>10246</v>
      </c>
      <c r="R60" s="598">
        <v>1.0201115093588211</v>
      </c>
      <c r="S60" s="549">
        <v>109</v>
      </c>
    </row>
    <row r="61" spans="1:19" ht="14.45" customHeight="1" x14ac:dyDescent="0.2">
      <c r="A61" s="544" t="s">
        <v>937</v>
      </c>
      <c r="B61" s="545" t="s">
        <v>938</v>
      </c>
      <c r="C61" s="545" t="s">
        <v>443</v>
      </c>
      <c r="D61" s="545" t="s">
        <v>911</v>
      </c>
      <c r="E61" s="545" t="s">
        <v>939</v>
      </c>
      <c r="F61" s="545" t="s">
        <v>1046</v>
      </c>
      <c r="G61" s="545" t="s">
        <v>1047</v>
      </c>
      <c r="H61" s="548">
        <v>10</v>
      </c>
      <c r="I61" s="548">
        <v>3140</v>
      </c>
      <c r="J61" s="545">
        <v>1.4240362811791383</v>
      </c>
      <c r="K61" s="545">
        <v>314</v>
      </c>
      <c r="L61" s="548">
        <v>7</v>
      </c>
      <c r="M61" s="548">
        <v>2205</v>
      </c>
      <c r="N61" s="545">
        <v>1</v>
      </c>
      <c r="O61" s="545">
        <v>315</v>
      </c>
      <c r="P61" s="548">
        <v>8</v>
      </c>
      <c r="Q61" s="548">
        <v>2528</v>
      </c>
      <c r="R61" s="598">
        <v>1.146485260770975</v>
      </c>
      <c r="S61" s="549">
        <v>316</v>
      </c>
    </row>
    <row r="62" spans="1:19" ht="14.45" customHeight="1" x14ac:dyDescent="0.2">
      <c r="A62" s="544" t="s">
        <v>937</v>
      </c>
      <c r="B62" s="545" t="s">
        <v>938</v>
      </c>
      <c r="C62" s="545" t="s">
        <v>443</v>
      </c>
      <c r="D62" s="545" t="s">
        <v>911</v>
      </c>
      <c r="E62" s="545" t="s">
        <v>939</v>
      </c>
      <c r="F62" s="545" t="s">
        <v>1048</v>
      </c>
      <c r="G62" s="545" t="s">
        <v>1049</v>
      </c>
      <c r="H62" s="548">
        <v>112</v>
      </c>
      <c r="I62" s="548">
        <v>0</v>
      </c>
      <c r="J62" s="545"/>
      <c r="K62" s="545">
        <v>0</v>
      </c>
      <c r="L62" s="548">
        <v>217</v>
      </c>
      <c r="M62" s="548">
        <v>0</v>
      </c>
      <c r="N62" s="545"/>
      <c r="O62" s="545">
        <v>0</v>
      </c>
      <c r="P62" s="548">
        <v>82</v>
      </c>
      <c r="Q62" s="548">
        <v>0</v>
      </c>
      <c r="R62" s="598"/>
      <c r="S62" s="549">
        <v>0</v>
      </c>
    </row>
    <row r="63" spans="1:19" ht="14.45" customHeight="1" x14ac:dyDescent="0.2">
      <c r="A63" s="544" t="s">
        <v>937</v>
      </c>
      <c r="B63" s="545" t="s">
        <v>938</v>
      </c>
      <c r="C63" s="545" t="s">
        <v>443</v>
      </c>
      <c r="D63" s="545" t="s">
        <v>911</v>
      </c>
      <c r="E63" s="545" t="s">
        <v>939</v>
      </c>
      <c r="F63" s="545" t="s">
        <v>1050</v>
      </c>
      <c r="G63" s="545" t="s">
        <v>1051</v>
      </c>
      <c r="H63" s="548">
        <v>46</v>
      </c>
      <c r="I63" s="548">
        <v>0</v>
      </c>
      <c r="J63" s="545"/>
      <c r="K63" s="545">
        <v>0</v>
      </c>
      <c r="L63" s="548">
        <v>70</v>
      </c>
      <c r="M63" s="548">
        <v>0</v>
      </c>
      <c r="N63" s="545"/>
      <c r="O63" s="545">
        <v>0</v>
      </c>
      <c r="P63" s="548">
        <v>50</v>
      </c>
      <c r="Q63" s="548">
        <v>0</v>
      </c>
      <c r="R63" s="598"/>
      <c r="S63" s="549">
        <v>0</v>
      </c>
    </row>
    <row r="64" spans="1:19" ht="14.45" customHeight="1" x14ac:dyDescent="0.2">
      <c r="A64" s="544" t="s">
        <v>937</v>
      </c>
      <c r="B64" s="545" t="s">
        <v>938</v>
      </c>
      <c r="C64" s="545" t="s">
        <v>443</v>
      </c>
      <c r="D64" s="545" t="s">
        <v>911</v>
      </c>
      <c r="E64" s="545" t="s">
        <v>939</v>
      </c>
      <c r="F64" s="545" t="s">
        <v>1052</v>
      </c>
      <c r="G64" s="545" t="s">
        <v>1053</v>
      </c>
      <c r="H64" s="548"/>
      <c r="I64" s="548"/>
      <c r="J64" s="545"/>
      <c r="K64" s="545"/>
      <c r="L64" s="548">
        <v>279</v>
      </c>
      <c r="M64" s="548">
        <v>1333341</v>
      </c>
      <c r="N64" s="545">
        <v>1</v>
      </c>
      <c r="O64" s="545">
        <v>4779</v>
      </c>
      <c r="P64" s="548">
        <v>312</v>
      </c>
      <c r="Q64" s="548">
        <v>1498536</v>
      </c>
      <c r="R64" s="598">
        <v>1.1238955376006587</v>
      </c>
      <c r="S64" s="549">
        <v>4803</v>
      </c>
    </row>
    <row r="65" spans="1:19" ht="14.45" customHeight="1" x14ac:dyDescent="0.2">
      <c r="A65" s="544" t="s">
        <v>937</v>
      </c>
      <c r="B65" s="545" t="s">
        <v>938</v>
      </c>
      <c r="C65" s="545" t="s">
        <v>443</v>
      </c>
      <c r="D65" s="545" t="s">
        <v>911</v>
      </c>
      <c r="E65" s="545" t="s">
        <v>939</v>
      </c>
      <c r="F65" s="545" t="s">
        <v>1054</v>
      </c>
      <c r="G65" s="545" t="s">
        <v>1055</v>
      </c>
      <c r="H65" s="548"/>
      <c r="I65" s="548"/>
      <c r="J65" s="545"/>
      <c r="K65" s="545"/>
      <c r="L65" s="548">
        <v>102</v>
      </c>
      <c r="M65" s="548">
        <v>62118</v>
      </c>
      <c r="N65" s="545">
        <v>1</v>
      </c>
      <c r="O65" s="545">
        <v>609</v>
      </c>
      <c r="P65" s="548">
        <v>138</v>
      </c>
      <c r="Q65" s="548">
        <v>84456</v>
      </c>
      <c r="R65" s="598">
        <v>1.3596059113300492</v>
      </c>
      <c r="S65" s="549">
        <v>612</v>
      </c>
    </row>
    <row r="66" spans="1:19" ht="14.45" customHeight="1" x14ac:dyDescent="0.2">
      <c r="A66" s="544" t="s">
        <v>937</v>
      </c>
      <c r="B66" s="545" t="s">
        <v>938</v>
      </c>
      <c r="C66" s="545" t="s">
        <v>443</v>
      </c>
      <c r="D66" s="545" t="s">
        <v>911</v>
      </c>
      <c r="E66" s="545" t="s">
        <v>939</v>
      </c>
      <c r="F66" s="545" t="s">
        <v>1056</v>
      </c>
      <c r="G66" s="545" t="s">
        <v>1057</v>
      </c>
      <c r="H66" s="548"/>
      <c r="I66" s="548"/>
      <c r="J66" s="545"/>
      <c r="K66" s="545"/>
      <c r="L66" s="548">
        <v>127</v>
      </c>
      <c r="M66" s="548">
        <v>360680</v>
      </c>
      <c r="N66" s="545">
        <v>1</v>
      </c>
      <c r="O66" s="545">
        <v>2840</v>
      </c>
      <c r="P66" s="548">
        <v>73</v>
      </c>
      <c r="Q66" s="548">
        <v>207685</v>
      </c>
      <c r="R66" s="598">
        <v>0.57581512698236659</v>
      </c>
      <c r="S66" s="549">
        <v>2845</v>
      </c>
    </row>
    <row r="67" spans="1:19" ht="14.45" customHeight="1" x14ac:dyDescent="0.2">
      <c r="A67" s="544" t="s">
        <v>937</v>
      </c>
      <c r="B67" s="545" t="s">
        <v>938</v>
      </c>
      <c r="C67" s="545" t="s">
        <v>443</v>
      </c>
      <c r="D67" s="545" t="s">
        <v>911</v>
      </c>
      <c r="E67" s="545" t="s">
        <v>939</v>
      </c>
      <c r="F67" s="545" t="s">
        <v>1058</v>
      </c>
      <c r="G67" s="545" t="s">
        <v>1059</v>
      </c>
      <c r="H67" s="548"/>
      <c r="I67" s="548"/>
      <c r="J67" s="545"/>
      <c r="K67" s="545"/>
      <c r="L67" s="548">
        <v>46</v>
      </c>
      <c r="M67" s="548">
        <v>348450</v>
      </c>
      <c r="N67" s="545">
        <v>1</v>
      </c>
      <c r="O67" s="545">
        <v>7575</v>
      </c>
      <c r="P67" s="548">
        <v>45</v>
      </c>
      <c r="Q67" s="548">
        <v>341370</v>
      </c>
      <c r="R67" s="598">
        <v>0.97968144640551014</v>
      </c>
      <c r="S67" s="549">
        <v>7586</v>
      </c>
    </row>
    <row r="68" spans="1:19" ht="14.45" customHeight="1" x14ac:dyDescent="0.2">
      <c r="A68" s="544" t="s">
        <v>937</v>
      </c>
      <c r="B68" s="545" t="s">
        <v>938</v>
      </c>
      <c r="C68" s="545" t="s">
        <v>443</v>
      </c>
      <c r="D68" s="545" t="s">
        <v>911</v>
      </c>
      <c r="E68" s="545" t="s">
        <v>939</v>
      </c>
      <c r="F68" s="545" t="s">
        <v>1060</v>
      </c>
      <c r="G68" s="545" t="s">
        <v>1061</v>
      </c>
      <c r="H68" s="548"/>
      <c r="I68" s="548"/>
      <c r="J68" s="545"/>
      <c r="K68" s="545"/>
      <c r="L68" s="548">
        <v>17</v>
      </c>
      <c r="M68" s="548">
        <v>272119</v>
      </c>
      <c r="N68" s="545">
        <v>1</v>
      </c>
      <c r="O68" s="545">
        <v>16007</v>
      </c>
      <c r="P68" s="548">
        <v>4</v>
      </c>
      <c r="Q68" s="548">
        <v>64048</v>
      </c>
      <c r="R68" s="598">
        <v>0.23536761490377373</v>
      </c>
      <c r="S68" s="549">
        <v>16012</v>
      </c>
    </row>
    <row r="69" spans="1:19" ht="14.45" customHeight="1" x14ac:dyDescent="0.2">
      <c r="A69" s="544" t="s">
        <v>937</v>
      </c>
      <c r="B69" s="545" t="s">
        <v>938</v>
      </c>
      <c r="C69" s="545" t="s">
        <v>443</v>
      </c>
      <c r="D69" s="545" t="s">
        <v>911</v>
      </c>
      <c r="E69" s="545" t="s">
        <v>939</v>
      </c>
      <c r="F69" s="545" t="s">
        <v>1062</v>
      </c>
      <c r="G69" s="545" t="s">
        <v>1063</v>
      </c>
      <c r="H69" s="548"/>
      <c r="I69" s="548"/>
      <c r="J69" s="545"/>
      <c r="K69" s="545"/>
      <c r="L69" s="548"/>
      <c r="M69" s="548"/>
      <c r="N69" s="545"/>
      <c r="O69" s="545"/>
      <c r="P69" s="548">
        <v>34</v>
      </c>
      <c r="Q69" s="548">
        <v>130526</v>
      </c>
      <c r="R69" s="598"/>
      <c r="S69" s="549">
        <v>3839</v>
      </c>
    </row>
    <row r="70" spans="1:19" ht="14.45" customHeight="1" x14ac:dyDescent="0.2">
      <c r="A70" s="544" t="s">
        <v>937</v>
      </c>
      <c r="B70" s="545" t="s">
        <v>938</v>
      </c>
      <c r="C70" s="545" t="s">
        <v>443</v>
      </c>
      <c r="D70" s="545" t="s">
        <v>911</v>
      </c>
      <c r="E70" s="545" t="s">
        <v>939</v>
      </c>
      <c r="F70" s="545" t="s">
        <v>1064</v>
      </c>
      <c r="G70" s="545" t="s">
        <v>1065</v>
      </c>
      <c r="H70" s="548"/>
      <c r="I70" s="548"/>
      <c r="J70" s="545"/>
      <c r="K70" s="545"/>
      <c r="L70" s="548">
        <v>6</v>
      </c>
      <c r="M70" s="548">
        <v>59916</v>
      </c>
      <c r="N70" s="545">
        <v>1</v>
      </c>
      <c r="O70" s="545">
        <v>9986</v>
      </c>
      <c r="P70" s="548">
        <v>5</v>
      </c>
      <c r="Q70" s="548">
        <v>49975</v>
      </c>
      <c r="R70" s="598">
        <v>0.83408438480539426</v>
      </c>
      <c r="S70" s="549">
        <v>9995</v>
      </c>
    </row>
    <row r="71" spans="1:19" ht="14.45" customHeight="1" x14ac:dyDescent="0.2">
      <c r="A71" s="544" t="s">
        <v>937</v>
      </c>
      <c r="B71" s="545" t="s">
        <v>938</v>
      </c>
      <c r="C71" s="545" t="s">
        <v>443</v>
      </c>
      <c r="D71" s="545" t="s">
        <v>911</v>
      </c>
      <c r="E71" s="545" t="s">
        <v>939</v>
      </c>
      <c r="F71" s="545" t="s">
        <v>1066</v>
      </c>
      <c r="G71" s="545" t="s">
        <v>1067</v>
      </c>
      <c r="H71" s="548"/>
      <c r="I71" s="548"/>
      <c r="J71" s="545"/>
      <c r="K71" s="545"/>
      <c r="L71" s="548"/>
      <c r="M71" s="548"/>
      <c r="N71" s="545"/>
      <c r="O71" s="545"/>
      <c r="P71" s="548">
        <v>1</v>
      </c>
      <c r="Q71" s="548">
        <v>1142</v>
      </c>
      <c r="R71" s="598"/>
      <c r="S71" s="549">
        <v>1142</v>
      </c>
    </row>
    <row r="72" spans="1:19" ht="14.45" customHeight="1" x14ac:dyDescent="0.2">
      <c r="A72" s="544" t="s">
        <v>937</v>
      </c>
      <c r="B72" s="545" t="s">
        <v>938</v>
      </c>
      <c r="C72" s="545" t="s">
        <v>443</v>
      </c>
      <c r="D72" s="545" t="s">
        <v>915</v>
      </c>
      <c r="E72" s="545" t="s">
        <v>939</v>
      </c>
      <c r="F72" s="545" t="s">
        <v>942</v>
      </c>
      <c r="G72" s="545" t="s">
        <v>943</v>
      </c>
      <c r="H72" s="548">
        <v>9</v>
      </c>
      <c r="I72" s="548">
        <v>522</v>
      </c>
      <c r="J72" s="545">
        <v>9</v>
      </c>
      <c r="K72" s="545">
        <v>58</v>
      </c>
      <c r="L72" s="548">
        <v>1</v>
      </c>
      <c r="M72" s="548">
        <v>58</v>
      </c>
      <c r="N72" s="545">
        <v>1</v>
      </c>
      <c r="O72" s="545">
        <v>58</v>
      </c>
      <c r="P72" s="548"/>
      <c r="Q72" s="548"/>
      <c r="R72" s="598"/>
      <c r="S72" s="549"/>
    </row>
    <row r="73" spans="1:19" ht="14.45" customHeight="1" x14ac:dyDescent="0.2">
      <c r="A73" s="544" t="s">
        <v>937</v>
      </c>
      <c r="B73" s="545" t="s">
        <v>938</v>
      </c>
      <c r="C73" s="545" t="s">
        <v>443</v>
      </c>
      <c r="D73" s="545" t="s">
        <v>915</v>
      </c>
      <c r="E73" s="545" t="s">
        <v>939</v>
      </c>
      <c r="F73" s="545" t="s">
        <v>944</v>
      </c>
      <c r="G73" s="545" t="s">
        <v>945</v>
      </c>
      <c r="H73" s="548">
        <v>4</v>
      </c>
      <c r="I73" s="548">
        <v>524</v>
      </c>
      <c r="J73" s="545"/>
      <c r="K73" s="545">
        <v>131</v>
      </c>
      <c r="L73" s="548"/>
      <c r="M73" s="548"/>
      <c r="N73" s="545"/>
      <c r="O73" s="545"/>
      <c r="P73" s="548"/>
      <c r="Q73" s="548"/>
      <c r="R73" s="598"/>
      <c r="S73" s="549"/>
    </row>
    <row r="74" spans="1:19" ht="14.45" customHeight="1" x14ac:dyDescent="0.2">
      <c r="A74" s="544" t="s">
        <v>937</v>
      </c>
      <c r="B74" s="545" t="s">
        <v>938</v>
      </c>
      <c r="C74" s="545" t="s">
        <v>443</v>
      </c>
      <c r="D74" s="545" t="s">
        <v>915</v>
      </c>
      <c r="E74" s="545" t="s">
        <v>939</v>
      </c>
      <c r="F74" s="545" t="s">
        <v>950</v>
      </c>
      <c r="G74" s="545" t="s">
        <v>951</v>
      </c>
      <c r="H74" s="548">
        <v>5</v>
      </c>
      <c r="I74" s="548">
        <v>900</v>
      </c>
      <c r="J74" s="545"/>
      <c r="K74" s="545">
        <v>180</v>
      </c>
      <c r="L74" s="548"/>
      <c r="M74" s="548"/>
      <c r="N74" s="545"/>
      <c r="O74" s="545"/>
      <c r="P74" s="548"/>
      <c r="Q74" s="548"/>
      <c r="R74" s="598"/>
      <c r="S74" s="549"/>
    </row>
    <row r="75" spans="1:19" ht="14.45" customHeight="1" x14ac:dyDescent="0.2">
      <c r="A75" s="544" t="s">
        <v>937</v>
      </c>
      <c r="B75" s="545" t="s">
        <v>938</v>
      </c>
      <c r="C75" s="545" t="s">
        <v>443</v>
      </c>
      <c r="D75" s="545" t="s">
        <v>915</v>
      </c>
      <c r="E75" s="545" t="s">
        <v>939</v>
      </c>
      <c r="F75" s="545" t="s">
        <v>954</v>
      </c>
      <c r="G75" s="545" t="s">
        <v>955</v>
      </c>
      <c r="H75" s="548">
        <v>5</v>
      </c>
      <c r="I75" s="548">
        <v>1680</v>
      </c>
      <c r="J75" s="545">
        <v>4.9851632047477743</v>
      </c>
      <c r="K75" s="545">
        <v>336</v>
      </c>
      <c r="L75" s="548">
        <v>1</v>
      </c>
      <c r="M75" s="548">
        <v>337</v>
      </c>
      <c r="N75" s="545">
        <v>1</v>
      </c>
      <c r="O75" s="545">
        <v>337</v>
      </c>
      <c r="P75" s="548"/>
      <c r="Q75" s="548"/>
      <c r="R75" s="598"/>
      <c r="S75" s="549"/>
    </row>
    <row r="76" spans="1:19" ht="14.45" customHeight="1" x14ac:dyDescent="0.2">
      <c r="A76" s="544" t="s">
        <v>937</v>
      </c>
      <c r="B76" s="545" t="s">
        <v>938</v>
      </c>
      <c r="C76" s="545" t="s">
        <v>443</v>
      </c>
      <c r="D76" s="545" t="s">
        <v>915</v>
      </c>
      <c r="E76" s="545" t="s">
        <v>939</v>
      </c>
      <c r="F76" s="545" t="s">
        <v>958</v>
      </c>
      <c r="G76" s="545" t="s">
        <v>959</v>
      </c>
      <c r="H76" s="548">
        <v>18</v>
      </c>
      <c r="I76" s="548">
        <v>6282</v>
      </c>
      <c r="J76" s="545"/>
      <c r="K76" s="545">
        <v>349</v>
      </c>
      <c r="L76" s="548"/>
      <c r="M76" s="548"/>
      <c r="N76" s="545"/>
      <c r="O76" s="545"/>
      <c r="P76" s="548"/>
      <c r="Q76" s="548"/>
      <c r="R76" s="598"/>
      <c r="S76" s="549"/>
    </row>
    <row r="77" spans="1:19" ht="14.45" customHeight="1" x14ac:dyDescent="0.2">
      <c r="A77" s="544" t="s">
        <v>937</v>
      </c>
      <c r="B77" s="545" t="s">
        <v>938</v>
      </c>
      <c r="C77" s="545" t="s">
        <v>443</v>
      </c>
      <c r="D77" s="545" t="s">
        <v>915</v>
      </c>
      <c r="E77" s="545" t="s">
        <v>939</v>
      </c>
      <c r="F77" s="545" t="s">
        <v>978</v>
      </c>
      <c r="G77" s="545" t="s">
        <v>979</v>
      </c>
      <c r="H77" s="548">
        <v>4</v>
      </c>
      <c r="I77" s="548">
        <v>1220</v>
      </c>
      <c r="J77" s="545"/>
      <c r="K77" s="545">
        <v>305</v>
      </c>
      <c r="L77" s="548"/>
      <c r="M77" s="548"/>
      <c r="N77" s="545"/>
      <c r="O77" s="545"/>
      <c r="P77" s="548"/>
      <c r="Q77" s="548"/>
      <c r="R77" s="598"/>
      <c r="S77" s="549"/>
    </row>
    <row r="78" spans="1:19" ht="14.45" customHeight="1" x14ac:dyDescent="0.2">
      <c r="A78" s="544" t="s">
        <v>937</v>
      </c>
      <c r="B78" s="545" t="s">
        <v>938</v>
      </c>
      <c r="C78" s="545" t="s">
        <v>443</v>
      </c>
      <c r="D78" s="545" t="s">
        <v>915</v>
      </c>
      <c r="E78" s="545" t="s">
        <v>939</v>
      </c>
      <c r="F78" s="545" t="s">
        <v>982</v>
      </c>
      <c r="G78" s="545" t="s">
        <v>983</v>
      </c>
      <c r="H78" s="548">
        <v>28</v>
      </c>
      <c r="I78" s="548">
        <v>13832</v>
      </c>
      <c r="J78" s="545">
        <v>27.943434343434344</v>
      </c>
      <c r="K78" s="545">
        <v>494</v>
      </c>
      <c r="L78" s="548">
        <v>1</v>
      </c>
      <c r="M78" s="548">
        <v>495</v>
      </c>
      <c r="N78" s="545">
        <v>1</v>
      </c>
      <c r="O78" s="545">
        <v>495</v>
      </c>
      <c r="P78" s="548"/>
      <c r="Q78" s="548"/>
      <c r="R78" s="598"/>
      <c r="S78" s="549"/>
    </row>
    <row r="79" spans="1:19" ht="14.45" customHeight="1" x14ac:dyDescent="0.2">
      <c r="A79" s="544" t="s">
        <v>937</v>
      </c>
      <c r="B79" s="545" t="s">
        <v>938</v>
      </c>
      <c r="C79" s="545" t="s">
        <v>443</v>
      </c>
      <c r="D79" s="545" t="s">
        <v>915</v>
      </c>
      <c r="E79" s="545" t="s">
        <v>939</v>
      </c>
      <c r="F79" s="545" t="s">
        <v>986</v>
      </c>
      <c r="G79" s="545" t="s">
        <v>987</v>
      </c>
      <c r="H79" s="548">
        <v>27</v>
      </c>
      <c r="I79" s="548">
        <v>9990</v>
      </c>
      <c r="J79" s="545">
        <v>26.927223719676551</v>
      </c>
      <c r="K79" s="545">
        <v>370</v>
      </c>
      <c r="L79" s="548">
        <v>1</v>
      </c>
      <c r="M79" s="548">
        <v>371</v>
      </c>
      <c r="N79" s="545">
        <v>1</v>
      </c>
      <c r="O79" s="545">
        <v>371</v>
      </c>
      <c r="P79" s="548"/>
      <c r="Q79" s="548"/>
      <c r="R79" s="598"/>
      <c r="S79" s="549"/>
    </row>
    <row r="80" spans="1:19" ht="14.45" customHeight="1" x14ac:dyDescent="0.2">
      <c r="A80" s="544" t="s">
        <v>937</v>
      </c>
      <c r="B80" s="545" t="s">
        <v>938</v>
      </c>
      <c r="C80" s="545" t="s">
        <v>443</v>
      </c>
      <c r="D80" s="545" t="s">
        <v>915</v>
      </c>
      <c r="E80" s="545" t="s">
        <v>939</v>
      </c>
      <c r="F80" s="545" t="s">
        <v>988</v>
      </c>
      <c r="G80" s="545" t="s">
        <v>989</v>
      </c>
      <c r="H80" s="548">
        <v>2</v>
      </c>
      <c r="I80" s="548">
        <v>6216</v>
      </c>
      <c r="J80" s="545"/>
      <c r="K80" s="545">
        <v>3108</v>
      </c>
      <c r="L80" s="548"/>
      <c r="M80" s="548"/>
      <c r="N80" s="545"/>
      <c r="O80" s="545"/>
      <c r="P80" s="548"/>
      <c r="Q80" s="548"/>
      <c r="R80" s="598"/>
      <c r="S80" s="549"/>
    </row>
    <row r="81" spans="1:19" ht="14.45" customHeight="1" x14ac:dyDescent="0.2">
      <c r="A81" s="544" t="s">
        <v>937</v>
      </c>
      <c r="B81" s="545" t="s">
        <v>938</v>
      </c>
      <c r="C81" s="545" t="s">
        <v>443</v>
      </c>
      <c r="D81" s="545" t="s">
        <v>915</v>
      </c>
      <c r="E81" s="545" t="s">
        <v>939</v>
      </c>
      <c r="F81" s="545" t="s">
        <v>994</v>
      </c>
      <c r="G81" s="545" t="s">
        <v>995</v>
      </c>
      <c r="H81" s="548">
        <v>5</v>
      </c>
      <c r="I81" s="548">
        <v>555</v>
      </c>
      <c r="J81" s="545"/>
      <c r="K81" s="545">
        <v>111</v>
      </c>
      <c r="L81" s="548"/>
      <c r="M81" s="548"/>
      <c r="N81" s="545"/>
      <c r="O81" s="545"/>
      <c r="P81" s="548"/>
      <c r="Q81" s="548"/>
      <c r="R81" s="598"/>
      <c r="S81" s="549"/>
    </row>
    <row r="82" spans="1:19" ht="14.45" customHeight="1" x14ac:dyDescent="0.2">
      <c r="A82" s="544" t="s">
        <v>937</v>
      </c>
      <c r="B82" s="545" t="s">
        <v>938</v>
      </c>
      <c r="C82" s="545" t="s">
        <v>443</v>
      </c>
      <c r="D82" s="545" t="s">
        <v>915</v>
      </c>
      <c r="E82" s="545" t="s">
        <v>939</v>
      </c>
      <c r="F82" s="545" t="s">
        <v>1000</v>
      </c>
      <c r="G82" s="545"/>
      <c r="H82" s="548">
        <v>2</v>
      </c>
      <c r="I82" s="548">
        <v>2570</v>
      </c>
      <c r="J82" s="545"/>
      <c r="K82" s="545">
        <v>1285</v>
      </c>
      <c r="L82" s="548"/>
      <c r="M82" s="548"/>
      <c r="N82" s="545"/>
      <c r="O82" s="545"/>
      <c r="P82" s="548"/>
      <c r="Q82" s="548"/>
      <c r="R82" s="598"/>
      <c r="S82" s="549"/>
    </row>
    <row r="83" spans="1:19" ht="14.45" customHeight="1" x14ac:dyDescent="0.2">
      <c r="A83" s="544" t="s">
        <v>937</v>
      </c>
      <c r="B83" s="545" t="s">
        <v>938</v>
      </c>
      <c r="C83" s="545" t="s">
        <v>443</v>
      </c>
      <c r="D83" s="545" t="s">
        <v>915</v>
      </c>
      <c r="E83" s="545" t="s">
        <v>939</v>
      </c>
      <c r="F83" s="545" t="s">
        <v>1001</v>
      </c>
      <c r="G83" s="545" t="s">
        <v>1002</v>
      </c>
      <c r="H83" s="548">
        <v>6</v>
      </c>
      <c r="I83" s="548">
        <v>2736</v>
      </c>
      <c r="J83" s="545">
        <v>5.9737991266375543</v>
      </c>
      <c r="K83" s="545">
        <v>456</v>
      </c>
      <c r="L83" s="548">
        <v>1</v>
      </c>
      <c r="M83" s="548">
        <v>458</v>
      </c>
      <c r="N83" s="545">
        <v>1</v>
      </c>
      <c r="O83" s="545">
        <v>458</v>
      </c>
      <c r="P83" s="548"/>
      <c r="Q83" s="548"/>
      <c r="R83" s="598"/>
      <c r="S83" s="549"/>
    </row>
    <row r="84" spans="1:19" ht="14.45" customHeight="1" x14ac:dyDescent="0.2">
      <c r="A84" s="544" t="s">
        <v>937</v>
      </c>
      <c r="B84" s="545" t="s">
        <v>938</v>
      </c>
      <c r="C84" s="545" t="s">
        <v>443</v>
      </c>
      <c r="D84" s="545" t="s">
        <v>915</v>
      </c>
      <c r="E84" s="545" t="s">
        <v>939</v>
      </c>
      <c r="F84" s="545" t="s">
        <v>1003</v>
      </c>
      <c r="G84" s="545" t="s">
        <v>1004</v>
      </c>
      <c r="H84" s="548">
        <v>62</v>
      </c>
      <c r="I84" s="548">
        <v>3596</v>
      </c>
      <c r="J84" s="545"/>
      <c r="K84" s="545">
        <v>58</v>
      </c>
      <c r="L84" s="548"/>
      <c r="M84" s="548"/>
      <c r="N84" s="545"/>
      <c r="O84" s="545"/>
      <c r="P84" s="548"/>
      <c r="Q84" s="548"/>
      <c r="R84" s="598"/>
      <c r="S84" s="549"/>
    </row>
    <row r="85" spans="1:19" ht="14.45" customHeight="1" x14ac:dyDescent="0.2">
      <c r="A85" s="544" t="s">
        <v>937</v>
      </c>
      <c r="B85" s="545" t="s">
        <v>938</v>
      </c>
      <c r="C85" s="545" t="s">
        <v>443</v>
      </c>
      <c r="D85" s="545" t="s">
        <v>915</v>
      </c>
      <c r="E85" s="545" t="s">
        <v>939</v>
      </c>
      <c r="F85" s="545" t="s">
        <v>1011</v>
      </c>
      <c r="G85" s="545" t="s">
        <v>1012</v>
      </c>
      <c r="H85" s="548">
        <v>33</v>
      </c>
      <c r="I85" s="548">
        <v>5808</v>
      </c>
      <c r="J85" s="545"/>
      <c r="K85" s="545">
        <v>176</v>
      </c>
      <c r="L85" s="548"/>
      <c r="M85" s="548"/>
      <c r="N85" s="545"/>
      <c r="O85" s="545"/>
      <c r="P85" s="548"/>
      <c r="Q85" s="548"/>
      <c r="R85" s="598"/>
      <c r="S85" s="549"/>
    </row>
    <row r="86" spans="1:19" ht="14.45" customHeight="1" x14ac:dyDescent="0.2">
      <c r="A86" s="544" t="s">
        <v>937</v>
      </c>
      <c r="B86" s="545" t="s">
        <v>938</v>
      </c>
      <c r="C86" s="545" t="s">
        <v>443</v>
      </c>
      <c r="D86" s="545" t="s">
        <v>915</v>
      </c>
      <c r="E86" s="545" t="s">
        <v>939</v>
      </c>
      <c r="F86" s="545" t="s">
        <v>1021</v>
      </c>
      <c r="G86" s="545"/>
      <c r="H86" s="548">
        <v>16</v>
      </c>
      <c r="I86" s="548">
        <v>16192</v>
      </c>
      <c r="J86" s="545"/>
      <c r="K86" s="545">
        <v>1012</v>
      </c>
      <c r="L86" s="548"/>
      <c r="M86" s="548"/>
      <c r="N86" s="545"/>
      <c r="O86" s="545"/>
      <c r="P86" s="548"/>
      <c r="Q86" s="548"/>
      <c r="R86" s="598"/>
      <c r="S86" s="549"/>
    </row>
    <row r="87" spans="1:19" ht="14.45" customHeight="1" x14ac:dyDescent="0.2">
      <c r="A87" s="544" t="s">
        <v>937</v>
      </c>
      <c r="B87" s="545" t="s">
        <v>938</v>
      </c>
      <c r="C87" s="545" t="s">
        <v>443</v>
      </c>
      <c r="D87" s="545" t="s">
        <v>915</v>
      </c>
      <c r="E87" s="545" t="s">
        <v>939</v>
      </c>
      <c r="F87" s="545" t="s">
        <v>1024</v>
      </c>
      <c r="G87" s="545"/>
      <c r="H87" s="548">
        <v>6</v>
      </c>
      <c r="I87" s="548">
        <v>13782</v>
      </c>
      <c r="J87" s="545"/>
      <c r="K87" s="545">
        <v>2297</v>
      </c>
      <c r="L87" s="548"/>
      <c r="M87" s="548"/>
      <c r="N87" s="545"/>
      <c r="O87" s="545"/>
      <c r="P87" s="548"/>
      <c r="Q87" s="548"/>
      <c r="R87" s="598"/>
      <c r="S87" s="549"/>
    </row>
    <row r="88" spans="1:19" ht="14.45" customHeight="1" x14ac:dyDescent="0.2">
      <c r="A88" s="544" t="s">
        <v>937</v>
      </c>
      <c r="B88" s="545" t="s">
        <v>938</v>
      </c>
      <c r="C88" s="545" t="s">
        <v>443</v>
      </c>
      <c r="D88" s="545" t="s">
        <v>915</v>
      </c>
      <c r="E88" s="545" t="s">
        <v>939</v>
      </c>
      <c r="F88" s="545" t="s">
        <v>1052</v>
      </c>
      <c r="G88" s="545" t="s">
        <v>1053</v>
      </c>
      <c r="H88" s="548"/>
      <c r="I88" s="548"/>
      <c r="J88" s="545"/>
      <c r="K88" s="545"/>
      <c r="L88" s="548">
        <v>15</v>
      </c>
      <c r="M88" s="548">
        <v>71685</v>
      </c>
      <c r="N88" s="545">
        <v>1</v>
      </c>
      <c r="O88" s="545">
        <v>4779</v>
      </c>
      <c r="P88" s="548"/>
      <c r="Q88" s="548"/>
      <c r="R88" s="598"/>
      <c r="S88" s="549"/>
    </row>
    <row r="89" spans="1:19" ht="14.45" customHeight="1" x14ac:dyDescent="0.2">
      <c r="A89" s="544" t="s">
        <v>937</v>
      </c>
      <c r="B89" s="545" t="s">
        <v>938</v>
      </c>
      <c r="C89" s="545" t="s">
        <v>443</v>
      </c>
      <c r="D89" s="545" t="s">
        <v>916</v>
      </c>
      <c r="E89" s="545" t="s">
        <v>939</v>
      </c>
      <c r="F89" s="545" t="s">
        <v>942</v>
      </c>
      <c r="G89" s="545" t="s">
        <v>943</v>
      </c>
      <c r="H89" s="548">
        <v>146</v>
      </c>
      <c r="I89" s="548">
        <v>8468</v>
      </c>
      <c r="J89" s="545"/>
      <c r="K89" s="545">
        <v>58</v>
      </c>
      <c r="L89" s="548"/>
      <c r="M89" s="548"/>
      <c r="N89" s="545"/>
      <c r="O89" s="545"/>
      <c r="P89" s="548"/>
      <c r="Q89" s="548"/>
      <c r="R89" s="598"/>
      <c r="S89" s="549"/>
    </row>
    <row r="90" spans="1:19" ht="14.45" customHeight="1" x14ac:dyDescent="0.2">
      <c r="A90" s="544" t="s">
        <v>937</v>
      </c>
      <c r="B90" s="545" t="s">
        <v>938</v>
      </c>
      <c r="C90" s="545" t="s">
        <v>443</v>
      </c>
      <c r="D90" s="545" t="s">
        <v>916</v>
      </c>
      <c r="E90" s="545" t="s">
        <v>939</v>
      </c>
      <c r="F90" s="545" t="s">
        <v>944</v>
      </c>
      <c r="G90" s="545" t="s">
        <v>945</v>
      </c>
      <c r="H90" s="548">
        <v>8</v>
      </c>
      <c r="I90" s="548">
        <v>1048</v>
      </c>
      <c r="J90" s="545"/>
      <c r="K90" s="545">
        <v>131</v>
      </c>
      <c r="L90" s="548"/>
      <c r="M90" s="548"/>
      <c r="N90" s="545"/>
      <c r="O90" s="545"/>
      <c r="P90" s="548"/>
      <c r="Q90" s="548"/>
      <c r="R90" s="598"/>
      <c r="S90" s="549"/>
    </row>
    <row r="91" spans="1:19" ht="14.45" customHeight="1" x14ac:dyDescent="0.2">
      <c r="A91" s="544" t="s">
        <v>937</v>
      </c>
      <c r="B91" s="545" t="s">
        <v>938</v>
      </c>
      <c r="C91" s="545" t="s">
        <v>443</v>
      </c>
      <c r="D91" s="545" t="s">
        <v>916</v>
      </c>
      <c r="E91" s="545" t="s">
        <v>939</v>
      </c>
      <c r="F91" s="545" t="s">
        <v>950</v>
      </c>
      <c r="G91" s="545" t="s">
        <v>951</v>
      </c>
      <c r="H91" s="548">
        <v>14</v>
      </c>
      <c r="I91" s="548">
        <v>2520</v>
      </c>
      <c r="J91" s="545"/>
      <c r="K91" s="545">
        <v>180</v>
      </c>
      <c r="L91" s="548"/>
      <c r="M91" s="548"/>
      <c r="N91" s="545"/>
      <c r="O91" s="545"/>
      <c r="P91" s="548"/>
      <c r="Q91" s="548"/>
      <c r="R91" s="598"/>
      <c r="S91" s="549"/>
    </row>
    <row r="92" spans="1:19" ht="14.45" customHeight="1" x14ac:dyDescent="0.2">
      <c r="A92" s="544" t="s">
        <v>937</v>
      </c>
      <c r="B92" s="545" t="s">
        <v>938</v>
      </c>
      <c r="C92" s="545" t="s">
        <v>443</v>
      </c>
      <c r="D92" s="545" t="s">
        <v>916</v>
      </c>
      <c r="E92" s="545" t="s">
        <v>939</v>
      </c>
      <c r="F92" s="545" t="s">
        <v>954</v>
      </c>
      <c r="G92" s="545" t="s">
        <v>955</v>
      </c>
      <c r="H92" s="548">
        <v>3</v>
      </c>
      <c r="I92" s="548">
        <v>1008</v>
      </c>
      <c r="J92" s="545"/>
      <c r="K92" s="545">
        <v>336</v>
      </c>
      <c r="L92" s="548"/>
      <c r="M92" s="548"/>
      <c r="N92" s="545"/>
      <c r="O92" s="545"/>
      <c r="P92" s="548"/>
      <c r="Q92" s="548"/>
      <c r="R92" s="598"/>
      <c r="S92" s="549"/>
    </row>
    <row r="93" spans="1:19" ht="14.45" customHeight="1" x14ac:dyDescent="0.2">
      <c r="A93" s="544" t="s">
        <v>937</v>
      </c>
      <c r="B93" s="545" t="s">
        <v>938</v>
      </c>
      <c r="C93" s="545" t="s">
        <v>443</v>
      </c>
      <c r="D93" s="545" t="s">
        <v>916</v>
      </c>
      <c r="E93" s="545" t="s">
        <v>939</v>
      </c>
      <c r="F93" s="545" t="s">
        <v>958</v>
      </c>
      <c r="G93" s="545" t="s">
        <v>959</v>
      </c>
      <c r="H93" s="548">
        <v>14</v>
      </c>
      <c r="I93" s="548">
        <v>4886</v>
      </c>
      <c r="J93" s="545"/>
      <c r="K93" s="545">
        <v>349</v>
      </c>
      <c r="L93" s="548"/>
      <c r="M93" s="548"/>
      <c r="N93" s="545"/>
      <c r="O93" s="545"/>
      <c r="P93" s="548"/>
      <c r="Q93" s="548"/>
      <c r="R93" s="598"/>
      <c r="S93" s="549"/>
    </row>
    <row r="94" spans="1:19" ht="14.45" customHeight="1" x14ac:dyDescent="0.2">
      <c r="A94" s="544" t="s">
        <v>937</v>
      </c>
      <c r="B94" s="545" t="s">
        <v>938</v>
      </c>
      <c r="C94" s="545" t="s">
        <v>443</v>
      </c>
      <c r="D94" s="545" t="s">
        <v>916</v>
      </c>
      <c r="E94" s="545" t="s">
        <v>939</v>
      </c>
      <c r="F94" s="545" t="s">
        <v>978</v>
      </c>
      <c r="G94" s="545" t="s">
        <v>979</v>
      </c>
      <c r="H94" s="548">
        <v>64</v>
      </c>
      <c r="I94" s="548">
        <v>19520</v>
      </c>
      <c r="J94" s="545"/>
      <c r="K94" s="545">
        <v>305</v>
      </c>
      <c r="L94" s="548"/>
      <c r="M94" s="548"/>
      <c r="N94" s="545"/>
      <c r="O94" s="545"/>
      <c r="P94" s="548"/>
      <c r="Q94" s="548"/>
      <c r="R94" s="598"/>
      <c r="S94" s="549"/>
    </row>
    <row r="95" spans="1:19" ht="14.45" customHeight="1" x14ac:dyDescent="0.2">
      <c r="A95" s="544" t="s">
        <v>937</v>
      </c>
      <c r="B95" s="545" t="s">
        <v>938</v>
      </c>
      <c r="C95" s="545" t="s">
        <v>443</v>
      </c>
      <c r="D95" s="545" t="s">
        <v>916</v>
      </c>
      <c r="E95" s="545" t="s">
        <v>939</v>
      </c>
      <c r="F95" s="545" t="s">
        <v>982</v>
      </c>
      <c r="G95" s="545" t="s">
        <v>983</v>
      </c>
      <c r="H95" s="548">
        <v>62</v>
      </c>
      <c r="I95" s="548">
        <v>30628</v>
      </c>
      <c r="J95" s="545"/>
      <c r="K95" s="545">
        <v>494</v>
      </c>
      <c r="L95" s="548"/>
      <c r="M95" s="548"/>
      <c r="N95" s="545"/>
      <c r="O95" s="545"/>
      <c r="P95" s="548"/>
      <c r="Q95" s="548"/>
      <c r="R95" s="598"/>
      <c r="S95" s="549"/>
    </row>
    <row r="96" spans="1:19" ht="14.45" customHeight="1" x14ac:dyDescent="0.2">
      <c r="A96" s="544" t="s">
        <v>937</v>
      </c>
      <c r="B96" s="545" t="s">
        <v>938</v>
      </c>
      <c r="C96" s="545" t="s">
        <v>443</v>
      </c>
      <c r="D96" s="545" t="s">
        <v>916</v>
      </c>
      <c r="E96" s="545" t="s">
        <v>939</v>
      </c>
      <c r="F96" s="545" t="s">
        <v>986</v>
      </c>
      <c r="G96" s="545" t="s">
        <v>987</v>
      </c>
      <c r="H96" s="548">
        <v>97</v>
      </c>
      <c r="I96" s="548">
        <v>35890</v>
      </c>
      <c r="J96" s="545"/>
      <c r="K96" s="545">
        <v>370</v>
      </c>
      <c r="L96" s="548"/>
      <c r="M96" s="548"/>
      <c r="N96" s="545"/>
      <c r="O96" s="545"/>
      <c r="P96" s="548"/>
      <c r="Q96" s="548"/>
      <c r="R96" s="598"/>
      <c r="S96" s="549"/>
    </row>
    <row r="97" spans="1:19" ht="14.45" customHeight="1" x14ac:dyDescent="0.2">
      <c r="A97" s="544" t="s">
        <v>937</v>
      </c>
      <c r="B97" s="545" t="s">
        <v>938</v>
      </c>
      <c r="C97" s="545" t="s">
        <v>443</v>
      </c>
      <c r="D97" s="545" t="s">
        <v>916</v>
      </c>
      <c r="E97" s="545" t="s">
        <v>939</v>
      </c>
      <c r="F97" s="545" t="s">
        <v>994</v>
      </c>
      <c r="G97" s="545" t="s">
        <v>995</v>
      </c>
      <c r="H97" s="548">
        <v>15</v>
      </c>
      <c r="I97" s="548">
        <v>1665</v>
      </c>
      <c r="J97" s="545"/>
      <c r="K97" s="545">
        <v>111</v>
      </c>
      <c r="L97" s="548"/>
      <c r="M97" s="548"/>
      <c r="N97" s="545"/>
      <c r="O97" s="545"/>
      <c r="P97" s="548"/>
      <c r="Q97" s="548"/>
      <c r="R97" s="598"/>
      <c r="S97" s="549"/>
    </row>
    <row r="98" spans="1:19" ht="14.45" customHeight="1" x14ac:dyDescent="0.2">
      <c r="A98" s="544" t="s">
        <v>937</v>
      </c>
      <c r="B98" s="545" t="s">
        <v>938</v>
      </c>
      <c r="C98" s="545" t="s">
        <v>443</v>
      </c>
      <c r="D98" s="545" t="s">
        <v>916</v>
      </c>
      <c r="E98" s="545" t="s">
        <v>939</v>
      </c>
      <c r="F98" s="545" t="s">
        <v>1001</v>
      </c>
      <c r="G98" s="545" t="s">
        <v>1002</v>
      </c>
      <c r="H98" s="548">
        <v>15</v>
      </c>
      <c r="I98" s="548">
        <v>6840</v>
      </c>
      <c r="J98" s="545"/>
      <c r="K98" s="545">
        <v>456</v>
      </c>
      <c r="L98" s="548"/>
      <c r="M98" s="548"/>
      <c r="N98" s="545"/>
      <c r="O98" s="545"/>
      <c r="P98" s="548"/>
      <c r="Q98" s="548"/>
      <c r="R98" s="598"/>
      <c r="S98" s="549"/>
    </row>
    <row r="99" spans="1:19" ht="14.45" customHeight="1" x14ac:dyDescent="0.2">
      <c r="A99" s="544" t="s">
        <v>937</v>
      </c>
      <c r="B99" s="545" t="s">
        <v>938</v>
      </c>
      <c r="C99" s="545" t="s">
        <v>443</v>
      </c>
      <c r="D99" s="545" t="s">
        <v>916</v>
      </c>
      <c r="E99" s="545" t="s">
        <v>939</v>
      </c>
      <c r="F99" s="545" t="s">
        <v>1003</v>
      </c>
      <c r="G99" s="545" t="s">
        <v>1004</v>
      </c>
      <c r="H99" s="548">
        <v>134</v>
      </c>
      <c r="I99" s="548">
        <v>7772</v>
      </c>
      <c r="J99" s="545"/>
      <c r="K99" s="545">
        <v>58</v>
      </c>
      <c r="L99" s="548"/>
      <c r="M99" s="548"/>
      <c r="N99" s="545"/>
      <c r="O99" s="545"/>
      <c r="P99" s="548"/>
      <c r="Q99" s="548"/>
      <c r="R99" s="598"/>
      <c r="S99" s="549"/>
    </row>
    <row r="100" spans="1:19" ht="14.45" customHeight="1" x14ac:dyDescent="0.2">
      <c r="A100" s="544" t="s">
        <v>937</v>
      </c>
      <c r="B100" s="545" t="s">
        <v>938</v>
      </c>
      <c r="C100" s="545" t="s">
        <v>443</v>
      </c>
      <c r="D100" s="545" t="s">
        <v>916</v>
      </c>
      <c r="E100" s="545" t="s">
        <v>939</v>
      </c>
      <c r="F100" s="545" t="s">
        <v>1011</v>
      </c>
      <c r="G100" s="545" t="s">
        <v>1012</v>
      </c>
      <c r="H100" s="548">
        <v>82</v>
      </c>
      <c r="I100" s="548">
        <v>14432</v>
      </c>
      <c r="J100" s="545"/>
      <c r="K100" s="545">
        <v>176</v>
      </c>
      <c r="L100" s="548"/>
      <c r="M100" s="548"/>
      <c r="N100" s="545"/>
      <c r="O100" s="545"/>
      <c r="P100" s="548"/>
      <c r="Q100" s="548"/>
      <c r="R100" s="598"/>
      <c r="S100" s="549"/>
    </row>
    <row r="101" spans="1:19" ht="14.45" customHeight="1" x14ac:dyDescent="0.2">
      <c r="A101" s="544" t="s">
        <v>937</v>
      </c>
      <c r="B101" s="545" t="s">
        <v>938</v>
      </c>
      <c r="C101" s="545" t="s">
        <v>443</v>
      </c>
      <c r="D101" s="545" t="s">
        <v>916</v>
      </c>
      <c r="E101" s="545" t="s">
        <v>939</v>
      </c>
      <c r="F101" s="545" t="s">
        <v>1029</v>
      </c>
      <c r="G101" s="545" t="s">
        <v>1030</v>
      </c>
      <c r="H101" s="548">
        <v>3</v>
      </c>
      <c r="I101" s="548">
        <v>6393</v>
      </c>
      <c r="J101" s="545"/>
      <c r="K101" s="545">
        <v>2131</v>
      </c>
      <c r="L101" s="548"/>
      <c r="M101" s="548"/>
      <c r="N101" s="545"/>
      <c r="O101" s="545"/>
      <c r="P101" s="548"/>
      <c r="Q101" s="548"/>
      <c r="R101" s="598"/>
      <c r="S101" s="549"/>
    </row>
    <row r="102" spans="1:19" ht="14.45" customHeight="1" x14ac:dyDescent="0.2">
      <c r="A102" s="544" t="s">
        <v>937</v>
      </c>
      <c r="B102" s="545" t="s">
        <v>938</v>
      </c>
      <c r="C102" s="545" t="s">
        <v>443</v>
      </c>
      <c r="D102" s="545" t="s">
        <v>917</v>
      </c>
      <c r="E102" s="545" t="s">
        <v>939</v>
      </c>
      <c r="F102" s="545" t="s">
        <v>942</v>
      </c>
      <c r="G102" s="545" t="s">
        <v>943</v>
      </c>
      <c r="H102" s="548">
        <v>94</v>
      </c>
      <c r="I102" s="548">
        <v>5452</v>
      </c>
      <c r="J102" s="545"/>
      <c r="K102" s="545">
        <v>58</v>
      </c>
      <c r="L102" s="548"/>
      <c r="M102" s="548"/>
      <c r="N102" s="545"/>
      <c r="O102" s="545"/>
      <c r="P102" s="548"/>
      <c r="Q102" s="548"/>
      <c r="R102" s="598"/>
      <c r="S102" s="549"/>
    </row>
    <row r="103" spans="1:19" ht="14.45" customHeight="1" x14ac:dyDescent="0.2">
      <c r="A103" s="544" t="s">
        <v>937</v>
      </c>
      <c r="B103" s="545" t="s">
        <v>938</v>
      </c>
      <c r="C103" s="545" t="s">
        <v>443</v>
      </c>
      <c r="D103" s="545" t="s">
        <v>917</v>
      </c>
      <c r="E103" s="545" t="s">
        <v>939</v>
      </c>
      <c r="F103" s="545" t="s">
        <v>944</v>
      </c>
      <c r="G103" s="545" t="s">
        <v>945</v>
      </c>
      <c r="H103" s="548">
        <v>10</v>
      </c>
      <c r="I103" s="548">
        <v>1310</v>
      </c>
      <c r="J103" s="545"/>
      <c r="K103" s="545">
        <v>131</v>
      </c>
      <c r="L103" s="548"/>
      <c r="M103" s="548"/>
      <c r="N103" s="545"/>
      <c r="O103" s="545"/>
      <c r="P103" s="548"/>
      <c r="Q103" s="548"/>
      <c r="R103" s="598"/>
      <c r="S103" s="549"/>
    </row>
    <row r="104" spans="1:19" ht="14.45" customHeight="1" x14ac:dyDescent="0.2">
      <c r="A104" s="544" t="s">
        <v>937</v>
      </c>
      <c r="B104" s="545" t="s">
        <v>938</v>
      </c>
      <c r="C104" s="545" t="s">
        <v>443</v>
      </c>
      <c r="D104" s="545" t="s">
        <v>917</v>
      </c>
      <c r="E104" s="545" t="s">
        <v>939</v>
      </c>
      <c r="F104" s="545" t="s">
        <v>950</v>
      </c>
      <c r="G104" s="545" t="s">
        <v>951</v>
      </c>
      <c r="H104" s="548">
        <v>16</v>
      </c>
      <c r="I104" s="548">
        <v>2880</v>
      </c>
      <c r="J104" s="545"/>
      <c r="K104" s="545">
        <v>180</v>
      </c>
      <c r="L104" s="548"/>
      <c r="M104" s="548"/>
      <c r="N104" s="545"/>
      <c r="O104" s="545"/>
      <c r="P104" s="548"/>
      <c r="Q104" s="548"/>
      <c r="R104" s="598"/>
      <c r="S104" s="549"/>
    </row>
    <row r="105" spans="1:19" ht="14.45" customHeight="1" x14ac:dyDescent="0.2">
      <c r="A105" s="544" t="s">
        <v>937</v>
      </c>
      <c r="B105" s="545" t="s">
        <v>938</v>
      </c>
      <c r="C105" s="545" t="s">
        <v>443</v>
      </c>
      <c r="D105" s="545" t="s">
        <v>917</v>
      </c>
      <c r="E105" s="545" t="s">
        <v>939</v>
      </c>
      <c r="F105" s="545" t="s">
        <v>954</v>
      </c>
      <c r="G105" s="545" t="s">
        <v>955</v>
      </c>
      <c r="H105" s="548">
        <v>8</v>
      </c>
      <c r="I105" s="548">
        <v>2688</v>
      </c>
      <c r="J105" s="545"/>
      <c r="K105" s="545">
        <v>336</v>
      </c>
      <c r="L105" s="548"/>
      <c r="M105" s="548"/>
      <c r="N105" s="545"/>
      <c r="O105" s="545"/>
      <c r="P105" s="548"/>
      <c r="Q105" s="548"/>
      <c r="R105" s="598"/>
      <c r="S105" s="549"/>
    </row>
    <row r="106" spans="1:19" ht="14.45" customHeight="1" x14ac:dyDescent="0.2">
      <c r="A106" s="544" t="s">
        <v>937</v>
      </c>
      <c r="B106" s="545" t="s">
        <v>938</v>
      </c>
      <c r="C106" s="545" t="s">
        <v>443</v>
      </c>
      <c r="D106" s="545" t="s">
        <v>917</v>
      </c>
      <c r="E106" s="545" t="s">
        <v>939</v>
      </c>
      <c r="F106" s="545" t="s">
        <v>956</v>
      </c>
      <c r="G106" s="545" t="s">
        <v>957</v>
      </c>
      <c r="H106" s="548">
        <v>1</v>
      </c>
      <c r="I106" s="548">
        <v>459</v>
      </c>
      <c r="J106" s="545"/>
      <c r="K106" s="545">
        <v>459</v>
      </c>
      <c r="L106" s="548"/>
      <c r="M106" s="548"/>
      <c r="N106" s="545"/>
      <c r="O106" s="545"/>
      <c r="P106" s="548"/>
      <c r="Q106" s="548"/>
      <c r="R106" s="598"/>
      <c r="S106" s="549"/>
    </row>
    <row r="107" spans="1:19" ht="14.45" customHeight="1" x14ac:dyDescent="0.2">
      <c r="A107" s="544" t="s">
        <v>937</v>
      </c>
      <c r="B107" s="545" t="s">
        <v>938</v>
      </c>
      <c r="C107" s="545" t="s">
        <v>443</v>
      </c>
      <c r="D107" s="545" t="s">
        <v>917</v>
      </c>
      <c r="E107" s="545" t="s">
        <v>939</v>
      </c>
      <c r="F107" s="545" t="s">
        <v>958</v>
      </c>
      <c r="G107" s="545" t="s">
        <v>959</v>
      </c>
      <c r="H107" s="548">
        <v>144</v>
      </c>
      <c r="I107" s="548">
        <v>50256</v>
      </c>
      <c r="J107" s="545"/>
      <c r="K107" s="545">
        <v>349</v>
      </c>
      <c r="L107" s="548"/>
      <c r="M107" s="548"/>
      <c r="N107" s="545"/>
      <c r="O107" s="545"/>
      <c r="P107" s="548"/>
      <c r="Q107" s="548"/>
      <c r="R107" s="598"/>
      <c r="S107" s="549"/>
    </row>
    <row r="108" spans="1:19" ht="14.45" customHeight="1" x14ac:dyDescent="0.2">
      <c r="A108" s="544" t="s">
        <v>937</v>
      </c>
      <c r="B108" s="545" t="s">
        <v>938</v>
      </c>
      <c r="C108" s="545" t="s">
        <v>443</v>
      </c>
      <c r="D108" s="545" t="s">
        <v>917</v>
      </c>
      <c r="E108" s="545" t="s">
        <v>939</v>
      </c>
      <c r="F108" s="545" t="s">
        <v>978</v>
      </c>
      <c r="G108" s="545" t="s">
        <v>979</v>
      </c>
      <c r="H108" s="548">
        <v>14</v>
      </c>
      <c r="I108" s="548">
        <v>4270</v>
      </c>
      <c r="J108" s="545"/>
      <c r="K108" s="545">
        <v>305</v>
      </c>
      <c r="L108" s="548"/>
      <c r="M108" s="548"/>
      <c r="N108" s="545"/>
      <c r="O108" s="545"/>
      <c r="P108" s="548"/>
      <c r="Q108" s="548"/>
      <c r="R108" s="598"/>
      <c r="S108" s="549"/>
    </row>
    <row r="109" spans="1:19" ht="14.45" customHeight="1" x14ac:dyDescent="0.2">
      <c r="A109" s="544" t="s">
        <v>937</v>
      </c>
      <c r="B109" s="545" t="s">
        <v>938</v>
      </c>
      <c r="C109" s="545" t="s">
        <v>443</v>
      </c>
      <c r="D109" s="545" t="s">
        <v>917</v>
      </c>
      <c r="E109" s="545" t="s">
        <v>939</v>
      </c>
      <c r="F109" s="545" t="s">
        <v>982</v>
      </c>
      <c r="G109" s="545" t="s">
        <v>983</v>
      </c>
      <c r="H109" s="548">
        <v>54</v>
      </c>
      <c r="I109" s="548">
        <v>26676</v>
      </c>
      <c r="J109" s="545"/>
      <c r="K109" s="545">
        <v>494</v>
      </c>
      <c r="L109" s="548"/>
      <c r="M109" s="548"/>
      <c r="N109" s="545"/>
      <c r="O109" s="545"/>
      <c r="P109" s="548"/>
      <c r="Q109" s="548"/>
      <c r="R109" s="598"/>
      <c r="S109" s="549"/>
    </row>
    <row r="110" spans="1:19" ht="14.45" customHeight="1" x14ac:dyDescent="0.2">
      <c r="A110" s="544" t="s">
        <v>937</v>
      </c>
      <c r="B110" s="545" t="s">
        <v>938</v>
      </c>
      <c r="C110" s="545" t="s">
        <v>443</v>
      </c>
      <c r="D110" s="545" t="s">
        <v>917</v>
      </c>
      <c r="E110" s="545" t="s">
        <v>939</v>
      </c>
      <c r="F110" s="545" t="s">
        <v>986</v>
      </c>
      <c r="G110" s="545" t="s">
        <v>987</v>
      </c>
      <c r="H110" s="548">
        <v>58</v>
      </c>
      <c r="I110" s="548">
        <v>21460</v>
      </c>
      <c r="J110" s="545"/>
      <c r="K110" s="545">
        <v>370</v>
      </c>
      <c r="L110" s="548"/>
      <c r="M110" s="548"/>
      <c r="N110" s="545"/>
      <c r="O110" s="545"/>
      <c r="P110" s="548"/>
      <c r="Q110" s="548"/>
      <c r="R110" s="598"/>
      <c r="S110" s="549"/>
    </row>
    <row r="111" spans="1:19" ht="14.45" customHeight="1" x14ac:dyDescent="0.2">
      <c r="A111" s="544" t="s">
        <v>937</v>
      </c>
      <c r="B111" s="545" t="s">
        <v>938</v>
      </c>
      <c r="C111" s="545" t="s">
        <v>443</v>
      </c>
      <c r="D111" s="545" t="s">
        <v>917</v>
      </c>
      <c r="E111" s="545" t="s">
        <v>939</v>
      </c>
      <c r="F111" s="545" t="s">
        <v>988</v>
      </c>
      <c r="G111" s="545" t="s">
        <v>989</v>
      </c>
      <c r="H111" s="548">
        <v>10</v>
      </c>
      <c r="I111" s="548">
        <v>31080</v>
      </c>
      <c r="J111" s="545"/>
      <c r="K111" s="545">
        <v>3108</v>
      </c>
      <c r="L111" s="548"/>
      <c r="M111" s="548"/>
      <c r="N111" s="545"/>
      <c r="O111" s="545"/>
      <c r="P111" s="548"/>
      <c r="Q111" s="548"/>
      <c r="R111" s="598"/>
      <c r="S111" s="549"/>
    </row>
    <row r="112" spans="1:19" ht="14.45" customHeight="1" x14ac:dyDescent="0.2">
      <c r="A112" s="544" t="s">
        <v>937</v>
      </c>
      <c r="B112" s="545" t="s">
        <v>938</v>
      </c>
      <c r="C112" s="545" t="s">
        <v>443</v>
      </c>
      <c r="D112" s="545" t="s">
        <v>917</v>
      </c>
      <c r="E112" s="545" t="s">
        <v>939</v>
      </c>
      <c r="F112" s="545" t="s">
        <v>994</v>
      </c>
      <c r="G112" s="545" t="s">
        <v>995</v>
      </c>
      <c r="H112" s="548">
        <v>10</v>
      </c>
      <c r="I112" s="548">
        <v>1110</v>
      </c>
      <c r="J112" s="545"/>
      <c r="K112" s="545">
        <v>111</v>
      </c>
      <c r="L112" s="548"/>
      <c r="M112" s="548"/>
      <c r="N112" s="545"/>
      <c r="O112" s="545"/>
      <c r="P112" s="548"/>
      <c r="Q112" s="548"/>
      <c r="R112" s="598"/>
      <c r="S112" s="549"/>
    </row>
    <row r="113" spans="1:19" ht="14.45" customHeight="1" x14ac:dyDescent="0.2">
      <c r="A113" s="544" t="s">
        <v>937</v>
      </c>
      <c r="B113" s="545" t="s">
        <v>938</v>
      </c>
      <c r="C113" s="545" t="s">
        <v>443</v>
      </c>
      <c r="D113" s="545" t="s">
        <v>917</v>
      </c>
      <c r="E113" s="545" t="s">
        <v>939</v>
      </c>
      <c r="F113" s="545" t="s">
        <v>996</v>
      </c>
      <c r="G113" s="545" t="s">
        <v>997</v>
      </c>
      <c r="H113" s="548">
        <v>8</v>
      </c>
      <c r="I113" s="548">
        <v>1000</v>
      </c>
      <c r="J113" s="545"/>
      <c r="K113" s="545">
        <v>125</v>
      </c>
      <c r="L113" s="548"/>
      <c r="M113" s="548"/>
      <c r="N113" s="545"/>
      <c r="O113" s="545"/>
      <c r="P113" s="548"/>
      <c r="Q113" s="548"/>
      <c r="R113" s="598"/>
      <c r="S113" s="549"/>
    </row>
    <row r="114" spans="1:19" ht="14.45" customHeight="1" x14ac:dyDescent="0.2">
      <c r="A114" s="544" t="s">
        <v>937</v>
      </c>
      <c r="B114" s="545" t="s">
        <v>938</v>
      </c>
      <c r="C114" s="545" t="s">
        <v>443</v>
      </c>
      <c r="D114" s="545" t="s">
        <v>917</v>
      </c>
      <c r="E114" s="545" t="s">
        <v>939</v>
      </c>
      <c r="F114" s="545" t="s">
        <v>1000</v>
      </c>
      <c r="G114" s="545"/>
      <c r="H114" s="548">
        <v>6</v>
      </c>
      <c r="I114" s="548">
        <v>7710</v>
      </c>
      <c r="J114" s="545"/>
      <c r="K114" s="545">
        <v>1285</v>
      </c>
      <c r="L114" s="548"/>
      <c r="M114" s="548"/>
      <c r="N114" s="545"/>
      <c r="O114" s="545"/>
      <c r="P114" s="548"/>
      <c r="Q114" s="548"/>
      <c r="R114" s="598"/>
      <c r="S114" s="549"/>
    </row>
    <row r="115" spans="1:19" ht="14.45" customHeight="1" x14ac:dyDescent="0.2">
      <c r="A115" s="544" t="s">
        <v>937</v>
      </c>
      <c r="B115" s="545" t="s">
        <v>938</v>
      </c>
      <c r="C115" s="545" t="s">
        <v>443</v>
      </c>
      <c r="D115" s="545" t="s">
        <v>917</v>
      </c>
      <c r="E115" s="545" t="s">
        <v>939</v>
      </c>
      <c r="F115" s="545" t="s">
        <v>1001</v>
      </c>
      <c r="G115" s="545" t="s">
        <v>1002</v>
      </c>
      <c r="H115" s="548">
        <v>15</v>
      </c>
      <c r="I115" s="548">
        <v>6840</v>
      </c>
      <c r="J115" s="545"/>
      <c r="K115" s="545">
        <v>456</v>
      </c>
      <c r="L115" s="548"/>
      <c r="M115" s="548"/>
      <c r="N115" s="545"/>
      <c r="O115" s="545"/>
      <c r="P115" s="548"/>
      <c r="Q115" s="548"/>
      <c r="R115" s="598"/>
      <c r="S115" s="549"/>
    </row>
    <row r="116" spans="1:19" ht="14.45" customHeight="1" x14ac:dyDescent="0.2">
      <c r="A116" s="544" t="s">
        <v>937</v>
      </c>
      <c r="B116" s="545" t="s">
        <v>938</v>
      </c>
      <c r="C116" s="545" t="s">
        <v>443</v>
      </c>
      <c r="D116" s="545" t="s">
        <v>917</v>
      </c>
      <c r="E116" s="545" t="s">
        <v>939</v>
      </c>
      <c r="F116" s="545" t="s">
        <v>1003</v>
      </c>
      <c r="G116" s="545" t="s">
        <v>1004</v>
      </c>
      <c r="H116" s="548">
        <v>56</v>
      </c>
      <c r="I116" s="548">
        <v>3248</v>
      </c>
      <c r="J116" s="545"/>
      <c r="K116" s="545">
        <v>58</v>
      </c>
      <c r="L116" s="548"/>
      <c r="M116" s="548"/>
      <c r="N116" s="545"/>
      <c r="O116" s="545"/>
      <c r="P116" s="548"/>
      <c r="Q116" s="548"/>
      <c r="R116" s="598"/>
      <c r="S116" s="549"/>
    </row>
    <row r="117" spans="1:19" ht="14.45" customHeight="1" x14ac:dyDescent="0.2">
      <c r="A117" s="544" t="s">
        <v>937</v>
      </c>
      <c r="B117" s="545" t="s">
        <v>938</v>
      </c>
      <c r="C117" s="545" t="s">
        <v>443</v>
      </c>
      <c r="D117" s="545" t="s">
        <v>917</v>
      </c>
      <c r="E117" s="545" t="s">
        <v>939</v>
      </c>
      <c r="F117" s="545" t="s">
        <v>1005</v>
      </c>
      <c r="G117" s="545" t="s">
        <v>1006</v>
      </c>
      <c r="H117" s="548">
        <v>6</v>
      </c>
      <c r="I117" s="548">
        <v>13038</v>
      </c>
      <c r="J117" s="545"/>
      <c r="K117" s="545">
        <v>2173</v>
      </c>
      <c r="L117" s="548"/>
      <c r="M117" s="548"/>
      <c r="N117" s="545"/>
      <c r="O117" s="545"/>
      <c r="P117" s="548"/>
      <c r="Q117" s="548"/>
      <c r="R117" s="598"/>
      <c r="S117" s="549"/>
    </row>
    <row r="118" spans="1:19" ht="14.45" customHeight="1" x14ac:dyDescent="0.2">
      <c r="A118" s="544" t="s">
        <v>937</v>
      </c>
      <c r="B118" s="545" t="s">
        <v>938</v>
      </c>
      <c r="C118" s="545" t="s">
        <v>443</v>
      </c>
      <c r="D118" s="545" t="s">
        <v>917</v>
      </c>
      <c r="E118" s="545" t="s">
        <v>939</v>
      </c>
      <c r="F118" s="545" t="s">
        <v>1011</v>
      </c>
      <c r="G118" s="545" t="s">
        <v>1012</v>
      </c>
      <c r="H118" s="548">
        <v>158</v>
      </c>
      <c r="I118" s="548">
        <v>27808</v>
      </c>
      <c r="J118" s="545"/>
      <c r="K118" s="545">
        <v>176</v>
      </c>
      <c r="L118" s="548"/>
      <c r="M118" s="548"/>
      <c r="N118" s="545"/>
      <c r="O118" s="545"/>
      <c r="P118" s="548"/>
      <c r="Q118" s="548"/>
      <c r="R118" s="598"/>
      <c r="S118" s="549"/>
    </row>
    <row r="119" spans="1:19" ht="14.45" customHeight="1" x14ac:dyDescent="0.2">
      <c r="A119" s="544" t="s">
        <v>937</v>
      </c>
      <c r="B119" s="545" t="s">
        <v>938</v>
      </c>
      <c r="C119" s="545" t="s">
        <v>443</v>
      </c>
      <c r="D119" s="545" t="s">
        <v>917</v>
      </c>
      <c r="E119" s="545" t="s">
        <v>939</v>
      </c>
      <c r="F119" s="545" t="s">
        <v>1017</v>
      </c>
      <c r="G119" s="545" t="s">
        <v>1018</v>
      </c>
      <c r="H119" s="548">
        <v>2</v>
      </c>
      <c r="I119" s="548">
        <v>340</v>
      </c>
      <c r="J119" s="545"/>
      <c r="K119" s="545">
        <v>170</v>
      </c>
      <c r="L119" s="548"/>
      <c r="M119" s="548"/>
      <c r="N119" s="545"/>
      <c r="O119" s="545"/>
      <c r="P119" s="548"/>
      <c r="Q119" s="548"/>
      <c r="R119" s="598"/>
      <c r="S119" s="549"/>
    </row>
    <row r="120" spans="1:19" ht="14.45" customHeight="1" x14ac:dyDescent="0.2">
      <c r="A120" s="544" t="s">
        <v>937</v>
      </c>
      <c r="B120" s="545" t="s">
        <v>938</v>
      </c>
      <c r="C120" s="545" t="s">
        <v>443</v>
      </c>
      <c r="D120" s="545" t="s">
        <v>917</v>
      </c>
      <c r="E120" s="545" t="s">
        <v>939</v>
      </c>
      <c r="F120" s="545" t="s">
        <v>1021</v>
      </c>
      <c r="G120" s="545"/>
      <c r="H120" s="548">
        <v>72</v>
      </c>
      <c r="I120" s="548">
        <v>72864</v>
      </c>
      <c r="J120" s="545"/>
      <c r="K120" s="545">
        <v>1012</v>
      </c>
      <c r="L120" s="548"/>
      <c r="M120" s="548"/>
      <c r="N120" s="545"/>
      <c r="O120" s="545"/>
      <c r="P120" s="548"/>
      <c r="Q120" s="548"/>
      <c r="R120" s="598"/>
      <c r="S120" s="549"/>
    </row>
    <row r="121" spans="1:19" ht="14.45" customHeight="1" x14ac:dyDescent="0.2">
      <c r="A121" s="544" t="s">
        <v>937</v>
      </c>
      <c r="B121" s="545" t="s">
        <v>938</v>
      </c>
      <c r="C121" s="545" t="s">
        <v>443</v>
      </c>
      <c r="D121" s="545" t="s">
        <v>917</v>
      </c>
      <c r="E121" s="545" t="s">
        <v>939</v>
      </c>
      <c r="F121" s="545" t="s">
        <v>1024</v>
      </c>
      <c r="G121" s="545"/>
      <c r="H121" s="548">
        <v>47</v>
      </c>
      <c r="I121" s="548">
        <v>107959</v>
      </c>
      <c r="J121" s="545"/>
      <c r="K121" s="545">
        <v>2297</v>
      </c>
      <c r="L121" s="548"/>
      <c r="M121" s="548"/>
      <c r="N121" s="545"/>
      <c r="O121" s="545"/>
      <c r="P121" s="548"/>
      <c r="Q121" s="548"/>
      <c r="R121" s="598"/>
      <c r="S121" s="549"/>
    </row>
    <row r="122" spans="1:19" ht="14.45" customHeight="1" x14ac:dyDescent="0.2">
      <c r="A122" s="544" t="s">
        <v>937</v>
      </c>
      <c r="B122" s="545" t="s">
        <v>938</v>
      </c>
      <c r="C122" s="545" t="s">
        <v>443</v>
      </c>
      <c r="D122" s="545" t="s">
        <v>917</v>
      </c>
      <c r="E122" s="545" t="s">
        <v>939</v>
      </c>
      <c r="F122" s="545" t="s">
        <v>1029</v>
      </c>
      <c r="G122" s="545" t="s">
        <v>1030</v>
      </c>
      <c r="H122" s="548">
        <v>33</v>
      </c>
      <c r="I122" s="548">
        <v>70323</v>
      </c>
      <c r="J122" s="545"/>
      <c r="K122" s="545">
        <v>2131</v>
      </c>
      <c r="L122" s="548"/>
      <c r="M122" s="548"/>
      <c r="N122" s="545"/>
      <c r="O122" s="545"/>
      <c r="P122" s="548"/>
      <c r="Q122" s="548"/>
      <c r="R122" s="598"/>
      <c r="S122" s="549"/>
    </row>
    <row r="123" spans="1:19" ht="14.45" customHeight="1" x14ac:dyDescent="0.2">
      <c r="A123" s="544" t="s">
        <v>937</v>
      </c>
      <c r="B123" s="545" t="s">
        <v>938</v>
      </c>
      <c r="C123" s="545" t="s">
        <v>443</v>
      </c>
      <c r="D123" s="545" t="s">
        <v>917</v>
      </c>
      <c r="E123" s="545" t="s">
        <v>939</v>
      </c>
      <c r="F123" s="545" t="s">
        <v>1040</v>
      </c>
      <c r="G123" s="545" t="s">
        <v>1041</v>
      </c>
      <c r="H123" s="548">
        <v>6</v>
      </c>
      <c r="I123" s="548">
        <v>1734</v>
      </c>
      <c r="J123" s="545"/>
      <c r="K123" s="545">
        <v>289</v>
      </c>
      <c r="L123" s="548"/>
      <c r="M123" s="548"/>
      <c r="N123" s="545"/>
      <c r="O123" s="545"/>
      <c r="P123" s="548"/>
      <c r="Q123" s="548"/>
      <c r="R123" s="598"/>
      <c r="S123" s="549"/>
    </row>
    <row r="124" spans="1:19" ht="14.45" customHeight="1" x14ac:dyDescent="0.2">
      <c r="A124" s="544" t="s">
        <v>937</v>
      </c>
      <c r="B124" s="545" t="s">
        <v>938</v>
      </c>
      <c r="C124" s="545" t="s">
        <v>443</v>
      </c>
      <c r="D124" s="545" t="s">
        <v>917</v>
      </c>
      <c r="E124" s="545" t="s">
        <v>939</v>
      </c>
      <c r="F124" s="545" t="s">
        <v>1048</v>
      </c>
      <c r="G124" s="545" t="s">
        <v>1049</v>
      </c>
      <c r="H124" s="548">
        <v>6</v>
      </c>
      <c r="I124" s="548">
        <v>0</v>
      </c>
      <c r="J124" s="545"/>
      <c r="K124" s="545">
        <v>0</v>
      </c>
      <c r="L124" s="548"/>
      <c r="M124" s="548"/>
      <c r="N124" s="545"/>
      <c r="O124" s="545"/>
      <c r="P124" s="548"/>
      <c r="Q124" s="548"/>
      <c r="R124" s="598"/>
      <c r="S124" s="549"/>
    </row>
    <row r="125" spans="1:19" ht="14.45" customHeight="1" x14ac:dyDescent="0.2">
      <c r="A125" s="544" t="s">
        <v>937</v>
      </c>
      <c r="B125" s="545" t="s">
        <v>938</v>
      </c>
      <c r="C125" s="545" t="s">
        <v>443</v>
      </c>
      <c r="D125" s="545" t="s">
        <v>917</v>
      </c>
      <c r="E125" s="545" t="s">
        <v>939</v>
      </c>
      <c r="F125" s="545" t="s">
        <v>1052</v>
      </c>
      <c r="G125" s="545" t="s">
        <v>1053</v>
      </c>
      <c r="H125" s="548"/>
      <c r="I125" s="548"/>
      <c r="J125" s="545"/>
      <c r="K125" s="545"/>
      <c r="L125" s="548">
        <v>30</v>
      </c>
      <c r="M125" s="548">
        <v>143370</v>
      </c>
      <c r="N125" s="545">
        <v>1</v>
      </c>
      <c r="O125" s="545">
        <v>4779</v>
      </c>
      <c r="P125" s="548"/>
      <c r="Q125" s="548"/>
      <c r="R125" s="598"/>
      <c r="S125" s="549"/>
    </row>
    <row r="126" spans="1:19" ht="14.45" customHeight="1" x14ac:dyDescent="0.2">
      <c r="A126" s="544" t="s">
        <v>937</v>
      </c>
      <c r="B126" s="545" t="s">
        <v>938</v>
      </c>
      <c r="C126" s="545" t="s">
        <v>443</v>
      </c>
      <c r="D126" s="545" t="s">
        <v>918</v>
      </c>
      <c r="E126" s="545" t="s">
        <v>939</v>
      </c>
      <c r="F126" s="545" t="s">
        <v>942</v>
      </c>
      <c r="G126" s="545" t="s">
        <v>943</v>
      </c>
      <c r="H126" s="548">
        <v>72</v>
      </c>
      <c r="I126" s="548">
        <v>4176</v>
      </c>
      <c r="J126" s="545"/>
      <c r="K126" s="545">
        <v>58</v>
      </c>
      <c r="L126" s="548"/>
      <c r="M126" s="548"/>
      <c r="N126" s="545"/>
      <c r="O126" s="545"/>
      <c r="P126" s="548"/>
      <c r="Q126" s="548"/>
      <c r="R126" s="598"/>
      <c r="S126" s="549"/>
    </row>
    <row r="127" spans="1:19" ht="14.45" customHeight="1" x14ac:dyDescent="0.2">
      <c r="A127" s="544" t="s">
        <v>937</v>
      </c>
      <c r="B127" s="545" t="s">
        <v>938</v>
      </c>
      <c r="C127" s="545" t="s">
        <v>443</v>
      </c>
      <c r="D127" s="545" t="s">
        <v>918</v>
      </c>
      <c r="E127" s="545" t="s">
        <v>939</v>
      </c>
      <c r="F127" s="545" t="s">
        <v>944</v>
      </c>
      <c r="G127" s="545" t="s">
        <v>945</v>
      </c>
      <c r="H127" s="548">
        <v>4</v>
      </c>
      <c r="I127" s="548">
        <v>524</v>
      </c>
      <c r="J127" s="545"/>
      <c r="K127" s="545">
        <v>131</v>
      </c>
      <c r="L127" s="548"/>
      <c r="M127" s="548"/>
      <c r="N127" s="545"/>
      <c r="O127" s="545"/>
      <c r="P127" s="548"/>
      <c r="Q127" s="548"/>
      <c r="R127" s="598"/>
      <c r="S127" s="549"/>
    </row>
    <row r="128" spans="1:19" ht="14.45" customHeight="1" x14ac:dyDescent="0.2">
      <c r="A128" s="544" t="s">
        <v>937</v>
      </c>
      <c r="B128" s="545" t="s">
        <v>938</v>
      </c>
      <c r="C128" s="545" t="s">
        <v>443</v>
      </c>
      <c r="D128" s="545" t="s">
        <v>918</v>
      </c>
      <c r="E128" s="545" t="s">
        <v>939</v>
      </c>
      <c r="F128" s="545" t="s">
        <v>950</v>
      </c>
      <c r="G128" s="545" t="s">
        <v>951</v>
      </c>
      <c r="H128" s="548">
        <v>23</v>
      </c>
      <c r="I128" s="548">
        <v>4140</v>
      </c>
      <c r="J128" s="545"/>
      <c r="K128" s="545">
        <v>180</v>
      </c>
      <c r="L128" s="548"/>
      <c r="M128" s="548"/>
      <c r="N128" s="545"/>
      <c r="O128" s="545"/>
      <c r="P128" s="548"/>
      <c r="Q128" s="548"/>
      <c r="R128" s="598"/>
      <c r="S128" s="549"/>
    </row>
    <row r="129" spans="1:19" ht="14.45" customHeight="1" x14ac:dyDescent="0.2">
      <c r="A129" s="544" t="s">
        <v>937</v>
      </c>
      <c r="B129" s="545" t="s">
        <v>938</v>
      </c>
      <c r="C129" s="545" t="s">
        <v>443</v>
      </c>
      <c r="D129" s="545" t="s">
        <v>918</v>
      </c>
      <c r="E129" s="545" t="s">
        <v>939</v>
      </c>
      <c r="F129" s="545" t="s">
        <v>954</v>
      </c>
      <c r="G129" s="545" t="s">
        <v>955</v>
      </c>
      <c r="H129" s="548">
        <v>24</v>
      </c>
      <c r="I129" s="548">
        <v>8064</v>
      </c>
      <c r="J129" s="545"/>
      <c r="K129" s="545">
        <v>336</v>
      </c>
      <c r="L129" s="548"/>
      <c r="M129" s="548"/>
      <c r="N129" s="545"/>
      <c r="O129" s="545"/>
      <c r="P129" s="548"/>
      <c r="Q129" s="548"/>
      <c r="R129" s="598"/>
      <c r="S129" s="549"/>
    </row>
    <row r="130" spans="1:19" ht="14.45" customHeight="1" x14ac:dyDescent="0.2">
      <c r="A130" s="544" t="s">
        <v>937</v>
      </c>
      <c r="B130" s="545" t="s">
        <v>938</v>
      </c>
      <c r="C130" s="545" t="s">
        <v>443</v>
      </c>
      <c r="D130" s="545" t="s">
        <v>918</v>
      </c>
      <c r="E130" s="545" t="s">
        <v>939</v>
      </c>
      <c r="F130" s="545" t="s">
        <v>956</v>
      </c>
      <c r="G130" s="545" t="s">
        <v>957</v>
      </c>
      <c r="H130" s="548">
        <v>3</v>
      </c>
      <c r="I130" s="548">
        <v>1377</v>
      </c>
      <c r="J130" s="545"/>
      <c r="K130" s="545">
        <v>459</v>
      </c>
      <c r="L130" s="548"/>
      <c r="M130" s="548"/>
      <c r="N130" s="545"/>
      <c r="O130" s="545"/>
      <c r="P130" s="548"/>
      <c r="Q130" s="548"/>
      <c r="R130" s="598"/>
      <c r="S130" s="549"/>
    </row>
    <row r="131" spans="1:19" ht="14.45" customHeight="1" x14ac:dyDescent="0.2">
      <c r="A131" s="544" t="s">
        <v>937</v>
      </c>
      <c r="B131" s="545" t="s">
        <v>938</v>
      </c>
      <c r="C131" s="545" t="s">
        <v>443</v>
      </c>
      <c r="D131" s="545" t="s">
        <v>918</v>
      </c>
      <c r="E131" s="545" t="s">
        <v>939</v>
      </c>
      <c r="F131" s="545" t="s">
        <v>958</v>
      </c>
      <c r="G131" s="545" t="s">
        <v>959</v>
      </c>
      <c r="H131" s="548">
        <v>113</v>
      </c>
      <c r="I131" s="548">
        <v>39437</v>
      </c>
      <c r="J131" s="545"/>
      <c r="K131" s="545">
        <v>349</v>
      </c>
      <c r="L131" s="548"/>
      <c r="M131" s="548"/>
      <c r="N131" s="545"/>
      <c r="O131" s="545"/>
      <c r="P131" s="548"/>
      <c r="Q131" s="548"/>
      <c r="R131" s="598"/>
      <c r="S131" s="549"/>
    </row>
    <row r="132" spans="1:19" ht="14.45" customHeight="1" x14ac:dyDescent="0.2">
      <c r="A132" s="544" t="s">
        <v>937</v>
      </c>
      <c r="B132" s="545" t="s">
        <v>938</v>
      </c>
      <c r="C132" s="545" t="s">
        <v>443</v>
      </c>
      <c r="D132" s="545" t="s">
        <v>918</v>
      </c>
      <c r="E132" s="545" t="s">
        <v>939</v>
      </c>
      <c r="F132" s="545" t="s">
        <v>978</v>
      </c>
      <c r="G132" s="545" t="s">
        <v>979</v>
      </c>
      <c r="H132" s="548">
        <v>22</v>
      </c>
      <c r="I132" s="548">
        <v>6710</v>
      </c>
      <c r="J132" s="545"/>
      <c r="K132" s="545">
        <v>305</v>
      </c>
      <c r="L132" s="548"/>
      <c r="M132" s="548"/>
      <c r="N132" s="545"/>
      <c r="O132" s="545"/>
      <c r="P132" s="548"/>
      <c r="Q132" s="548"/>
      <c r="R132" s="598"/>
      <c r="S132" s="549"/>
    </row>
    <row r="133" spans="1:19" ht="14.45" customHeight="1" x14ac:dyDescent="0.2">
      <c r="A133" s="544" t="s">
        <v>937</v>
      </c>
      <c r="B133" s="545" t="s">
        <v>938</v>
      </c>
      <c r="C133" s="545" t="s">
        <v>443</v>
      </c>
      <c r="D133" s="545" t="s">
        <v>918</v>
      </c>
      <c r="E133" s="545" t="s">
        <v>939</v>
      </c>
      <c r="F133" s="545" t="s">
        <v>982</v>
      </c>
      <c r="G133" s="545" t="s">
        <v>983</v>
      </c>
      <c r="H133" s="548">
        <v>85</v>
      </c>
      <c r="I133" s="548">
        <v>41990</v>
      </c>
      <c r="J133" s="545"/>
      <c r="K133" s="545">
        <v>494</v>
      </c>
      <c r="L133" s="548"/>
      <c r="M133" s="548"/>
      <c r="N133" s="545"/>
      <c r="O133" s="545"/>
      <c r="P133" s="548"/>
      <c r="Q133" s="548"/>
      <c r="R133" s="598"/>
      <c r="S133" s="549"/>
    </row>
    <row r="134" spans="1:19" ht="14.45" customHeight="1" x14ac:dyDescent="0.2">
      <c r="A134" s="544" t="s">
        <v>937</v>
      </c>
      <c r="B134" s="545" t="s">
        <v>938</v>
      </c>
      <c r="C134" s="545" t="s">
        <v>443</v>
      </c>
      <c r="D134" s="545" t="s">
        <v>918</v>
      </c>
      <c r="E134" s="545" t="s">
        <v>939</v>
      </c>
      <c r="F134" s="545" t="s">
        <v>986</v>
      </c>
      <c r="G134" s="545" t="s">
        <v>987</v>
      </c>
      <c r="H134" s="548">
        <v>89</v>
      </c>
      <c r="I134" s="548">
        <v>32930</v>
      </c>
      <c r="J134" s="545"/>
      <c r="K134" s="545">
        <v>370</v>
      </c>
      <c r="L134" s="548"/>
      <c r="M134" s="548"/>
      <c r="N134" s="545"/>
      <c r="O134" s="545"/>
      <c r="P134" s="548"/>
      <c r="Q134" s="548"/>
      <c r="R134" s="598"/>
      <c r="S134" s="549"/>
    </row>
    <row r="135" spans="1:19" ht="14.45" customHeight="1" x14ac:dyDescent="0.2">
      <c r="A135" s="544" t="s">
        <v>937</v>
      </c>
      <c r="B135" s="545" t="s">
        <v>938</v>
      </c>
      <c r="C135" s="545" t="s">
        <v>443</v>
      </c>
      <c r="D135" s="545" t="s">
        <v>918</v>
      </c>
      <c r="E135" s="545" t="s">
        <v>939</v>
      </c>
      <c r="F135" s="545" t="s">
        <v>988</v>
      </c>
      <c r="G135" s="545" t="s">
        <v>989</v>
      </c>
      <c r="H135" s="548">
        <v>6</v>
      </c>
      <c r="I135" s="548">
        <v>18648</v>
      </c>
      <c r="J135" s="545"/>
      <c r="K135" s="545">
        <v>3108</v>
      </c>
      <c r="L135" s="548"/>
      <c r="M135" s="548"/>
      <c r="N135" s="545"/>
      <c r="O135" s="545"/>
      <c r="P135" s="548"/>
      <c r="Q135" s="548"/>
      <c r="R135" s="598"/>
      <c r="S135" s="549"/>
    </row>
    <row r="136" spans="1:19" ht="14.45" customHeight="1" x14ac:dyDescent="0.2">
      <c r="A136" s="544" t="s">
        <v>937</v>
      </c>
      <c r="B136" s="545" t="s">
        <v>938</v>
      </c>
      <c r="C136" s="545" t="s">
        <v>443</v>
      </c>
      <c r="D136" s="545" t="s">
        <v>918</v>
      </c>
      <c r="E136" s="545" t="s">
        <v>939</v>
      </c>
      <c r="F136" s="545" t="s">
        <v>994</v>
      </c>
      <c r="G136" s="545" t="s">
        <v>995</v>
      </c>
      <c r="H136" s="548">
        <v>25</v>
      </c>
      <c r="I136" s="548">
        <v>2775</v>
      </c>
      <c r="J136" s="545"/>
      <c r="K136" s="545">
        <v>111</v>
      </c>
      <c r="L136" s="548"/>
      <c r="M136" s="548"/>
      <c r="N136" s="545"/>
      <c r="O136" s="545"/>
      <c r="P136" s="548"/>
      <c r="Q136" s="548"/>
      <c r="R136" s="598"/>
      <c r="S136" s="549"/>
    </row>
    <row r="137" spans="1:19" ht="14.45" customHeight="1" x14ac:dyDescent="0.2">
      <c r="A137" s="544" t="s">
        <v>937</v>
      </c>
      <c r="B137" s="545" t="s">
        <v>938</v>
      </c>
      <c r="C137" s="545" t="s">
        <v>443</v>
      </c>
      <c r="D137" s="545" t="s">
        <v>918</v>
      </c>
      <c r="E137" s="545" t="s">
        <v>939</v>
      </c>
      <c r="F137" s="545" t="s">
        <v>996</v>
      </c>
      <c r="G137" s="545" t="s">
        <v>997</v>
      </c>
      <c r="H137" s="548">
        <v>2</v>
      </c>
      <c r="I137" s="548">
        <v>250</v>
      </c>
      <c r="J137" s="545"/>
      <c r="K137" s="545">
        <v>125</v>
      </c>
      <c r="L137" s="548"/>
      <c r="M137" s="548"/>
      <c r="N137" s="545"/>
      <c r="O137" s="545"/>
      <c r="P137" s="548"/>
      <c r="Q137" s="548"/>
      <c r="R137" s="598"/>
      <c r="S137" s="549"/>
    </row>
    <row r="138" spans="1:19" ht="14.45" customHeight="1" x14ac:dyDescent="0.2">
      <c r="A138" s="544" t="s">
        <v>937</v>
      </c>
      <c r="B138" s="545" t="s">
        <v>938</v>
      </c>
      <c r="C138" s="545" t="s">
        <v>443</v>
      </c>
      <c r="D138" s="545" t="s">
        <v>918</v>
      </c>
      <c r="E138" s="545" t="s">
        <v>939</v>
      </c>
      <c r="F138" s="545" t="s">
        <v>1001</v>
      </c>
      <c r="G138" s="545" t="s">
        <v>1002</v>
      </c>
      <c r="H138" s="548">
        <v>44</v>
      </c>
      <c r="I138" s="548">
        <v>20064</v>
      </c>
      <c r="J138" s="545"/>
      <c r="K138" s="545">
        <v>456</v>
      </c>
      <c r="L138" s="548"/>
      <c r="M138" s="548"/>
      <c r="N138" s="545"/>
      <c r="O138" s="545"/>
      <c r="P138" s="548"/>
      <c r="Q138" s="548"/>
      <c r="R138" s="598"/>
      <c r="S138" s="549"/>
    </row>
    <row r="139" spans="1:19" ht="14.45" customHeight="1" x14ac:dyDescent="0.2">
      <c r="A139" s="544" t="s">
        <v>937</v>
      </c>
      <c r="B139" s="545" t="s">
        <v>938</v>
      </c>
      <c r="C139" s="545" t="s">
        <v>443</v>
      </c>
      <c r="D139" s="545" t="s">
        <v>918</v>
      </c>
      <c r="E139" s="545" t="s">
        <v>939</v>
      </c>
      <c r="F139" s="545" t="s">
        <v>1003</v>
      </c>
      <c r="G139" s="545" t="s">
        <v>1004</v>
      </c>
      <c r="H139" s="548">
        <v>250</v>
      </c>
      <c r="I139" s="548">
        <v>14500</v>
      </c>
      <c r="J139" s="545"/>
      <c r="K139" s="545">
        <v>58</v>
      </c>
      <c r="L139" s="548"/>
      <c r="M139" s="548"/>
      <c r="N139" s="545"/>
      <c r="O139" s="545"/>
      <c r="P139" s="548"/>
      <c r="Q139" s="548"/>
      <c r="R139" s="598"/>
      <c r="S139" s="549"/>
    </row>
    <row r="140" spans="1:19" ht="14.45" customHeight="1" x14ac:dyDescent="0.2">
      <c r="A140" s="544" t="s">
        <v>937</v>
      </c>
      <c r="B140" s="545" t="s">
        <v>938</v>
      </c>
      <c r="C140" s="545" t="s">
        <v>443</v>
      </c>
      <c r="D140" s="545" t="s">
        <v>918</v>
      </c>
      <c r="E140" s="545" t="s">
        <v>939</v>
      </c>
      <c r="F140" s="545" t="s">
        <v>1005</v>
      </c>
      <c r="G140" s="545" t="s">
        <v>1006</v>
      </c>
      <c r="H140" s="548">
        <v>3</v>
      </c>
      <c r="I140" s="548">
        <v>6519</v>
      </c>
      <c r="J140" s="545"/>
      <c r="K140" s="545">
        <v>2173</v>
      </c>
      <c r="L140" s="548"/>
      <c r="M140" s="548"/>
      <c r="N140" s="545"/>
      <c r="O140" s="545"/>
      <c r="P140" s="548"/>
      <c r="Q140" s="548"/>
      <c r="R140" s="598"/>
      <c r="S140" s="549"/>
    </row>
    <row r="141" spans="1:19" ht="14.45" customHeight="1" x14ac:dyDescent="0.2">
      <c r="A141" s="544" t="s">
        <v>937</v>
      </c>
      <c r="B141" s="545" t="s">
        <v>938</v>
      </c>
      <c r="C141" s="545" t="s">
        <v>443</v>
      </c>
      <c r="D141" s="545" t="s">
        <v>918</v>
      </c>
      <c r="E141" s="545" t="s">
        <v>939</v>
      </c>
      <c r="F141" s="545" t="s">
        <v>1011</v>
      </c>
      <c r="G141" s="545" t="s">
        <v>1012</v>
      </c>
      <c r="H141" s="548">
        <v>67</v>
      </c>
      <c r="I141" s="548">
        <v>11792</v>
      </c>
      <c r="J141" s="545"/>
      <c r="K141" s="545">
        <v>176</v>
      </c>
      <c r="L141" s="548"/>
      <c r="M141" s="548"/>
      <c r="N141" s="545"/>
      <c r="O141" s="545"/>
      <c r="P141" s="548"/>
      <c r="Q141" s="548"/>
      <c r="R141" s="598"/>
      <c r="S141" s="549"/>
    </row>
    <row r="142" spans="1:19" ht="14.45" customHeight="1" x14ac:dyDescent="0.2">
      <c r="A142" s="544" t="s">
        <v>937</v>
      </c>
      <c r="B142" s="545" t="s">
        <v>938</v>
      </c>
      <c r="C142" s="545" t="s">
        <v>443</v>
      </c>
      <c r="D142" s="545" t="s">
        <v>918</v>
      </c>
      <c r="E142" s="545" t="s">
        <v>939</v>
      </c>
      <c r="F142" s="545" t="s">
        <v>1017</v>
      </c>
      <c r="G142" s="545" t="s">
        <v>1018</v>
      </c>
      <c r="H142" s="548">
        <v>2</v>
      </c>
      <c r="I142" s="548">
        <v>340</v>
      </c>
      <c r="J142" s="545"/>
      <c r="K142" s="545">
        <v>170</v>
      </c>
      <c r="L142" s="548"/>
      <c r="M142" s="548"/>
      <c r="N142" s="545"/>
      <c r="O142" s="545"/>
      <c r="P142" s="548"/>
      <c r="Q142" s="548"/>
      <c r="R142" s="598"/>
      <c r="S142" s="549"/>
    </row>
    <row r="143" spans="1:19" ht="14.45" customHeight="1" x14ac:dyDescent="0.2">
      <c r="A143" s="544" t="s">
        <v>937</v>
      </c>
      <c r="B143" s="545" t="s">
        <v>938</v>
      </c>
      <c r="C143" s="545" t="s">
        <v>443</v>
      </c>
      <c r="D143" s="545" t="s">
        <v>918</v>
      </c>
      <c r="E143" s="545" t="s">
        <v>939</v>
      </c>
      <c r="F143" s="545" t="s">
        <v>1021</v>
      </c>
      <c r="G143" s="545"/>
      <c r="H143" s="548">
        <v>51</v>
      </c>
      <c r="I143" s="548">
        <v>51612</v>
      </c>
      <c r="J143" s="545"/>
      <c r="K143" s="545">
        <v>1012</v>
      </c>
      <c r="L143" s="548"/>
      <c r="M143" s="548"/>
      <c r="N143" s="545"/>
      <c r="O143" s="545"/>
      <c r="P143" s="548"/>
      <c r="Q143" s="548"/>
      <c r="R143" s="598"/>
      <c r="S143" s="549"/>
    </row>
    <row r="144" spans="1:19" ht="14.45" customHeight="1" x14ac:dyDescent="0.2">
      <c r="A144" s="544" t="s">
        <v>937</v>
      </c>
      <c r="B144" s="545" t="s">
        <v>938</v>
      </c>
      <c r="C144" s="545" t="s">
        <v>443</v>
      </c>
      <c r="D144" s="545" t="s">
        <v>918</v>
      </c>
      <c r="E144" s="545" t="s">
        <v>939</v>
      </c>
      <c r="F144" s="545" t="s">
        <v>1029</v>
      </c>
      <c r="G144" s="545" t="s">
        <v>1030</v>
      </c>
      <c r="H144" s="548">
        <v>9</v>
      </c>
      <c r="I144" s="548">
        <v>19179</v>
      </c>
      <c r="J144" s="545"/>
      <c r="K144" s="545">
        <v>2131</v>
      </c>
      <c r="L144" s="548"/>
      <c r="M144" s="548"/>
      <c r="N144" s="545"/>
      <c r="O144" s="545"/>
      <c r="P144" s="548"/>
      <c r="Q144" s="548"/>
      <c r="R144" s="598"/>
      <c r="S144" s="549"/>
    </row>
    <row r="145" spans="1:19" ht="14.45" customHeight="1" x14ac:dyDescent="0.2">
      <c r="A145" s="544" t="s">
        <v>937</v>
      </c>
      <c r="B145" s="545" t="s">
        <v>938</v>
      </c>
      <c r="C145" s="545" t="s">
        <v>443</v>
      </c>
      <c r="D145" s="545" t="s">
        <v>918</v>
      </c>
      <c r="E145" s="545" t="s">
        <v>939</v>
      </c>
      <c r="F145" s="545" t="s">
        <v>1040</v>
      </c>
      <c r="G145" s="545" t="s">
        <v>1041</v>
      </c>
      <c r="H145" s="548">
        <v>1</v>
      </c>
      <c r="I145" s="548">
        <v>289</v>
      </c>
      <c r="J145" s="545"/>
      <c r="K145" s="545">
        <v>289</v>
      </c>
      <c r="L145" s="548"/>
      <c r="M145" s="548"/>
      <c r="N145" s="545"/>
      <c r="O145" s="545"/>
      <c r="P145" s="548"/>
      <c r="Q145" s="548"/>
      <c r="R145" s="598"/>
      <c r="S145" s="549"/>
    </row>
    <row r="146" spans="1:19" ht="14.45" customHeight="1" x14ac:dyDescent="0.2">
      <c r="A146" s="544" t="s">
        <v>937</v>
      </c>
      <c r="B146" s="545" t="s">
        <v>938</v>
      </c>
      <c r="C146" s="545" t="s">
        <v>443</v>
      </c>
      <c r="D146" s="545" t="s">
        <v>918</v>
      </c>
      <c r="E146" s="545" t="s">
        <v>939</v>
      </c>
      <c r="F146" s="545" t="s">
        <v>1048</v>
      </c>
      <c r="G146" s="545" t="s">
        <v>1049</v>
      </c>
      <c r="H146" s="548">
        <v>1</v>
      </c>
      <c r="I146" s="548">
        <v>0</v>
      </c>
      <c r="J146" s="545"/>
      <c r="K146" s="545">
        <v>0</v>
      </c>
      <c r="L146" s="548"/>
      <c r="M146" s="548"/>
      <c r="N146" s="545"/>
      <c r="O146" s="545"/>
      <c r="P146" s="548"/>
      <c r="Q146" s="548"/>
      <c r="R146" s="598"/>
      <c r="S146" s="549"/>
    </row>
    <row r="147" spans="1:19" ht="14.45" customHeight="1" x14ac:dyDescent="0.2">
      <c r="A147" s="544" t="s">
        <v>937</v>
      </c>
      <c r="B147" s="545" t="s">
        <v>938</v>
      </c>
      <c r="C147" s="545" t="s">
        <v>443</v>
      </c>
      <c r="D147" s="545" t="s">
        <v>918</v>
      </c>
      <c r="E147" s="545" t="s">
        <v>939</v>
      </c>
      <c r="F147" s="545" t="s">
        <v>1052</v>
      </c>
      <c r="G147" s="545" t="s">
        <v>1053</v>
      </c>
      <c r="H147" s="548"/>
      <c r="I147" s="548"/>
      <c r="J147" s="545"/>
      <c r="K147" s="545"/>
      <c r="L147" s="548">
        <v>6</v>
      </c>
      <c r="M147" s="548">
        <v>28674</v>
      </c>
      <c r="N147" s="545">
        <v>1</v>
      </c>
      <c r="O147" s="545">
        <v>4779</v>
      </c>
      <c r="P147" s="548">
        <v>15</v>
      </c>
      <c r="Q147" s="548">
        <v>72045</v>
      </c>
      <c r="R147" s="598">
        <v>2.5125549278091652</v>
      </c>
      <c r="S147" s="549">
        <v>4803</v>
      </c>
    </row>
    <row r="148" spans="1:19" ht="14.45" customHeight="1" x14ac:dyDescent="0.2">
      <c r="A148" s="544" t="s">
        <v>937</v>
      </c>
      <c r="B148" s="545" t="s">
        <v>938</v>
      </c>
      <c r="C148" s="545" t="s">
        <v>443</v>
      </c>
      <c r="D148" s="545" t="s">
        <v>919</v>
      </c>
      <c r="E148" s="545" t="s">
        <v>939</v>
      </c>
      <c r="F148" s="545" t="s">
        <v>942</v>
      </c>
      <c r="G148" s="545" t="s">
        <v>943</v>
      </c>
      <c r="H148" s="548">
        <v>10</v>
      </c>
      <c r="I148" s="548">
        <v>580</v>
      </c>
      <c r="J148" s="545"/>
      <c r="K148" s="545">
        <v>58</v>
      </c>
      <c r="L148" s="548"/>
      <c r="M148" s="548"/>
      <c r="N148" s="545"/>
      <c r="O148" s="545"/>
      <c r="P148" s="548"/>
      <c r="Q148" s="548"/>
      <c r="R148" s="598"/>
      <c r="S148" s="549"/>
    </row>
    <row r="149" spans="1:19" ht="14.45" customHeight="1" x14ac:dyDescent="0.2">
      <c r="A149" s="544" t="s">
        <v>937</v>
      </c>
      <c r="B149" s="545" t="s">
        <v>938</v>
      </c>
      <c r="C149" s="545" t="s">
        <v>443</v>
      </c>
      <c r="D149" s="545" t="s">
        <v>919</v>
      </c>
      <c r="E149" s="545" t="s">
        <v>939</v>
      </c>
      <c r="F149" s="545" t="s">
        <v>954</v>
      </c>
      <c r="G149" s="545" t="s">
        <v>955</v>
      </c>
      <c r="H149" s="548">
        <v>5</v>
      </c>
      <c r="I149" s="548">
        <v>1680</v>
      </c>
      <c r="J149" s="545"/>
      <c r="K149" s="545">
        <v>336</v>
      </c>
      <c r="L149" s="548"/>
      <c r="M149" s="548"/>
      <c r="N149" s="545"/>
      <c r="O149" s="545"/>
      <c r="P149" s="548"/>
      <c r="Q149" s="548"/>
      <c r="R149" s="598"/>
      <c r="S149" s="549"/>
    </row>
    <row r="150" spans="1:19" ht="14.45" customHeight="1" x14ac:dyDescent="0.2">
      <c r="A150" s="544" t="s">
        <v>937</v>
      </c>
      <c r="B150" s="545" t="s">
        <v>938</v>
      </c>
      <c r="C150" s="545" t="s">
        <v>443</v>
      </c>
      <c r="D150" s="545" t="s">
        <v>919</v>
      </c>
      <c r="E150" s="545" t="s">
        <v>939</v>
      </c>
      <c r="F150" s="545" t="s">
        <v>958</v>
      </c>
      <c r="G150" s="545" t="s">
        <v>959</v>
      </c>
      <c r="H150" s="548">
        <v>4</v>
      </c>
      <c r="I150" s="548">
        <v>1396</v>
      </c>
      <c r="J150" s="545"/>
      <c r="K150" s="545">
        <v>349</v>
      </c>
      <c r="L150" s="548"/>
      <c r="M150" s="548"/>
      <c r="N150" s="545"/>
      <c r="O150" s="545"/>
      <c r="P150" s="548"/>
      <c r="Q150" s="548"/>
      <c r="R150" s="598"/>
      <c r="S150" s="549"/>
    </row>
    <row r="151" spans="1:19" ht="14.45" customHeight="1" x14ac:dyDescent="0.2">
      <c r="A151" s="544" t="s">
        <v>937</v>
      </c>
      <c r="B151" s="545" t="s">
        <v>938</v>
      </c>
      <c r="C151" s="545" t="s">
        <v>443</v>
      </c>
      <c r="D151" s="545" t="s">
        <v>919</v>
      </c>
      <c r="E151" s="545" t="s">
        <v>939</v>
      </c>
      <c r="F151" s="545" t="s">
        <v>966</v>
      </c>
      <c r="G151" s="545" t="s">
        <v>967</v>
      </c>
      <c r="H151" s="548">
        <v>1</v>
      </c>
      <c r="I151" s="548">
        <v>49</v>
      </c>
      <c r="J151" s="545"/>
      <c r="K151" s="545">
        <v>49</v>
      </c>
      <c r="L151" s="548"/>
      <c r="M151" s="548"/>
      <c r="N151" s="545"/>
      <c r="O151" s="545"/>
      <c r="P151" s="548"/>
      <c r="Q151" s="548"/>
      <c r="R151" s="598"/>
      <c r="S151" s="549"/>
    </row>
    <row r="152" spans="1:19" ht="14.45" customHeight="1" x14ac:dyDescent="0.2">
      <c r="A152" s="544" t="s">
        <v>937</v>
      </c>
      <c r="B152" s="545" t="s">
        <v>938</v>
      </c>
      <c r="C152" s="545" t="s">
        <v>443</v>
      </c>
      <c r="D152" s="545" t="s">
        <v>919</v>
      </c>
      <c r="E152" s="545" t="s">
        <v>939</v>
      </c>
      <c r="F152" s="545" t="s">
        <v>968</v>
      </c>
      <c r="G152" s="545" t="s">
        <v>969</v>
      </c>
      <c r="H152" s="548">
        <v>1</v>
      </c>
      <c r="I152" s="548">
        <v>391</v>
      </c>
      <c r="J152" s="545"/>
      <c r="K152" s="545">
        <v>391</v>
      </c>
      <c r="L152" s="548"/>
      <c r="M152" s="548"/>
      <c r="N152" s="545"/>
      <c r="O152" s="545"/>
      <c r="P152" s="548"/>
      <c r="Q152" s="548"/>
      <c r="R152" s="598"/>
      <c r="S152" s="549"/>
    </row>
    <row r="153" spans="1:19" ht="14.45" customHeight="1" x14ac:dyDescent="0.2">
      <c r="A153" s="544" t="s">
        <v>937</v>
      </c>
      <c r="B153" s="545" t="s">
        <v>938</v>
      </c>
      <c r="C153" s="545" t="s">
        <v>443</v>
      </c>
      <c r="D153" s="545" t="s">
        <v>919</v>
      </c>
      <c r="E153" s="545" t="s">
        <v>939</v>
      </c>
      <c r="F153" s="545" t="s">
        <v>970</v>
      </c>
      <c r="G153" s="545" t="s">
        <v>971</v>
      </c>
      <c r="H153" s="548">
        <v>2</v>
      </c>
      <c r="I153" s="548">
        <v>76</v>
      </c>
      <c r="J153" s="545"/>
      <c r="K153" s="545">
        <v>38</v>
      </c>
      <c r="L153" s="548"/>
      <c r="M153" s="548"/>
      <c r="N153" s="545"/>
      <c r="O153" s="545"/>
      <c r="P153" s="548"/>
      <c r="Q153" s="548"/>
      <c r="R153" s="598"/>
      <c r="S153" s="549"/>
    </row>
    <row r="154" spans="1:19" ht="14.45" customHeight="1" x14ac:dyDescent="0.2">
      <c r="A154" s="544" t="s">
        <v>937</v>
      </c>
      <c r="B154" s="545" t="s">
        <v>938</v>
      </c>
      <c r="C154" s="545" t="s">
        <v>443</v>
      </c>
      <c r="D154" s="545" t="s">
        <v>919</v>
      </c>
      <c r="E154" s="545" t="s">
        <v>939</v>
      </c>
      <c r="F154" s="545" t="s">
        <v>972</v>
      </c>
      <c r="G154" s="545" t="s">
        <v>973</v>
      </c>
      <c r="H154" s="548">
        <v>1</v>
      </c>
      <c r="I154" s="548">
        <v>265</v>
      </c>
      <c r="J154" s="545"/>
      <c r="K154" s="545">
        <v>265</v>
      </c>
      <c r="L154" s="548"/>
      <c r="M154" s="548"/>
      <c r="N154" s="545"/>
      <c r="O154" s="545"/>
      <c r="P154" s="548"/>
      <c r="Q154" s="548"/>
      <c r="R154" s="598"/>
      <c r="S154" s="549"/>
    </row>
    <row r="155" spans="1:19" ht="14.45" customHeight="1" x14ac:dyDescent="0.2">
      <c r="A155" s="544" t="s">
        <v>937</v>
      </c>
      <c r="B155" s="545" t="s">
        <v>938</v>
      </c>
      <c r="C155" s="545" t="s">
        <v>443</v>
      </c>
      <c r="D155" s="545" t="s">
        <v>919</v>
      </c>
      <c r="E155" s="545" t="s">
        <v>939</v>
      </c>
      <c r="F155" s="545" t="s">
        <v>974</v>
      </c>
      <c r="G155" s="545" t="s">
        <v>975</v>
      </c>
      <c r="H155" s="548">
        <v>7</v>
      </c>
      <c r="I155" s="548">
        <v>4935</v>
      </c>
      <c r="J155" s="545"/>
      <c r="K155" s="545">
        <v>705</v>
      </c>
      <c r="L155" s="548"/>
      <c r="M155" s="548"/>
      <c r="N155" s="545"/>
      <c r="O155" s="545"/>
      <c r="P155" s="548"/>
      <c r="Q155" s="548"/>
      <c r="R155" s="598"/>
      <c r="S155" s="549"/>
    </row>
    <row r="156" spans="1:19" ht="14.45" customHeight="1" x14ac:dyDescent="0.2">
      <c r="A156" s="544" t="s">
        <v>937</v>
      </c>
      <c r="B156" s="545" t="s">
        <v>938</v>
      </c>
      <c r="C156" s="545" t="s">
        <v>443</v>
      </c>
      <c r="D156" s="545" t="s">
        <v>919</v>
      </c>
      <c r="E156" s="545" t="s">
        <v>939</v>
      </c>
      <c r="F156" s="545" t="s">
        <v>976</v>
      </c>
      <c r="G156" s="545" t="s">
        <v>977</v>
      </c>
      <c r="H156" s="548">
        <v>2</v>
      </c>
      <c r="I156" s="548">
        <v>294</v>
      </c>
      <c r="J156" s="545"/>
      <c r="K156" s="545">
        <v>147</v>
      </c>
      <c r="L156" s="548"/>
      <c r="M156" s="548"/>
      <c r="N156" s="545"/>
      <c r="O156" s="545"/>
      <c r="P156" s="548"/>
      <c r="Q156" s="548"/>
      <c r="R156" s="598"/>
      <c r="S156" s="549"/>
    </row>
    <row r="157" spans="1:19" ht="14.45" customHeight="1" x14ac:dyDescent="0.2">
      <c r="A157" s="544" t="s">
        <v>937</v>
      </c>
      <c r="B157" s="545" t="s">
        <v>938</v>
      </c>
      <c r="C157" s="545" t="s">
        <v>443</v>
      </c>
      <c r="D157" s="545" t="s">
        <v>919</v>
      </c>
      <c r="E157" s="545" t="s">
        <v>939</v>
      </c>
      <c r="F157" s="545" t="s">
        <v>978</v>
      </c>
      <c r="G157" s="545" t="s">
        <v>979</v>
      </c>
      <c r="H157" s="548">
        <v>14</v>
      </c>
      <c r="I157" s="548">
        <v>4270</v>
      </c>
      <c r="J157" s="545"/>
      <c r="K157" s="545">
        <v>305</v>
      </c>
      <c r="L157" s="548"/>
      <c r="M157" s="548"/>
      <c r="N157" s="545"/>
      <c r="O157" s="545"/>
      <c r="P157" s="548"/>
      <c r="Q157" s="548"/>
      <c r="R157" s="598"/>
      <c r="S157" s="549"/>
    </row>
    <row r="158" spans="1:19" ht="14.45" customHeight="1" x14ac:dyDescent="0.2">
      <c r="A158" s="544" t="s">
        <v>937</v>
      </c>
      <c r="B158" s="545" t="s">
        <v>938</v>
      </c>
      <c r="C158" s="545" t="s">
        <v>443</v>
      </c>
      <c r="D158" s="545" t="s">
        <v>919</v>
      </c>
      <c r="E158" s="545" t="s">
        <v>939</v>
      </c>
      <c r="F158" s="545" t="s">
        <v>982</v>
      </c>
      <c r="G158" s="545" t="s">
        <v>983</v>
      </c>
      <c r="H158" s="548">
        <v>1</v>
      </c>
      <c r="I158" s="548">
        <v>494</v>
      </c>
      <c r="J158" s="545"/>
      <c r="K158" s="545">
        <v>494</v>
      </c>
      <c r="L158" s="548"/>
      <c r="M158" s="548"/>
      <c r="N158" s="545"/>
      <c r="O158" s="545"/>
      <c r="P158" s="548"/>
      <c r="Q158" s="548"/>
      <c r="R158" s="598"/>
      <c r="S158" s="549"/>
    </row>
    <row r="159" spans="1:19" ht="14.45" customHeight="1" x14ac:dyDescent="0.2">
      <c r="A159" s="544" t="s">
        <v>937</v>
      </c>
      <c r="B159" s="545" t="s">
        <v>938</v>
      </c>
      <c r="C159" s="545" t="s">
        <v>443</v>
      </c>
      <c r="D159" s="545" t="s">
        <v>919</v>
      </c>
      <c r="E159" s="545" t="s">
        <v>939</v>
      </c>
      <c r="F159" s="545" t="s">
        <v>984</v>
      </c>
      <c r="G159" s="545" t="s">
        <v>985</v>
      </c>
      <c r="H159" s="548">
        <v>1</v>
      </c>
      <c r="I159" s="548">
        <v>6580</v>
      </c>
      <c r="J159" s="545"/>
      <c r="K159" s="545">
        <v>6580</v>
      </c>
      <c r="L159" s="548"/>
      <c r="M159" s="548"/>
      <c r="N159" s="545"/>
      <c r="O159" s="545"/>
      <c r="P159" s="548"/>
      <c r="Q159" s="548"/>
      <c r="R159" s="598"/>
      <c r="S159" s="549"/>
    </row>
    <row r="160" spans="1:19" ht="14.45" customHeight="1" x14ac:dyDescent="0.2">
      <c r="A160" s="544" t="s">
        <v>937</v>
      </c>
      <c r="B160" s="545" t="s">
        <v>938</v>
      </c>
      <c r="C160" s="545" t="s">
        <v>443</v>
      </c>
      <c r="D160" s="545" t="s">
        <v>919</v>
      </c>
      <c r="E160" s="545" t="s">
        <v>939</v>
      </c>
      <c r="F160" s="545" t="s">
        <v>986</v>
      </c>
      <c r="G160" s="545" t="s">
        <v>987</v>
      </c>
      <c r="H160" s="548">
        <v>15</v>
      </c>
      <c r="I160" s="548">
        <v>5550</v>
      </c>
      <c r="J160" s="545"/>
      <c r="K160" s="545">
        <v>370</v>
      </c>
      <c r="L160" s="548"/>
      <c r="M160" s="548"/>
      <c r="N160" s="545"/>
      <c r="O160" s="545"/>
      <c r="P160" s="548"/>
      <c r="Q160" s="548"/>
      <c r="R160" s="598"/>
      <c r="S160" s="549"/>
    </row>
    <row r="161" spans="1:19" ht="14.45" customHeight="1" x14ac:dyDescent="0.2">
      <c r="A161" s="544" t="s">
        <v>937</v>
      </c>
      <c r="B161" s="545" t="s">
        <v>938</v>
      </c>
      <c r="C161" s="545" t="s">
        <v>443</v>
      </c>
      <c r="D161" s="545" t="s">
        <v>919</v>
      </c>
      <c r="E161" s="545" t="s">
        <v>939</v>
      </c>
      <c r="F161" s="545" t="s">
        <v>1001</v>
      </c>
      <c r="G161" s="545" t="s">
        <v>1002</v>
      </c>
      <c r="H161" s="548">
        <v>32</v>
      </c>
      <c r="I161" s="548">
        <v>14592</v>
      </c>
      <c r="J161" s="545"/>
      <c r="K161" s="545">
        <v>456</v>
      </c>
      <c r="L161" s="548"/>
      <c r="M161" s="548"/>
      <c r="N161" s="545"/>
      <c r="O161" s="545"/>
      <c r="P161" s="548"/>
      <c r="Q161" s="548"/>
      <c r="R161" s="598"/>
      <c r="S161" s="549"/>
    </row>
    <row r="162" spans="1:19" ht="14.45" customHeight="1" x14ac:dyDescent="0.2">
      <c r="A162" s="544" t="s">
        <v>937</v>
      </c>
      <c r="B162" s="545" t="s">
        <v>938</v>
      </c>
      <c r="C162" s="545" t="s">
        <v>443</v>
      </c>
      <c r="D162" s="545" t="s">
        <v>919</v>
      </c>
      <c r="E162" s="545" t="s">
        <v>939</v>
      </c>
      <c r="F162" s="545" t="s">
        <v>1011</v>
      </c>
      <c r="G162" s="545" t="s">
        <v>1012</v>
      </c>
      <c r="H162" s="548">
        <v>17</v>
      </c>
      <c r="I162" s="548">
        <v>2992</v>
      </c>
      <c r="J162" s="545"/>
      <c r="K162" s="545">
        <v>176</v>
      </c>
      <c r="L162" s="548"/>
      <c r="M162" s="548"/>
      <c r="N162" s="545"/>
      <c r="O162" s="545"/>
      <c r="P162" s="548"/>
      <c r="Q162" s="548"/>
      <c r="R162" s="598"/>
      <c r="S162" s="549"/>
    </row>
    <row r="163" spans="1:19" ht="14.45" customHeight="1" x14ac:dyDescent="0.2">
      <c r="A163" s="544" t="s">
        <v>937</v>
      </c>
      <c r="B163" s="545" t="s">
        <v>938</v>
      </c>
      <c r="C163" s="545" t="s">
        <v>443</v>
      </c>
      <c r="D163" s="545" t="s">
        <v>919</v>
      </c>
      <c r="E163" s="545" t="s">
        <v>939</v>
      </c>
      <c r="F163" s="545" t="s">
        <v>1013</v>
      </c>
      <c r="G163" s="545" t="s">
        <v>1014</v>
      </c>
      <c r="H163" s="548">
        <v>26</v>
      </c>
      <c r="I163" s="548">
        <v>2210</v>
      </c>
      <c r="J163" s="545"/>
      <c r="K163" s="545">
        <v>85</v>
      </c>
      <c r="L163" s="548"/>
      <c r="M163" s="548"/>
      <c r="N163" s="545"/>
      <c r="O163" s="545"/>
      <c r="P163" s="548"/>
      <c r="Q163" s="548"/>
      <c r="R163" s="598"/>
      <c r="S163" s="549"/>
    </row>
    <row r="164" spans="1:19" ht="14.45" customHeight="1" x14ac:dyDescent="0.2">
      <c r="A164" s="544" t="s">
        <v>937</v>
      </c>
      <c r="B164" s="545" t="s">
        <v>938</v>
      </c>
      <c r="C164" s="545" t="s">
        <v>443</v>
      </c>
      <c r="D164" s="545" t="s">
        <v>919</v>
      </c>
      <c r="E164" s="545" t="s">
        <v>939</v>
      </c>
      <c r="F164" s="545" t="s">
        <v>1017</v>
      </c>
      <c r="G164" s="545" t="s">
        <v>1018</v>
      </c>
      <c r="H164" s="548">
        <v>1</v>
      </c>
      <c r="I164" s="548">
        <v>170</v>
      </c>
      <c r="J164" s="545"/>
      <c r="K164" s="545">
        <v>170</v>
      </c>
      <c r="L164" s="548"/>
      <c r="M164" s="548"/>
      <c r="N164" s="545"/>
      <c r="O164" s="545"/>
      <c r="P164" s="548"/>
      <c r="Q164" s="548"/>
      <c r="R164" s="598"/>
      <c r="S164" s="549"/>
    </row>
    <row r="165" spans="1:19" ht="14.45" customHeight="1" x14ac:dyDescent="0.2">
      <c r="A165" s="544" t="s">
        <v>937</v>
      </c>
      <c r="B165" s="545" t="s">
        <v>938</v>
      </c>
      <c r="C165" s="545" t="s">
        <v>443</v>
      </c>
      <c r="D165" s="545" t="s">
        <v>919</v>
      </c>
      <c r="E165" s="545" t="s">
        <v>939</v>
      </c>
      <c r="F165" s="545" t="s">
        <v>1019</v>
      </c>
      <c r="G165" s="545" t="s">
        <v>1020</v>
      </c>
      <c r="H165" s="548">
        <v>2</v>
      </c>
      <c r="I165" s="548">
        <v>58</v>
      </c>
      <c r="J165" s="545"/>
      <c r="K165" s="545">
        <v>29</v>
      </c>
      <c r="L165" s="548"/>
      <c r="M165" s="548"/>
      <c r="N165" s="545"/>
      <c r="O165" s="545"/>
      <c r="P165" s="548"/>
      <c r="Q165" s="548"/>
      <c r="R165" s="598"/>
      <c r="S165" s="549"/>
    </row>
    <row r="166" spans="1:19" ht="14.45" customHeight="1" x14ac:dyDescent="0.2">
      <c r="A166" s="544" t="s">
        <v>937</v>
      </c>
      <c r="B166" s="545" t="s">
        <v>938</v>
      </c>
      <c r="C166" s="545" t="s">
        <v>443</v>
      </c>
      <c r="D166" s="545" t="s">
        <v>919</v>
      </c>
      <c r="E166" s="545" t="s">
        <v>939</v>
      </c>
      <c r="F166" s="545" t="s">
        <v>1022</v>
      </c>
      <c r="G166" s="545" t="s">
        <v>1023</v>
      </c>
      <c r="H166" s="548">
        <v>1</v>
      </c>
      <c r="I166" s="548">
        <v>176</v>
      </c>
      <c r="J166" s="545"/>
      <c r="K166" s="545">
        <v>176</v>
      </c>
      <c r="L166" s="548"/>
      <c r="M166" s="548"/>
      <c r="N166" s="545"/>
      <c r="O166" s="545"/>
      <c r="P166" s="548"/>
      <c r="Q166" s="548"/>
      <c r="R166" s="598"/>
      <c r="S166" s="549"/>
    </row>
    <row r="167" spans="1:19" ht="14.45" customHeight="1" x14ac:dyDescent="0.2">
      <c r="A167" s="544" t="s">
        <v>937</v>
      </c>
      <c r="B167" s="545" t="s">
        <v>938</v>
      </c>
      <c r="C167" s="545" t="s">
        <v>443</v>
      </c>
      <c r="D167" s="545" t="s">
        <v>919</v>
      </c>
      <c r="E167" s="545" t="s">
        <v>939</v>
      </c>
      <c r="F167" s="545" t="s">
        <v>1027</v>
      </c>
      <c r="G167" s="545" t="s">
        <v>1028</v>
      </c>
      <c r="H167" s="548">
        <v>9</v>
      </c>
      <c r="I167" s="548">
        <v>2376</v>
      </c>
      <c r="J167" s="545"/>
      <c r="K167" s="545">
        <v>264</v>
      </c>
      <c r="L167" s="548"/>
      <c r="M167" s="548"/>
      <c r="N167" s="545"/>
      <c r="O167" s="545"/>
      <c r="P167" s="548"/>
      <c r="Q167" s="548"/>
      <c r="R167" s="598"/>
      <c r="S167" s="549"/>
    </row>
    <row r="168" spans="1:19" ht="14.45" customHeight="1" x14ac:dyDescent="0.2">
      <c r="A168" s="544" t="s">
        <v>937</v>
      </c>
      <c r="B168" s="545" t="s">
        <v>938</v>
      </c>
      <c r="C168" s="545" t="s">
        <v>443</v>
      </c>
      <c r="D168" s="545" t="s">
        <v>919</v>
      </c>
      <c r="E168" s="545" t="s">
        <v>939</v>
      </c>
      <c r="F168" s="545" t="s">
        <v>1033</v>
      </c>
      <c r="G168" s="545" t="s">
        <v>1034</v>
      </c>
      <c r="H168" s="548">
        <v>1</v>
      </c>
      <c r="I168" s="548">
        <v>424</v>
      </c>
      <c r="J168" s="545"/>
      <c r="K168" s="545">
        <v>424</v>
      </c>
      <c r="L168" s="548"/>
      <c r="M168" s="548"/>
      <c r="N168" s="545"/>
      <c r="O168" s="545"/>
      <c r="P168" s="548"/>
      <c r="Q168" s="548"/>
      <c r="R168" s="598"/>
      <c r="S168" s="549"/>
    </row>
    <row r="169" spans="1:19" ht="14.45" customHeight="1" x14ac:dyDescent="0.2">
      <c r="A169" s="544" t="s">
        <v>937</v>
      </c>
      <c r="B169" s="545" t="s">
        <v>938</v>
      </c>
      <c r="C169" s="545" t="s">
        <v>443</v>
      </c>
      <c r="D169" s="545" t="s">
        <v>919</v>
      </c>
      <c r="E169" s="545" t="s">
        <v>939</v>
      </c>
      <c r="F169" s="545" t="s">
        <v>1035</v>
      </c>
      <c r="G169" s="545" t="s">
        <v>943</v>
      </c>
      <c r="H169" s="548">
        <v>20</v>
      </c>
      <c r="I169" s="548">
        <v>740</v>
      </c>
      <c r="J169" s="545"/>
      <c r="K169" s="545">
        <v>37</v>
      </c>
      <c r="L169" s="548"/>
      <c r="M169" s="548"/>
      <c r="N169" s="545"/>
      <c r="O169" s="545"/>
      <c r="P169" s="548"/>
      <c r="Q169" s="548"/>
      <c r="R169" s="598"/>
      <c r="S169" s="549"/>
    </row>
    <row r="170" spans="1:19" ht="14.45" customHeight="1" x14ac:dyDescent="0.2">
      <c r="A170" s="544" t="s">
        <v>937</v>
      </c>
      <c r="B170" s="545" t="s">
        <v>938</v>
      </c>
      <c r="C170" s="545" t="s">
        <v>443</v>
      </c>
      <c r="D170" s="545" t="s">
        <v>919</v>
      </c>
      <c r="E170" s="545" t="s">
        <v>939</v>
      </c>
      <c r="F170" s="545" t="s">
        <v>1042</v>
      </c>
      <c r="G170" s="545" t="s">
        <v>1043</v>
      </c>
      <c r="H170" s="548">
        <v>1</v>
      </c>
      <c r="I170" s="548">
        <v>1098</v>
      </c>
      <c r="J170" s="545"/>
      <c r="K170" s="545">
        <v>1098</v>
      </c>
      <c r="L170" s="548"/>
      <c r="M170" s="548"/>
      <c r="N170" s="545"/>
      <c r="O170" s="545"/>
      <c r="P170" s="548"/>
      <c r="Q170" s="548"/>
      <c r="R170" s="598"/>
      <c r="S170" s="549"/>
    </row>
    <row r="171" spans="1:19" ht="14.45" customHeight="1" x14ac:dyDescent="0.2">
      <c r="A171" s="544" t="s">
        <v>937</v>
      </c>
      <c r="B171" s="545" t="s">
        <v>938</v>
      </c>
      <c r="C171" s="545" t="s">
        <v>443</v>
      </c>
      <c r="D171" s="545" t="s">
        <v>919</v>
      </c>
      <c r="E171" s="545" t="s">
        <v>939</v>
      </c>
      <c r="F171" s="545" t="s">
        <v>1044</v>
      </c>
      <c r="G171" s="545" t="s">
        <v>1045</v>
      </c>
      <c r="H171" s="548">
        <v>1</v>
      </c>
      <c r="I171" s="548">
        <v>107</v>
      </c>
      <c r="J171" s="545"/>
      <c r="K171" s="545">
        <v>107</v>
      </c>
      <c r="L171" s="548"/>
      <c r="M171" s="548"/>
      <c r="N171" s="545"/>
      <c r="O171" s="545"/>
      <c r="P171" s="548"/>
      <c r="Q171" s="548"/>
      <c r="R171" s="598"/>
      <c r="S171" s="549"/>
    </row>
    <row r="172" spans="1:19" ht="14.45" customHeight="1" x14ac:dyDescent="0.2">
      <c r="A172" s="544" t="s">
        <v>937</v>
      </c>
      <c r="B172" s="545" t="s">
        <v>938</v>
      </c>
      <c r="C172" s="545" t="s">
        <v>443</v>
      </c>
      <c r="D172" s="545" t="s">
        <v>921</v>
      </c>
      <c r="E172" s="545" t="s">
        <v>939</v>
      </c>
      <c r="F172" s="545" t="s">
        <v>942</v>
      </c>
      <c r="G172" s="545" t="s">
        <v>943</v>
      </c>
      <c r="H172" s="548">
        <v>70</v>
      </c>
      <c r="I172" s="548">
        <v>4060</v>
      </c>
      <c r="J172" s="545"/>
      <c r="K172" s="545">
        <v>58</v>
      </c>
      <c r="L172" s="548"/>
      <c r="M172" s="548"/>
      <c r="N172" s="545"/>
      <c r="O172" s="545"/>
      <c r="P172" s="548"/>
      <c r="Q172" s="548"/>
      <c r="R172" s="598"/>
      <c r="S172" s="549"/>
    </row>
    <row r="173" spans="1:19" ht="14.45" customHeight="1" x14ac:dyDescent="0.2">
      <c r="A173" s="544" t="s">
        <v>937</v>
      </c>
      <c r="B173" s="545" t="s">
        <v>938</v>
      </c>
      <c r="C173" s="545" t="s">
        <v>443</v>
      </c>
      <c r="D173" s="545" t="s">
        <v>921</v>
      </c>
      <c r="E173" s="545" t="s">
        <v>939</v>
      </c>
      <c r="F173" s="545" t="s">
        <v>950</v>
      </c>
      <c r="G173" s="545" t="s">
        <v>951</v>
      </c>
      <c r="H173" s="548">
        <v>7</v>
      </c>
      <c r="I173" s="548">
        <v>1260</v>
      </c>
      <c r="J173" s="545"/>
      <c r="K173" s="545">
        <v>180</v>
      </c>
      <c r="L173" s="548"/>
      <c r="M173" s="548"/>
      <c r="N173" s="545"/>
      <c r="O173" s="545"/>
      <c r="P173" s="548"/>
      <c r="Q173" s="548"/>
      <c r="R173" s="598"/>
      <c r="S173" s="549"/>
    </row>
    <row r="174" spans="1:19" ht="14.45" customHeight="1" x14ac:dyDescent="0.2">
      <c r="A174" s="544" t="s">
        <v>937</v>
      </c>
      <c r="B174" s="545" t="s">
        <v>938</v>
      </c>
      <c r="C174" s="545" t="s">
        <v>443</v>
      </c>
      <c r="D174" s="545" t="s">
        <v>921</v>
      </c>
      <c r="E174" s="545" t="s">
        <v>939</v>
      </c>
      <c r="F174" s="545" t="s">
        <v>954</v>
      </c>
      <c r="G174" s="545" t="s">
        <v>955</v>
      </c>
      <c r="H174" s="548">
        <v>2</v>
      </c>
      <c r="I174" s="548">
        <v>672</v>
      </c>
      <c r="J174" s="545"/>
      <c r="K174" s="545">
        <v>336</v>
      </c>
      <c r="L174" s="548"/>
      <c r="M174" s="548"/>
      <c r="N174" s="545"/>
      <c r="O174" s="545"/>
      <c r="P174" s="548"/>
      <c r="Q174" s="548"/>
      <c r="R174" s="598"/>
      <c r="S174" s="549"/>
    </row>
    <row r="175" spans="1:19" ht="14.45" customHeight="1" x14ac:dyDescent="0.2">
      <c r="A175" s="544" t="s">
        <v>937</v>
      </c>
      <c r="B175" s="545" t="s">
        <v>938</v>
      </c>
      <c r="C175" s="545" t="s">
        <v>443</v>
      </c>
      <c r="D175" s="545" t="s">
        <v>921</v>
      </c>
      <c r="E175" s="545" t="s">
        <v>939</v>
      </c>
      <c r="F175" s="545" t="s">
        <v>958</v>
      </c>
      <c r="G175" s="545" t="s">
        <v>959</v>
      </c>
      <c r="H175" s="548">
        <v>27</v>
      </c>
      <c r="I175" s="548">
        <v>9423</v>
      </c>
      <c r="J175" s="545"/>
      <c r="K175" s="545">
        <v>349</v>
      </c>
      <c r="L175" s="548"/>
      <c r="M175" s="548"/>
      <c r="N175" s="545"/>
      <c r="O175" s="545"/>
      <c r="P175" s="548"/>
      <c r="Q175" s="548"/>
      <c r="R175" s="598"/>
      <c r="S175" s="549"/>
    </row>
    <row r="176" spans="1:19" ht="14.45" customHeight="1" x14ac:dyDescent="0.2">
      <c r="A176" s="544" t="s">
        <v>937</v>
      </c>
      <c r="B176" s="545" t="s">
        <v>938</v>
      </c>
      <c r="C176" s="545" t="s">
        <v>443</v>
      </c>
      <c r="D176" s="545" t="s">
        <v>921</v>
      </c>
      <c r="E176" s="545" t="s">
        <v>939</v>
      </c>
      <c r="F176" s="545" t="s">
        <v>978</v>
      </c>
      <c r="G176" s="545" t="s">
        <v>979</v>
      </c>
      <c r="H176" s="548">
        <v>14</v>
      </c>
      <c r="I176" s="548">
        <v>4270</v>
      </c>
      <c r="J176" s="545"/>
      <c r="K176" s="545">
        <v>305</v>
      </c>
      <c r="L176" s="548"/>
      <c r="M176" s="548"/>
      <c r="N176" s="545"/>
      <c r="O176" s="545"/>
      <c r="P176" s="548"/>
      <c r="Q176" s="548"/>
      <c r="R176" s="598"/>
      <c r="S176" s="549"/>
    </row>
    <row r="177" spans="1:19" ht="14.45" customHeight="1" x14ac:dyDescent="0.2">
      <c r="A177" s="544" t="s">
        <v>937</v>
      </c>
      <c r="B177" s="545" t="s">
        <v>938</v>
      </c>
      <c r="C177" s="545" t="s">
        <v>443</v>
      </c>
      <c r="D177" s="545" t="s">
        <v>921</v>
      </c>
      <c r="E177" s="545" t="s">
        <v>939</v>
      </c>
      <c r="F177" s="545" t="s">
        <v>982</v>
      </c>
      <c r="G177" s="545" t="s">
        <v>983</v>
      </c>
      <c r="H177" s="548">
        <v>26</v>
      </c>
      <c r="I177" s="548">
        <v>12844</v>
      </c>
      <c r="J177" s="545"/>
      <c r="K177" s="545">
        <v>494</v>
      </c>
      <c r="L177" s="548"/>
      <c r="M177" s="548"/>
      <c r="N177" s="545"/>
      <c r="O177" s="545"/>
      <c r="P177" s="548"/>
      <c r="Q177" s="548"/>
      <c r="R177" s="598"/>
      <c r="S177" s="549"/>
    </row>
    <row r="178" spans="1:19" ht="14.45" customHeight="1" x14ac:dyDescent="0.2">
      <c r="A178" s="544" t="s">
        <v>937</v>
      </c>
      <c r="B178" s="545" t="s">
        <v>938</v>
      </c>
      <c r="C178" s="545" t="s">
        <v>443</v>
      </c>
      <c r="D178" s="545" t="s">
        <v>921</v>
      </c>
      <c r="E178" s="545" t="s">
        <v>939</v>
      </c>
      <c r="F178" s="545" t="s">
        <v>986</v>
      </c>
      <c r="G178" s="545" t="s">
        <v>987</v>
      </c>
      <c r="H178" s="548">
        <v>27</v>
      </c>
      <c r="I178" s="548">
        <v>9990</v>
      </c>
      <c r="J178" s="545"/>
      <c r="K178" s="545">
        <v>370</v>
      </c>
      <c r="L178" s="548"/>
      <c r="M178" s="548"/>
      <c r="N178" s="545"/>
      <c r="O178" s="545"/>
      <c r="P178" s="548"/>
      <c r="Q178" s="548"/>
      <c r="R178" s="598"/>
      <c r="S178" s="549"/>
    </row>
    <row r="179" spans="1:19" ht="14.45" customHeight="1" x14ac:dyDescent="0.2">
      <c r="A179" s="544" t="s">
        <v>937</v>
      </c>
      <c r="B179" s="545" t="s">
        <v>938</v>
      </c>
      <c r="C179" s="545" t="s">
        <v>443</v>
      </c>
      <c r="D179" s="545" t="s">
        <v>921</v>
      </c>
      <c r="E179" s="545" t="s">
        <v>939</v>
      </c>
      <c r="F179" s="545" t="s">
        <v>994</v>
      </c>
      <c r="G179" s="545" t="s">
        <v>995</v>
      </c>
      <c r="H179" s="548">
        <v>2</v>
      </c>
      <c r="I179" s="548">
        <v>222</v>
      </c>
      <c r="J179" s="545"/>
      <c r="K179" s="545">
        <v>111</v>
      </c>
      <c r="L179" s="548"/>
      <c r="M179" s="548"/>
      <c r="N179" s="545"/>
      <c r="O179" s="545"/>
      <c r="P179" s="548"/>
      <c r="Q179" s="548"/>
      <c r="R179" s="598"/>
      <c r="S179" s="549"/>
    </row>
    <row r="180" spans="1:19" ht="14.45" customHeight="1" x14ac:dyDescent="0.2">
      <c r="A180" s="544" t="s">
        <v>937</v>
      </c>
      <c r="B180" s="545" t="s">
        <v>938</v>
      </c>
      <c r="C180" s="545" t="s">
        <v>443</v>
      </c>
      <c r="D180" s="545" t="s">
        <v>921</v>
      </c>
      <c r="E180" s="545" t="s">
        <v>939</v>
      </c>
      <c r="F180" s="545" t="s">
        <v>1001</v>
      </c>
      <c r="G180" s="545" t="s">
        <v>1002</v>
      </c>
      <c r="H180" s="548">
        <v>2</v>
      </c>
      <c r="I180" s="548">
        <v>912</v>
      </c>
      <c r="J180" s="545"/>
      <c r="K180" s="545">
        <v>456</v>
      </c>
      <c r="L180" s="548"/>
      <c r="M180" s="548"/>
      <c r="N180" s="545"/>
      <c r="O180" s="545"/>
      <c r="P180" s="548"/>
      <c r="Q180" s="548"/>
      <c r="R180" s="598"/>
      <c r="S180" s="549"/>
    </row>
    <row r="181" spans="1:19" ht="14.45" customHeight="1" x14ac:dyDescent="0.2">
      <c r="A181" s="544" t="s">
        <v>937</v>
      </c>
      <c r="B181" s="545" t="s">
        <v>938</v>
      </c>
      <c r="C181" s="545" t="s">
        <v>443</v>
      </c>
      <c r="D181" s="545" t="s">
        <v>921</v>
      </c>
      <c r="E181" s="545" t="s">
        <v>939</v>
      </c>
      <c r="F181" s="545" t="s">
        <v>1003</v>
      </c>
      <c r="G181" s="545" t="s">
        <v>1004</v>
      </c>
      <c r="H181" s="548">
        <v>46</v>
      </c>
      <c r="I181" s="548">
        <v>2668</v>
      </c>
      <c r="J181" s="545"/>
      <c r="K181" s="545">
        <v>58</v>
      </c>
      <c r="L181" s="548"/>
      <c r="M181" s="548"/>
      <c r="N181" s="545"/>
      <c r="O181" s="545"/>
      <c r="P181" s="548"/>
      <c r="Q181" s="548"/>
      <c r="R181" s="598"/>
      <c r="S181" s="549"/>
    </row>
    <row r="182" spans="1:19" ht="14.45" customHeight="1" x14ac:dyDescent="0.2">
      <c r="A182" s="544" t="s">
        <v>937</v>
      </c>
      <c r="B182" s="545" t="s">
        <v>938</v>
      </c>
      <c r="C182" s="545" t="s">
        <v>443</v>
      </c>
      <c r="D182" s="545" t="s">
        <v>921</v>
      </c>
      <c r="E182" s="545" t="s">
        <v>939</v>
      </c>
      <c r="F182" s="545" t="s">
        <v>1005</v>
      </c>
      <c r="G182" s="545" t="s">
        <v>1006</v>
      </c>
      <c r="H182" s="548">
        <v>5</v>
      </c>
      <c r="I182" s="548">
        <v>10865</v>
      </c>
      <c r="J182" s="545"/>
      <c r="K182" s="545">
        <v>2173</v>
      </c>
      <c r="L182" s="548"/>
      <c r="M182" s="548"/>
      <c r="N182" s="545"/>
      <c r="O182" s="545"/>
      <c r="P182" s="548"/>
      <c r="Q182" s="548"/>
      <c r="R182" s="598"/>
      <c r="S182" s="549"/>
    </row>
    <row r="183" spans="1:19" ht="14.45" customHeight="1" x14ac:dyDescent="0.2">
      <c r="A183" s="544" t="s">
        <v>937</v>
      </c>
      <c r="B183" s="545" t="s">
        <v>938</v>
      </c>
      <c r="C183" s="545" t="s">
        <v>443</v>
      </c>
      <c r="D183" s="545" t="s">
        <v>921</v>
      </c>
      <c r="E183" s="545" t="s">
        <v>939</v>
      </c>
      <c r="F183" s="545" t="s">
        <v>1011</v>
      </c>
      <c r="G183" s="545" t="s">
        <v>1012</v>
      </c>
      <c r="H183" s="548">
        <v>24</v>
      </c>
      <c r="I183" s="548">
        <v>4224</v>
      </c>
      <c r="J183" s="545"/>
      <c r="K183" s="545">
        <v>176</v>
      </c>
      <c r="L183" s="548"/>
      <c r="M183" s="548"/>
      <c r="N183" s="545"/>
      <c r="O183" s="545"/>
      <c r="P183" s="548"/>
      <c r="Q183" s="548"/>
      <c r="R183" s="598"/>
      <c r="S183" s="549"/>
    </row>
    <row r="184" spans="1:19" ht="14.45" customHeight="1" x14ac:dyDescent="0.2">
      <c r="A184" s="544" t="s">
        <v>937</v>
      </c>
      <c r="B184" s="545" t="s">
        <v>938</v>
      </c>
      <c r="C184" s="545" t="s">
        <v>443</v>
      </c>
      <c r="D184" s="545" t="s">
        <v>921</v>
      </c>
      <c r="E184" s="545" t="s">
        <v>939</v>
      </c>
      <c r="F184" s="545" t="s">
        <v>1021</v>
      </c>
      <c r="G184" s="545"/>
      <c r="H184" s="548">
        <v>4</v>
      </c>
      <c r="I184" s="548">
        <v>4048</v>
      </c>
      <c r="J184" s="545"/>
      <c r="K184" s="545">
        <v>1012</v>
      </c>
      <c r="L184" s="548"/>
      <c r="M184" s="548"/>
      <c r="N184" s="545"/>
      <c r="O184" s="545"/>
      <c r="P184" s="548"/>
      <c r="Q184" s="548"/>
      <c r="R184" s="598"/>
      <c r="S184" s="549"/>
    </row>
    <row r="185" spans="1:19" ht="14.45" customHeight="1" x14ac:dyDescent="0.2">
      <c r="A185" s="544" t="s">
        <v>937</v>
      </c>
      <c r="B185" s="545" t="s">
        <v>938</v>
      </c>
      <c r="C185" s="545" t="s">
        <v>443</v>
      </c>
      <c r="D185" s="545" t="s">
        <v>921</v>
      </c>
      <c r="E185" s="545" t="s">
        <v>939</v>
      </c>
      <c r="F185" s="545" t="s">
        <v>1029</v>
      </c>
      <c r="G185" s="545" t="s">
        <v>1030</v>
      </c>
      <c r="H185" s="548">
        <v>9</v>
      </c>
      <c r="I185" s="548">
        <v>19179</v>
      </c>
      <c r="J185" s="545"/>
      <c r="K185" s="545">
        <v>2131</v>
      </c>
      <c r="L185" s="548"/>
      <c r="M185" s="548"/>
      <c r="N185" s="545"/>
      <c r="O185" s="545"/>
      <c r="P185" s="548"/>
      <c r="Q185" s="548"/>
      <c r="R185" s="598"/>
      <c r="S185" s="549"/>
    </row>
    <row r="186" spans="1:19" ht="14.45" customHeight="1" x14ac:dyDescent="0.2">
      <c r="A186" s="544" t="s">
        <v>937</v>
      </c>
      <c r="B186" s="545" t="s">
        <v>938</v>
      </c>
      <c r="C186" s="545" t="s">
        <v>443</v>
      </c>
      <c r="D186" s="545" t="s">
        <v>921</v>
      </c>
      <c r="E186" s="545" t="s">
        <v>939</v>
      </c>
      <c r="F186" s="545" t="s">
        <v>1040</v>
      </c>
      <c r="G186" s="545" t="s">
        <v>1041</v>
      </c>
      <c r="H186" s="548">
        <v>2</v>
      </c>
      <c r="I186" s="548">
        <v>578</v>
      </c>
      <c r="J186" s="545"/>
      <c r="K186" s="545">
        <v>289</v>
      </c>
      <c r="L186" s="548"/>
      <c r="M186" s="548"/>
      <c r="N186" s="545"/>
      <c r="O186" s="545"/>
      <c r="P186" s="548"/>
      <c r="Q186" s="548"/>
      <c r="R186" s="598"/>
      <c r="S186" s="549"/>
    </row>
    <row r="187" spans="1:19" ht="14.45" customHeight="1" x14ac:dyDescent="0.2">
      <c r="A187" s="544" t="s">
        <v>937</v>
      </c>
      <c r="B187" s="545" t="s">
        <v>938</v>
      </c>
      <c r="C187" s="545" t="s">
        <v>443</v>
      </c>
      <c r="D187" s="545" t="s">
        <v>921</v>
      </c>
      <c r="E187" s="545" t="s">
        <v>939</v>
      </c>
      <c r="F187" s="545" t="s">
        <v>1048</v>
      </c>
      <c r="G187" s="545" t="s">
        <v>1049</v>
      </c>
      <c r="H187" s="548">
        <v>1</v>
      </c>
      <c r="I187" s="548">
        <v>0</v>
      </c>
      <c r="J187" s="545"/>
      <c r="K187" s="545">
        <v>0</v>
      </c>
      <c r="L187" s="548"/>
      <c r="M187" s="548"/>
      <c r="N187" s="545"/>
      <c r="O187" s="545"/>
      <c r="P187" s="548"/>
      <c r="Q187" s="548"/>
      <c r="R187" s="598"/>
      <c r="S187" s="549"/>
    </row>
    <row r="188" spans="1:19" ht="14.45" customHeight="1" x14ac:dyDescent="0.2">
      <c r="A188" s="544" t="s">
        <v>937</v>
      </c>
      <c r="B188" s="545" t="s">
        <v>938</v>
      </c>
      <c r="C188" s="545" t="s">
        <v>443</v>
      </c>
      <c r="D188" s="545" t="s">
        <v>922</v>
      </c>
      <c r="E188" s="545" t="s">
        <v>939</v>
      </c>
      <c r="F188" s="545" t="s">
        <v>942</v>
      </c>
      <c r="G188" s="545" t="s">
        <v>943</v>
      </c>
      <c r="H188" s="548">
        <v>181</v>
      </c>
      <c r="I188" s="548">
        <v>10498</v>
      </c>
      <c r="J188" s="545">
        <v>181</v>
      </c>
      <c r="K188" s="545">
        <v>58</v>
      </c>
      <c r="L188" s="548">
        <v>1</v>
      </c>
      <c r="M188" s="548">
        <v>58</v>
      </c>
      <c r="N188" s="545">
        <v>1</v>
      </c>
      <c r="O188" s="545">
        <v>58</v>
      </c>
      <c r="P188" s="548"/>
      <c r="Q188" s="548"/>
      <c r="R188" s="598"/>
      <c r="S188" s="549"/>
    </row>
    <row r="189" spans="1:19" ht="14.45" customHeight="1" x14ac:dyDescent="0.2">
      <c r="A189" s="544" t="s">
        <v>937</v>
      </c>
      <c r="B189" s="545" t="s">
        <v>938</v>
      </c>
      <c r="C189" s="545" t="s">
        <v>443</v>
      </c>
      <c r="D189" s="545" t="s">
        <v>922</v>
      </c>
      <c r="E189" s="545" t="s">
        <v>939</v>
      </c>
      <c r="F189" s="545" t="s">
        <v>944</v>
      </c>
      <c r="G189" s="545" t="s">
        <v>945</v>
      </c>
      <c r="H189" s="548">
        <v>6</v>
      </c>
      <c r="I189" s="548">
        <v>786</v>
      </c>
      <c r="J189" s="545"/>
      <c r="K189" s="545">
        <v>131</v>
      </c>
      <c r="L189" s="548"/>
      <c r="M189" s="548"/>
      <c r="N189" s="545"/>
      <c r="O189" s="545"/>
      <c r="P189" s="548"/>
      <c r="Q189" s="548"/>
      <c r="R189" s="598"/>
      <c r="S189" s="549"/>
    </row>
    <row r="190" spans="1:19" ht="14.45" customHeight="1" x14ac:dyDescent="0.2">
      <c r="A190" s="544" t="s">
        <v>937</v>
      </c>
      <c r="B190" s="545" t="s">
        <v>938</v>
      </c>
      <c r="C190" s="545" t="s">
        <v>443</v>
      </c>
      <c r="D190" s="545" t="s">
        <v>922</v>
      </c>
      <c r="E190" s="545" t="s">
        <v>939</v>
      </c>
      <c r="F190" s="545" t="s">
        <v>946</v>
      </c>
      <c r="G190" s="545" t="s">
        <v>947</v>
      </c>
      <c r="H190" s="548">
        <v>1</v>
      </c>
      <c r="I190" s="548">
        <v>189</v>
      </c>
      <c r="J190" s="545"/>
      <c r="K190" s="545">
        <v>189</v>
      </c>
      <c r="L190" s="548"/>
      <c r="M190" s="548"/>
      <c r="N190" s="545"/>
      <c r="O190" s="545"/>
      <c r="P190" s="548"/>
      <c r="Q190" s="548"/>
      <c r="R190" s="598"/>
      <c r="S190" s="549"/>
    </row>
    <row r="191" spans="1:19" ht="14.45" customHeight="1" x14ac:dyDescent="0.2">
      <c r="A191" s="544" t="s">
        <v>937</v>
      </c>
      <c r="B191" s="545" t="s">
        <v>938</v>
      </c>
      <c r="C191" s="545" t="s">
        <v>443</v>
      </c>
      <c r="D191" s="545" t="s">
        <v>922</v>
      </c>
      <c r="E191" s="545" t="s">
        <v>939</v>
      </c>
      <c r="F191" s="545" t="s">
        <v>948</v>
      </c>
      <c r="G191" s="545" t="s">
        <v>949</v>
      </c>
      <c r="H191" s="548">
        <v>1</v>
      </c>
      <c r="I191" s="548">
        <v>408</v>
      </c>
      <c r="J191" s="545"/>
      <c r="K191" s="545">
        <v>408</v>
      </c>
      <c r="L191" s="548"/>
      <c r="M191" s="548"/>
      <c r="N191" s="545"/>
      <c r="O191" s="545"/>
      <c r="P191" s="548"/>
      <c r="Q191" s="548"/>
      <c r="R191" s="598"/>
      <c r="S191" s="549"/>
    </row>
    <row r="192" spans="1:19" ht="14.45" customHeight="1" x14ac:dyDescent="0.2">
      <c r="A192" s="544" t="s">
        <v>937</v>
      </c>
      <c r="B192" s="545" t="s">
        <v>938</v>
      </c>
      <c r="C192" s="545" t="s">
        <v>443</v>
      </c>
      <c r="D192" s="545" t="s">
        <v>922</v>
      </c>
      <c r="E192" s="545" t="s">
        <v>939</v>
      </c>
      <c r="F192" s="545" t="s">
        <v>950</v>
      </c>
      <c r="G192" s="545" t="s">
        <v>951</v>
      </c>
      <c r="H192" s="548">
        <v>42</v>
      </c>
      <c r="I192" s="548">
        <v>7560</v>
      </c>
      <c r="J192" s="545"/>
      <c r="K192" s="545">
        <v>180</v>
      </c>
      <c r="L192" s="548"/>
      <c r="M192" s="548"/>
      <c r="N192" s="545"/>
      <c r="O192" s="545"/>
      <c r="P192" s="548"/>
      <c r="Q192" s="548"/>
      <c r="R192" s="598"/>
      <c r="S192" s="549"/>
    </row>
    <row r="193" spans="1:19" ht="14.45" customHeight="1" x14ac:dyDescent="0.2">
      <c r="A193" s="544" t="s">
        <v>937</v>
      </c>
      <c r="B193" s="545" t="s">
        <v>938</v>
      </c>
      <c r="C193" s="545" t="s">
        <v>443</v>
      </c>
      <c r="D193" s="545" t="s">
        <v>922</v>
      </c>
      <c r="E193" s="545" t="s">
        <v>939</v>
      </c>
      <c r="F193" s="545" t="s">
        <v>954</v>
      </c>
      <c r="G193" s="545" t="s">
        <v>955</v>
      </c>
      <c r="H193" s="548">
        <v>18</v>
      </c>
      <c r="I193" s="548">
        <v>6048</v>
      </c>
      <c r="J193" s="545"/>
      <c r="K193" s="545">
        <v>336</v>
      </c>
      <c r="L193" s="548"/>
      <c r="M193" s="548"/>
      <c r="N193" s="545"/>
      <c r="O193" s="545"/>
      <c r="P193" s="548"/>
      <c r="Q193" s="548"/>
      <c r="R193" s="598"/>
      <c r="S193" s="549"/>
    </row>
    <row r="194" spans="1:19" ht="14.45" customHeight="1" x14ac:dyDescent="0.2">
      <c r="A194" s="544" t="s">
        <v>937</v>
      </c>
      <c r="B194" s="545" t="s">
        <v>938</v>
      </c>
      <c r="C194" s="545" t="s">
        <v>443</v>
      </c>
      <c r="D194" s="545" t="s">
        <v>922</v>
      </c>
      <c r="E194" s="545" t="s">
        <v>939</v>
      </c>
      <c r="F194" s="545" t="s">
        <v>956</v>
      </c>
      <c r="G194" s="545" t="s">
        <v>957</v>
      </c>
      <c r="H194" s="548">
        <v>4</v>
      </c>
      <c r="I194" s="548">
        <v>1836</v>
      </c>
      <c r="J194" s="545"/>
      <c r="K194" s="545">
        <v>459</v>
      </c>
      <c r="L194" s="548"/>
      <c r="M194" s="548"/>
      <c r="N194" s="545"/>
      <c r="O194" s="545"/>
      <c r="P194" s="548"/>
      <c r="Q194" s="548"/>
      <c r="R194" s="598"/>
      <c r="S194" s="549"/>
    </row>
    <row r="195" spans="1:19" ht="14.45" customHeight="1" x14ac:dyDescent="0.2">
      <c r="A195" s="544" t="s">
        <v>937</v>
      </c>
      <c r="B195" s="545" t="s">
        <v>938</v>
      </c>
      <c r="C195" s="545" t="s">
        <v>443</v>
      </c>
      <c r="D195" s="545" t="s">
        <v>922</v>
      </c>
      <c r="E195" s="545" t="s">
        <v>939</v>
      </c>
      <c r="F195" s="545" t="s">
        <v>958</v>
      </c>
      <c r="G195" s="545" t="s">
        <v>959</v>
      </c>
      <c r="H195" s="548">
        <v>63</v>
      </c>
      <c r="I195" s="548">
        <v>21987</v>
      </c>
      <c r="J195" s="545"/>
      <c r="K195" s="545">
        <v>349</v>
      </c>
      <c r="L195" s="548"/>
      <c r="M195" s="548"/>
      <c r="N195" s="545"/>
      <c r="O195" s="545"/>
      <c r="P195" s="548"/>
      <c r="Q195" s="548"/>
      <c r="R195" s="598"/>
      <c r="S195" s="549"/>
    </row>
    <row r="196" spans="1:19" ht="14.45" customHeight="1" x14ac:dyDescent="0.2">
      <c r="A196" s="544" t="s">
        <v>937</v>
      </c>
      <c r="B196" s="545" t="s">
        <v>938</v>
      </c>
      <c r="C196" s="545" t="s">
        <v>443</v>
      </c>
      <c r="D196" s="545" t="s">
        <v>922</v>
      </c>
      <c r="E196" s="545" t="s">
        <v>939</v>
      </c>
      <c r="F196" s="545" t="s">
        <v>978</v>
      </c>
      <c r="G196" s="545" t="s">
        <v>979</v>
      </c>
      <c r="H196" s="548">
        <v>47</v>
      </c>
      <c r="I196" s="548">
        <v>14335</v>
      </c>
      <c r="J196" s="545"/>
      <c r="K196" s="545">
        <v>305</v>
      </c>
      <c r="L196" s="548"/>
      <c r="M196" s="548"/>
      <c r="N196" s="545"/>
      <c r="O196" s="545"/>
      <c r="P196" s="548"/>
      <c r="Q196" s="548"/>
      <c r="R196" s="598"/>
      <c r="S196" s="549"/>
    </row>
    <row r="197" spans="1:19" ht="14.45" customHeight="1" x14ac:dyDescent="0.2">
      <c r="A197" s="544" t="s">
        <v>937</v>
      </c>
      <c r="B197" s="545" t="s">
        <v>938</v>
      </c>
      <c r="C197" s="545" t="s">
        <v>443</v>
      </c>
      <c r="D197" s="545" t="s">
        <v>922</v>
      </c>
      <c r="E197" s="545" t="s">
        <v>939</v>
      </c>
      <c r="F197" s="545" t="s">
        <v>982</v>
      </c>
      <c r="G197" s="545" t="s">
        <v>983</v>
      </c>
      <c r="H197" s="548">
        <v>68</v>
      </c>
      <c r="I197" s="548">
        <v>33592</v>
      </c>
      <c r="J197" s="545">
        <v>67.862626262626264</v>
      </c>
      <c r="K197" s="545">
        <v>494</v>
      </c>
      <c r="L197" s="548">
        <v>1</v>
      </c>
      <c r="M197" s="548">
        <v>495</v>
      </c>
      <c r="N197" s="545">
        <v>1</v>
      </c>
      <c r="O197" s="545">
        <v>495</v>
      </c>
      <c r="P197" s="548"/>
      <c r="Q197" s="548"/>
      <c r="R197" s="598"/>
      <c r="S197" s="549"/>
    </row>
    <row r="198" spans="1:19" ht="14.45" customHeight="1" x14ac:dyDescent="0.2">
      <c r="A198" s="544" t="s">
        <v>937</v>
      </c>
      <c r="B198" s="545" t="s">
        <v>938</v>
      </c>
      <c r="C198" s="545" t="s">
        <v>443</v>
      </c>
      <c r="D198" s="545" t="s">
        <v>922</v>
      </c>
      <c r="E198" s="545" t="s">
        <v>939</v>
      </c>
      <c r="F198" s="545" t="s">
        <v>986</v>
      </c>
      <c r="G198" s="545" t="s">
        <v>987</v>
      </c>
      <c r="H198" s="548">
        <v>84</v>
      </c>
      <c r="I198" s="548">
        <v>31080</v>
      </c>
      <c r="J198" s="545">
        <v>83.773584905660371</v>
      </c>
      <c r="K198" s="545">
        <v>370</v>
      </c>
      <c r="L198" s="548">
        <v>1</v>
      </c>
      <c r="M198" s="548">
        <v>371</v>
      </c>
      <c r="N198" s="545">
        <v>1</v>
      </c>
      <c r="O198" s="545">
        <v>371</v>
      </c>
      <c r="P198" s="548"/>
      <c r="Q198" s="548"/>
      <c r="R198" s="598"/>
      <c r="S198" s="549"/>
    </row>
    <row r="199" spans="1:19" ht="14.45" customHeight="1" x14ac:dyDescent="0.2">
      <c r="A199" s="544" t="s">
        <v>937</v>
      </c>
      <c r="B199" s="545" t="s">
        <v>938</v>
      </c>
      <c r="C199" s="545" t="s">
        <v>443</v>
      </c>
      <c r="D199" s="545" t="s">
        <v>922</v>
      </c>
      <c r="E199" s="545" t="s">
        <v>939</v>
      </c>
      <c r="F199" s="545" t="s">
        <v>988</v>
      </c>
      <c r="G199" s="545" t="s">
        <v>989</v>
      </c>
      <c r="H199" s="548">
        <v>7</v>
      </c>
      <c r="I199" s="548">
        <v>21756</v>
      </c>
      <c r="J199" s="545"/>
      <c r="K199" s="545">
        <v>3108</v>
      </c>
      <c r="L199" s="548"/>
      <c r="M199" s="548"/>
      <c r="N199" s="545"/>
      <c r="O199" s="545"/>
      <c r="P199" s="548"/>
      <c r="Q199" s="548"/>
      <c r="R199" s="598"/>
      <c r="S199" s="549"/>
    </row>
    <row r="200" spans="1:19" ht="14.45" customHeight="1" x14ac:dyDescent="0.2">
      <c r="A200" s="544" t="s">
        <v>937</v>
      </c>
      <c r="B200" s="545" t="s">
        <v>938</v>
      </c>
      <c r="C200" s="545" t="s">
        <v>443</v>
      </c>
      <c r="D200" s="545" t="s">
        <v>922</v>
      </c>
      <c r="E200" s="545" t="s">
        <v>939</v>
      </c>
      <c r="F200" s="545" t="s">
        <v>994</v>
      </c>
      <c r="G200" s="545" t="s">
        <v>995</v>
      </c>
      <c r="H200" s="548">
        <v>13</v>
      </c>
      <c r="I200" s="548">
        <v>1443</v>
      </c>
      <c r="J200" s="545"/>
      <c r="K200" s="545">
        <v>111</v>
      </c>
      <c r="L200" s="548"/>
      <c r="M200" s="548"/>
      <c r="N200" s="545"/>
      <c r="O200" s="545"/>
      <c r="P200" s="548"/>
      <c r="Q200" s="548"/>
      <c r="R200" s="598"/>
      <c r="S200" s="549"/>
    </row>
    <row r="201" spans="1:19" ht="14.45" customHeight="1" x14ac:dyDescent="0.2">
      <c r="A201" s="544" t="s">
        <v>937</v>
      </c>
      <c r="B201" s="545" t="s">
        <v>938</v>
      </c>
      <c r="C201" s="545" t="s">
        <v>443</v>
      </c>
      <c r="D201" s="545" t="s">
        <v>922</v>
      </c>
      <c r="E201" s="545" t="s">
        <v>939</v>
      </c>
      <c r="F201" s="545" t="s">
        <v>1000</v>
      </c>
      <c r="G201" s="545"/>
      <c r="H201" s="548">
        <v>1</v>
      </c>
      <c r="I201" s="548">
        <v>1285</v>
      </c>
      <c r="J201" s="545"/>
      <c r="K201" s="545">
        <v>1285</v>
      </c>
      <c r="L201" s="548"/>
      <c r="M201" s="548"/>
      <c r="N201" s="545"/>
      <c r="O201" s="545"/>
      <c r="P201" s="548"/>
      <c r="Q201" s="548"/>
      <c r="R201" s="598"/>
      <c r="S201" s="549"/>
    </row>
    <row r="202" spans="1:19" ht="14.45" customHeight="1" x14ac:dyDescent="0.2">
      <c r="A202" s="544" t="s">
        <v>937</v>
      </c>
      <c r="B202" s="545" t="s">
        <v>938</v>
      </c>
      <c r="C202" s="545" t="s">
        <v>443</v>
      </c>
      <c r="D202" s="545" t="s">
        <v>922</v>
      </c>
      <c r="E202" s="545" t="s">
        <v>939</v>
      </c>
      <c r="F202" s="545" t="s">
        <v>1001</v>
      </c>
      <c r="G202" s="545" t="s">
        <v>1002</v>
      </c>
      <c r="H202" s="548">
        <v>20</v>
      </c>
      <c r="I202" s="548">
        <v>9120</v>
      </c>
      <c r="J202" s="545"/>
      <c r="K202" s="545">
        <v>456</v>
      </c>
      <c r="L202" s="548"/>
      <c r="M202" s="548"/>
      <c r="N202" s="545"/>
      <c r="O202" s="545"/>
      <c r="P202" s="548"/>
      <c r="Q202" s="548"/>
      <c r="R202" s="598"/>
      <c r="S202" s="549"/>
    </row>
    <row r="203" spans="1:19" ht="14.45" customHeight="1" x14ac:dyDescent="0.2">
      <c r="A203" s="544" t="s">
        <v>937</v>
      </c>
      <c r="B203" s="545" t="s">
        <v>938</v>
      </c>
      <c r="C203" s="545" t="s">
        <v>443</v>
      </c>
      <c r="D203" s="545" t="s">
        <v>922</v>
      </c>
      <c r="E203" s="545" t="s">
        <v>939</v>
      </c>
      <c r="F203" s="545" t="s">
        <v>1003</v>
      </c>
      <c r="G203" s="545" t="s">
        <v>1004</v>
      </c>
      <c r="H203" s="548">
        <v>120</v>
      </c>
      <c r="I203" s="548">
        <v>6960</v>
      </c>
      <c r="J203" s="545"/>
      <c r="K203" s="545">
        <v>58</v>
      </c>
      <c r="L203" s="548"/>
      <c r="M203" s="548"/>
      <c r="N203" s="545"/>
      <c r="O203" s="545"/>
      <c r="P203" s="548"/>
      <c r="Q203" s="548"/>
      <c r="R203" s="598"/>
      <c r="S203" s="549"/>
    </row>
    <row r="204" spans="1:19" ht="14.45" customHeight="1" x14ac:dyDescent="0.2">
      <c r="A204" s="544" t="s">
        <v>937</v>
      </c>
      <c r="B204" s="545" t="s">
        <v>938</v>
      </c>
      <c r="C204" s="545" t="s">
        <v>443</v>
      </c>
      <c r="D204" s="545" t="s">
        <v>922</v>
      </c>
      <c r="E204" s="545" t="s">
        <v>939</v>
      </c>
      <c r="F204" s="545" t="s">
        <v>1011</v>
      </c>
      <c r="G204" s="545" t="s">
        <v>1012</v>
      </c>
      <c r="H204" s="548">
        <v>130</v>
      </c>
      <c r="I204" s="548">
        <v>22880</v>
      </c>
      <c r="J204" s="545"/>
      <c r="K204" s="545">
        <v>176</v>
      </c>
      <c r="L204" s="548"/>
      <c r="M204" s="548"/>
      <c r="N204" s="545"/>
      <c r="O204" s="545"/>
      <c r="P204" s="548"/>
      <c r="Q204" s="548"/>
      <c r="R204" s="598"/>
      <c r="S204" s="549"/>
    </row>
    <row r="205" spans="1:19" ht="14.45" customHeight="1" x14ac:dyDescent="0.2">
      <c r="A205" s="544" t="s">
        <v>937</v>
      </c>
      <c r="B205" s="545" t="s">
        <v>938</v>
      </c>
      <c r="C205" s="545" t="s">
        <v>443</v>
      </c>
      <c r="D205" s="545" t="s">
        <v>922</v>
      </c>
      <c r="E205" s="545" t="s">
        <v>939</v>
      </c>
      <c r="F205" s="545" t="s">
        <v>1017</v>
      </c>
      <c r="G205" s="545" t="s">
        <v>1018</v>
      </c>
      <c r="H205" s="548">
        <v>4</v>
      </c>
      <c r="I205" s="548">
        <v>680</v>
      </c>
      <c r="J205" s="545"/>
      <c r="K205" s="545">
        <v>170</v>
      </c>
      <c r="L205" s="548"/>
      <c r="M205" s="548"/>
      <c r="N205" s="545"/>
      <c r="O205" s="545"/>
      <c r="P205" s="548"/>
      <c r="Q205" s="548"/>
      <c r="R205" s="598"/>
      <c r="S205" s="549"/>
    </row>
    <row r="206" spans="1:19" ht="14.45" customHeight="1" x14ac:dyDescent="0.2">
      <c r="A206" s="544" t="s">
        <v>937</v>
      </c>
      <c r="B206" s="545" t="s">
        <v>938</v>
      </c>
      <c r="C206" s="545" t="s">
        <v>443</v>
      </c>
      <c r="D206" s="545" t="s">
        <v>922</v>
      </c>
      <c r="E206" s="545" t="s">
        <v>939</v>
      </c>
      <c r="F206" s="545" t="s">
        <v>1021</v>
      </c>
      <c r="G206" s="545"/>
      <c r="H206" s="548">
        <v>31</v>
      </c>
      <c r="I206" s="548">
        <v>31372</v>
      </c>
      <c r="J206" s="545"/>
      <c r="K206" s="545">
        <v>1012</v>
      </c>
      <c r="L206" s="548"/>
      <c r="M206" s="548"/>
      <c r="N206" s="545"/>
      <c r="O206" s="545"/>
      <c r="P206" s="548"/>
      <c r="Q206" s="548"/>
      <c r="R206" s="598"/>
      <c r="S206" s="549"/>
    </row>
    <row r="207" spans="1:19" ht="14.45" customHeight="1" x14ac:dyDescent="0.2">
      <c r="A207" s="544" t="s">
        <v>937</v>
      </c>
      <c r="B207" s="545" t="s">
        <v>938</v>
      </c>
      <c r="C207" s="545" t="s">
        <v>443</v>
      </c>
      <c r="D207" s="545" t="s">
        <v>922</v>
      </c>
      <c r="E207" s="545" t="s">
        <v>939</v>
      </c>
      <c r="F207" s="545" t="s">
        <v>1024</v>
      </c>
      <c r="G207" s="545"/>
      <c r="H207" s="548">
        <v>7</v>
      </c>
      <c r="I207" s="548">
        <v>16079</v>
      </c>
      <c r="J207" s="545"/>
      <c r="K207" s="545">
        <v>2297</v>
      </c>
      <c r="L207" s="548"/>
      <c r="M207" s="548"/>
      <c r="N207" s="545"/>
      <c r="O207" s="545"/>
      <c r="P207" s="548"/>
      <c r="Q207" s="548"/>
      <c r="R207" s="598"/>
      <c r="S207" s="549"/>
    </row>
    <row r="208" spans="1:19" ht="14.45" customHeight="1" x14ac:dyDescent="0.2">
      <c r="A208" s="544" t="s">
        <v>937</v>
      </c>
      <c r="B208" s="545" t="s">
        <v>938</v>
      </c>
      <c r="C208" s="545" t="s">
        <v>443</v>
      </c>
      <c r="D208" s="545" t="s">
        <v>922</v>
      </c>
      <c r="E208" s="545" t="s">
        <v>939</v>
      </c>
      <c r="F208" s="545" t="s">
        <v>1029</v>
      </c>
      <c r="G208" s="545" t="s">
        <v>1030</v>
      </c>
      <c r="H208" s="548">
        <v>1</v>
      </c>
      <c r="I208" s="548">
        <v>2131</v>
      </c>
      <c r="J208" s="545"/>
      <c r="K208" s="545">
        <v>2131</v>
      </c>
      <c r="L208" s="548"/>
      <c r="M208" s="548"/>
      <c r="N208" s="545"/>
      <c r="O208" s="545"/>
      <c r="P208" s="548"/>
      <c r="Q208" s="548"/>
      <c r="R208" s="598"/>
      <c r="S208" s="549"/>
    </row>
    <row r="209" spans="1:19" ht="14.45" customHeight="1" x14ac:dyDescent="0.2">
      <c r="A209" s="544" t="s">
        <v>937</v>
      </c>
      <c r="B209" s="545" t="s">
        <v>938</v>
      </c>
      <c r="C209" s="545" t="s">
        <v>443</v>
      </c>
      <c r="D209" s="545" t="s">
        <v>922</v>
      </c>
      <c r="E209" s="545" t="s">
        <v>939</v>
      </c>
      <c r="F209" s="545" t="s">
        <v>1052</v>
      </c>
      <c r="G209" s="545" t="s">
        <v>1053</v>
      </c>
      <c r="H209" s="548"/>
      <c r="I209" s="548"/>
      <c r="J209" s="545"/>
      <c r="K209" s="545"/>
      <c r="L209" s="548">
        <v>18</v>
      </c>
      <c r="M209" s="548">
        <v>86022</v>
      </c>
      <c r="N209" s="545">
        <v>1</v>
      </c>
      <c r="O209" s="545">
        <v>4779</v>
      </c>
      <c r="P209" s="548">
        <v>12</v>
      </c>
      <c r="Q209" s="548">
        <v>57636</v>
      </c>
      <c r="R209" s="598">
        <v>0.67001464741577732</v>
      </c>
      <c r="S209" s="549">
        <v>4803</v>
      </c>
    </row>
    <row r="210" spans="1:19" ht="14.45" customHeight="1" x14ac:dyDescent="0.2">
      <c r="A210" s="544" t="s">
        <v>937</v>
      </c>
      <c r="B210" s="545" t="s">
        <v>938</v>
      </c>
      <c r="C210" s="545" t="s">
        <v>443</v>
      </c>
      <c r="D210" s="545" t="s">
        <v>924</v>
      </c>
      <c r="E210" s="545" t="s">
        <v>939</v>
      </c>
      <c r="F210" s="545" t="s">
        <v>942</v>
      </c>
      <c r="G210" s="545" t="s">
        <v>943</v>
      </c>
      <c r="H210" s="548">
        <v>8</v>
      </c>
      <c r="I210" s="548">
        <v>464</v>
      </c>
      <c r="J210" s="545"/>
      <c r="K210" s="545">
        <v>58</v>
      </c>
      <c r="L210" s="548"/>
      <c r="M210" s="548"/>
      <c r="N210" s="545"/>
      <c r="O210" s="545"/>
      <c r="P210" s="548"/>
      <c r="Q210" s="548"/>
      <c r="R210" s="598"/>
      <c r="S210" s="549"/>
    </row>
    <row r="211" spans="1:19" ht="14.45" customHeight="1" x14ac:dyDescent="0.2">
      <c r="A211" s="544" t="s">
        <v>937</v>
      </c>
      <c r="B211" s="545" t="s">
        <v>938</v>
      </c>
      <c r="C211" s="545" t="s">
        <v>443</v>
      </c>
      <c r="D211" s="545" t="s">
        <v>924</v>
      </c>
      <c r="E211" s="545" t="s">
        <v>939</v>
      </c>
      <c r="F211" s="545" t="s">
        <v>944</v>
      </c>
      <c r="G211" s="545" t="s">
        <v>945</v>
      </c>
      <c r="H211" s="548">
        <v>2</v>
      </c>
      <c r="I211" s="548">
        <v>262</v>
      </c>
      <c r="J211" s="545"/>
      <c r="K211" s="545">
        <v>131</v>
      </c>
      <c r="L211" s="548"/>
      <c r="M211" s="548"/>
      <c r="N211" s="545"/>
      <c r="O211" s="545"/>
      <c r="P211" s="548"/>
      <c r="Q211" s="548"/>
      <c r="R211" s="598"/>
      <c r="S211" s="549"/>
    </row>
    <row r="212" spans="1:19" ht="14.45" customHeight="1" x14ac:dyDescent="0.2">
      <c r="A212" s="544" t="s">
        <v>937</v>
      </c>
      <c r="B212" s="545" t="s">
        <v>938</v>
      </c>
      <c r="C212" s="545" t="s">
        <v>443</v>
      </c>
      <c r="D212" s="545" t="s">
        <v>924</v>
      </c>
      <c r="E212" s="545" t="s">
        <v>939</v>
      </c>
      <c r="F212" s="545" t="s">
        <v>954</v>
      </c>
      <c r="G212" s="545" t="s">
        <v>955</v>
      </c>
      <c r="H212" s="548">
        <v>3</v>
      </c>
      <c r="I212" s="548">
        <v>1008</v>
      </c>
      <c r="J212" s="545"/>
      <c r="K212" s="545">
        <v>336</v>
      </c>
      <c r="L212" s="548"/>
      <c r="M212" s="548"/>
      <c r="N212" s="545"/>
      <c r="O212" s="545"/>
      <c r="P212" s="548"/>
      <c r="Q212" s="548"/>
      <c r="R212" s="598"/>
      <c r="S212" s="549"/>
    </row>
    <row r="213" spans="1:19" ht="14.45" customHeight="1" x14ac:dyDescent="0.2">
      <c r="A213" s="544" t="s">
        <v>937</v>
      </c>
      <c r="B213" s="545" t="s">
        <v>938</v>
      </c>
      <c r="C213" s="545" t="s">
        <v>443</v>
      </c>
      <c r="D213" s="545" t="s">
        <v>924</v>
      </c>
      <c r="E213" s="545" t="s">
        <v>939</v>
      </c>
      <c r="F213" s="545" t="s">
        <v>966</v>
      </c>
      <c r="G213" s="545" t="s">
        <v>967</v>
      </c>
      <c r="H213" s="548">
        <v>1</v>
      </c>
      <c r="I213" s="548">
        <v>49</v>
      </c>
      <c r="J213" s="545"/>
      <c r="K213" s="545">
        <v>49</v>
      </c>
      <c r="L213" s="548"/>
      <c r="M213" s="548"/>
      <c r="N213" s="545"/>
      <c r="O213" s="545"/>
      <c r="P213" s="548"/>
      <c r="Q213" s="548"/>
      <c r="R213" s="598"/>
      <c r="S213" s="549"/>
    </row>
    <row r="214" spans="1:19" ht="14.45" customHeight="1" x14ac:dyDescent="0.2">
      <c r="A214" s="544" t="s">
        <v>937</v>
      </c>
      <c r="B214" s="545" t="s">
        <v>938</v>
      </c>
      <c r="C214" s="545" t="s">
        <v>443</v>
      </c>
      <c r="D214" s="545" t="s">
        <v>924</v>
      </c>
      <c r="E214" s="545" t="s">
        <v>939</v>
      </c>
      <c r="F214" s="545" t="s">
        <v>974</v>
      </c>
      <c r="G214" s="545" t="s">
        <v>975</v>
      </c>
      <c r="H214" s="548">
        <v>8</v>
      </c>
      <c r="I214" s="548">
        <v>5640</v>
      </c>
      <c r="J214" s="545"/>
      <c r="K214" s="545">
        <v>705</v>
      </c>
      <c r="L214" s="548"/>
      <c r="M214" s="548"/>
      <c r="N214" s="545"/>
      <c r="O214" s="545"/>
      <c r="P214" s="548"/>
      <c r="Q214" s="548"/>
      <c r="R214" s="598"/>
      <c r="S214" s="549"/>
    </row>
    <row r="215" spans="1:19" ht="14.45" customHeight="1" x14ac:dyDescent="0.2">
      <c r="A215" s="544" t="s">
        <v>937</v>
      </c>
      <c r="B215" s="545" t="s">
        <v>938</v>
      </c>
      <c r="C215" s="545" t="s">
        <v>443</v>
      </c>
      <c r="D215" s="545" t="s">
        <v>924</v>
      </c>
      <c r="E215" s="545" t="s">
        <v>939</v>
      </c>
      <c r="F215" s="545" t="s">
        <v>978</v>
      </c>
      <c r="G215" s="545" t="s">
        <v>979</v>
      </c>
      <c r="H215" s="548">
        <v>4</v>
      </c>
      <c r="I215" s="548">
        <v>1220</v>
      </c>
      <c r="J215" s="545"/>
      <c r="K215" s="545">
        <v>305</v>
      </c>
      <c r="L215" s="548"/>
      <c r="M215" s="548"/>
      <c r="N215" s="545"/>
      <c r="O215" s="545"/>
      <c r="P215" s="548"/>
      <c r="Q215" s="548"/>
      <c r="R215" s="598"/>
      <c r="S215" s="549"/>
    </row>
    <row r="216" spans="1:19" ht="14.45" customHeight="1" x14ac:dyDescent="0.2">
      <c r="A216" s="544" t="s">
        <v>937</v>
      </c>
      <c r="B216" s="545" t="s">
        <v>938</v>
      </c>
      <c r="C216" s="545" t="s">
        <v>443</v>
      </c>
      <c r="D216" s="545" t="s">
        <v>924</v>
      </c>
      <c r="E216" s="545" t="s">
        <v>939</v>
      </c>
      <c r="F216" s="545" t="s">
        <v>980</v>
      </c>
      <c r="G216" s="545" t="s">
        <v>981</v>
      </c>
      <c r="H216" s="548">
        <v>4</v>
      </c>
      <c r="I216" s="548">
        <v>14848</v>
      </c>
      <c r="J216" s="545"/>
      <c r="K216" s="545">
        <v>3712</v>
      </c>
      <c r="L216" s="548"/>
      <c r="M216" s="548"/>
      <c r="N216" s="545"/>
      <c r="O216" s="545"/>
      <c r="P216" s="548"/>
      <c r="Q216" s="548"/>
      <c r="R216" s="598"/>
      <c r="S216" s="549"/>
    </row>
    <row r="217" spans="1:19" ht="14.45" customHeight="1" x14ac:dyDescent="0.2">
      <c r="A217" s="544" t="s">
        <v>937</v>
      </c>
      <c r="B217" s="545" t="s">
        <v>938</v>
      </c>
      <c r="C217" s="545" t="s">
        <v>443</v>
      </c>
      <c r="D217" s="545" t="s">
        <v>924</v>
      </c>
      <c r="E217" s="545" t="s">
        <v>939</v>
      </c>
      <c r="F217" s="545" t="s">
        <v>982</v>
      </c>
      <c r="G217" s="545" t="s">
        <v>983</v>
      </c>
      <c r="H217" s="548">
        <v>1</v>
      </c>
      <c r="I217" s="548">
        <v>494</v>
      </c>
      <c r="J217" s="545"/>
      <c r="K217" s="545">
        <v>494</v>
      </c>
      <c r="L217" s="548"/>
      <c r="M217" s="548"/>
      <c r="N217" s="545"/>
      <c r="O217" s="545"/>
      <c r="P217" s="548"/>
      <c r="Q217" s="548"/>
      <c r="R217" s="598"/>
      <c r="S217" s="549"/>
    </row>
    <row r="218" spans="1:19" ht="14.45" customHeight="1" x14ac:dyDescent="0.2">
      <c r="A218" s="544" t="s">
        <v>937</v>
      </c>
      <c r="B218" s="545" t="s">
        <v>938</v>
      </c>
      <c r="C218" s="545" t="s">
        <v>443</v>
      </c>
      <c r="D218" s="545" t="s">
        <v>924</v>
      </c>
      <c r="E218" s="545" t="s">
        <v>939</v>
      </c>
      <c r="F218" s="545" t="s">
        <v>986</v>
      </c>
      <c r="G218" s="545" t="s">
        <v>987</v>
      </c>
      <c r="H218" s="548">
        <v>5</v>
      </c>
      <c r="I218" s="548">
        <v>1850</v>
      </c>
      <c r="J218" s="545"/>
      <c r="K218" s="545">
        <v>370</v>
      </c>
      <c r="L218" s="548"/>
      <c r="M218" s="548"/>
      <c r="N218" s="545"/>
      <c r="O218" s="545"/>
      <c r="P218" s="548"/>
      <c r="Q218" s="548"/>
      <c r="R218" s="598"/>
      <c r="S218" s="549"/>
    </row>
    <row r="219" spans="1:19" ht="14.45" customHeight="1" x14ac:dyDescent="0.2">
      <c r="A219" s="544" t="s">
        <v>937</v>
      </c>
      <c r="B219" s="545" t="s">
        <v>938</v>
      </c>
      <c r="C219" s="545" t="s">
        <v>443</v>
      </c>
      <c r="D219" s="545" t="s">
        <v>924</v>
      </c>
      <c r="E219" s="545" t="s">
        <v>939</v>
      </c>
      <c r="F219" s="545" t="s">
        <v>994</v>
      </c>
      <c r="G219" s="545" t="s">
        <v>995</v>
      </c>
      <c r="H219" s="548">
        <v>5</v>
      </c>
      <c r="I219" s="548">
        <v>555</v>
      </c>
      <c r="J219" s="545"/>
      <c r="K219" s="545">
        <v>111</v>
      </c>
      <c r="L219" s="548"/>
      <c r="M219" s="548"/>
      <c r="N219" s="545"/>
      <c r="O219" s="545"/>
      <c r="P219" s="548"/>
      <c r="Q219" s="548"/>
      <c r="R219" s="598"/>
      <c r="S219" s="549"/>
    </row>
    <row r="220" spans="1:19" ht="14.45" customHeight="1" x14ac:dyDescent="0.2">
      <c r="A220" s="544" t="s">
        <v>937</v>
      </c>
      <c r="B220" s="545" t="s">
        <v>938</v>
      </c>
      <c r="C220" s="545" t="s">
        <v>443</v>
      </c>
      <c r="D220" s="545" t="s">
        <v>924</v>
      </c>
      <c r="E220" s="545" t="s">
        <v>939</v>
      </c>
      <c r="F220" s="545" t="s">
        <v>1001</v>
      </c>
      <c r="G220" s="545" t="s">
        <v>1002</v>
      </c>
      <c r="H220" s="548">
        <v>2</v>
      </c>
      <c r="I220" s="548">
        <v>912</v>
      </c>
      <c r="J220" s="545"/>
      <c r="K220" s="545">
        <v>456</v>
      </c>
      <c r="L220" s="548"/>
      <c r="M220" s="548"/>
      <c r="N220" s="545"/>
      <c r="O220" s="545"/>
      <c r="P220" s="548"/>
      <c r="Q220" s="548"/>
      <c r="R220" s="598"/>
      <c r="S220" s="549"/>
    </row>
    <row r="221" spans="1:19" ht="14.45" customHeight="1" x14ac:dyDescent="0.2">
      <c r="A221" s="544" t="s">
        <v>937</v>
      </c>
      <c r="B221" s="545" t="s">
        <v>938</v>
      </c>
      <c r="C221" s="545" t="s">
        <v>443</v>
      </c>
      <c r="D221" s="545" t="s">
        <v>924</v>
      </c>
      <c r="E221" s="545" t="s">
        <v>939</v>
      </c>
      <c r="F221" s="545" t="s">
        <v>1011</v>
      </c>
      <c r="G221" s="545" t="s">
        <v>1012</v>
      </c>
      <c r="H221" s="548">
        <v>86</v>
      </c>
      <c r="I221" s="548">
        <v>15136</v>
      </c>
      <c r="J221" s="545"/>
      <c r="K221" s="545">
        <v>176</v>
      </c>
      <c r="L221" s="548"/>
      <c r="M221" s="548"/>
      <c r="N221" s="545"/>
      <c r="O221" s="545"/>
      <c r="P221" s="548"/>
      <c r="Q221" s="548"/>
      <c r="R221" s="598"/>
      <c r="S221" s="549"/>
    </row>
    <row r="222" spans="1:19" ht="14.45" customHeight="1" x14ac:dyDescent="0.2">
      <c r="A222" s="544" t="s">
        <v>937</v>
      </c>
      <c r="B222" s="545" t="s">
        <v>938</v>
      </c>
      <c r="C222" s="545" t="s">
        <v>443</v>
      </c>
      <c r="D222" s="545" t="s">
        <v>924</v>
      </c>
      <c r="E222" s="545" t="s">
        <v>939</v>
      </c>
      <c r="F222" s="545" t="s">
        <v>1013</v>
      </c>
      <c r="G222" s="545" t="s">
        <v>1014</v>
      </c>
      <c r="H222" s="548">
        <v>20</v>
      </c>
      <c r="I222" s="548">
        <v>1700</v>
      </c>
      <c r="J222" s="545"/>
      <c r="K222" s="545">
        <v>85</v>
      </c>
      <c r="L222" s="548"/>
      <c r="M222" s="548"/>
      <c r="N222" s="545"/>
      <c r="O222" s="545"/>
      <c r="P222" s="548"/>
      <c r="Q222" s="548"/>
      <c r="R222" s="598"/>
      <c r="S222" s="549"/>
    </row>
    <row r="223" spans="1:19" ht="14.45" customHeight="1" x14ac:dyDescent="0.2">
      <c r="A223" s="544" t="s">
        <v>937</v>
      </c>
      <c r="B223" s="545" t="s">
        <v>938</v>
      </c>
      <c r="C223" s="545" t="s">
        <v>443</v>
      </c>
      <c r="D223" s="545" t="s">
        <v>924</v>
      </c>
      <c r="E223" s="545" t="s">
        <v>939</v>
      </c>
      <c r="F223" s="545" t="s">
        <v>1017</v>
      </c>
      <c r="G223" s="545" t="s">
        <v>1018</v>
      </c>
      <c r="H223" s="548">
        <v>2</v>
      </c>
      <c r="I223" s="548">
        <v>340</v>
      </c>
      <c r="J223" s="545"/>
      <c r="K223" s="545">
        <v>170</v>
      </c>
      <c r="L223" s="548"/>
      <c r="M223" s="548"/>
      <c r="N223" s="545"/>
      <c r="O223" s="545"/>
      <c r="P223" s="548"/>
      <c r="Q223" s="548"/>
      <c r="R223" s="598"/>
      <c r="S223" s="549"/>
    </row>
    <row r="224" spans="1:19" ht="14.45" customHeight="1" x14ac:dyDescent="0.2">
      <c r="A224" s="544" t="s">
        <v>937</v>
      </c>
      <c r="B224" s="545" t="s">
        <v>938</v>
      </c>
      <c r="C224" s="545" t="s">
        <v>443</v>
      </c>
      <c r="D224" s="545" t="s">
        <v>924</v>
      </c>
      <c r="E224" s="545" t="s">
        <v>939</v>
      </c>
      <c r="F224" s="545" t="s">
        <v>1022</v>
      </c>
      <c r="G224" s="545" t="s">
        <v>1023</v>
      </c>
      <c r="H224" s="548">
        <v>1</v>
      </c>
      <c r="I224" s="548">
        <v>176</v>
      </c>
      <c r="J224" s="545"/>
      <c r="K224" s="545">
        <v>176</v>
      </c>
      <c r="L224" s="548"/>
      <c r="M224" s="548"/>
      <c r="N224" s="545"/>
      <c r="O224" s="545"/>
      <c r="P224" s="548"/>
      <c r="Q224" s="548"/>
      <c r="R224" s="598"/>
      <c r="S224" s="549"/>
    </row>
    <row r="225" spans="1:19" ht="14.45" customHeight="1" x14ac:dyDescent="0.2">
      <c r="A225" s="544" t="s">
        <v>937</v>
      </c>
      <c r="B225" s="545" t="s">
        <v>938</v>
      </c>
      <c r="C225" s="545" t="s">
        <v>443</v>
      </c>
      <c r="D225" s="545" t="s">
        <v>924</v>
      </c>
      <c r="E225" s="545" t="s">
        <v>939</v>
      </c>
      <c r="F225" s="545" t="s">
        <v>1027</v>
      </c>
      <c r="G225" s="545" t="s">
        <v>1028</v>
      </c>
      <c r="H225" s="548">
        <v>9</v>
      </c>
      <c r="I225" s="548">
        <v>2376</v>
      </c>
      <c r="J225" s="545"/>
      <c r="K225" s="545">
        <v>264</v>
      </c>
      <c r="L225" s="548"/>
      <c r="M225" s="548"/>
      <c r="N225" s="545"/>
      <c r="O225" s="545"/>
      <c r="P225" s="548"/>
      <c r="Q225" s="548"/>
      <c r="R225" s="598"/>
      <c r="S225" s="549"/>
    </row>
    <row r="226" spans="1:19" ht="14.45" customHeight="1" x14ac:dyDescent="0.2">
      <c r="A226" s="544" t="s">
        <v>937</v>
      </c>
      <c r="B226" s="545" t="s">
        <v>938</v>
      </c>
      <c r="C226" s="545" t="s">
        <v>443</v>
      </c>
      <c r="D226" s="545" t="s">
        <v>924</v>
      </c>
      <c r="E226" s="545" t="s">
        <v>939</v>
      </c>
      <c r="F226" s="545" t="s">
        <v>1033</v>
      </c>
      <c r="G226" s="545" t="s">
        <v>1034</v>
      </c>
      <c r="H226" s="548">
        <v>4</v>
      </c>
      <c r="I226" s="548">
        <v>1696</v>
      </c>
      <c r="J226" s="545"/>
      <c r="K226" s="545">
        <v>424</v>
      </c>
      <c r="L226" s="548"/>
      <c r="M226" s="548"/>
      <c r="N226" s="545"/>
      <c r="O226" s="545"/>
      <c r="P226" s="548"/>
      <c r="Q226" s="548"/>
      <c r="R226" s="598"/>
      <c r="S226" s="549"/>
    </row>
    <row r="227" spans="1:19" ht="14.45" customHeight="1" x14ac:dyDescent="0.2">
      <c r="A227" s="544" t="s">
        <v>937</v>
      </c>
      <c r="B227" s="545" t="s">
        <v>938</v>
      </c>
      <c r="C227" s="545" t="s">
        <v>443</v>
      </c>
      <c r="D227" s="545" t="s">
        <v>924</v>
      </c>
      <c r="E227" s="545" t="s">
        <v>939</v>
      </c>
      <c r="F227" s="545" t="s">
        <v>1042</v>
      </c>
      <c r="G227" s="545" t="s">
        <v>1043</v>
      </c>
      <c r="H227" s="548">
        <v>4</v>
      </c>
      <c r="I227" s="548">
        <v>4392</v>
      </c>
      <c r="J227" s="545"/>
      <c r="K227" s="545">
        <v>1098</v>
      </c>
      <c r="L227" s="548"/>
      <c r="M227" s="548"/>
      <c r="N227" s="545"/>
      <c r="O227" s="545"/>
      <c r="P227" s="548"/>
      <c r="Q227" s="548"/>
      <c r="R227" s="598"/>
      <c r="S227" s="549"/>
    </row>
    <row r="228" spans="1:19" ht="14.45" customHeight="1" x14ac:dyDescent="0.2">
      <c r="A228" s="544" t="s">
        <v>937</v>
      </c>
      <c r="B228" s="545" t="s">
        <v>938</v>
      </c>
      <c r="C228" s="545" t="s">
        <v>443</v>
      </c>
      <c r="D228" s="545" t="s">
        <v>925</v>
      </c>
      <c r="E228" s="545" t="s">
        <v>939</v>
      </c>
      <c r="F228" s="545" t="s">
        <v>942</v>
      </c>
      <c r="G228" s="545" t="s">
        <v>943</v>
      </c>
      <c r="H228" s="548">
        <v>8</v>
      </c>
      <c r="I228" s="548">
        <v>464</v>
      </c>
      <c r="J228" s="545"/>
      <c r="K228" s="545">
        <v>58</v>
      </c>
      <c r="L228" s="548"/>
      <c r="M228" s="548"/>
      <c r="N228" s="545"/>
      <c r="O228" s="545"/>
      <c r="P228" s="548"/>
      <c r="Q228" s="548"/>
      <c r="R228" s="598"/>
      <c r="S228" s="549"/>
    </row>
    <row r="229" spans="1:19" ht="14.45" customHeight="1" x14ac:dyDescent="0.2">
      <c r="A229" s="544" t="s">
        <v>937</v>
      </c>
      <c r="B229" s="545" t="s">
        <v>938</v>
      </c>
      <c r="C229" s="545" t="s">
        <v>443</v>
      </c>
      <c r="D229" s="545" t="s">
        <v>925</v>
      </c>
      <c r="E229" s="545" t="s">
        <v>939</v>
      </c>
      <c r="F229" s="545" t="s">
        <v>944</v>
      </c>
      <c r="G229" s="545" t="s">
        <v>945</v>
      </c>
      <c r="H229" s="548">
        <v>2</v>
      </c>
      <c r="I229" s="548">
        <v>262</v>
      </c>
      <c r="J229" s="545"/>
      <c r="K229" s="545">
        <v>131</v>
      </c>
      <c r="L229" s="548"/>
      <c r="M229" s="548"/>
      <c r="N229" s="545"/>
      <c r="O229" s="545"/>
      <c r="P229" s="548"/>
      <c r="Q229" s="548"/>
      <c r="R229" s="598"/>
      <c r="S229" s="549"/>
    </row>
    <row r="230" spans="1:19" ht="14.45" customHeight="1" x14ac:dyDescent="0.2">
      <c r="A230" s="544" t="s">
        <v>937</v>
      </c>
      <c r="B230" s="545" t="s">
        <v>938</v>
      </c>
      <c r="C230" s="545" t="s">
        <v>443</v>
      </c>
      <c r="D230" s="545" t="s">
        <v>925</v>
      </c>
      <c r="E230" s="545" t="s">
        <v>939</v>
      </c>
      <c r="F230" s="545" t="s">
        <v>958</v>
      </c>
      <c r="G230" s="545" t="s">
        <v>959</v>
      </c>
      <c r="H230" s="548">
        <v>1</v>
      </c>
      <c r="I230" s="548">
        <v>349</v>
      </c>
      <c r="J230" s="545"/>
      <c r="K230" s="545">
        <v>349</v>
      </c>
      <c r="L230" s="548"/>
      <c r="M230" s="548"/>
      <c r="N230" s="545"/>
      <c r="O230" s="545"/>
      <c r="P230" s="548"/>
      <c r="Q230" s="548"/>
      <c r="R230" s="598"/>
      <c r="S230" s="549"/>
    </row>
    <row r="231" spans="1:19" ht="14.45" customHeight="1" x14ac:dyDescent="0.2">
      <c r="A231" s="544" t="s">
        <v>937</v>
      </c>
      <c r="B231" s="545" t="s">
        <v>938</v>
      </c>
      <c r="C231" s="545" t="s">
        <v>443</v>
      </c>
      <c r="D231" s="545" t="s">
        <v>925</v>
      </c>
      <c r="E231" s="545" t="s">
        <v>939</v>
      </c>
      <c r="F231" s="545" t="s">
        <v>978</v>
      </c>
      <c r="G231" s="545" t="s">
        <v>979</v>
      </c>
      <c r="H231" s="548">
        <v>5</v>
      </c>
      <c r="I231" s="548">
        <v>1525</v>
      </c>
      <c r="J231" s="545"/>
      <c r="K231" s="545">
        <v>305</v>
      </c>
      <c r="L231" s="548"/>
      <c r="M231" s="548"/>
      <c r="N231" s="545"/>
      <c r="O231" s="545"/>
      <c r="P231" s="548"/>
      <c r="Q231" s="548"/>
      <c r="R231" s="598"/>
      <c r="S231" s="549"/>
    </row>
    <row r="232" spans="1:19" ht="14.45" customHeight="1" x14ac:dyDescent="0.2">
      <c r="A232" s="544" t="s">
        <v>937</v>
      </c>
      <c r="B232" s="545" t="s">
        <v>938</v>
      </c>
      <c r="C232" s="545" t="s">
        <v>443</v>
      </c>
      <c r="D232" s="545" t="s">
        <v>925</v>
      </c>
      <c r="E232" s="545" t="s">
        <v>939</v>
      </c>
      <c r="F232" s="545" t="s">
        <v>982</v>
      </c>
      <c r="G232" s="545" t="s">
        <v>983</v>
      </c>
      <c r="H232" s="548">
        <v>14</v>
      </c>
      <c r="I232" s="548">
        <v>6916</v>
      </c>
      <c r="J232" s="545"/>
      <c r="K232" s="545">
        <v>494</v>
      </c>
      <c r="L232" s="548"/>
      <c r="M232" s="548"/>
      <c r="N232" s="545"/>
      <c r="O232" s="545"/>
      <c r="P232" s="548"/>
      <c r="Q232" s="548"/>
      <c r="R232" s="598"/>
      <c r="S232" s="549"/>
    </row>
    <row r="233" spans="1:19" ht="14.45" customHeight="1" x14ac:dyDescent="0.2">
      <c r="A233" s="544" t="s">
        <v>937</v>
      </c>
      <c r="B233" s="545" t="s">
        <v>938</v>
      </c>
      <c r="C233" s="545" t="s">
        <v>443</v>
      </c>
      <c r="D233" s="545" t="s">
        <v>925</v>
      </c>
      <c r="E233" s="545" t="s">
        <v>939</v>
      </c>
      <c r="F233" s="545" t="s">
        <v>986</v>
      </c>
      <c r="G233" s="545" t="s">
        <v>987</v>
      </c>
      <c r="H233" s="548">
        <v>16</v>
      </c>
      <c r="I233" s="548">
        <v>5920</v>
      </c>
      <c r="J233" s="545"/>
      <c r="K233" s="545">
        <v>370</v>
      </c>
      <c r="L233" s="548"/>
      <c r="M233" s="548"/>
      <c r="N233" s="545"/>
      <c r="O233" s="545"/>
      <c r="P233" s="548"/>
      <c r="Q233" s="548"/>
      <c r="R233" s="598"/>
      <c r="S233" s="549"/>
    </row>
    <row r="234" spans="1:19" ht="14.45" customHeight="1" x14ac:dyDescent="0.2">
      <c r="A234" s="544" t="s">
        <v>937</v>
      </c>
      <c r="B234" s="545" t="s">
        <v>938</v>
      </c>
      <c r="C234" s="545" t="s">
        <v>443</v>
      </c>
      <c r="D234" s="545" t="s">
        <v>925</v>
      </c>
      <c r="E234" s="545" t="s">
        <v>939</v>
      </c>
      <c r="F234" s="545" t="s">
        <v>994</v>
      </c>
      <c r="G234" s="545" t="s">
        <v>995</v>
      </c>
      <c r="H234" s="548">
        <v>4</v>
      </c>
      <c r="I234" s="548">
        <v>444</v>
      </c>
      <c r="J234" s="545"/>
      <c r="K234" s="545">
        <v>111</v>
      </c>
      <c r="L234" s="548"/>
      <c r="M234" s="548"/>
      <c r="N234" s="545"/>
      <c r="O234" s="545"/>
      <c r="P234" s="548"/>
      <c r="Q234" s="548"/>
      <c r="R234" s="598"/>
      <c r="S234" s="549"/>
    </row>
    <row r="235" spans="1:19" ht="14.45" customHeight="1" x14ac:dyDescent="0.2">
      <c r="A235" s="544" t="s">
        <v>937</v>
      </c>
      <c r="B235" s="545" t="s">
        <v>938</v>
      </c>
      <c r="C235" s="545" t="s">
        <v>443</v>
      </c>
      <c r="D235" s="545" t="s">
        <v>925</v>
      </c>
      <c r="E235" s="545" t="s">
        <v>939</v>
      </c>
      <c r="F235" s="545" t="s">
        <v>1000</v>
      </c>
      <c r="G235" s="545"/>
      <c r="H235" s="548">
        <v>1</v>
      </c>
      <c r="I235" s="548">
        <v>1285</v>
      </c>
      <c r="J235" s="545"/>
      <c r="K235" s="545">
        <v>1285</v>
      </c>
      <c r="L235" s="548"/>
      <c r="M235" s="548"/>
      <c r="N235" s="545"/>
      <c r="O235" s="545"/>
      <c r="P235" s="548"/>
      <c r="Q235" s="548"/>
      <c r="R235" s="598"/>
      <c r="S235" s="549"/>
    </row>
    <row r="236" spans="1:19" ht="14.45" customHeight="1" x14ac:dyDescent="0.2">
      <c r="A236" s="544" t="s">
        <v>937</v>
      </c>
      <c r="B236" s="545" t="s">
        <v>938</v>
      </c>
      <c r="C236" s="545" t="s">
        <v>443</v>
      </c>
      <c r="D236" s="545" t="s">
        <v>925</v>
      </c>
      <c r="E236" s="545" t="s">
        <v>939</v>
      </c>
      <c r="F236" s="545" t="s">
        <v>1001</v>
      </c>
      <c r="G236" s="545" t="s">
        <v>1002</v>
      </c>
      <c r="H236" s="548">
        <v>4</v>
      </c>
      <c r="I236" s="548">
        <v>1824</v>
      </c>
      <c r="J236" s="545"/>
      <c r="K236" s="545">
        <v>456</v>
      </c>
      <c r="L236" s="548"/>
      <c r="M236" s="548"/>
      <c r="N236" s="545"/>
      <c r="O236" s="545"/>
      <c r="P236" s="548"/>
      <c r="Q236" s="548"/>
      <c r="R236" s="598"/>
      <c r="S236" s="549"/>
    </row>
    <row r="237" spans="1:19" ht="14.45" customHeight="1" x14ac:dyDescent="0.2">
      <c r="A237" s="544" t="s">
        <v>937</v>
      </c>
      <c r="B237" s="545" t="s">
        <v>938</v>
      </c>
      <c r="C237" s="545" t="s">
        <v>443</v>
      </c>
      <c r="D237" s="545" t="s">
        <v>925</v>
      </c>
      <c r="E237" s="545" t="s">
        <v>939</v>
      </c>
      <c r="F237" s="545" t="s">
        <v>1003</v>
      </c>
      <c r="G237" s="545" t="s">
        <v>1004</v>
      </c>
      <c r="H237" s="548">
        <v>38</v>
      </c>
      <c r="I237" s="548">
        <v>2204</v>
      </c>
      <c r="J237" s="545"/>
      <c r="K237" s="545">
        <v>58</v>
      </c>
      <c r="L237" s="548"/>
      <c r="M237" s="548"/>
      <c r="N237" s="545"/>
      <c r="O237" s="545"/>
      <c r="P237" s="548"/>
      <c r="Q237" s="548"/>
      <c r="R237" s="598"/>
      <c r="S237" s="549"/>
    </row>
    <row r="238" spans="1:19" ht="14.45" customHeight="1" x14ac:dyDescent="0.2">
      <c r="A238" s="544" t="s">
        <v>937</v>
      </c>
      <c r="B238" s="545" t="s">
        <v>938</v>
      </c>
      <c r="C238" s="545" t="s">
        <v>443</v>
      </c>
      <c r="D238" s="545" t="s">
        <v>925</v>
      </c>
      <c r="E238" s="545" t="s">
        <v>939</v>
      </c>
      <c r="F238" s="545" t="s">
        <v>1011</v>
      </c>
      <c r="G238" s="545" t="s">
        <v>1012</v>
      </c>
      <c r="H238" s="548">
        <v>11</v>
      </c>
      <c r="I238" s="548">
        <v>1936</v>
      </c>
      <c r="J238" s="545"/>
      <c r="K238" s="545">
        <v>176</v>
      </c>
      <c r="L238" s="548"/>
      <c r="M238" s="548"/>
      <c r="N238" s="545"/>
      <c r="O238" s="545"/>
      <c r="P238" s="548"/>
      <c r="Q238" s="548"/>
      <c r="R238" s="598"/>
      <c r="S238" s="549"/>
    </row>
    <row r="239" spans="1:19" ht="14.45" customHeight="1" x14ac:dyDescent="0.2">
      <c r="A239" s="544" t="s">
        <v>937</v>
      </c>
      <c r="B239" s="545" t="s">
        <v>938</v>
      </c>
      <c r="C239" s="545" t="s">
        <v>443</v>
      </c>
      <c r="D239" s="545" t="s">
        <v>925</v>
      </c>
      <c r="E239" s="545" t="s">
        <v>939</v>
      </c>
      <c r="F239" s="545" t="s">
        <v>1021</v>
      </c>
      <c r="G239" s="545"/>
      <c r="H239" s="548">
        <v>7</v>
      </c>
      <c r="I239" s="548">
        <v>7084</v>
      </c>
      <c r="J239" s="545"/>
      <c r="K239" s="545">
        <v>1012</v>
      </c>
      <c r="L239" s="548"/>
      <c r="M239" s="548"/>
      <c r="N239" s="545"/>
      <c r="O239" s="545"/>
      <c r="P239" s="548"/>
      <c r="Q239" s="548"/>
      <c r="R239" s="598"/>
      <c r="S239" s="549"/>
    </row>
    <row r="240" spans="1:19" ht="14.45" customHeight="1" x14ac:dyDescent="0.2">
      <c r="A240" s="544" t="s">
        <v>937</v>
      </c>
      <c r="B240" s="545" t="s">
        <v>938</v>
      </c>
      <c r="C240" s="545" t="s">
        <v>443</v>
      </c>
      <c r="D240" s="545" t="s">
        <v>925</v>
      </c>
      <c r="E240" s="545" t="s">
        <v>939</v>
      </c>
      <c r="F240" s="545" t="s">
        <v>1024</v>
      </c>
      <c r="G240" s="545"/>
      <c r="H240" s="548">
        <v>4</v>
      </c>
      <c r="I240" s="548">
        <v>9188</v>
      </c>
      <c r="J240" s="545"/>
      <c r="K240" s="545">
        <v>2297</v>
      </c>
      <c r="L240" s="548"/>
      <c r="M240" s="548"/>
      <c r="N240" s="545"/>
      <c r="O240" s="545"/>
      <c r="P240" s="548"/>
      <c r="Q240" s="548"/>
      <c r="R240" s="598"/>
      <c r="S240" s="549"/>
    </row>
    <row r="241" spans="1:19" ht="14.45" customHeight="1" x14ac:dyDescent="0.2">
      <c r="A241" s="544" t="s">
        <v>937</v>
      </c>
      <c r="B241" s="545" t="s">
        <v>938</v>
      </c>
      <c r="C241" s="545" t="s">
        <v>443</v>
      </c>
      <c r="D241" s="545" t="s">
        <v>927</v>
      </c>
      <c r="E241" s="545" t="s">
        <v>939</v>
      </c>
      <c r="F241" s="545" t="s">
        <v>942</v>
      </c>
      <c r="G241" s="545" t="s">
        <v>943</v>
      </c>
      <c r="H241" s="548">
        <v>16</v>
      </c>
      <c r="I241" s="548">
        <v>928</v>
      </c>
      <c r="J241" s="545"/>
      <c r="K241" s="545">
        <v>58</v>
      </c>
      <c r="L241" s="548"/>
      <c r="M241" s="548"/>
      <c r="N241" s="545"/>
      <c r="O241" s="545"/>
      <c r="P241" s="548"/>
      <c r="Q241" s="548"/>
      <c r="R241" s="598"/>
      <c r="S241" s="549"/>
    </row>
    <row r="242" spans="1:19" ht="14.45" customHeight="1" x14ac:dyDescent="0.2">
      <c r="A242" s="544" t="s">
        <v>937</v>
      </c>
      <c r="B242" s="545" t="s">
        <v>938</v>
      </c>
      <c r="C242" s="545" t="s">
        <v>443</v>
      </c>
      <c r="D242" s="545" t="s">
        <v>927</v>
      </c>
      <c r="E242" s="545" t="s">
        <v>939</v>
      </c>
      <c r="F242" s="545" t="s">
        <v>958</v>
      </c>
      <c r="G242" s="545" t="s">
        <v>959</v>
      </c>
      <c r="H242" s="548">
        <v>3</v>
      </c>
      <c r="I242" s="548">
        <v>1047</v>
      </c>
      <c r="J242" s="545"/>
      <c r="K242" s="545">
        <v>349</v>
      </c>
      <c r="L242" s="548"/>
      <c r="M242" s="548"/>
      <c r="N242" s="545"/>
      <c r="O242" s="545"/>
      <c r="P242" s="548"/>
      <c r="Q242" s="548"/>
      <c r="R242" s="598"/>
      <c r="S242" s="549"/>
    </row>
    <row r="243" spans="1:19" ht="14.45" customHeight="1" x14ac:dyDescent="0.2">
      <c r="A243" s="544" t="s">
        <v>937</v>
      </c>
      <c r="B243" s="545" t="s">
        <v>938</v>
      </c>
      <c r="C243" s="545" t="s">
        <v>443</v>
      </c>
      <c r="D243" s="545" t="s">
        <v>927</v>
      </c>
      <c r="E243" s="545" t="s">
        <v>939</v>
      </c>
      <c r="F243" s="545" t="s">
        <v>966</v>
      </c>
      <c r="G243" s="545" t="s">
        <v>967</v>
      </c>
      <c r="H243" s="548">
        <v>2</v>
      </c>
      <c r="I243" s="548">
        <v>98</v>
      </c>
      <c r="J243" s="545"/>
      <c r="K243" s="545">
        <v>49</v>
      </c>
      <c r="L243" s="548"/>
      <c r="M243" s="548"/>
      <c r="N243" s="545"/>
      <c r="O243" s="545"/>
      <c r="P243" s="548"/>
      <c r="Q243" s="548"/>
      <c r="R243" s="598"/>
      <c r="S243" s="549"/>
    </row>
    <row r="244" spans="1:19" ht="14.45" customHeight="1" x14ac:dyDescent="0.2">
      <c r="A244" s="544" t="s">
        <v>937</v>
      </c>
      <c r="B244" s="545" t="s">
        <v>938</v>
      </c>
      <c r="C244" s="545" t="s">
        <v>443</v>
      </c>
      <c r="D244" s="545" t="s">
        <v>927</v>
      </c>
      <c r="E244" s="545" t="s">
        <v>939</v>
      </c>
      <c r="F244" s="545" t="s">
        <v>974</v>
      </c>
      <c r="G244" s="545" t="s">
        <v>975</v>
      </c>
      <c r="H244" s="548">
        <v>12</v>
      </c>
      <c r="I244" s="548">
        <v>8460</v>
      </c>
      <c r="J244" s="545"/>
      <c r="K244" s="545">
        <v>705</v>
      </c>
      <c r="L244" s="548"/>
      <c r="M244" s="548"/>
      <c r="N244" s="545"/>
      <c r="O244" s="545"/>
      <c r="P244" s="548"/>
      <c r="Q244" s="548"/>
      <c r="R244" s="598"/>
      <c r="S244" s="549"/>
    </row>
    <row r="245" spans="1:19" ht="14.45" customHeight="1" x14ac:dyDescent="0.2">
      <c r="A245" s="544" t="s">
        <v>937</v>
      </c>
      <c r="B245" s="545" t="s">
        <v>938</v>
      </c>
      <c r="C245" s="545" t="s">
        <v>443</v>
      </c>
      <c r="D245" s="545" t="s">
        <v>927</v>
      </c>
      <c r="E245" s="545" t="s">
        <v>939</v>
      </c>
      <c r="F245" s="545" t="s">
        <v>978</v>
      </c>
      <c r="G245" s="545" t="s">
        <v>979</v>
      </c>
      <c r="H245" s="548">
        <v>5</v>
      </c>
      <c r="I245" s="548">
        <v>1525</v>
      </c>
      <c r="J245" s="545"/>
      <c r="K245" s="545">
        <v>305</v>
      </c>
      <c r="L245" s="548"/>
      <c r="M245" s="548"/>
      <c r="N245" s="545"/>
      <c r="O245" s="545"/>
      <c r="P245" s="548"/>
      <c r="Q245" s="548"/>
      <c r="R245" s="598"/>
      <c r="S245" s="549"/>
    </row>
    <row r="246" spans="1:19" ht="14.45" customHeight="1" x14ac:dyDescent="0.2">
      <c r="A246" s="544" t="s">
        <v>937</v>
      </c>
      <c r="B246" s="545" t="s">
        <v>938</v>
      </c>
      <c r="C246" s="545" t="s">
        <v>443</v>
      </c>
      <c r="D246" s="545" t="s">
        <v>927</v>
      </c>
      <c r="E246" s="545" t="s">
        <v>939</v>
      </c>
      <c r="F246" s="545" t="s">
        <v>982</v>
      </c>
      <c r="G246" s="545" t="s">
        <v>983</v>
      </c>
      <c r="H246" s="548">
        <v>3</v>
      </c>
      <c r="I246" s="548">
        <v>1482</v>
      </c>
      <c r="J246" s="545"/>
      <c r="K246" s="545">
        <v>494</v>
      </c>
      <c r="L246" s="548"/>
      <c r="M246" s="548"/>
      <c r="N246" s="545"/>
      <c r="O246" s="545"/>
      <c r="P246" s="548"/>
      <c r="Q246" s="548"/>
      <c r="R246" s="598"/>
      <c r="S246" s="549"/>
    </row>
    <row r="247" spans="1:19" ht="14.45" customHeight="1" x14ac:dyDescent="0.2">
      <c r="A247" s="544" t="s">
        <v>937</v>
      </c>
      <c r="B247" s="545" t="s">
        <v>938</v>
      </c>
      <c r="C247" s="545" t="s">
        <v>443</v>
      </c>
      <c r="D247" s="545" t="s">
        <v>927</v>
      </c>
      <c r="E247" s="545" t="s">
        <v>939</v>
      </c>
      <c r="F247" s="545" t="s">
        <v>986</v>
      </c>
      <c r="G247" s="545" t="s">
        <v>987</v>
      </c>
      <c r="H247" s="548">
        <v>8</v>
      </c>
      <c r="I247" s="548">
        <v>2960</v>
      </c>
      <c r="J247" s="545"/>
      <c r="K247" s="545">
        <v>370</v>
      </c>
      <c r="L247" s="548"/>
      <c r="M247" s="548"/>
      <c r="N247" s="545"/>
      <c r="O247" s="545"/>
      <c r="P247" s="548"/>
      <c r="Q247" s="548"/>
      <c r="R247" s="598"/>
      <c r="S247" s="549"/>
    </row>
    <row r="248" spans="1:19" ht="14.45" customHeight="1" x14ac:dyDescent="0.2">
      <c r="A248" s="544" t="s">
        <v>937</v>
      </c>
      <c r="B248" s="545" t="s">
        <v>938</v>
      </c>
      <c r="C248" s="545" t="s">
        <v>443</v>
      </c>
      <c r="D248" s="545" t="s">
        <v>927</v>
      </c>
      <c r="E248" s="545" t="s">
        <v>939</v>
      </c>
      <c r="F248" s="545" t="s">
        <v>988</v>
      </c>
      <c r="G248" s="545" t="s">
        <v>989</v>
      </c>
      <c r="H248" s="548"/>
      <c r="I248" s="548"/>
      <c r="J248" s="545"/>
      <c r="K248" s="545"/>
      <c r="L248" s="548"/>
      <c r="M248" s="548"/>
      <c r="N248" s="545"/>
      <c r="O248" s="545"/>
      <c r="P248" s="548">
        <v>2</v>
      </c>
      <c r="Q248" s="548">
        <v>6264</v>
      </c>
      <c r="R248" s="598"/>
      <c r="S248" s="549">
        <v>3132</v>
      </c>
    </row>
    <row r="249" spans="1:19" ht="14.45" customHeight="1" x14ac:dyDescent="0.2">
      <c r="A249" s="544" t="s">
        <v>937</v>
      </c>
      <c r="B249" s="545" t="s">
        <v>938</v>
      </c>
      <c r="C249" s="545" t="s">
        <v>443</v>
      </c>
      <c r="D249" s="545" t="s">
        <v>927</v>
      </c>
      <c r="E249" s="545" t="s">
        <v>939</v>
      </c>
      <c r="F249" s="545" t="s">
        <v>1011</v>
      </c>
      <c r="G249" s="545" t="s">
        <v>1012</v>
      </c>
      <c r="H249" s="548">
        <v>4</v>
      </c>
      <c r="I249" s="548">
        <v>704</v>
      </c>
      <c r="J249" s="545"/>
      <c r="K249" s="545">
        <v>176</v>
      </c>
      <c r="L249" s="548"/>
      <c r="M249" s="548"/>
      <c r="N249" s="545"/>
      <c r="O249" s="545"/>
      <c r="P249" s="548"/>
      <c r="Q249" s="548"/>
      <c r="R249" s="598"/>
      <c r="S249" s="549"/>
    </row>
    <row r="250" spans="1:19" ht="14.45" customHeight="1" x14ac:dyDescent="0.2">
      <c r="A250" s="544" t="s">
        <v>937</v>
      </c>
      <c r="B250" s="545" t="s">
        <v>938</v>
      </c>
      <c r="C250" s="545" t="s">
        <v>443</v>
      </c>
      <c r="D250" s="545" t="s">
        <v>927</v>
      </c>
      <c r="E250" s="545" t="s">
        <v>939</v>
      </c>
      <c r="F250" s="545" t="s">
        <v>1013</v>
      </c>
      <c r="G250" s="545" t="s">
        <v>1014</v>
      </c>
      <c r="H250" s="548">
        <v>42</v>
      </c>
      <c r="I250" s="548">
        <v>3570</v>
      </c>
      <c r="J250" s="545"/>
      <c r="K250" s="545">
        <v>85</v>
      </c>
      <c r="L250" s="548"/>
      <c r="M250" s="548"/>
      <c r="N250" s="545"/>
      <c r="O250" s="545"/>
      <c r="P250" s="548"/>
      <c r="Q250" s="548"/>
      <c r="R250" s="598"/>
      <c r="S250" s="549"/>
    </row>
    <row r="251" spans="1:19" ht="14.45" customHeight="1" x14ac:dyDescent="0.2">
      <c r="A251" s="544" t="s">
        <v>937</v>
      </c>
      <c r="B251" s="545" t="s">
        <v>938</v>
      </c>
      <c r="C251" s="545" t="s">
        <v>443</v>
      </c>
      <c r="D251" s="545" t="s">
        <v>927</v>
      </c>
      <c r="E251" s="545" t="s">
        <v>939</v>
      </c>
      <c r="F251" s="545" t="s">
        <v>1022</v>
      </c>
      <c r="G251" s="545" t="s">
        <v>1023</v>
      </c>
      <c r="H251" s="548">
        <v>2</v>
      </c>
      <c r="I251" s="548">
        <v>352</v>
      </c>
      <c r="J251" s="545"/>
      <c r="K251" s="545">
        <v>176</v>
      </c>
      <c r="L251" s="548"/>
      <c r="M251" s="548"/>
      <c r="N251" s="545"/>
      <c r="O251" s="545"/>
      <c r="P251" s="548"/>
      <c r="Q251" s="548"/>
      <c r="R251" s="598"/>
      <c r="S251" s="549"/>
    </row>
    <row r="252" spans="1:19" ht="14.45" customHeight="1" x14ac:dyDescent="0.2">
      <c r="A252" s="544" t="s">
        <v>937</v>
      </c>
      <c r="B252" s="545" t="s">
        <v>938</v>
      </c>
      <c r="C252" s="545" t="s">
        <v>443</v>
      </c>
      <c r="D252" s="545" t="s">
        <v>927</v>
      </c>
      <c r="E252" s="545" t="s">
        <v>939</v>
      </c>
      <c r="F252" s="545" t="s">
        <v>1027</v>
      </c>
      <c r="G252" s="545" t="s">
        <v>1028</v>
      </c>
      <c r="H252" s="548">
        <v>15</v>
      </c>
      <c r="I252" s="548">
        <v>3960</v>
      </c>
      <c r="J252" s="545"/>
      <c r="K252" s="545">
        <v>264</v>
      </c>
      <c r="L252" s="548"/>
      <c r="M252" s="548"/>
      <c r="N252" s="545"/>
      <c r="O252" s="545"/>
      <c r="P252" s="548"/>
      <c r="Q252" s="548"/>
      <c r="R252" s="598"/>
      <c r="S252" s="549"/>
    </row>
    <row r="253" spans="1:19" ht="14.45" customHeight="1" x14ac:dyDescent="0.2">
      <c r="A253" s="544" t="s">
        <v>937</v>
      </c>
      <c r="B253" s="545" t="s">
        <v>938</v>
      </c>
      <c r="C253" s="545" t="s">
        <v>443</v>
      </c>
      <c r="D253" s="545" t="s">
        <v>930</v>
      </c>
      <c r="E253" s="545" t="s">
        <v>939</v>
      </c>
      <c r="F253" s="545" t="s">
        <v>942</v>
      </c>
      <c r="G253" s="545" t="s">
        <v>943</v>
      </c>
      <c r="H253" s="548">
        <v>55</v>
      </c>
      <c r="I253" s="548">
        <v>3190</v>
      </c>
      <c r="J253" s="545"/>
      <c r="K253" s="545">
        <v>58</v>
      </c>
      <c r="L253" s="548"/>
      <c r="M253" s="548"/>
      <c r="N253" s="545"/>
      <c r="O253" s="545"/>
      <c r="P253" s="548"/>
      <c r="Q253" s="548"/>
      <c r="R253" s="598"/>
      <c r="S253" s="549"/>
    </row>
    <row r="254" spans="1:19" ht="14.45" customHeight="1" x14ac:dyDescent="0.2">
      <c r="A254" s="544" t="s">
        <v>937</v>
      </c>
      <c r="B254" s="545" t="s">
        <v>938</v>
      </c>
      <c r="C254" s="545" t="s">
        <v>443</v>
      </c>
      <c r="D254" s="545" t="s">
        <v>930</v>
      </c>
      <c r="E254" s="545" t="s">
        <v>939</v>
      </c>
      <c r="F254" s="545" t="s">
        <v>944</v>
      </c>
      <c r="G254" s="545" t="s">
        <v>945</v>
      </c>
      <c r="H254" s="548">
        <v>10</v>
      </c>
      <c r="I254" s="548">
        <v>1310</v>
      </c>
      <c r="J254" s="545"/>
      <c r="K254" s="545">
        <v>131</v>
      </c>
      <c r="L254" s="548"/>
      <c r="M254" s="548"/>
      <c r="N254" s="545"/>
      <c r="O254" s="545"/>
      <c r="P254" s="548"/>
      <c r="Q254" s="548"/>
      <c r="R254" s="598"/>
      <c r="S254" s="549"/>
    </row>
    <row r="255" spans="1:19" ht="14.45" customHeight="1" x14ac:dyDescent="0.2">
      <c r="A255" s="544" t="s">
        <v>937</v>
      </c>
      <c r="B255" s="545" t="s">
        <v>938</v>
      </c>
      <c r="C255" s="545" t="s">
        <v>443</v>
      </c>
      <c r="D255" s="545" t="s">
        <v>930</v>
      </c>
      <c r="E255" s="545" t="s">
        <v>939</v>
      </c>
      <c r="F255" s="545" t="s">
        <v>950</v>
      </c>
      <c r="G255" s="545" t="s">
        <v>951</v>
      </c>
      <c r="H255" s="548">
        <v>22</v>
      </c>
      <c r="I255" s="548">
        <v>3960</v>
      </c>
      <c r="J255" s="545"/>
      <c r="K255" s="545">
        <v>180</v>
      </c>
      <c r="L255" s="548"/>
      <c r="M255" s="548"/>
      <c r="N255" s="545"/>
      <c r="O255" s="545"/>
      <c r="P255" s="548"/>
      <c r="Q255" s="548"/>
      <c r="R255" s="598"/>
      <c r="S255" s="549"/>
    </row>
    <row r="256" spans="1:19" ht="14.45" customHeight="1" x14ac:dyDescent="0.2">
      <c r="A256" s="544" t="s">
        <v>937</v>
      </c>
      <c r="B256" s="545" t="s">
        <v>938</v>
      </c>
      <c r="C256" s="545" t="s">
        <v>443</v>
      </c>
      <c r="D256" s="545" t="s">
        <v>930</v>
      </c>
      <c r="E256" s="545" t="s">
        <v>939</v>
      </c>
      <c r="F256" s="545" t="s">
        <v>952</v>
      </c>
      <c r="G256" s="545" t="s">
        <v>953</v>
      </c>
      <c r="H256" s="548">
        <v>2</v>
      </c>
      <c r="I256" s="548">
        <v>1138</v>
      </c>
      <c r="J256" s="545"/>
      <c r="K256" s="545">
        <v>569</v>
      </c>
      <c r="L256" s="548"/>
      <c r="M256" s="548"/>
      <c r="N256" s="545"/>
      <c r="O256" s="545"/>
      <c r="P256" s="548"/>
      <c r="Q256" s="548"/>
      <c r="R256" s="598"/>
      <c r="S256" s="549"/>
    </row>
    <row r="257" spans="1:19" ht="14.45" customHeight="1" x14ac:dyDescent="0.2">
      <c r="A257" s="544" t="s">
        <v>937</v>
      </c>
      <c r="B257" s="545" t="s">
        <v>938</v>
      </c>
      <c r="C257" s="545" t="s">
        <v>443</v>
      </c>
      <c r="D257" s="545" t="s">
        <v>930</v>
      </c>
      <c r="E257" s="545" t="s">
        <v>939</v>
      </c>
      <c r="F257" s="545" t="s">
        <v>954</v>
      </c>
      <c r="G257" s="545" t="s">
        <v>955</v>
      </c>
      <c r="H257" s="548">
        <v>5</v>
      </c>
      <c r="I257" s="548">
        <v>1680</v>
      </c>
      <c r="J257" s="545"/>
      <c r="K257" s="545">
        <v>336</v>
      </c>
      <c r="L257" s="548"/>
      <c r="M257" s="548"/>
      <c r="N257" s="545"/>
      <c r="O257" s="545"/>
      <c r="P257" s="548"/>
      <c r="Q257" s="548"/>
      <c r="R257" s="598"/>
      <c r="S257" s="549"/>
    </row>
    <row r="258" spans="1:19" ht="14.45" customHeight="1" x14ac:dyDescent="0.2">
      <c r="A258" s="544" t="s">
        <v>937</v>
      </c>
      <c r="B258" s="545" t="s">
        <v>938</v>
      </c>
      <c r="C258" s="545" t="s">
        <v>443</v>
      </c>
      <c r="D258" s="545" t="s">
        <v>930</v>
      </c>
      <c r="E258" s="545" t="s">
        <v>939</v>
      </c>
      <c r="F258" s="545" t="s">
        <v>958</v>
      </c>
      <c r="G258" s="545" t="s">
        <v>959</v>
      </c>
      <c r="H258" s="548">
        <v>37</v>
      </c>
      <c r="I258" s="548">
        <v>12913</v>
      </c>
      <c r="J258" s="545"/>
      <c r="K258" s="545">
        <v>349</v>
      </c>
      <c r="L258" s="548"/>
      <c r="M258" s="548"/>
      <c r="N258" s="545"/>
      <c r="O258" s="545"/>
      <c r="P258" s="548"/>
      <c r="Q258" s="548"/>
      <c r="R258" s="598"/>
      <c r="S258" s="549"/>
    </row>
    <row r="259" spans="1:19" ht="14.45" customHeight="1" x14ac:dyDescent="0.2">
      <c r="A259" s="544" t="s">
        <v>937</v>
      </c>
      <c r="B259" s="545" t="s">
        <v>938</v>
      </c>
      <c r="C259" s="545" t="s">
        <v>443</v>
      </c>
      <c r="D259" s="545" t="s">
        <v>930</v>
      </c>
      <c r="E259" s="545" t="s">
        <v>939</v>
      </c>
      <c r="F259" s="545" t="s">
        <v>978</v>
      </c>
      <c r="G259" s="545" t="s">
        <v>979</v>
      </c>
      <c r="H259" s="548">
        <v>13</v>
      </c>
      <c r="I259" s="548">
        <v>3965</v>
      </c>
      <c r="J259" s="545"/>
      <c r="K259" s="545">
        <v>305</v>
      </c>
      <c r="L259" s="548"/>
      <c r="M259" s="548"/>
      <c r="N259" s="545"/>
      <c r="O259" s="545"/>
      <c r="P259" s="548"/>
      <c r="Q259" s="548"/>
      <c r="R259" s="598"/>
      <c r="S259" s="549"/>
    </row>
    <row r="260" spans="1:19" ht="14.45" customHeight="1" x14ac:dyDescent="0.2">
      <c r="A260" s="544" t="s">
        <v>937</v>
      </c>
      <c r="B260" s="545" t="s">
        <v>938</v>
      </c>
      <c r="C260" s="545" t="s">
        <v>443</v>
      </c>
      <c r="D260" s="545" t="s">
        <v>930</v>
      </c>
      <c r="E260" s="545" t="s">
        <v>939</v>
      </c>
      <c r="F260" s="545" t="s">
        <v>982</v>
      </c>
      <c r="G260" s="545" t="s">
        <v>983</v>
      </c>
      <c r="H260" s="548">
        <v>60</v>
      </c>
      <c r="I260" s="548">
        <v>29640</v>
      </c>
      <c r="J260" s="545"/>
      <c r="K260" s="545">
        <v>494</v>
      </c>
      <c r="L260" s="548"/>
      <c r="M260" s="548"/>
      <c r="N260" s="545"/>
      <c r="O260" s="545"/>
      <c r="P260" s="548"/>
      <c r="Q260" s="548"/>
      <c r="R260" s="598"/>
      <c r="S260" s="549"/>
    </row>
    <row r="261" spans="1:19" ht="14.45" customHeight="1" x14ac:dyDescent="0.2">
      <c r="A261" s="544" t="s">
        <v>937</v>
      </c>
      <c r="B261" s="545" t="s">
        <v>938</v>
      </c>
      <c r="C261" s="545" t="s">
        <v>443</v>
      </c>
      <c r="D261" s="545" t="s">
        <v>930</v>
      </c>
      <c r="E261" s="545" t="s">
        <v>939</v>
      </c>
      <c r="F261" s="545" t="s">
        <v>986</v>
      </c>
      <c r="G261" s="545" t="s">
        <v>987</v>
      </c>
      <c r="H261" s="548">
        <v>61</v>
      </c>
      <c r="I261" s="548">
        <v>22570</v>
      </c>
      <c r="J261" s="545"/>
      <c r="K261" s="545">
        <v>370</v>
      </c>
      <c r="L261" s="548"/>
      <c r="M261" s="548"/>
      <c r="N261" s="545"/>
      <c r="O261" s="545"/>
      <c r="P261" s="548"/>
      <c r="Q261" s="548"/>
      <c r="R261" s="598"/>
      <c r="S261" s="549"/>
    </row>
    <row r="262" spans="1:19" ht="14.45" customHeight="1" x14ac:dyDescent="0.2">
      <c r="A262" s="544" t="s">
        <v>937</v>
      </c>
      <c r="B262" s="545" t="s">
        <v>938</v>
      </c>
      <c r="C262" s="545" t="s">
        <v>443</v>
      </c>
      <c r="D262" s="545" t="s">
        <v>930</v>
      </c>
      <c r="E262" s="545" t="s">
        <v>939</v>
      </c>
      <c r="F262" s="545" t="s">
        <v>988</v>
      </c>
      <c r="G262" s="545" t="s">
        <v>989</v>
      </c>
      <c r="H262" s="548">
        <v>3</v>
      </c>
      <c r="I262" s="548">
        <v>9324</v>
      </c>
      <c r="J262" s="545"/>
      <c r="K262" s="545">
        <v>3108</v>
      </c>
      <c r="L262" s="548"/>
      <c r="M262" s="548"/>
      <c r="N262" s="545"/>
      <c r="O262" s="545"/>
      <c r="P262" s="548"/>
      <c r="Q262" s="548"/>
      <c r="R262" s="598"/>
      <c r="S262" s="549"/>
    </row>
    <row r="263" spans="1:19" ht="14.45" customHeight="1" x14ac:dyDescent="0.2">
      <c r="A263" s="544" t="s">
        <v>937</v>
      </c>
      <c r="B263" s="545" t="s">
        <v>938</v>
      </c>
      <c r="C263" s="545" t="s">
        <v>443</v>
      </c>
      <c r="D263" s="545" t="s">
        <v>930</v>
      </c>
      <c r="E263" s="545" t="s">
        <v>939</v>
      </c>
      <c r="F263" s="545" t="s">
        <v>994</v>
      </c>
      <c r="G263" s="545" t="s">
        <v>995</v>
      </c>
      <c r="H263" s="548">
        <v>10</v>
      </c>
      <c r="I263" s="548">
        <v>1110</v>
      </c>
      <c r="J263" s="545"/>
      <c r="K263" s="545">
        <v>111</v>
      </c>
      <c r="L263" s="548"/>
      <c r="M263" s="548"/>
      <c r="N263" s="545"/>
      <c r="O263" s="545"/>
      <c r="P263" s="548"/>
      <c r="Q263" s="548"/>
      <c r="R263" s="598"/>
      <c r="S263" s="549"/>
    </row>
    <row r="264" spans="1:19" ht="14.45" customHeight="1" x14ac:dyDescent="0.2">
      <c r="A264" s="544" t="s">
        <v>937</v>
      </c>
      <c r="B264" s="545" t="s">
        <v>938</v>
      </c>
      <c r="C264" s="545" t="s">
        <v>443</v>
      </c>
      <c r="D264" s="545" t="s">
        <v>930</v>
      </c>
      <c r="E264" s="545" t="s">
        <v>939</v>
      </c>
      <c r="F264" s="545" t="s">
        <v>1000</v>
      </c>
      <c r="G264" s="545"/>
      <c r="H264" s="548">
        <v>1</v>
      </c>
      <c r="I264" s="548">
        <v>1285</v>
      </c>
      <c r="J264" s="545"/>
      <c r="K264" s="545">
        <v>1285</v>
      </c>
      <c r="L264" s="548"/>
      <c r="M264" s="548"/>
      <c r="N264" s="545"/>
      <c r="O264" s="545"/>
      <c r="P264" s="548"/>
      <c r="Q264" s="548"/>
      <c r="R264" s="598"/>
      <c r="S264" s="549"/>
    </row>
    <row r="265" spans="1:19" ht="14.45" customHeight="1" x14ac:dyDescent="0.2">
      <c r="A265" s="544" t="s">
        <v>937</v>
      </c>
      <c r="B265" s="545" t="s">
        <v>938</v>
      </c>
      <c r="C265" s="545" t="s">
        <v>443</v>
      </c>
      <c r="D265" s="545" t="s">
        <v>930</v>
      </c>
      <c r="E265" s="545" t="s">
        <v>939</v>
      </c>
      <c r="F265" s="545" t="s">
        <v>1001</v>
      </c>
      <c r="G265" s="545" t="s">
        <v>1002</v>
      </c>
      <c r="H265" s="548">
        <v>14</v>
      </c>
      <c r="I265" s="548">
        <v>6384</v>
      </c>
      <c r="J265" s="545"/>
      <c r="K265" s="545">
        <v>456</v>
      </c>
      <c r="L265" s="548"/>
      <c r="M265" s="548"/>
      <c r="N265" s="545"/>
      <c r="O265" s="545"/>
      <c r="P265" s="548"/>
      <c r="Q265" s="548"/>
      <c r="R265" s="598"/>
      <c r="S265" s="549"/>
    </row>
    <row r="266" spans="1:19" ht="14.45" customHeight="1" x14ac:dyDescent="0.2">
      <c r="A266" s="544" t="s">
        <v>937</v>
      </c>
      <c r="B266" s="545" t="s">
        <v>938</v>
      </c>
      <c r="C266" s="545" t="s">
        <v>443</v>
      </c>
      <c r="D266" s="545" t="s">
        <v>930</v>
      </c>
      <c r="E266" s="545" t="s">
        <v>939</v>
      </c>
      <c r="F266" s="545" t="s">
        <v>1003</v>
      </c>
      <c r="G266" s="545" t="s">
        <v>1004</v>
      </c>
      <c r="H266" s="548">
        <v>112</v>
      </c>
      <c r="I266" s="548">
        <v>6496</v>
      </c>
      <c r="J266" s="545"/>
      <c r="K266" s="545">
        <v>58</v>
      </c>
      <c r="L266" s="548"/>
      <c r="M266" s="548"/>
      <c r="N266" s="545"/>
      <c r="O266" s="545"/>
      <c r="P266" s="548"/>
      <c r="Q266" s="548"/>
      <c r="R266" s="598"/>
      <c r="S266" s="549"/>
    </row>
    <row r="267" spans="1:19" ht="14.45" customHeight="1" x14ac:dyDescent="0.2">
      <c r="A267" s="544" t="s">
        <v>937</v>
      </c>
      <c r="B267" s="545" t="s">
        <v>938</v>
      </c>
      <c r="C267" s="545" t="s">
        <v>443</v>
      </c>
      <c r="D267" s="545" t="s">
        <v>930</v>
      </c>
      <c r="E267" s="545" t="s">
        <v>939</v>
      </c>
      <c r="F267" s="545" t="s">
        <v>1005</v>
      </c>
      <c r="G267" s="545" t="s">
        <v>1006</v>
      </c>
      <c r="H267" s="548">
        <v>13</v>
      </c>
      <c r="I267" s="548">
        <v>28249</v>
      </c>
      <c r="J267" s="545"/>
      <c r="K267" s="545">
        <v>2173</v>
      </c>
      <c r="L267" s="548"/>
      <c r="M267" s="548"/>
      <c r="N267" s="545"/>
      <c r="O267" s="545"/>
      <c r="P267" s="548"/>
      <c r="Q267" s="548"/>
      <c r="R267" s="598"/>
      <c r="S267" s="549"/>
    </row>
    <row r="268" spans="1:19" ht="14.45" customHeight="1" x14ac:dyDescent="0.2">
      <c r="A268" s="544" t="s">
        <v>937</v>
      </c>
      <c r="B268" s="545" t="s">
        <v>938</v>
      </c>
      <c r="C268" s="545" t="s">
        <v>443</v>
      </c>
      <c r="D268" s="545" t="s">
        <v>930</v>
      </c>
      <c r="E268" s="545" t="s">
        <v>939</v>
      </c>
      <c r="F268" s="545" t="s">
        <v>1011</v>
      </c>
      <c r="G268" s="545" t="s">
        <v>1012</v>
      </c>
      <c r="H268" s="548">
        <v>80</v>
      </c>
      <c r="I268" s="548">
        <v>14080</v>
      </c>
      <c r="J268" s="545"/>
      <c r="K268" s="545">
        <v>176</v>
      </c>
      <c r="L268" s="548"/>
      <c r="M268" s="548"/>
      <c r="N268" s="545"/>
      <c r="O268" s="545"/>
      <c r="P268" s="548"/>
      <c r="Q268" s="548"/>
      <c r="R268" s="598"/>
      <c r="S268" s="549"/>
    </row>
    <row r="269" spans="1:19" ht="14.45" customHeight="1" x14ac:dyDescent="0.2">
      <c r="A269" s="544" t="s">
        <v>937</v>
      </c>
      <c r="B269" s="545" t="s">
        <v>938</v>
      </c>
      <c r="C269" s="545" t="s">
        <v>443</v>
      </c>
      <c r="D269" s="545" t="s">
        <v>930</v>
      </c>
      <c r="E269" s="545" t="s">
        <v>939</v>
      </c>
      <c r="F269" s="545" t="s">
        <v>1017</v>
      </c>
      <c r="G269" s="545" t="s">
        <v>1018</v>
      </c>
      <c r="H269" s="548">
        <v>1</v>
      </c>
      <c r="I269" s="548">
        <v>170</v>
      </c>
      <c r="J269" s="545"/>
      <c r="K269" s="545">
        <v>170</v>
      </c>
      <c r="L269" s="548"/>
      <c r="M269" s="548"/>
      <c r="N269" s="545"/>
      <c r="O269" s="545"/>
      <c r="P269" s="548"/>
      <c r="Q269" s="548"/>
      <c r="R269" s="598"/>
      <c r="S269" s="549"/>
    </row>
    <row r="270" spans="1:19" ht="14.45" customHeight="1" x14ac:dyDescent="0.2">
      <c r="A270" s="544" t="s">
        <v>937</v>
      </c>
      <c r="B270" s="545" t="s">
        <v>938</v>
      </c>
      <c r="C270" s="545" t="s">
        <v>443</v>
      </c>
      <c r="D270" s="545" t="s">
        <v>930</v>
      </c>
      <c r="E270" s="545" t="s">
        <v>939</v>
      </c>
      <c r="F270" s="545" t="s">
        <v>1021</v>
      </c>
      <c r="G270" s="545"/>
      <c r="H270" s="548">
        <v>35</v>
      </c>
      <c r="I270" s="548">
        <v>35420</v>
      </c>
      <c r="J270" s="545"/>
      <c r="K270" s="545">
        <v>1012</v>
      </c>
      <c r="L270" s="548"/>
      <c r="M270" s="548"/>
      <c r="N270" s="545"/>
      <c r="O270" s="545"/>
      <c r="P270" s="548"/>
      <c r="Q270" s="548"/>
      <c r="R270" s="598"/>
      <c r="S270" s="549"/>
    </row>
    <row r="271" spans="1:19" ht="14.45" customHeight="1" x14ac:dyDescent="0.2">
      <c r="A271" s="544" t="s">
        <v>937</v>
      </c>
      <c r="B271" s="545" t="s">
        <v>938</v>
      </c>
      <c r="C271" s="545" t="s">
        <v>443</v>
      </c>
      <c r="D271" s="545" t="s">
        <v>930</v>
      </c>
      <c r="E271" s="545" t="s">
        <v>939</v>
      </c>
      <c r="F271" s="545" t="s">
        <v>1024</v>
      </c>
      <c r="G271" s="545"/>
      <c r="H271" s="548">
        <v>6</v>
      </c>
      <c r="I271" s="548">
        <v>13782</v>
      </c>
      <c r="J271" s="545"/>
      <c r="K271" s="545">
        <v>2297</v>
      </c>
      <c r="L271" s="548"/>
      <c r="M271" s="548"/>
      <c r="N271" s="545"/>
      <c r="O271" s="545"/>
      <c r="P271" s="548"/>
      <c r="Q271" s="548"/>
      <c r="R271" s="598"/>
      <c r="S271" s="549"/>
    </row>
    <row r="272" spans="1:19" ht="14.45" customHeight="1" x14ac:dyDescent="0.2">
      <c r="A272" s="544" t="s">
        <v>937</v>
      </c>
      <c r="B272" s="545" t="s">
        <v>938</v>
      </c>
      <c r="C272" s="545" t="s">
        <v>443</v>
      </c>
      <c r="D272" s="545" t="s">
        <v>930</v>
      </c>
      <c r="E272" s="545" t="s">
        <v>939</v>
      </c>
      <c r="F272" s="545" t="s">
        <v>1029</v>
      </c>
      <c r="G272" s="545" t="s">
        <v>1030</v>
      </c>
      <c r="H272" s="548">
        <v>25</v>
      </c>
      <c r="I272" s="548">
        <v>53275</v>
      </c>
      <c r="J272" s="545"/>
      <c r="K272" s="545">
        <v>2131</v>
      </c>
      <c r="L272" s="548"/>
      <c r="M272" s="548"/>
      <c r="N272" s="545"/>
      <c r="O272" s="545"/>
      <c r="P272" s="548"/>
      <c r="Q272" s="548"/>
      <c r="R272" s="598"/>
      <c r="S272" s="549"/>
    </row>
    <row r="273" spans="1:19" ht="14.45" customHeight="1" x14ac:dyDescent="0.2">
      <c r="A273" s="544" t="s">
        <v>937</v>
      </c>
      <c r="B273" s="545" t="s">
        <v>938</v>
      </c>
      <c r="C273" s="545" t="s">
        <v>443</v>
      </c>
      <c r="D273" s="545" t="s">
        <v>930</v>
      </c>
      <c r="E273" s="545" t="s">
        <v>939</v>
      </c>
      <c r="F273" s="545" t="s">
        <v>1038</v>
      </c>
      <c r="G273" s="545" t="s">
        <v>1039</v>
      </c>
      <c r="H273" s="548">
        <v>1</v>
      </c>
      <c r="I273" s="548">
        <v>1057</v>
      </c>
      <c r="J273" s="545"/>
      <c r="K273" s="545">
        <v>1057</v>
      </c>
      <c r="L273" s="548"/>
      <c r="M273" s="548"/>
      <c r="N273" s="545"/>
      <c r="O273" s="545"/>
      <c r="P273" s="548"/>
      <c r="Q273" s="548"/>
      <c r="R273" s="598"/>
      <c r="S273" s="549"/>
    </row>
    <row r="274" spans="1:19" ht="14.45" customHeight="1" x14ac:dyDescent="0.2">
      <c r="A274" s="544" t="s">
        <v>937</v>
      </c>
      <c r="B274" s="545" t="s">
        <v>938</v>
      </c>
      <c r="C274" s="545" t="s">
        <v>443</v>
      </c>
      <c r="D274" s="545" t="s">
        <v>930</v>
      </c>
      <c r="E274" s="545" t="s">
        <v>939</v>
      </c>
      <c r="F274" s="545" t="s">
        <v>1040</v>
      </c>
      <c r="G274" s="545" t="s">
        <v>1041</v>
      </c>
      <c r="H274" s="548">
        <v>4</v>
      </c>
      <c r="I274" s="548">
        <v>1156</v>
      </c>
      <c r="J274" s="545"/>
      <c r="K274" s="545">
        <v>289</v>
      </c>
      <c r="L274" s="548"/>
      <c r="M274" s="548"/>
      <c r="N274" s="545"/>
      <c r="O274" s="545"/>
      <c r="P274" s="548"/>
      <c r="Q274" s="548"/>
      <c r="R274" s="598"/>
      <c r="S274" s="549"/>
    </row>
    <row r="275" spans="1:19" ht="14.45" customHeight="1" x14ac:dyDescent="0.2">
      <c r="A275" s="544" t="s">
        <v>937</v>
      </c>
      <c r="B275" s="545" t="s">
        <v>938</v>
      </c>
      <c r="C275" s="545" t="s">
        <v>443</v>
      </c>
      <c r="D275" s="545" t="s">
        <v>930</v>
      </c>
      <c r="E275" s="545" t="s">
        <v>939</v>
      </c>
      <c r="F275" s="545" t="s">
        <v>1048</v>
      </c>
      <c r="G275" s="545" t="s">
        <v>1049</v>
      </c>
      <c r="H275" s="548">
        <v>3</v>
      </c>
      <c r="I275" s="548">
        <v>0</v>
      </c>
      <c r="J275" s="545"/>
      <c r="K275" s="545">
        <v>0</v>
      </c>
      <c r="L275" s="548"/>
      <c r="M275" s="548"/>
      <c r="N275" s="545"/>
      <c r="O275" s="545"/>
      <c r="P275" s="548"/>
      <c r="Q275" s="548"/>
      <c r="R275" s="598"/>
      <c r="S275" s="549"/>
    </row>
    <row r="276" spans="1:19" ht="14.45" customHeight="1" x14ac:dyDescent="0.2">
      <c r="A276" s="544" t="s">
        <v>937</v>
      </c>
      <c r="B276" s="545" t="s">
        <v>938</v>
      </c>
      <c r="C276" s="545" t="s">
        <v>443</v>
      </c>
      <c r="D276" s="545" t="s">
        <v>930</v>
      </c>
      <c r="E276" s="545" t="s">
        <v>939</v>
      </c>
      <c r="F276" s="545" t="s">
        <v>1050</v>
      </c>
      <c r="G276" s="545" t="s">
        <v>1051</v>
      </c>
      <c r="H276" s="548">
        <v>5</v>
      </c>
      <c r="I276" s="548">
        <v>0</v>
      </c>
      <c r="J276" s="545"/>
      <c r="K276" s="545">
        <v>0</v>
      </c>
      <c r="L276" s="548"/>
      <c r="M276" s="548"/>
      <c r="N276" s="545"/>
      <c r="O276" s="545"/>
      <c r="P276" s="548"/>
      <c r="Q276" s="548"/>
      <c r="R276" s="598"/>
      <c r="S276" s="549"/>
    </row>
    <row r="277" spans="1:19" ht="14.45" customHeight="1" x14ac:dyDescent="0.2">
      <c r="A277" s="544" t="s">
        <v>937</v>
      </c>
      <c r="B277" s="545" t="s">
        <v>938</v>
      </c>
      <c r="C277" s="545" t="s">
        <v>443</v>
      </c>
      <c r="D277" s="545" t="s">
        <v>932</v>
      </c>
      <c r="E277" s="545" t="s">
        <v>939</v>
      </c>
      <c r="F277" s="545" t="s">
        <v>942</v>
      </c>
      <c r="G277" s="545" t="s">
        <v>943</v>
      </c>
      <c r="H277" s="548">
        <v>4</v>
      </c>
      <c r="I277" s="548">
        <v>232</v>
      </c>
      <c r="J277" s="545">
        <v>4</v>
      </c>
      <c r="K277" s="545">
        <v>58</v>
      </c>
      <c r="L277" s="548">
        <v>1</v>
      </c>
      <c r="M277" s="548">
        <v>58</v>
      </c>
      <c r="N277" s="545">
        <v>1</v>
      </c>
      <c r="O277" s="545">
        <v>58</v>
      </c>
      <c r="P277" s="548"/>
      <c r="Q277" s="548"/>
      <c r="R277" s="598"/>
      <c r="S277" s="549"/>
    </row>
    <row r="278" spans="1:19" ht="14.45" customHeight="1" x14ac:dyDescent="0.2">
      <c r="A278" s="544" t="s">
        <v>937</v>
      </c>
      <c r="B278" s="545" t="s">
        <v>938</v>
      </c>
      <c r="C278" s="545" t="s">
        <v>443</v>
      </c>
      <c r="D278" s="545" t="s">
        <v>932</v>
      </c>
      <c r="E278" s="545" t="s">
        <v>939</v>
      </c>
      <c r="F278" s="545" t="s">
        <v>950</v>
      </c>
      <c r="G278" s="545" t="s">
        <v>951</v>
      </c>
      <c r="H278" s="548">
        <v>25</v>
      </c>
      <c r="I278" s="548">
        <v>4500</v>
      </c>
      <c r="J278" s="545">
        <v>25</v>
      </c>
      <c r="K278" s="545">
        <v>180</v>
      </c>
      <c r="L278" s="548">
        <v>1</v>
      </c>
      <c r="M278" s="548">
        <v>180</v>
      </c>
      <c r="N278" s="545">
        <v>1</v>
      </c>
      <c r="O278" s="545">
        <v>180</v>
      </c>
      <c r="P278" s="548"/>
      <c r="Q278" s="548"/>
      <c r="R278" s="598"/>
      <c r="S278" s="549"/>
    </row>
    <row r="279" spans="1:19" ht="14.45" customHeight="1" x14ac:dyDescent="0.2">
      <c r="A279" s="544" t="s">
        <v>937</v>
      </c>
      <c r="B279" s="545" t="s">
        <v>938</v>
      </c>
      <c r="C279" s="545" t="s">
        <v>443</v>
      </c>
      <c r="D279" s="545" t="s">
        <v>932</v>
      </c>
      <c r="E279" s="545" t="s">
        <v>939</v>
      </c>
      <c r="F279" s="545" t="s">
        <v>952</v>
      </c>
      <c r="G279" s="545" t="s">
        <v>953</v>
      </c>
      <c r="H279" s="548">
        <v>2</v>
      </c>
      <c r="I279" s="548">
        <v>1138</v>
      </c>
      <c r="J279" s="545"/>
      <c r="K279" s="545">
        <v>569</v>
      </c>
      <c r="L279" s="548"/>
      <c r="M279" s="548"/>
      <c r="N279" s="545"/>
      <c r="O279" s="545"/>
      <c r="P279" s="548"/>
      <c r="Q279" s="548"/>
      <c r="R279" s="598"/>
      <c r="S279" s="549"/>
    </row>
    <row r="280" spans="1:19" ht="14.45" customHeight="1" x14ac:dyDescent="0.2">
      <c r="A280" s="544" t="s">
        <v>937</v>
      </c>
      <c r="B280" s="545" t="s">
        <v>938</v>
      </c>
      <c r="C280" s="545" t="s">
        <v>443</v>
      </c>
      <c r="D280" s="545" t="s">
        <v>932</v>
      </c>
      <c r="E280" s="545" t="s">
        <v>939</v>
      </c>
      <c r="F280" s="545" t="s">
        <v>954</v>
      </c>
      <c r="G280" s="545" t="s">
        <v>955</v>
      </c>
      <c r="H280" s="548">
        <v>24</v>
      </c>
      <c r="I280" s="548">
        <v>8064</v>
      </c>
      <c r="J280" s="545">
        <v>11.964391691394658</v>
      </c>
      <c r="K280" s="545">
        <v>336</v>
      </c>
      <c r="L280" s="548">
        <v>2</v>
      </c>
      <c r="M280" s="548">
        <v>674</v>
      </c>
      <c r="N280" s="545">
        <v>1</v>
      </c>
      <c r="O280" s="545">
        <v>337</v>
      </c>
      <c r="P280" s="548"/>
      <c r="Q280" s="548"/>
      <c r="R280" s="598"/>
      <c r="S280" s="549"/>
    </row>
    <row r="281" spans="1:19" ht="14.45" customHeight="1" x14ac:dyDescent="0.2">
      <c r="A281" s="544" t="s">
        <v>937</v>
      </c>
      <c r="B281" s="545" t="s">
        <v>938</v>
      </c>
      <c r="C281" s="545" t="s">
        <v>443</v>
      </c>
      <c r="D281" s="545" t="s">
        <v>932</v>
      </c>
      <c r="E281" s="545" t="s">
        <v>939</v>
      </c>
      <c r="F281" s="545" t="s">
        <v>956</v>
      </c>
      <c r="G281" s="545" t="s">
        <v>957</v>
      </c>
      <c r="H281" s="548">
        <v>4</v>
      </c>
      <c r="I281" s="548">
        <v>1836</v>
      </c>
      <c r="J281" s="545"/>
      <c r="K281" s="545">
        <v>459</v>
      </c>
      <c r="L281" s="548"/>
      <c r="M281" s="548"/>
      <c r="N281" s="545"/>
      <c r="O281" s="545"/>
      <c r="P281" s="548"/>
      <c r="Q281" s="548"/>
      <c r="R281" s="598"/>
      <c r="S281" s="549"/>
    </row>
    <row r="282" spans="1:19" ht="14.45" customHeight="1" x14ac:dyDescent="0.2">
      <c r="A282" s="544" t="s">
        <v>937</v>
      </c>
      <c r="B282" s="545" t="s">
        <v>938</v>
      </c>
      <c r="C282" s="545" t="s">
        <v>443</v>
      </c>
      <c r="D282" s="545" t="s">
        <v>932</v>
      </c>
      <c r="E282" s="545" t="s">
        <v>939</v>
      </c>
      <c r="F282" s="545" t="s">
        <v>958</v>
      </c>
      <c r="G282" s="545" t="s">
        <v>959</v>
      </c>
      <c r="H282" s="548">
        <v>133</v>
      </c>
      <c r="I282" s="548">
        <v>46417</v>
      </c>
      <c r="J282" s="545"/>
      <c r="K282" s="545">
        <v>349</v>
      </c>
      <c r="L282" s="548"/>
      <c r="M282" s="548"/>
      <c r="N282" s="545"/>
      <c r="O282" s="545"/>
      <c r="P282" s="548"/>
      <c r="Q282" s="548"/>
      <c r="R282" s="598"/>
      <c r="S282" s="549"/>
    </row>
    <row r="283" spans="1:19" ht="14.45" customHeight="1" x14ac:dyDescent="0.2">
      <c r="A283" s="544" t="s">
        <v>937</v>
      </c>
      <c r="B283" s="545" t="s">
        <v>938</v>
      </c>
      <c r="C283" s="545" t="s">
        <v>443</v>
      </c>
      <c r="D283" s="545" t="s">
        <v>932</v>
      </c>
      <c r="E283" s="545" t="s">
        <v>939</v>
      </c>
      <c r="F283" s="545" t="s">
        <v>962</v>
      </c>
      <c r="G283" s="545" t="s">
        <v>963</v>
      </c>
      <c r="H283" s="548">
        <v>1</v>
      </c>
      <c r="I283" s="548">
        <v>6231</v>
      </c>
      <c r="J283" s="545"/>
      <c r="K283" s="545">
        <v>6231</v>
      </c>
      <c r="L283" s="548"/>
      <c r="M283" s="548"/>
      <c r="N283" s="545"/>
      <c r="O283" s="545"/>
      <c r="P283" s="548"/>
      <c r="Q283" s="548"/>
      <c r="R283" s="598"/>
      <c r="S283" s="549"/>
    </row>
    <row r="284" spans="1:19" ht="14.45" customHeight="1" x14ac:dyDescent="0.2">
      <c r="A284" s="544" t="s">
        <v>937</v>
      </c>
      <c r="B284" s="545" t="s">
        <v>938</v>
      </c>
      <c r="C284" s="545" t="s">
        <v>443</v>
      </c>
      <c r="D284" s="545" t="s">
        <v>932</v>
      </c>
      <c r="E284" s="545" t="s">
        <v>939</v>
      </c>
      <c r="F284" s="545" t="s">
        <v>982</v>
      </c>
      <c r="G284" s="545" t="s">
        <v>983</v>
      </c>
      <c r="H284" s="548">
        <v>2</v>
      </c>
      <c r="I284" s="548">
        <v>988</v>
      </c>
      <c r="J284" s="545">
        <v>1.9959595959595959</v>
      </c>
      <c r="K284" s="545">
        <v>494</v>
      </c>
      <c r="L284" s="548">
        <v>1</v>
      </c>
      <c r="M284" s="548">
        <v>495</v>
      </c>
      <c r="N284" s="545">
        <v>1</v>
      </c>
      <c r="O284" s="545">
        <v>495</v>
      </c>
      <c r="P284" s="548"/>
      <c r="Q284" s="548"/>
      <c r="R284" s="598"/>
      <c r="S284" s="549"/>
    </row>
    <row r="285" spans="1:19" ht="14.45" customHeight="1" x14ac:dyDescent="0.2">
      <c r="A285" s="544" t="s">
        <v>937</v>
      </c>
      <c r="B285" s="545" t="s">
        <v>938</v>
      </c>
      <c r="C285" s="545" t="s">
        <v>443</v>
      </c>
      <c r="D285" s="545" t="s">
        <v>932</v>
      </c>
      <c r="E285" s="545" t="s">
        <v>939</v>
      </c>
      <c r="F285" s="545" t="s">
        <v>986</v>
      </c>
      <c r="G285" s="545" t="s">
        <v>987</v>
      </c>
      <c r="H285" s="548">
        <v>2</v>
      </c>
      <c r="I285" s="548">
        <v>740</v>
      </c>
      <c r="J285" s="545">
        <v>1.9946091644204851</v>
      </c>
      <c r="K285" s="545">
        <v>370</v>
      </c>
      <c r="L285" s="548">
        <v>1</v>
      </c>
      <c r="M285" s="548">
        <v>371</v>
      </c>
      <c r="N285" s="545">
        <v>1</v>
      </c>
      <c r="O285" s="545">
        <v>371</v>
      </c>
      <c r="P285" s="548"/>
      <c r="Q285" s="548"/>
      <c r="R285" s="598"/>
      <c r="S285" s="549"/>
    </row>
    <row r="286" spans="1:19" ht="14.45" customHeight="1" x14ac:dyDescent="0.2">
      <c r="A286" s="544" t="s">
        <v>937</v>
      </c>
      <c r="B286" s="545" t="s">
        <v>938</v>
      </c>
      <c r="C286" s="545" t="s">
        <v>443</v>
      </c>
      <c r="D286" s="545" t="s">
        <v>932</v>
      </c>
      <c r="E286" s="545" t="s">
        <v>939</v>
      </c>
      <c r="F286" s="545" t="s">
        <v>988</v>
      </c>
      <c r="G286" s="545" t="s">
        <v>989</v>
      </c>
      <c r="H286" s="548">
        <v>17</v>
      </c>
      <c r="I286" s="548">
        <v>52836</v>
      </c>
      <c r="J286" s="545">
        <v>16.972695149373596</v>
      </c>
      <c r="K286" s="545">
        <v>3108</v>
      </c>
      <c r="L286" s="548">
        <v>1</v>
      </c>
      <c r="M286" s="548">
        <v>3113</v>
      </c>
      <c r="N286" s="545">
        <v>1</v>
      </c>
      <c r="O286" s="545">
        <v>3113</v>
      </c>
      <c r="P286" s="548"/>
      <c r="Q286" s="548"/>
      <c r="R286" s="598"/>
      <c r="S286" s="549"/>
    </row>
    <row r="287" spans="1:19" ht="14.45" customHeight="1" x14ac:dyDescent="0.2">
      <c r="A287" s="544" t="s">
        <v>937</v>
      </c>
      <c r="B287" s="545" t="s">
        <v>938</v>
      </c>
      <c r="C287" s="545" t="s">
        <v>443</v>
      </c>
      <c r="D287" s="545" t="s">
        <v>932</v>
      </c>
      <c r="E287" s="545" t="s">
        <v>939</v>
      </c>
      <c r="F287" s="545" t="s">
        <v>1001</v>
      </c>
      <c r="G287" s="545" t="s">
        <v>1002</v>
      </c>
      <c r="H287" s="548">
        <v>37</v>
      </c>
      <c r="I287" s="548">
        <v>16872</v>
      </c>
      <c r="J287" s="545">
        <v>36.838427947598255</v>
      </c>
      <c r="K287" s="545">
        <v>456</v>
      </c>
      <c r="L287" s="548">
        <v>1</v>
      </c>
      <c r="M287" s="548">
        <v>458</v>
      </c>
      <c r="N287" s="545">
        <v>1</v>
      </c>
      <c r="O287" s="545">
        <v>458</v>
      </c>
      <c r="P287" s="548"/>
      <c r="Q287" s="548"/>
      <c r="R287" s="598"/>
      <c r="S287" s="549"/>
    </row>
    <row r="288" spans="1:19" ht="14.45" customHeight="1" x14ac:dyDescent="0.2">
      <c r="A288" s="544" t="s">
        <v>937</v>
      </c>
      <c r="B288" s="545" t="s">
        <v>938</v>
      </c>
      <c r="C288" s="545" t="s">
        <v>443</v>
      </c>
      <c r="D288" s="545" t="s">
        <v>932</v>
      </c>
      <c r="E288" s="545" t="s">
        <v>939</v>
      </c>
      <c r="F288" s="545" t="s">
        <v>1021</v>
      </c>
      <c r="G288" s="545"/>
      <c r="H288" s="548">
        <v>62</v>
      </c>
      <c r="I288" s="548">
        <v>62744</v>
      </c>
      <c r="J288" s="545"/>
      <c r="K288" s="545">
        <v>1012</v>
      </c>
      <c r="L288" s="548"/>
      <c r="M288" s="548"/>
      <c r="N288" s="545"/>
      <c r="O288" s="545"/>
      <c r="P288" s="548"/>
      <c r="Q288" s="548"/>
      <c r="R288" s="598"/>
      <c r="S288" s="549"/>
    </row>
    <row r="289" spans="1:19" ht="14.45" customHeight="1" x14ac:dyDescent="0.2">
      <c r="A289" s="544" t="s">
        <v>937</v>
      </c>
      <c r="B289" s="545" t="s">
        <v>938</v>
      </c>
      <c r="C289" s="545" t="s">
        <v>443</v>
      </c>
      <c r="D289" s="545" t="s">
        <v>932</v>
      </c>
      <c r="E289" s="545" t="s">
        <v>939</v>
      </c>
      <c r="F289" s="545" t="s">
        <v>1029</v>
      </c>
      <c r="G289" s="545" t="s">
        <v>1030</v>
      </c>
      <c r="H289" s="548">
        <v>12</v>
      </c>
      <c r="I289" s="548">
        <v>25572</v>
      </c>
      <c r="J289" s="545"/>
      <c r="K289" s="545">
        <v>2131</v>
      </c>
      <c r="L289" s="548"/>
      <c r="M289" s="548"/>
      <c r="N289" s="545"/>
      <c r="O289" s="545"/>
      <c r="P289" s="548"/>
      <c r="Q289" s="548"/>
      <c r="R289" s="598"/>
      <c r="S289" s="549"/>
    </row>
    <row r="290" spans="1:19" ht="14.45" customHeight="1" x14ac:dyDescent="0.2">
      <c r="A290" s="544" t="s">
        <v>937</v>
      </c>
      <c r="B290" s="545" t="s">
        <v>938</v>
      </c>
      <c r="C290" s="545" t="s">
        <v>443</v>
      </c>
      <c r="D290" s="545" t="s">
        <v>932</v>
      </c>
      <c r="E290" s="545" t="s">
        <v>939</v>
      </c>
      <c r="F290" s="545" t="s">
        <v>1036</v>
      </c>
      <c r="G290" s="545" t="s">
        <v>1037</v>
      </c>
      <c r="H290" s="548">
        <v>1</v>
      </c>
      <c r="I290" s="548">
        <v>5220</v>
      </c>
      <c r="J290" s="545"/>
      <c r="K290" s="545">
        <v>5220</v>
      </c>
      <c r="L290" s="548"/>
      <c r="M290" s="548"/>
      <c r="N290" s="545"/>
      <c r="O290" s="545"/>
      <c r="P290" s="548"/>
      <c r="Q290" s="548"/>
      <c r="R290" s="598"/>
      <c r="S290" s="549"/>
    </row>
    <row r="291" spans="1:19" ht="14.45" customHeight="1" x14ac:dyDescent="0.2">
      <c r="A291" s="544" t="s">
        <v>937</v>
      </c>
      <c r="B291" s="545" t="s">
        <v>938</v>
      </c>
      <c r="C291" s="545" t="s">
        <v>443</v>
      </c>
      <c r="D291" s="545" t="s">
        <v>932</v>
      </c>
      <c r="E291" s="545" t="s">
        <v>939</v>
      </c>
      <c r="F291" s="545" t="s">
        <v>1052</v>
      </c>
      <c r="G291" s="545" t="s">
        <v>1053</v>
      </c>
      <c r="H291" s="548"/>
      <c r="I291" s="548"/>
      <c r="J291" s="545"/>
      <c r="K291" s="545"/>
      <c r="L291" s="548">
        <v>27</v>
      </c>
      <c r="M291" s="548">
        <v>129033</v>
      </c>
      <c r="N291" s="545">
        <v>1</v>
      </c>
      <c r="O291" s="545">
        <v>4779</v>
      </c>
      <c r="P291" s="548">
        <v>16</v>
      </c>
      <c r="Q291" s="548">
        <v>76848</v>
      </c>
      <c r="R291" s="598">
        <v>0.59556857548069098</v>
      </c>
      <c r="S291" s="549">
        <v>4803</v>
      </c>
    </row>
    <row r="292" spans="1:19" ht="14.45" customHeight="1" x14ac:dyDescent="0.2">
      <c r="A292" s="544" t="s">
        <v>937</v>
      </c>
      <c r="B292" s="545" t="s">
        <v>938</v>
      </c>
      <c r="C292" s="545" t="s">
        <v>443</v>
      </c>
      <c r="D292" s="545" t="s">
        <v>933</v>
      </c>
      <c r="E292" s="545" t="s">
        <v>939</v>
      </c>
      <c r="F292" s="545" t="s">
        <v>942</v>
      </c>
      <c r="G292" s="545" t="s">
        <v>943</v>
      </c>
      <c r="H292" s="548">
        <v>44</v>
      </c>
      <c r="I292" s="548">
        <v>2552</v>
      </c>
      <c r="J292" s="545"/>
      <c r="K292" s="545">
        <v>58</v>
      </c>
      <c r="L292" s="548"/>
      <c r="M292" s="548"/>
      <c r="N292" s="545"/>
      <c r="O292" s="545"/>
      <c r="P292" s="548"/>
      <c r="Q292" s="548"/>
      <c r="R292" s="598"/>
      <c r="S292" s="549"/>
    </row>
    <row r="293" spans="1:19" ht="14.45" customHeight="1" x14ac:dyDescent="0.2">
      <c r="A293" s="544" t="s">
        <v>937</v>
      </c>
      <c r="B293" s="545" t="s">
        <v>938</v>
      </c>
      <c r="C293" s="545" t="s">
        <v>443</v>
      </c>
      <c r="D293" s="545" t="s">
        <v>933</v>
      </c>
      <c r="E293" s="545" t="s">
        <v>939</v>
      </c>
      <c r="F293" s="545" t="s">
        <v>950</v>
      </c>
      <c r="G293" s="545" t="s">
        <v>951</v>
      </c>
      <c r="H293" s="548">
        <v>29</v>
      </c>
      <c r="I293" s="548">
        <v>5220</v>
      </c>
      <c r="J293" s="545"/>
      <c r="K293" s="545">
        <v>180</v>
      </c>
      <c r="L293" s="548"/>
      <c r="M293" s="548"/>
      <c r="N293" s="545"/>
      <c r="O293" s="545"/>
      <c r="P293" s="548"/>
      <c r="Q293" s="548"/>
      <c r="R293" s="598"/>
      <c r="S293" s="549"/>
    </row>
    <row r="294" spans="1:19" ht="14.45" customHeight="1" x14ac:dyDescent="0.2">
      <c r="A294" s="544" t="s">
        <v>937</v>
      </c>
      <c r="B294" s="545" t="s">
        <v>938</v>
      </c>
      <c r="C294" s="545" t="s">
        <v>443</v>
      </c>
      <c r="D294" s="545" t="s">
        <v>933</v>
      </c>
      <c r="E294" s="545" t="s">
        <v>939</v>
      </c>
      <c r="F294" s="545" t="s">
        <v>954</v>
      </c>
      <c r="G294" s="545" t="s">
        <v>955</v>
      </c>
      <c r="H294" s="548">
        <v>15</v>
      </c>
      <c r="I294" s="548">
        <v>5040</v>
      </c>
      <c r="J294" s="545"/>
      <c r="K294" s="545">
        <v>336</v>
      </c>
      <c r="L294" s="548"/>
      <c r="M294" s="548"/>
      <c r="N294" s="545"/>
      <c r="O294" s="545"/>
      <c r="P294" s="548"/>
      <c r="Q294" s="548"/>
      <c r="R294" s="598"/>
      <c r="S294" s="549"/>
    </row>
    <row r="295" spans="1:19" ht="14.45" customHeight="1" x14ac:dyDescent="0.2">
      <c r="A295" s="544" t="s">
        <v>937</v>
      </c>
      <c r="B295" s="545" t="s">
        <v>938</v>
      </c>
      <c r="C295" s="545" t="s">
        <v>443</v>
      </c>
      <c r="D295" s="545" t="s">
        <v>933</v>
      </c>
      <c r="E295" s="545" t="s">
        <v>939</v>
      </c>
      <c r="F295" s="545" t="s">
        <v>958</v>
      </c>
      <c r="G295" s="545" t="s">
        <v>959</v>
      </c>
      <c r="H295" s="548">
        <v>44</v>
      </c>
      <c r="I295" s="548">
        <v>15356</v>
      </c>
      <c r="J295" s="545"/>
      <c r="K295" s="545">
        <v>349</v>
      </c>
      <c r="L295" s="548"/>
      <c r="M295" s="548"/>
      <c r="N295" s="545"/>
      <c r="O295" s="545"/>
      <c r="P295" s="548"/>
      <c r="Q295" s="548"/>
      <c r="R295" s="598"/>
      <c r="S295" s="549"/>
    </row>
    <row r="296" spans="1:19" ht="14.45" customHeight="1" x14ac:dyDescent="0.2">
      <c r="A296" s="544" t="s">
        <v>937</v>
      </c>
      <c r="B296" s="545" t="s">
        <v>938</v>
      </c>
      <c r="C296" s="545" t="s">
        <v>443</v>
      </c>
      <c r="D296" s="545" t="s">
        <v>933</v>
      </c>
      <c r="E296" s="545" t="s">
        <v>939</v>
      </c>
      <c r="F296" s="545" t="s">
        <v>960</v>
      </c>
      <c r="G296" s="545" t="s">
        <v>961</v>
      </c>
      <c r="H296" s="548">
        <v>1</v>
      </c>
      <c r="I296" s="548">
        <v>1653</v>
      </c>
      <c r="J296" s="545"/>
      <c r="K296" s="545">
        <v>1653</v>
      </c>
      <c r="L296" s="548"/>
      <c r="M296" s="548"/>
      <c r="N296" s="545"/>
      <c r="O296" s="545"/>
      <c r="P296" s="548"/>
      <c r="Q296" s="548"/>
      <c r="R296" s="598"/>
      <c r="S296" s="549"/>
    </row>
    <row r="297" spans="1:19" ht="14.45" customHeight="1" x14ac:dyDescent="0.2">
      <c r="A297" s="544" t="s">
        <v>937</v>
      </c>
      <c r="B297" s="545" t="s">
        <v>938</v>
      </c>
      <c r="C297" s="545" t="s">
        <v>443</v>
      </c>
      <c r="D297" s="545" t="s">
        <v>933</v>
      </c>
      <c r="E297" s="545" t="s">
        <v>939</v>
      </c>
      <c r="F297" s="545" t="s">
        <v>962</v>
      </c>
      <c r="G297" s="545" t="s">
        <v>963</v>
      </c>
      <c r="H297" s="548">
        <v>4</v>
      </c>
      <c r="I297" s="548">
        <v>24924</v>
      </c>
      <c r="J297" s="545"/>
      <c r="K297" s="545">
        <v>6231</v>
      </c>
      <c r="L297" s="548"/>
      <c r="M297" s="548"/>
      <c r="N297" s="545"/>
      <c r="O297" s="545"/>
      <c r="P297" s="548"/>
      <c r="Q297" s="548"/>
      <c r="R297" s="598"/>
      <c r="S297" s="549"/>
    </row>
    <row r="298" spans="1:19" ht="14.45" customHeight="1" x14ac:dyDescent="0.2">
      <c r="A298" s="544" t="s">
        <v>937</v>
      </c>
      <c r="B298" s="545" t="s">
        <v>938</v>
      </c>
      <c r="C298" s="545" t="s">
        <v>443</v>
      </c>
      <c r="D298" s="545" t="s">
        <v>933</v>
      </c>
      <c r="E298" s="545" t="s">
        <v>939</v>
      </c>
      <c r="F298" s="545" t="s">
        <v>978</v>
      </c>
      <c r="G298" s="545" t="s">
        <v>979</v>
      </c>
      <c r="H298" s="548">
        <v>15</v>
      </c>
      <c r="I298" s="548">
        <v>4575</v>
      </c>
      <c r="J298" s="545"/>
      <c r="K298" s="545">
        <v>305</v>
      </c>
      <c r="L298" s="548"/>
      <c r="M298" s="548"/>
      <c r="N298" s="545"/>
      <c r="O298" s="545"/>
      <c r="P298" s="548"/>
      <c r="Q298" s="548"/>
      <c r="R298" s="598"/>
      <c r="S298" s="549"/>
    </row>
    <row r="299" spans="1:19" ht="14.45" customHeight="1" x14ac:dyDescent="0.2">
      <c r="A299" s="544" t="s">
        <v>937</v>
      </c>
      <c r="B299" s="545" t="s">
        <v>938</v>
      </c>
      <c r="C299" s="545" t="s">
        <v>443</v>
      </c>
      <c r="D299" s="545" t="s">
        <v>933</v>
      </c>
      <c r="E299" s="545" t="s">
        <v>939</v>
      </c>
      <c r="F299" s="545" t="s">
        <v>982</v>
      </c>
      <c r="G299" s="545" t="s">
        <v>983</v>
      </c>
      <c r="H299" s="548">
        <v>57</v>
      </c>
      <c r="I299" s="548">
        <v>28158</v>
      </c>
      <c r="J299" s="545"/>
      <c r="K299" s="545">
        <v>494</v>
      </c>
      <c r="L299" s="548"/>
      <c r="M299" s="548"/>
      <c r="N299" s="545"/>
      <c r="O299" s="545"/>
      <c r="P299" s="548"/>
      <c r="Q299" s="548"/>
      <c r="R299" s="598"/>
      <c r="S299" s="549"/>
    </row>
    <row r="300" spans="1:19" ht="14.45" customHeight="1" x14ac:dyDescent="0.2">
      <c r="A300" s="544" t="s">
        <v>937</v>
      </c>
      <c r="B300" s="545" t="s">
        <v>938</v>
      </c>
      <c r="C300" s="545" t="s">
        <v>443</v>
      </c>
      <c r="D300" s="545" t="s">
        <v>933</v>
      </c>
      <c r="E300" s="545" t="s">
        <v>939</v>
      </c>
      <c r="F300" s="545" t="s">
        <v>986</v>
      </c>
      <c r="G300" s="545" t="s">
        <v>987</v>
      </c>
      <c r="H300" s="548">
        <v>57</v>
      </c>
      <c r="I300" s="548">
        <v>21090</v>
      </c>
      <c r="J300" s="545"/>
      <c r="K300" s="545">
        <v>370</v>
      </c>
      <c r="L300" s="548"/>
      <c r="M300" s="548"/>
      <c r="N300" s="545"/>
      <c r="O300" s="545"/>
      <c r="P300" s="548"/>
      <c r="Q300" s="548"/>
      <c r="R300" s="598"/>
      <c r="S300" s="549"/>
    </row>
    <row r="301" spans="1:19" ht="14.45" customHeight="1" x14ac:dyDescent="0.2">
      <c r="A301" s="544" t="s">
        <v>937</v>
      </c>
      <c r="B301" s="545" t="s">
        <v>938</v>
      </c>
      <c r="C301" s="545" t="s">
        <v>443</v>
      </c>
      <c r="D301" s="545" t="s">
        <v>933</v>
      </c>
      <c r="E301" s="545" t="s">
        <v>939</v>
      </c>
      <c r="F301" s="545" t="s">
        <v>988</v>
      </c>
      <c r="G301" s="545" t="s">
        <v>989</v>
      </c>
      <c r="H301" s="548">
        <v>6</v>
      </c>
      <c r="I301" s="548">
        <v>18648</v>
      </c>
      <c r="J301" s="545"/>
      <c r="K301" s="545">
        <v>3108</v>
      </c>
      <c r="L301" s="548"/>
      <c r="M301" s="548"/>
      <c r="N301" s="545"/>
      <c r="O301" s="545"/>
      <c r="P301" s="548"/>
      <c r="Q301" s="548"/>
      <c r="R301" s="598"/>
      <c r="S301" s="549"/>
    </row>
    <row r="302" spans="1:19" ht="14.45" customHeight="1" x14ac:dyDescent="0.2">
      <c r="A302" s="544" t="s">
        <v>937</v>
      </c>
      <c r="B302" s="545" t="s">
        <v>938</v>
      </c>
      <c r="C302" s="545" t="s">
        <v>443</v>
      </c>
      <c r="D302" s="545" t="s">
        <v>933</v>
      </c>
      <c r="E302" s="545" t="s">
        <v>939</v>
      </c>
      <c r="F302" s="545" t="s">
        <v>994</v>
      </c>
      <c r="G302" s="545" t="s">
        <v>995</v>
      </c>
      <c r="H302" s="548">
        <v>7</v>
      </c>
      <c r="I302" s="548">
        <v>777</v>
      </c>
      <c r="J302" s="545"/>
      <c r="K302" s="545">
        <v>111</v>
      </c>
      <c r="L302" s="548"/>
      <c r="M302" s="548"/>
      <c r="N302" s="545"/>
      <c r="O302" s="545"/>
      <c r="P302" s="548"/>
      <c r="Q302" s="548"/>
      <c r="R302" s="598"/>
      <c r="S302" s="549"/>
    </row>
    <row r="303" spans="1:19" ht="14.45" customHeight="1" x14ac:dyDescent="0.2">
      <c r="A303" s="544" t="s">
        <v>937</v>
      </c>
      <c r="B303" s="545" t="s">
        <v>938</v>
      </c>
      <c r="C303" s="545" t="s">
        <v>443</v>
      </c>
      <c r="D303" s="545" t="s">
        <v>933</v>
      </c>
      <c r="E303" s="545" t="s">
        <v>939</v>
      </c>
      <c r="F303" s="545" t="s">
        <v>1000</v>
      </c>
      <c r="G303" s="545"/>
      <c r="H303" s="548">
        <v>1</v>
      </c>
      <c r="I303" s="548">
        <v>1285</v>
      </c>
      <c r="J303" s="545"/>
      <c r="K303" s="545">
        <v>1285</v>
      </c>
      <c r="L303" s="548"/>
      <c r="M303" s="548"/>
      <c r="N303" s="545"/>
      <c r="O303" s="545"/>
      <c r="P303" s="548"/>
      <c r="Q303" s="548"/>
      <c r="R303" s="598"/>
      <c r="S303" s="549"/>
    </row>
    <row r="304" spans="1:19" ht="14.45" customHeight="1" x14ac:dyDescent="0.2">
      <c r="A304" s="544" t="s">
        <v>937</v>
      </c>
      <c r="B304" s="545" t="s">
        <v>938</v>
      </c>
      <c r="C304" s="545" t="s">
        <v>443</v>
      </c>
      <c r="D304" s="545" t="s">
        <v>933</v>
      </c>
      <c r="E304" s="545" t="s">
        <v>939</v>
      </c>
      <c r="F304" s="545" t="s">
        <v>1001</v>
      </c>
      <c r="G304" s="545" t="s">
        <v>1002</v>
      </c>
      <c r="H304" s="548">
        <v>18</v>
      </c>
      <c r="I304" s="548">
        <v>8208</v>
      </c>
      <c r="J304" s="545"/>
      <c r="K304" s="545">
        <v>456</v>
      </c>
      <c r="L304" s="548"/>
      <c r="M304" s="548"/>
      <c r="N304" s="545"/>
      <c r="O304" s="545"/>
      <c r="P304" s="548"/>
      <c r="Q304" s="548"/>
      <c r="R304" s="598"/>
      <c r="S304" s="549"/>
    </row>
    <row r="305" spans="1:19" ht="14.45" customHeight="1" x14ac:dyDescent="0.2">
      <c r="A305" s="544" t="s">
        <v>937</v>
      </c>
      <c r="B305" s="545" t="s">
        <v>938</v>
      </c>
      <c r="C305" s="545" t="s">
        <v>443</v>
      </c>
      <c r="D305" s="545" t="s">
        <v>933</v>
      </c>
      <c r="E305" s="545" t="s">
        <v>939</v>
      </c>
      <c r="F305" s="545" t="s">
        <v>1003</v>
      </c>
      <c r="G305" s="545" t="s">
        <v>1004</v>
      </c>
      <c r="H305" s="548">
        <v>122</v>
      </c>
      <c r="I305" s="548">
        <v>7076</v>
      </c>
      <c r="J305" s="545"/>
      <c r="K305" s="545">
        <v>58</v>
      </c>
      <c r="L305" s="548"/>
      <c r="M305" s="548"/>
      <c r="N305" s="545"/>
      <c r="O305" s="545"/>
      <c r="P305" s="548"/>
      <c r="Q305" s="548"/>
      <c r="R305" s="598"/>
      <c r="S305" s="549"/>
    </row>
    <row r="306" spans="1:19" ht="14.45" customHeight="1" x14ac:dyDescent="0.2">
      <c r="A306" s="544" t="s">
        <v>937</v>
      </c>
      <c r="B306" s="545" t="s">
        <v>938</v>
      </c>
      <c r="C306" s="545" t="s">
        <v>443</v>
      </c>
      <c r="D306" s="545" t="s">
        <v>933</v>
      </c>
      <c r="E306" s="545" t="s">
        <v>939</v>
      </c>
      <c r="F306" s="545" t="s">
        <v>1005</v>
      </c>
      <c r="G306" s="545" t="s">
        <v>1006</v>
      </c>
      <c r="H306" s="548">
        <v>4</v>
      </c>
      <c r="I306" s="548">
        <v>8692</v>
      </c>
      <c r="J306" s="545"/>
      <c r="K306" s="545">
        <v>2173</v>
      </c>
      <c r="L306" s="548"/>
      <c r="M306" s="548"/>
      <c r="N306" s="545"/>
      <c r="O306" s="545"/>
      <c r="P306" s="548"/>
      <c r="Q306" s="548"/>
      <c r="R306" s="598"/>
      <c r="S306" s="549"/>
    </row>
    <row r="307" spans="1:19" ht="14.45" customHeight="1" x14ac:dyDescent="0.2">
      <c r="A307" s="544" t="s">
        <v>937</v>
      </c>
      <c r="B307" s="545" t="s">
        <v>938</v>
      </c>
      <c r="C307" s="545" t="s">
        <v>443</v>
      </c>
      <c r="D307" s="545" t="s">
        <v>933</v>
      </c>
      <c r="E307" s="545" t="s">
        <v>939</v>
      </c>
      <c r="F307" s="545" t="s">
        <v>1011</v>
      </c>
      <c r="G307" s="545" t="s">
        <v>1012</v>
      </c>
      <c r="H307" s="548">
        <v>60</v>
      </c>
      <c r="I307" s="548">
        <v>10560</v>
      </c>
      <c r="J307" s="545"/>
      <c r="K307" s="545">
        <v>176</v>
      </c>
      <c r="L307" s="548"/>
      <c r="M307" s="548"/>
      <c r="N307" s="545"/>
      <c r="O307" s="545"/>
      <c r="P307" s="548"/>
      <c r="Q307" s="548"/>
      <c r="R307" s="598"/>
      <c r="S307" s="549"/>
    </row>
    <row r="308" spans="1:19" ht="14.45" customHeight="1" x14ac:dyDescent="0.2">
      <c r="A308" s="544" t="s">
        <v>937</v>
      </c>
      <c r="B308" s="545" t="s">
        <v>938</v>
      </c>
      <c r="C308" s="545" t="s">
        <v>443</v>
      </c>
      <c r="D308" s="545" t="s">
        <v>933</v>
      </c>
      <c r="E308" s="545" t="s">
        <v>939</v>
      </c>
      <c r="F308" s="545" t="s">
        <v>1021</v>
      </c>
      <c r="G308" s="545"/>
      <c r="H308" s="548">
        <v>35</v>
      </c>
      <c r="I308" s="548">
        <v>35420</v>
      </c>
      <c r="J308" s="545"/>
      <c r="K308" s="545">
        <v>1012</v>
      </c>
      <c r="L308" s="548"/>
      <c r="M308" s="548"/>
      <c r="N308" s="545"/>
      <c r="O308" s="545"/>
      <c r="P308" s="548"/>
      <c r="Q308" s="548"/>
      <c r="R308" s="598"/>
      <c r="S308" s="549"/>
    </row>
    <row r="309" spans="1:19" ht="14.45" customHeight="1" x14ac:dyDescent="0.2">
      <c r="A309" s="544" t="s">
        <v>937</v>
      </c>
      <c r="B309" s="545" t="s">
        <v>938</v>
      </c>
      <c r="C309" s="545" t="s">
        <v>443</v>
      </c>
      <c r="D309" s="545" t="s">
        <v>933</v>
      </c>
      <c r="E309" s="545" t="s">
        <v>939</v>
      </c>
      <c r="F309" s="545" t="s">
        <v>1024</v>
      </c>
      <c r="G309" s="545"/>
      <c r="H309" s="548">
        <v>4</v>
      </c>
      <c r="I309" s="548">
        <v>9188</v>
      </c>
      <c r="J309" s="545"/>
      <c r="K309" s="545">
        <v>2297</v>
      </c>
      <c r="L309" s="548"/>
      <c r="M309" s="548"/>
      <c r="N309" s="545"/>
      <c r="O309" s="545"/>
      <c r="P309" s="548"/>
      <c r="Q309" s="548"/>
      <c r="R309" s="598"/>
      <c r="S309" s="549"/>
    </row>
    <row r="310" spans="1:19" ht="14.45" customHeight="1" x14ac:dyDescent="0.2">
      <c r="A310" s="544" t="s">
        <v>937</v>
      </c>
      <c r="B310" s="545" t="s">
        <v>938</v>
      </c>
      <c r="C310" s="545" t="s">
        <v>443</v>
      </c>
      <c r="D310" s="545" t="s">
        <v>933</v>
      </c>
      <c r="E310" s="545" t="s">
        <v>939</v>
      </c>
      <c r="F310" s="545" t="s">
        <v>1029</v>
      </c>
      <c r="G310" s="545" t="s">
        <v>1030</v>
      </c>
      <c r="H310" s="548">
        <v>6</v>
      </c>
      <c r="I310" s="548">
        <v>12786</v>
      </c>
      <c r="J310" s="545"/>
      <c r="K310" s="545">
        <v>2131</v>
      </c>
      <c r="L310" s="548"/>
      <c r="M310" s="548"/>
      <c r="N310" s="545"/>
      <c r="O310" s="545"/>
      <c r="P310" s="548"/>
      <c r="Q310" s="548"/>
      <c r="R310" s="598"/>
      <c r="S310" s="549"/>
    </row>
    <row r="311" spans="1:19" ht="14.45" customHeight="1" x14ac:dyDescent="0.2">
      <c r="A311" s="544" t="s">
        <v>937</v>
      </c>
      <c r="B311" s="545" t="s">
        <v>938</v>
      </c>
      <c r="C311" s="545" t="s">
        <v>443</v>
      </c>
      <c r="D311" s="545" t="s">
        <v>933</v>
      </c>
      <c r="E311" s="545" t="s">
        <v>939</v>
      </c>
      <c r="F311" s="545" t="s">
        <v>1036</v>
      </c>
      <c r="G311" s="545" t="s">
        <v>1037</v>
      </c>
      <c r="H311" s="548">
        <v>4</v>
      </c>
      <c r="I311" s="548">
        <v>20880</v>
      </c>
      <c r="J311" s="545"/>
      <c r="K311" s="545">
        <v>5220</v>
      </c>
      <c r="L311" s="548"/>
      <c r="M311" s="548"/>
      <c r="N311" s="545"/>
      <c r="O311" s="545"/>
      <c r="P311" s="548"/>
      <c r="Q311" s="548"/>
      <c r="R311" s="598"/>
      <c r="S311" s="549"/>
    </row>
    <row r="312" spans="1:19" ht="14.45" customHeight="1" x14ac:dyDescent="0.2">
      <c r="A312" s="544" t="s">
        <v>937</v>
      </c>
      <c r="B312" s="545" t="s">
        <v>938</v>
      </c>
      <c r="C312" s="545" t="s">
        <v>443</v>
      </c>
      <c r="D312" s="545" t="s">
        <v>933</v>
      </c>
      <c r="E312" s="545" t="s">
        <v>939</v>
      </c>
      <c r="F312" s="545" t="s">
        <v>1038</v>
      </c>
      <c r="G312" s="545" t="s">
        <v>1039</v>
      </c>
      <c r="H312" s="548">
        <v>4</v>
      </c>
      <c r="I312" s="548">
        <v>4228</v>
      </c>
      <c r="J312" s="545"/>
      <c r="K312" s="545">
        <v>1057</v>
      </c>
      <c r="L312" s="548"/>
      <c r="M312" s="548"/>
      <c r="N312" s="545"/>
      <c r="O312" s="545"/>
      <c r="P312" s="548"/>
      <c r="Q312" s="548"/>
      <c r="R312" s="598"/>
      <c r="S312" s="549"/>
    </row>
    <row r="313" spans="1:19" ht="14.45" customHeight="1" x14ac:dyDescent="0.2">
      <c r="A313" s="544" t="s">
        <v>937</v>
      </c>
      <c r="B313" s="545" t="s">
        <v>938</v>
      </c>
      <c r="C313" s="545" t="s">
        <v>443</v>
      </c>
      <c r="D313" s="545" t="s">
        <v>933</v>
      </c>
      <c r="E313" s="545" t="s">
        <v>939</v>
      </c>
      <c r="F313" s="545" t="s">
        <v>1040</v>
      </c>
      <c r="G313" s="545" t="s">
        <v>1041</v>
      </c>
      <c r="H313" s="548">
        <v>2</v>
      </c>
      <c r="I313" s="548">
        <v>578</v>
      </c>
      <c r="J313" s="545"/>
      <c r="K313" s="545">
        <v>289</v>
      </c>
      <c r="L313" s="548"/>
      <c r="M313" s="548"/>
      <c r="N313" s="545"/>
      <c r="O313" s="545"/>
      <c r="P313" s="548"/>
      <c r="Q313" s="548"/>
      <c r="R313" s="598"/>
      <c r="S313" s="549"/>
    </row>
    <row r="314" spans="1:19" ht="14.45" customHeight="1" x14ac:dyDescent="0.2">
      <c r="A314" s="544" t="s">
        <v>937</v>
      </c>
      <c r="B314" s="545" t="s">
        <v>938</v>
      </c>
      <c r="C314" s="545" t="s">
        <v>443</v>
      </c>
      <c r="D314" s="545" t="s">
        <v>933</v>
      </c>
      <c r="E314" s="545" t="s">
        <v>939</v>
      </c>
      <c r="F314" s="545" t="s">
        <v>1050</v>
      </c>
      <c r="G314" s="545" t="s">
        <v>1051</v>
      </c>
      <c r="H314" s="548">
        <v>2</v>
      </c>
      <c r="I314" s="548">
        <v>0</v>
      </c>
      <c r="J314" s="545"/>
      <c r="K314" s="545">
        <v>0</v>
      </c>
      <c r="L314" s="548"/>
      <c r="M314" s="548"/>
      <c r="N314" s="545"/>
      <c r="O314" s="545"/>
      <c r="P314" s="548"/>
      <c r="Q314" s="548"/>
      <c r="R314" s="598"/>
      <c r="S314" s="549"/>
    </row>
    <row r="315" spans="1:19" ht="14.45" customHeight="1" x14ac:dyDescent="0.2">
      <c r="A315" s="544" t="s">
        <v>937</v>
      </c>
      <c r="B315" s="545" t="s">
        <v>938</v>
      </c>
      <c r="C315" s="545" t="s">
        <v>443</v>
      </c>
      <c r="D315" s="545" t="s">
        <v>933</v>
      </c>
      <c r="E315" s="545" t="s">
        <v>939</v>
      </c>
      <c r="F315" s="545" t="s">
        <v>1052</v>
      </c>
      <c r="G315" s="545" t="s">
        <v>1053</v>
      </c>
      <c r="H315" s="548"/>
      <c r="I315" s="548"/>
      <c r="J315" s="545"/>
      <c r="K315" s="545"/>
      <c r="L315" s="548">
        <v>9</v>
      </c>
      <c r="M315" s="548">
        <v>43011</v>
      </c>
      <c r="N315" s="545">
        <v>1</v>
      </c>
      <c r="O315" s="545">
        <v>4779</v>
      </c>
      <c r="P315" s="548">
        <v>3</v>
      </c>
      <c r="Q315" s="548">
        <v>14409</v>
      </c>
      <c r="R315" s="598">
        <v>0.33500732370788866</v>
      </c>
      <c r="S315" s="549">
        <v>4803</v>
      </c>
    </row>
    <row r="316" spans="1:19" ht="14.45" customHeight="1" x14ac:dyDescent="0.2">
      <c r="A316" s="544" t="s">
        <v>937</v>
      </c>
      <c r="B316" s="545" t="s">
        <v>938</v>
      </c>
      <c r="C316" s="545" t="s">
        <v>443</v>
      </c>
      <c r="D316" s="545" t="s">
        <v>934</v>
      </c>
      <c r="E316" s="545" t="s">
        <v>939</v>
      </c>
      <c r="F316" s="545" t="s">
        <v>942</v>
      </c>
      <c r="G316" s="545" t="s">
        <v>943</v>
      </c>
      <c r="H316" s="548">
        <v>42</v>
      </c>
      <c r="I316" s="548">
        <v>2436</v>
      </c>
      <c r="J316" s="545"/>
      <c r="K316" s="545">
        <v>58</v>
      </c>
      <c r="L316" s="548"/>
      <c r="M316" s="548"/>
      <c r="N316" s="545"/>
      <c r="O316" s="545"/>
      <c r="P316" s="548"/>
      <c r="Q316" s="548"/>
      <c r="R316" s="598"/>
      <c r="S316" s="549"/>
    </row>
    <row r="317" spans="1:19" ht="14.45" customHeight="1" x14ac:dyDescent="0.2">
      <c r="A317" s="544" t="s">
        <v>937</v>
      </c>
      <c r="B317" s="545" t="s">
        <v>938</v>
      </c>
      <c r="C317" s="545" t="s">
        <v>443</v>
      </c>
      <c r="D317" s="545" t="s">
        <v>934</v>
      </c>
      <c r="E317" s="545" t="s">
        <v>939</v>
      </c>
      <c r="F317" s="545" t="s">
        <v>944</v>
      </c>
      <c r="G317" s="545" t="s">
        <v>945</v>
      </c>
      <c r="H317" s="548">
        <v>10</v>
      </c>
      <c r="I317" s="548">
        <v>1310</v>
      </c>
      <c r="J317" s="545"/>
      <c r="K317" s="545">
        <v>131</v>
      </c>
      <c r="L317" s="548"/>
      <c r="M317" s="548"/>
      <c r="N317" s="545"/>
      <c r="O317" s="545"/>
      <c r="P317" s="548"/>
      <c r="Q317" s="548"/>
      <c r="R317" s="598"/>
      <c r="S317" s="549"/>
    </row>
    <row r="318" spans="1:19" ht="14.45" customHeight="1" x14ac:dyDescent="0.2">
      <c r="A318" s="544" t="s">
        <v>937</v>
      </c>
      <c r="B318" s="545" t="s">
        <v>938</v>
      </c>
      <c r="C318" s="545" t="s">
        <v>443</v>
      </c>
      <c r="D318" s="545" t="s">
        <v>934</v>
      </c>
      <c r="E318" s="545" t="s">
        <v>939</v>
      </c>
      <c r="F318" s="545" t="s">
        <v>950</v>
      </c>
      <c r="G318" s="545" t="s">
        <v>951</v>
      </c>
      <c r="H318" s="548">
        <v>19</v>
      </c>
      <c r="I318" s="548">
        <v>3420</v>
      </c>
      <c r="J318" s="545"/>
      <c r="K318" s="545">
        <v>180</v>
      </c>
      <c r="L318" s="548"/>
      <c r="M318" s="548"/>
      <c r="N318" s="545"/>
      <c r="O318" s="545"/>
      <c r="P318" s="548"/>
      <c r="Q318" s="548"/>
      <c r="R318" s="598"/>
      <c r="S318" s="549"/>
    </row>
    <row r="319" spans="1:19" ht="14.45" customHeight="1" x14ac:dyDescent="0.2">
      <c r="A319" s="544" t="s">
        <v>937</v>
      </c>
      <c r="B319" s="545" t="s">
        <v>938</v>
      </c>
      <c r="C319" s="545" t="s">
        <v>443</v>
      </c>
      <c r="D319" s="545" t="s">
        <v>934</v>
      </c>
      <c r="E319" s="545" t="s">
        <v>939</v>
      </c>
      <c r="F319" s="545" t="s">
        <v>954</v>
      </c>
      <c r="G319" s="545" t="s">
        <v>955</v>
      </c>
      <c r="H319" s="548">
        <v>6</v>
      </c>
      <c r="I319" s="548">
        <v>2016</v>
      </c>
      <c r="J319" s="545"/>
      <c r="K319" s="545">
        <v>336</v>
      </c>
      <c r="L319" s="548"/>
      <c r="M319" s="548"/>
      <c r="N319" s="545"/>
      <c r="O319" s="545"/>
      <c r="P319" s="548"/>
      <c r="Q319" s="548"/>
      <c r="R319" s="598"/>
      <c r="S319" s="549"/>
    </row>
    <row r="320" spans="1:19" ht="14.45" customHeight="1" x14ac:dyDescent="0.2">
      <c r="A320" s="544" t="s">
        <v>937</v>
      </c>
      <c r="B320" s="545" t="s">
        <v>938</v>
      </c>
      <c r="C320" s="545" t="s">
        <v>443</v>
      </c>
      <c r="D320" s="545" t="s">
        <v>934</v>
      </c>
      <c r="E320" s="545" t="s">
        <v>939</v>
      </c>
      <c r="F320" s="545" t="s">
        <v>958</v>
      </c>
      <c r="G320" s="545" t="s">
        <v>959</v>
      </c>
      <c r="H320" s="548">
        <v>38</v>
      </c>
      <c r="I320" s="548">
        <v>13262</v>
      </c>
      <c r="J320" s="545"/>
      <c r="K320" s="545">
        <v>349</v>
      </c>
      <c r="L320" s="548"/>
      <c r="M320" s="548"/>
      <c r="N320" s="545"/>
      <c r="O320" s="545"/>
      <c r="P320" s="548"/>
      <c r="Q320" s="548"/>
      <c r="R320" s="598"/>
      <c r="S320" s="549"/>
    </row>
    <row r="321" spans="1:19" ht="14.45" customHeight="1" x14ac:dyDescent="0.2">
      <c r="A321" s="544" t="s">
        <v>937</v>
      </c>
      <c r="B321" s="545" t="s">
        <v>938</v>
      </c>
      <c r="C321" s="545" t="s">
        <v>443</v>
      </c>
      <c r="D321" s="545" t="s">
        <v>934</v>
      </c>
      <c r="E321" s="545" t="s">
        <v>939</v>
      </c>
      <c r="F321" s="545" t="s">
        <v>974</v>
      </c>
      <c r="G321" s="545" t="s">
        <v>975</v>
      </c>
      <c r="H321" s="548">
        <v>1</v>
      </c>
      <c r="I321" s="548">
        <v>705</v>
      </c>
      <c r="J321" s="545"/>
      <c r="K321" s="545">
        <v>705</v>
      </c>
      <c r="L321" s="548"/>
      <c r="M321" s="548"/>
      <c r="N321" s="545"/>
      <c r="O321" s="545"/>
      <c r="P321" s="548"/>
      <c r="Q321" s="548"/>
      <c r="R321" s="598"/>
      <c r="S321" s="549"/>
    </row>
    <row r="322" spans="1:19" ht="14.45" customHeight="1" x14ac:dyDescent="0.2">
      <c r="A322" s="544" t="s">
        <v>937</v>
      </c>
      <c r="B322" s="545" t="s">
        <v>938</v>
      </c>
      <c r="C322" s="545" t="s">
        <v>443</v>
      </c>
      <c r="D322" s="545" t="s">
        <v>934</v>
      </c>
      <c r="E322" s="545" t="s">
        <v>939</v>
      </c>
      <c r="F322" s="545" t="s">
        <v>978</v>
      </c>
      <c r="G322" s="545" t="s">
        <v>979</v>
      </c>
      <c r="H322" s="548">
        <v>18</v>
      </c>
      <c r="I322" s="548">
        <v>5490</v>
      </c>
      <c r="J322" s="545"/>
      <c r="K322" s="545">
        <v>305</v>
      </c>
      <c r="L322" s="548"/>
      <c r="M322" s="548"/>
      <c r="N322" s="545"/>
      <c r="O322" s="545"/>
      <c r="P322" s="548"/>
      <c r="Q322" s="548"/>
      <c r="R322" s="598"/>
      <c r="S322" s="549"/>
    </row>
    <row r="323" spans="1:19" ht="14.45" customHeight="1" x14ac:dyDescent="0.2">
      <c r="A323" s="544" t="s">
        <v>937</v>
      </c>
      <c r="B323" s="545" t="s">
        <v>938</v>
      </c>
      <c r="C323" s="545" t="s">
        <v>443</v>
      </c>
      <c r="D323" s="545" t="s">
        <v>934</v>
      </c>
      <c r="E323" s="545" t="s">
        <v>939</v>
      </c>
      <c r="F323" s="545" t="s">
        <v>982</v>
      </c>
      <c r="G323" s="545" t="s">
        <v>983</v>
      </c>
      <c r="H323" s="548">
        <v>90</v>
      </c>
      <c r="I323" s="548">
        <v>44460</v>
      </c>
      <c r="J323" s="545"/>
      <c r="K323" s="545">
        <v>494</v>
      </c>
      <c r="L323" s="548"/>
      <c r="M323" s="548"/>
      <c r="N323" s="545"/>
      <c r="O323" s="545"/>
      <c r="P323" s="548"/>
      <c r="Q323" s="548"/>
      <c r="R323" s="598"/>
      <c r="S323" s="549"/>
    </row>
    <row r="324" spans="1:19" ht="14.45" customHeight="1" x14ac:dyDescent="0.2">
      <c r="A324" s="544" t="s">
        <v>937</v>
      </c>
      <c r="B324" s="545" t="s">
        <v>938</v>
      </c>
      <c r="C324" s="545" t="s">
        <v>443</v>
      </c>
      <c r="D324" s="545" t="s">
        <v>934</v>
      </c>
      <c r="E324" s="545" t="s">
        <v>939</v>
      </c>
      <c r="F324" s="545" t="s">
        <v>986</v>
      </c>
      <c r="G324" s="545" t="s">
        <v>987</v>
      </c>
      <c r="H324" s="548">
        <v>74</v>
      </c>
      <c r="I324" s="548">
        <v>27380</v>
      </c>
      <c r="J324" s="545"/>
      <c r="K324" s="545">
        <v>370</v>
      </c>
      <c r="L324" s="548"/>
      <c r="M324" s="548"/>
      <c r="N324" s="545"/>
      <c r="O324" s="545"/>
      <c r="P324" s="548"/>
      <c r="Q324" s="548"/>
      <c r="R324" s="598"/>
      <c r="S324" s="549"/>
    </row>
    <row r="325" spans="1:19" ht="14.45" customHeight="1" x14ac:dyDescent="0.2">
      <c r="A325" s="544" t="s">
        <v>937</v>
      </c>
      <c r="B325" s="545" t="s">
        <v>938</v>
      </c>
      <c r="C325" s="545" t="s">
        <v>443</v>
      </c>
      <c r="D325" s="545" t="s">
        <v>934</v>
      </c>
      <c r="E325" s="545" t="s">
        <v>939</v>
      </c>
      <c r="F325" s="545" t="s">
        <v>988</v>
      </c>
      <c r="G325" s="545" t="s">
        <v>989</v>
      </c>
      <c r="H325" s="548">
        <v>4</v>
      </c>
      <c r="I325" s="548">
        <v>12432</v>
      </c>
      <c r="J325" s="545"/>
      <c r="K325" s="545">
        <v>3108</v>
      </c>
      <c r="L325" s="548"/>
      <c r="M325" s="548"/>
      <c r="N325" s="545"/>
      <c r="O325" s="545"/>
      <c r="P325" s="548">
        <v>1</v>
      </c>
      <c r="Q325" s="548">
        <v>3132</v>
      </c>
      <c r="R325" s="598"/>
      <c r="S325" s="549">
        <v>3132</v>
      </c>
    </row>
    <row r="326" spans="1:19" ht="14.45" customHeight="1" x14ac:dyDescent="0.2">
      <c r="A326" s="544" t="s">
        <v>937</v>
      </c>
      <c r="B326" s="545" t="s">
        <v>938</v>
      </c>
      <c r="C326" s="545" t="s">
        <v>443</v>
      </c>
      <c r="D326" s="545" t="s">
        <v>934</v>
      </c>
      <c r="E326" s="545" t="s">
        <v>939</v>
      </c>
      <c r="F326" s="545" t="s">
        <v>994</v>
      </c>
      <c r="G326" s="545" t="s">
        <v>995</v>
      </c>
      <c r="H326" s="548">
        <v>21</v>
      </c>
      <c r="I326" s="548">
        <v>2331</v>
      </c>
      <c r="J326" s="545"/>
      <c r="K326" s="545">
        <v>111</v>
      </c>
      <c r="L326" s="548"/>
      <c r="M326" s="548"/>
      <c r="N326" s="545"/>
      <c r="O326" s="545"/>
      <c r="P326" s="548"/>
      <c r="Q326" s="548"/>
      <c r="R326" s="598"/>
      <c r="S326" s="549"/>
    </row>
    <row r="327" spans="1:19" ht="14.45" customHeight="1" x14ac:dyDescent="0.2">
      <c r="A327" s="544" t="s">
        <v>937</v>
      </c>
      <c r="B327" s="545" t="s">
        <v>938</v>
      </c>
      <c r="C327" s="545" t="s">
        <v>443</v>
      </c>
      <c r="D327" s="545" t="s">
        <v>934</v>
      </c>
      <c r="E327" s="545" t="s">
        <v>939</v>
      </c>
      <c r="F327" s="545" t="s">
        <v>1001</v>
      </c>
      <c r="G327" s="545" t="s">
        <v>1002</v>
      </c>
      <c r="H327" s="548">
        <v>21</v>
      </c>
      <c r="I327" s="548">
        <v>9576</v>
      </c>
      <c r="J327" s="545"/>
      <c r="K327" s="545">
        <v>456</v>
      </c>
      <c r="L327" s="548"/>
      <c r="M327" s="548"/>
      <c r="N327" s="545"/>
      <c r="O327" s="545"/>
      <c r="P327" s="548"/>
      <c r="Q327" s="548"/>
      <c r="R327" s="598"/>
      <c r="S327" s="549"/>
    </row>
    <row r="328" spans="1:19" ht="14.45" customHeight="1" x14ac:dyDescent="0.2">
      <c r="A328" s="544" t="s">
        <v>937</v>
      </c>
      <c r="B328" s="545" t="s">
        <v>938</v>
      </c>
      <c r="C328" s="545" t="s">
        <v>443</v>
      </c>
      <c r="D328" s="545" t="s">
        <v>934</v>
      </c>
      <c r="E328" s="545" t="s">
        <v>939</v>
      </c>
      <c r="F328" s="545" t="s">
        <v>1003</v>
      </c>
      <c r="G328" s="545" t="s">
        <v>1004</v>
      </c>
      <c r="H328" s="548">
        <v>191</v>
      </c>
      <c r="I328" s="548">
        <v>11078</v>
      </c>
      <c r="J328" s="545"/>
      <c r="K328" s="545">
        <v>58</v>
      </c>
      <c r="L328" s="548"/>
      <c r="M328" s="548"/>
      <c r="N328" s="545"/>
      <c r="O328" s="545"/>
      <c r="P328" s="548"/>
      <c r="Q328" s="548"/>
      <c r="R328" s="598"/>
      <c r="S328" s="549"/>
    </row>
    <row r="329" spans="1:19" ht="14.45" customHeight="1" x14ac:dyDescent="0.2">
      <c r="A329" s="544" t="s">
        <v>937</v>
      </c>
      <c r="B329" s="545" t="s">
        <v>938</v>
      </c>
      <c r="C329" s="545" t="s">
        <v>443</v>
      </c>
      <c r="D329" s="545" t="s">
        <v>934</v>
      </c>
      <c r="E329" s="545" t="s">
        <v>939</v>
      </c>
      <c r="F329" s="545" t="s">
        <v>1011</v>
      </c>
      <c r="G329" s="545" t="s">
        <v>1012</v>
      </c>
      <c r="H329" s="548">
        <v>86</v>
      </c>
      <c r="I329" s="548">
        <v>15136</v>
      </c>
      <c r="J329" s="545"/>
      <c r="K329" s="545">
        <v>176</v>
      </c>
      <c r="L329" s="548"/>
      <c r="M329" s="548"/>
      <c r="N329" s="545"/>
      <c r="O329" s="545"/>
      <c r="P329" s="548"/>
      <c r="Q329" s="548"/>
      <c r="R329" s="598"/>
      <c r="S329" s="549"/>
    </row>
    <row r="330" spans="1:19" ht="14.45" customHeight="1" x14ac:dyDescent="0.2">
      <c r="A330" s="544" t="s">
        <v>937</v>
      </c>
      <c r="B330" s="545" t="s">
        <v>938</v>
      </c>
      <c r="C330" s="545" t="s">
        <v>443</v>
      </c>
      <c r="D330" s="545" t="s">
        <v>934</v>
      </c>
      <c r="E330" s="545" t="s">
        <v>939</v>
      </c>
      <c r="F330" s="545" t="s">
        <v>1013</v>
      </c>
      <c r="G330" s="545" t="s">
        <v>1014</v>
      </c>
      <c r="H330" s="548">
        <v>4</v>
      </c>
      <c r="I330" s="548">
        <v>340</v>
      </c>
      <c r="J330" s="545"/>
      <c r="K330" s="545">
        <v>85</v>
      </c>
      <c r="L330" s="548"/>
      <c r="M330" s="548"/>
      <c r="N330" s="545"/>
      <c r="O330" s="545"/>
      <c r="P330" s="548"/>
      <c r="Q330" s="548"/>
      <c r="R330" s="598"/>
      <c r="S330" s="549"/>
    </row>
    <row r="331" spans="1:19" ht="14.45" customHeight="1" x14ac:dyDescent="0.2">
      <c r="A331" s="544" t="s">
        <v>937</v>
      </c>
      <c r="B331" s="545" t="s">
        <v>938</v>
      </c>
      <c r="C331" s="545" t="s">
        <v>443</v>
      </c>
      <c r="D331" s="545" t="s">
        <v>934</v>
      </c>
      <c r="E331" s="545" t="s">
        <v>939</v>
      </c>
      <c r="F331" s="545" t="s">
        <v>1017</v>
      </c>
      <c r="G331" s="545" t="s">
        <v>1018</v>
      </c>
      <c r="H331" s="548">
        <v>1</v>
      </c>
      <c r="I331" s="548">
        <v>170</v>
      </c>
      <c r="J331" s="545"/>
      <c r="K331" s="545">
        <v>170</v>
      </c>
      <c r="L331" s="548"/>
      <c r="M331" s="548"/>
      <c r="N331" s="545"/>
      <c r="O331" s="545"/>
      <c r="P331" s="548"/>
      <c r="Q331" s="548"/>
      <c r="R331" s="598"/>
      <c r="S331" s="549"/>
    </row>
    <row r="332" spans="1:19" ht="14.45" customHeight="1" x14ac:dyDescent="0.2">
      <c r="A332" s="544" t="s">
        <v>937</v>
      </c>
      <c r="B332" s="545" t="s">
        <v>938</v>
      </c>
      <c r="C332" s="545" t="s">
        <v>443</v>
      </c>
      <c r="D332" s="545" t="s">
        <v>934</v>
      </c>
      <c r="E332" s="545" t="s">
        <v>939</v>
      </c>
      <c r="F332" s="545" t="s">
        <v>1019</v>
      </c>
      <c r="G332" s="545" t="s">
        <v>1020</v>
      </c>
      <c r="H332" s="548">
        <v>1</v>
      </c>
      <c r="I332" s="548">
        <v>29</v>
      </c>
      <c r="J332" s="545"/>
      <c r="K332" s="545">
        <v>29</v>
      </c>
      <c r="L332" s="548"/>
      <c r="M332" s="548"/>
      <c r="N332" s="545"/>
      <c r="O332" s="545"/>
      <c r="P332" s="548"/>
      <c r="Q332" s="548"/>
      <c r="R332" s="598"/>
      <c r="S332" s="549"/>
    </row>
    <row r="333" spans="1:19" ht="14.45" customHeight="1" x14ac:dyDescent="0.2">
      <c r="A333" s="544" t="s">
        <v>937</v>
      </c>
      <c r="B333" s="545" t="s">
        <v>938</v>
      </c>
      <c r="C333" s="545" t="s">
        <v>443</v>
      </c>
      <c r="D333" s="545" t="s">
        <v>934</v>
      </c>
      <c r="E333" s="545" t="s">
        <v>939</v>
      </c>
      <c r="F333" s="545" t="s">
        <v>1021</v>
      </c>
      <c r="G333" s="545"/>
      <c r="H333" s="548">
        <v>4</v>
      </c>
      <c r="I333" s="548">
        <v>4048</v>
      </c>
      <c r="J333" s="545"/>
      <c r="K333" s="545">
        <v>1012</v>
      </c>
      <c r="L333" s="548"/>
      <c r="M333" s="548"/>
      <c r="N333" s="545"/>
      <c r="O333" s="545"/>
      <c r="P333" s="548"/>
      <c r="Q333" s="548"/>
      <c r="R333" s="598"/>
      <c r="S333" s="549"/>
    </row>
    <row r="334" spans="1:19" ht="14.45" customHeight="1" x14ac:dyDescent="0.2">
      <c r="A334" s="544" t="s">
        <v>937</v>
      </c>
      <c r="B334" s="545" t="s">
        <v>938</v>
      </c>
      <c r="C334" s="545" t="s">
        <v>443</v>
      </c>
      <c r="D334" s="545" t="s">
        <v>934</v>
      </c>
      <c r="E334" s="545" t="s">
        <v>939</v>
      </c>
      <c r="F334" s="545" t="s">
        <v>1027</v>
      </c>
      <c r="G334" s="545" t="s">
        <v>1028</v>
      </c>
      <c r="H334" s="548">
        <v>3</v>
      </c>
      <c r="I334" s="548">
        <v>792</v>
      </c>
      <c r="J334" s="545"/>
      <c r="K334" s="545">
        <v>264</v>
      </c>
      <c r="L334" s="548"/>
      <c r="M334" s="548"/>
      <c r="N334" s="545"/>
      <c r="O334" s="545"/>
      <c r="P334" s="548"/>
      <c r="Q334" s="548"/>
      <c r="R334" s="598"/>
      <c r="S334" s="549"/>
    </row>
    <row r="335" spans="1:19" ht="14.45" customHeight="1" x14ac:dyDescent="0.2">
      <c r="A335" s="544" t="s">
        <v>937</v>
      </c>
      <c r="B335" s="545" t="s">
        <v>938</v>
      </c>
      <c r="C335" s="545" t="s">
        <v>443</v>
      </c>
      <c r="D335" s="545" t="s">
        <v>934</v>
      </c>
      <c r="E335" s="545" t="s">
        <v>939</v>
      </c>
      <c r="F335" s="545" t="s">
        <v>1029</v>
      </c>
      <c r="G335" s="545" t="s">
        <v>1030</v>
      </c>
      <c r="H335" s="548">
        <v>3</v>
      </c>
      <c r="I335" s="548">
        <v>6393</v>
      </c>
      <c r="J335" s="545"/>
      <c r="K335" s="545">
        <v>2131</v>
      </c>
      <c r="L335" s="548"/>
      <c r="M335" s="548"/>
      <c r="N335" s="545"/>
      <c r="O335" s="545"/>
      <c r="P335" s="548"/>
      <c r="Q335" s="548"/>
      <c r="R335" s="598"/>
      <c r="S335" s="549"/>
    </row>
    <row r="336" spans="1:19" ht="14.45" customHeight="1" x14ac:dyDescent="0.2">
      <c r="A336" s="544" t="s">
        <v>937</v>
      </c>
      <c r="B336" s="545" t="s">
        <v>938</v>
      </c>
      <c r="C336" s="545" t="s">
        <v>443</v>
      </c>
      <c r="D336" s="545" t="s">
        <v>934</v>
      </c>
      <c r="E336" s="545" t="s">
        <v>939</v>
      </c>
      <c r="F336" s="545" t="s">
        <v>1052</v>
      </c>
      <c r="G336" s="545" t="s">
        <v>1053</v>
      </c>
      <c r="H336" s="548"/>
      <c r="I336" s="548"/>
      <c r="J336" s="545"/>
      <c r="K336" s="545"/>
      <c r="L336" s="548">
        <v>3</v>
      </c>
      <c r="M336" s="548">
        <v>14337</v>
      </c>
      <c r="N336" s="545">
        <v>1</v>
      </c>
      <c r="O336" s="545">
        <v>4779</v>
      </c>
      <c r="P336" s="548">
        <v>12</v>
      </c>
      <c r="Q336" s="548">
        <v>57636</v>
      </c>
      <c r="R336" s="598">
        <v>4.0200878844946644</v>
      </c>
      <c r="S336" s="549">
        <v>4803</v>
      </c>
    </row>
    <row r="337" spans="1:19" ht="14.45" customHeight="1" x14ac:dyDescent="0.2">
      <c r="A337" s="544" t="s">
        <v>937</v>
      </c>
      <c r="B337" s="545" t="s">
        <v>938</v>
      </c>
      <c r="C337" s="545" t="s">
        <v>443</v>
      </c>
      <c r="D337" s="545" t="s">
        <v>935</v>
      </c>
      <c r="E337" s="545" t="s">
        <v>939</v>
      </c>
      <c r="F337" s="545" t="s">
        <v>942</v>
      </c>
      <c r="G337" s="545" t="s">
        <v>943</v>
      </c>
      <c r="H337" s="548">
        <v>10</v>
      </c>
      <c r="I337" s="548">
        <v>580</v>
      </c>
      <c r="J337" s="545"/>
      <c r="K337" s="545">
        <v>58</v>
      </c>
      <c r="L337" s="548"/>
      <c r="M337" s="548"/>
      <c r="N337" s="545"/>
      <c r="O337" s="545"/>
      <c r="P337" s="548"/>
      <c r="Q337" s="548"/>
      <c r="R337" s="598"/>
      <c r="S337" s="549"/>
    </row>
    <row r="338" spans="1:19" ht="14.45" customHeight="1" x14ac:dyDescent="0.2">
      <c r="A338" s="544" t="s">
        <v>937</v>
      </c>
      <c r="B338" s="545" t="s">
        <v>938</v>
      </c>
      <c r="C338" s="545" t="s">
        <v>443</v>
      </c>
      <c r="D338" s="545" t="s">
        <v>935</v>
      </c>
      <c r="E338" s="545" t="s">
        <v>939</v>
      </c>
      <c r="F338" s="545" t="s">
        <v>950</v>
      </c>
      <c r="G338" s="545" t="s">
        <v>951</v>
      </c>
      <c r="H338" s="548">
        <v>1</v>
      </c>
      <c r="I338" s="548">
        <v>180</v>
      </c>
      <c r="J338" s="545"/>
      <c r="K338" s="545">
        <v>180</v>
      </c>
      <c r="L338" s="548"/>
      <c r="M338" s="548"/>
      <c r="N338" s="545"/>
      <c r="O338" s="545"/>
      <c r="P338" s="548"/>
      <c r="Q338" s="548"/>
      <c r="R338" s="598"/>
      <c r="S338" s="549"/>
    </row>
    <row r="339" spans="1:19" ht="14.45" customHeight="1" x14ac:dyDescent="0.2">
      <c r="A339" s="544" t="s">
        <v>937</v>
      </c>
      <c r="B339" s="545" t="s">
        <v>938</v>
      </c>
      <c r="C339" s="545" t="s">
        <v>443</v>
      </c>
      <c r="D339" s="545" t="s">
        <v>935</v>
      </c>
      <c r="E339" s="545" t="s">
        <v>939</v>
      </c>
      <c r="F339" s="545" t="s">
        <v>958</v>
      </c>
      <c r="G339" s="545" t="s">
        <v>959</v>
      </c>
      <c r="H339" s="548">
        <v>8</v>
      </c>
      <c r="I339" s="548">
        <v>2792</v>
      </c>
      <c r="J339" s="545"/>
      <c r="K339" s="545">
        <v>349</v>
      </c>
      <c r="L339" s="548"/>
      <c r="M339" s="548"/>
      <c r="N339" s="545"/>
      <c r="O339" s="545"/>
      <c r="P339" s="548"/>
      <c r="Q339" s="548"/>
      <c r="R339" s="598"/>
      <c r="S339" s="549"/>
    </row>
    <row r="340" spans="1:19" ht="14.45" customHeight="1" x14ac:dyDescent="0.2">
      <c r="A340" s="544" t="s">
        <v>937</v>
      </c>
      <c r="B340" s="545" t="s">
        <v>938</v>
      </c>
      <c r="C340" s="545" t="s">
        <v>443</v>
      </c>
      <c r="D340" s="545" t="s">
        <v>935</v>
      </c>
      <c r="E340" s="545" t="s">
        <v>939</v>
      </c>
      <c r="F340" s="545" t="s">
        <v>978</v>
      </c>
      <c r="G340" s="545" t="s">
        <v>979</v>
      </c>
      <c r="H340" s="548">
        <v>3</v>
      </c>
      <c r="I340" s="548">
        <v>915</v>
      </c>
      <c r="J340" s="545"/>
      <c r="K340" s="545">
        <v>305</v>
      </c>
      <c r="L340" s="548"/>
      <c r="M340" s="548"/>
      <c r="N340" s="545"/>
      <c r="O340" s="545"/>
      <c r="P340" s="548"/>
      <c r="Q340" s="548"/>
      <c r="R340" s="598"/>
      <c r="S340" s="549"/>
    </row>
    <row r="341" spans="1:19" ht="14.45" customHeight="1" x14ac:dyDescent="0.2">
      <c r="A341" s="544" t="s">
        <v>937</v>
      </c>
      <c r="B341" s="545" t="s">
        <v>938</v>
      </c>
      <c r="C341" s="545" t="s">
        <v>443</v>
      </c>
      <c r="D341" s="545" t="s">
        <v>935</v>
      </c>
      <c r="E341" s="545" t="s">
        <v>939</v>
      </c>
      <c r="F341" s="545" t="s">
        <v>982</v>
      </c>
      <c r="G341" s="545" t="s">
        <v>983</v>
      </c>
      <c r="H341" s="548">
        <v>8</v>
      </c>
      <c r="I341" s="548">
        <v>3952</v>
      </c>
      <c r="J341" s="545"/>
      <c r="K341" s="545">
        <v>494</v>
      </c>
      <c r="L341" s="548"/>
      <c r="M341" s="548"/>
      <c r="N341" s="545"/>
      <c r="O341" s="545"/>
      <c r="P341" s="548"/>
      <c r="Q341" s="548"/>
      <c r="R341" s="598"/>
      <c r="S341" s="549"/>
    </row>
    <row r="342" spans="1:19" ht="14.45" customHeight="1" x14ac:dyDescent="0.2">
      <c r="A342" s="544" t="s">
        <v>937</v>
      </c>
      <c r="B342" s="545" t="s">
        <v>938</v>
      </c>
      <c r="C342" s="545" t="s">
        <v>443</v>
      </c>
      <c r="D342" s="545" t="s">
        <v>935</v>
      </c>
      <c r="E342" s="545" t="s">
        <v>939</v>
      </c>
      <c r="F342" s="545" t="s">
        <v>986</v>
      </c>
      <c r="G342" s="545" t="s">
        <v>987</v>
      </c>
      <c r="H342" s="548">
        <v>8</v>
      </c>
      <c r="I342" s="548">
        <v>2960</v>
      </c>
      <c r="J342" s="545"/>
      <c r="K342" s="545">
        <v>370</v>
      </c>
      <c r="L342" s="548"/>
      <c r="M342" s="548"/>
      <c r="N342" s="545"/>
      <c r="O342" s="545"/>
      <c r="P342" s="548"/>
      <c r="Q342" s="548"/>
      <c r="R342" s="598"/>
      <c r="S342" s="549"/>
    </row>
    <row r="343" spans="1:19" ht="14.45" customHeight="1" x14ac:dyDescent="0.2">
      <c r="A343" s="544" t="s">
        <v>937</v>
      </c>
      <c r="B343" s="545" t="s">
        <v>938</v>
      </c>
      <c r="C343" s="545" t="s">
        <v>443</v>
      </c>
      <c r="D343" s="545" t="s">
        <v>935</v>
      </c>
      <c r="E343" s="545" t="s">
        <v>939</v>
      </c>
      <c r="F343" s="545" t="s">
        <v>994</v>
      </c>
      <c r="G343" s="545" t="s">
        <v>995</v>
      </c>
      <c r="H343" s="548">
        <v>1</v>
      </c>
      <c r="I343" s="548">
        <v>111</v>
      </c>
      <c r="J343" s="545"/>
      <c r="K343" s="545">
        <v>111</v>
      </c>
      <c r="L343" s="548"/>
      <c r="M343" s="548"/>
      <c r="N343" s="545"/>
      <c r="O343" s="545"/>
      <c r="P343" s="548"/>
      <c r="Q343" s="548"/>
      <c r="R343" s="598"/>
      <c r="S343" s="549"/>
    </row>
    <row r="344" spans="1:19" ht="14.45" customHeight="1" x14ac:dyDescent="0.2">
      <c r="A344" s="544" t="s">
        <v>937</v>
      </c>
      <c r="B344" s="545" t="s">
        <v>938</v>
      </c>
      <c r="C344" s="545" t="s">
        <v>443</v>
      </c>
      <c r="D344" s="545" t="s">
        <v>935</v>
      </c>
      <c r="E344" s="545" t="s">
        <v>939</v>
      </c>
      <c r="F344" s="545" t="s">
        <v>1001</v>
      </c>
      <c r="G344" s="545" t="s">
        <v>1002</v>
      </c>
      <c r="H344" s="548">
        <v>1</v>
      </c>
      <c r="I344" s="548">
        <v>456</v>
      </c>
      <c r="J344" s="545"/>
      <c r="K344" s="545">
        <v>456</v>
      </c>
      <c r="L344" s="548"/>
      <c r="M344" s="548"/>
      <c r="N344" s="545"/>
      <c r="O344" s="545"/>
      <c r="P344" s="548"/>
      <c r="Q344" s="548"/>
      <c r="R344" s="598"/>
      <c r="S344" s="549"/>
    </row>
    <row r="345" spans="1:19" ht="14.45" customHeight="1" x14ac:dyDescent="0.2">
      <c r="A345" s="544" t="s">
        <v>937</v>
      </c>
      <c r="B345" s="545" t="s">
        <v>938</v>
      </c>
      <c r="C345" s="545" t="s">
        <v>443</v>
      </c>
      <c r="D345" s="545" t="s">
        <v>935</v>
      </c>
      <c r="E345" s="545" t="s">
        <v>939</v>
      </c>
      <c r="F345" s="545" t="s">
        <v>1003</v>
      </c>
      <c r="G345" s="545" t="s">
        <v>1004</v>
      </c>
      <c r="H345" s="548">
        <v>14</v>
      </c>
      <c r="I345" s="548">
        <v>812</v>
      </c>
      <c r="J345" s="545"/>
      <c r="K345" s="545">
        <v>58</v>
      </c>
      <c r="L345" s="548"/>
      <c r="M345" s="548"/>
      <c r="N345" s="545"/>
      <c r="O345" s="545"/>
      <c r="P345" s="548"/>
      <c r="Q345" s="548"/>
      <c r="R345" s="598"/>
      <c r="S345" s="549"/>
    </row>
    <row r="346" spans="1:19" ht="14.45" customHeight="1" x14ac:dyDescent="0.2">
      <c r="A346" s="544" t="s">
        <v>937</v>
      </c>
      <c r="B346" s="545" t="s">
        <v>938</v>
      </c>
      <c r="C346" s="545" t="s">
        <v>443</v>
      </c>
      <c r="D346" s="545" t="s">
        <v>935</v>
      </c>
      <c r="E346" s="545" t="s">
        <v>939</v>
      </c>
      <c r="F346" s="545" t="s">
        <v>1005</v>
      </c>
      <c r="G346" s="545" t="s">
        <v>1006</v>
      </c>
      <c r="H346" s="548">
        <v>1</v>
      </c>
      <c r="I346" s="548">
        <v>2173</v>
      </c>
      <c r="J346" s="545"/>
      <c r="K346" s="545">
        <v>2173</v>
      </c>
      <c r="L346" s="548"/>
      <c r="M346" s="548"/>
      <c r="N346" s="545"/>
      <c r="O346" s="545"/>
      <c r="P346" s="548"/>
      <c r="Q346" s="548"/>
      <c r="R346" s="598"/>
      <c r="S346" s="549"/>
    </row>
    <row r="347" spans="1:19" ht="14.45" customHeight="1" x14ac:dyDescent="0.2">
      <c r="A347" s="544" t="s">
        <v>937</v>
      </c>
      <c r="B347" s="545" t="s">
        <v>938</v>
      </c>
      <c r="C347" s="545" t="s">
        <v>443</v>
      </c>
      <c r="D347" s="545" t="s">
        <v>935</v>
      </c>
      <c r="E347" s="545" t="s">
        <v>939</v>
      </c>
      <c r="F347" s="545" t="s">
        <v>1011</v>
      </c>
      <c r="G347" s="545" t="s">
        <v>1012</v>
      </c>
      <c r="H347" s="548">
        <v>2</v>
      </c>
      <c r="I347" s="548">
        <v>352</v>
      </c>
      <c r="J347" s="545"/>
      <c r="K347" s="545">
        <v>176</v>
      </c>
      <c r="L347" s="548"/>
      <c r="M347" s="548"/>
      <c r="N347" s="545"/>
      <c r="O347" s="545"/>
      <c r="P347" s="548"/>
      <c r="Q347" s="548"/>
      <c r="R347" s="598"/>
      <c r="S347" s="549"/>
    </row>
    <row r="348" spans="1:19" ht="14.45" customHeight="1" x14ac:dyDescent="0.2">
      <c r="A348" s="544" t="s">
        <v>937</v>
      </c>
      <c r="B348" s="545" t="s">
        <v>938</v>
      </c>
      <c r="C348" s="545" t="s">
        <v>443</v>
      </c>
      <c r="D348" s="545" t="s">
        <v>935</v>
      </c>
      <c r="E348" s="545" t="s">
        <v>939</v>
      </c>
      <c r="F348" s="545" t="s">
        <v>1029</v>
      </c>
      <c r="G348" s="545" t="s">
        <v>1030</v>
      </c>
      <c r="H348" s="548">
        <v>5</v>
      </c>
      <c r="I348" s="548">
        <v>10655</v>
      </c>
      <c r="J348" s="545"/>
      <c r="K348" s="545">
        <v>2131</v>
      </c>
      <c r="L348" s="548"/>
      <c r="M348" s="548"/>
      <c r="N348" s="545"/>
      <c r="O348" s="545"/>
      <c r="P348" s="548"/>
      <c r="Q348" s="548"/>
      <c r="R348" s="598"/>
      <c r="S348" s="549"/>
    </row>
    <row r="349" spans="1:19" ht="14.45" customHeight="1" x14ac:dyDescent="0.2">
      <c r="A349" s="544" t="s">
        <v>937</v>
      </c>
      <c r="B349" s="545" t="s">
        <v>938</v>
      </c>
      <c r="C349" s="545" t="s">
        <v>443</v>
      </c>
      <c r="D349" s="545" t="s">
        <v>935</v>
      </c>
      <c r="E349" s="545" t="s">
        <v>939</v>
      </c>
      <c r="F349" s="545" t="s">
        <v>1040</v>
      </c>
      <c r="G349" s="545" t="s">
        <v>1041</v>
      </c>
      <c r="H349" s="548">
        <v>1</v>
      </c>
      <c r="I349" s="548">
        <v>289</v>
      </c>
      <c r="J349" s="545"/>
      <c r="K349" s="545">
        <v>289</v>
      </c>
      <c r="L349" s="548"/>
      <c r="M349" s="548"/>
      <c r="N349" s="545"/>
      <c r="O349" s="545"/>
      <c r="P349" s="548"/>
      <c r="Q349" s="548"/>
      <c r="R349" s="598"/>
      <c r="S349" s="549"/>
    </row>
    <row r="350" spans="1:19" ht="14.45" customHeight="1" x14ac:dyDescent="0.2">
      <c r="A350" s="544" t="s">
        <v>937</v>
      </c>
      <c r="B350" s="545" t="s">
        <v>938</v>
      </c>
      <c r="C350" s="545" t="s">
        <v>443</v>
      </c>
      <c r="D350" s="545" t="s">
        <v>935</v>
      </c>
      <c r="E350" s="545" t="s">
        <v>939</v>
      </c>
      <c r="F350" s="545" t="s">
        <v>1048</v>
      </c>
      <c r="G350" s="545" t="s">
        <v>1049</v>
      </c>
      <c r="H350" s="548">
        <v>1</v>
      </c>
      <c r="I350" s="548">
        <v>0</v>
      </c>
      <c r="J350" s="545"/>
      <c r="K350" s="545">
        <v>0</v>
      </c>
      <c r="L350" s="548"/>
      <c r="M350" s="548"/>
      <c r="N350" s="545"/>
      <c r="O350" s="545"/>
      <c r="P350" s="548"/>
      <c r="Q350" s="548"/>
      <c r="R350" s="598"/>
      <c r="S350" s="549"/>
    </row>
    <row r="351" spans="1:19" ht="14.45" customHeight="1" x14ac:dyDescent="0.2">
      <c r="A351" s="544" t="s">
        <v>937</v>
      </c>
      <c r="B351" s="545" t="s">
        <v>938</v>
      </c>
      <c r="C351" s="545" t="s">
        <v>443</v>
      </c>
      <c r="D351" s="545" t="s">
        <v>935</v>
      </c>
      <c r="E351" s="545" t="s">
        <v>939</v>
      </c>
      <c r="F351" s="545" t="s">
        <v>1052</v>
      </c>
      <c r="G351" s="545" t="s">
        <v>1053</v>
      </c>
      <c r="H351" s="548"/>
      <c r="I351" s="548"/>
      <c r="J351" s="545"/>
      <c r="K351" s="545"/>
      <c r="L351" s="548">
        <v>3</v>
      </c>
      <c r="M351" s="548">
        <v>14337</v>
      </c>
      <c r="N351" s="545">
        <v>1</v>
      </c>
      <c r="O351" s="545">
        <v>4779</v>
      </c>
      <c r="P351" s="548"/>
      <c r="Q351" s="548"/>
      <c r="R351" s="598"/>
      <c r="S351" s="549"/>
    </row>
    <row r="352" spans="1:19" ht="14.45" customHeight="1" x14ac:dyDescent="0.2">
      <c r="A352" s="544" t="s">
        <v>937</v>
      </c>
      <c r="B352" s="545" t="s">
        <v>938</v>
      </c>
      <c r="C352" s="545" t="s">
        <v>443</v>
      </c>
      <c r="D352" s="545" t="s">
        <v>926</v>
      </c>
      <c r="E352" s="545" t="s">
        <v>939</v>
      </c>
      <c r="F352" s="545" t="s">
        <v>1021</v>
      </c>
      <c r="G352" s="545"/>
      <c r="H352" s="548">
        <v>26</v>
      </c>
      <c r="I352" s="548">
        <v>26312</v>
      </c>
      <c r="J352" s="545"/>
      <c r="K352" s="545">
        <v>1012</v>
      </c>
      <c r="L352" s="548"/>
      <c r="M352" s="548"/>
      <c r="N352" s="545"/>
      <c r="O352" s="545"/>
      <c r="P352" s="548"/>
      <c r="Q352" s="548"/>
      <c r="R352" s="598"/>
      <c r="S352" s="549"/>
    </row>
    <row r="353" spans="1:19" ht="14.45" customHeight="1" x14ac:dyDescent="0.2">
      <c r="A353" s="544" t="s">
        <v>937</v>
      </c>
      <c r="B353" s="545" t="s">
        <v>938</v>
      </c>
      <c r="C353" s="545" t="s">
        <v>443</v>
      </c>
      <c r="D353" s="545" t="s">
        <v>926</v>
      </c>
      <c r="E353" s="545" t="s">
        <v>939</v>
      </c>
      <c r="F353" s="545" t="s">
        <v>1052</v>
      </c>
      <c r="G353" s="545" t="s">
        <v>1053</v>
      </c>
      <c r="H353" s="548"/>
      <c r="I353" s="548"/>
      <c r="J353" s="545"/>
      <c r="K353" s="545"/>
      <c r="L353" s="548">
        <v>6</v>
      </c>
      <c r="M353" s="548">
        <v>28674</v>
      </c>
      <c r="N353" s="545">
        <v>1</v>
      </c>
      <c r="O353" s="545">
        <v>4779</v>
      </c>
      <c r="P353" s="548">
        <v>9</v>
      </c>
      <c r="Q353" s="548">
        <v>43227</v>
      </c>
      <c r="R353" s="598">
        <v>1.5075329566854991</v>
      </c>
      <c r="S353" s="549">
        <v>4803</v>
      </c>
    </row>
    <row r="354" spans="1:19" ht="14.45" customHeight="1" x14ac:dyDescent="0.2">
      <c r="A354" s="544" t="s">
        <v>937</v>
      </c>
      <c r="B354" s="545" t="s">
        <v>938</v>
      </c>
      <c r="C354" s="545" t="s">
        <v>443</v>
      </c>
      <c r="D354" s="545" t="s">
        <v>928</v>
      </c>
      <c r="E354" s="545" t="s">
        <v>939</v>
      </c>
      <c r="F354" s="545" t="s">
        <v>942</v>
      </c>
      <c r="G354" s="545" t="s">
        <v>943</v>
      </c>
      <c r="H354" s="548"/>
      <c r="I354" s="548"/>
      <c r="J354" s="545"/>
      <c r="K354" s="545"/>
      <c r="L354" s="548"/>
      <c r="M354" s="548"/>
      <c r="N354" s="545"/>
      <c r="O354" s="545"/>
      <c r="P354" s="548">
        <v>1</v>
      </c>
      <c r="Q354" s="548">
        <v>59</v>
      </c>
      <c r="R354" s="598"/>
      <c r="S354" s="549">
        <v>59</v>
      </c>
    </row>
    <row r="355" spans="1:19" ht="14.45" customHeight="1" x14ac:dyDescent="0.2">
      <c r="A355" s="544" t="s">
        <v>937</v>
      </c>
      <c r="B355" s="545" t="s">
        <v>938</v>
      </c>
      <c r="C355" s="545" t="s">
        <v>443</v>
      </c>
      <c r="D355" s="545" t="s">
        <v>928</v>
      </c>
      <c r="E355" s="545" t="s">
        <v>939</v>
      </c>
      <c r="F355" s="545" t="s">
        <v>982</v>
      </c>
      <c r="G355" s="545" t="s">
        <v>983</v>
      </c>
      <c r="H355" s="548"/>
      <c r="I355" s="548"/>
      <c r="J355" s="545"/>
      <c r="K355" s="545"/>
      <c r="L355" s="548"/>
      <c r="M355" s="548"/>
      <c r="N355" s="545"/>
      <c r="O355" s="545"/>
      <c r="P355" s="548">
        <v>1</v>
      </c>
      <c r="Q355" s="548">
        <v>499</v>
      </c>
      <c r="R355" s="598"/>
      <c r="S355" s="549">
        <v>499</v>
      </c>
    </row>
    <row r="356" spans="1:19" ht="14.45" customHeight="1" x14ac:dyDescent="0.2">
      <c r="A356" s="544" t="s">
        <v>937</v>
      </c>
      <c r="B356" s="545" t="s">
        <v>938</v>
      </c>
      <c r="C356" s="545" t="s">
        <v>443</v>
      </c>
      <c r="D356" s="545" t="s">
        <v>928</v>
      </c>
      <c r="E356" s="545" t="s">
        <v>939</v>
      </c>
      <c r="F356" s="545" t="s">
        <v>986</v>
      </c>
      <c r="G356" s="545" t="s">
        <v>987</v>
      </c>
      <c r="H356" s="548"/>
      <c r="I356" s="548"/>
      <c r="J356" s="545"/>
      <c r="K356" s="545"/>
      <c r="L356" s="548"/>
      <c r="M356" s="548"/>
      <c r="N356" s="545"/>
      <c r="O356" s="545"/>
      <c r="P356" s="548">
        <v>1</v>
      </c>
      <c r="Q356" s="548">
        <v>376</v>
      </c>
      <c r="R356" s="598"/>
      <c r="S356" s="549">
        <v>376</v>
      </c>
    </row>
    <row r="357" spans="1:19" ht="14.45" customHeight="1" x14ac:dyDescent="0.2">
      <c r="A357" s="544" t="s">
        <v>937</v>
      </c>
      <c r="B357" s="545" t="s">
        <v>938</v>
      </c>
      <c r="C357" s="545" t="s">
        <v>443</v>
      </c>
      <c r="D357" s="545" t="s">
        <v>928</v>
      </c>
      <c r="E357" s="545" t="s">
        <v>939</v>
      </c>
      <c r="F357" s="545" t="s">
        <v>1052</v>
      </c>
      <c r="G357" s="545" t="s">
        <v>1053</v>
      </c>
      <c r="H357" s="548"/>
      <c r="I357" s="548"/>
      <c r="J357" s="545"/>
      <c r="K357" s="545"/>
      <c r="L357" s="548">
        <v>6</v>
      </c>
      <c r="M357" s="548">
        <v>28674</v>
      </c>
      <c r="N357" s="545">
        <v>1</v>
      </c>
      <c r="O357" s="545">
        <v>4779</v>
      </c>
      <c r="P357" s="548">
        <v>3</v>
      </c>
      <c r="Q357" s="548">
        <v>14409</v>
      </c>
      <c r="R357" s="598">
        <v>0.50251098556183305</v>
      </c>
      <c r="S357" s="549">
        <v>4803</v>
      </c>
    </row>
    <row r="358" spans="1:19" ht="14.45" customHeight="1" x14ac:dyDescent="0.2">
      <c r="A358" s="544" t="s">
        <v>937</v>
      </c>
      <c r="B358" s="545" t="s">
        <v>938</v>
      </c>
      <c r="C358" s="545" t="s">
        <v>443</v>
      </c>
      <c r="D358" s="545" t="s">
        <v>931</v>
      </c>
      <c r="E358" s="545" t="s">
        <v>939</v>
      </c>
      <c r="F358" s="545" t="s">
        <v>958</v>
      </c>
      <c r="G358" s="545" t="s">
        <v>959</v>
      </c>
      <c r="H358" s="548">
        <v>6</v>
      </c>
      <c r="I358" s="548">
        <v>2094</v>
      </c>
      <c r="J358" s="545"/>
      <c r="K358" s="545">
        <v>349</v>
      </c>
      <c r="L358" s="548"/>
      <c r="M358" s="548"/>
      <c r="N358" s="545"/>
      <c r="O358" s="545"/>
      <c r="P358" s="548"/>
      <c r="Q358" s="548"/>
      <c r="R358" s="598"/>
      <c r="S358" s="549"/>
    </row>
    <row r="359" spans="1:19" ht="14.45" customHeight="1" x14ac:dyDescent="0.2">
      <c r="A359" s="544" t="s">
        <v>937</v>
      </c>
      <c r="B359" s="545" t="s">
        <v>938</v>
      </c>
      <c r="C359" s="545" t="s">
        <v>443</v>
      </c>
      <c r="D359" s="545" t="s">
        <v>931</v>
      </c>
      <c r="E359" s="545" t="s">
        <v>939</v>
      </c>
      <c r="F359" s="545" t="s">
        <v>966</v>
      </c>
      <c r="G359" s="545" t="s">
        <v>967</v>
      </c>
      <c r="H359" s="548">
        <v>2</v>
      </c>
      <c r="I359" s="548">
        <v>98</v>
      </c>
      <c r="J359" s="545"/>
      <c r="K359" s="545">
        <v>49</v>
      </c>
      <c r="L359" s="548"/>
      <c r="M359" s="548"/>
      <c r="N359" s="545"/>
      <c r="O359" s="545"/>
      <c r="P359" s="548"/>
      <c r="Q359" s="548"/>
      <c r="R359" s="598"/>
      <c r="S359" s="549"/>
    </row>
    <row r="360" spans="1:19" ht="14.45" customHeight="1" x14ac:dyDescent="0.2">
      <c r="A360" s="544" t="s">
        <v>937</v>
      </c>
      <c r="B360" s="545" t="s">
        <v>938</v>
      </c>
      <c r="C360" s="545" t="s">
        <v>443</v>
      </c>
      <c r="D360" s="545" t="s">
        <v>931</v>
      </c>
      <c r="E360" s="545" t="s">
        <v>939</v>
      </c>
      <c r="F360" s="545" t="s">
        <v>974</v>
      </c>
      <c r="G360" s="545" t="s">
        <v>975</v>
      </c>
      <c r="H360" s="548">
        <v>2</v>
      </c>
      <c r="I360" s="548">
        <v>1410</v>
      </c>
      <c r="J360" s="545"/>
      <c r="K360" s="545">
        <v>705</v>
      </c>
      <c r="L360" s="548"/>
      <c r="M360" s="548"/>
      <c r="N360" s="545"/>
      <c r="O360" s="545"/>
      <c r="P360" s="548"/>
      <c r="Q360" s="548"/>
      <c r="R360" s="598"/>
      <c r="S360" s="549"/>
    </row>
    <row r="361" spans="1:19" ht="14.45" customHeight="1" x14ac:dyDescent="0.2">
      <c r="A361" s="544" t="s">
        <v>937</v>
      </c>
      <c r="B361" s="545" t="s">
        <v>938</v>
      </c>
      <c r="C361" s="545" t="s">
        <v>443</v>
      </c>
      <c r="D361" s="545" t="s">
        <v>931</v>
      </c>
      <c r="E361" s="545" t="s">
        <v>939</v>
      </c>
      <c r="F361" s="545" t="s">
        <v>1013</v>
      </c>
      <c r="G361" s="545" t="s">
        <v>1014</v>
      </c>
      <c r="H361" s="548">
        <v>24</v>
      </c>
      <c r="I361" s="548">
        <v>2040</v>
      </c>
      <c r="J361" s="545"/>
      <c r="K361" s="545">
        <v>85</v>
      </c>
      <c r="L361" s="548"/>
      <c r="M361" s="548"/>
      <c r="N361" s="545"/>
      <c r="O361" s="545"/>
      <c r="P361" s="548"/>
      <c r="Q361" s="548"/>
      <c r="R361" s="598"/>
      <c r="S361" s="549"/>
    </row>
    <row r="362" spans="1:19" ht="14.45" customHeight="1" x14ac:dyDescent="0.2">
      <c r="A362" s="544" t="s">
        <v>937</v>
      </c>
      <c r="B362" s="545" t="s">
        <v>938</v>
      </c>
      <c r="C362" s="545" t="s">
        <v>443</v>
      </c>
      <c r="D362" s="545" t="s">
        <v>931</v>
      </c>
      <c r="E362" s="545" t="s">
        <v>939</v>
      </c>
      <c r="F362" s="545" t="s">
        <v>1022</v>
      </c>
      <c r="G362" s="545" t="s">
        <v>1023</v>
      </c>
      <c r="H362" s="548">
        <v>4</v>
      </c>
      <c r="I362" s="548">
        <v>704</v>
      </c>
      <c r="J362" s="545"/>
      <c r="K362" s="545">
        <v>176</v>
      </c>
      <c r="L362" s="548"/>
      <c r="M362" s="548"/>
      <c r="N362" s="545"/>
      <c r="O362" s="545"/>
      <c r="P362" s="548"/>
      <c r="Q362" s="548"/>
      <c r="R362" s="598"/>
      <c r="S362" s="549"/>
    </row>
    <row r="363" spans="1:19" ht="14.45" customHeight="1" x14ac:dyDescent="0.2">
      <c r="A363" s="544" t="s">
        <v>937</v>
      </c>
      <c r="B363" s="545" t="s">
        <v>938</v>
      </c>
      <c r="C363" s="545" t="s">
        <v>443</v>
      </c>
      <c r="D363" s="545" t="s">
        <v>931</v>
      </c>
      <c r="E363" s="545" t="s">
        <v>939</v>
      </c>
      <c r="F363" s="545" t="s">
        <v>1027</v>
      </c>
      <c r="G363" s="545" t="s">
        <v>1028</v>
      </c>
      <c r="H363" s="548">
        <v>6</v>
      </c>
      <c r="I363" s="548">
        <v>1584</v>
      </c>
      <c r="J363" s="545"/>
      <c r="K363" s="545">
        <v>264</v>
      </c>
      <c r="L363" s="548"/>
      <c r="M363" s="548"/>
      <c r="N363" s="545"/>
      <c r="O363" s="545"/>
      <c r="P363" s="548"/>
      <c r="Q363" s="548"/>
      <c r="R363" s="598"/>
      <c r="S363" s="549"/>
    </row>
    <row r="364" spans="1:19" ht="14.45" customHeight="1" x14ac:dyDescent="0.2">
      <c r="A364" s="544" t="s">
        <v>937</v>
      </c>
      <c r="B364" s="545" t="s">
        <v>938</v>
      </c>
      <c r="C364" s="545" t="s">
        <v>443</v>
      </c>
      <c r="D364" s="545" t="s">
        <v>931</v>
      </c>
      <c r="E364" s="545" t="s">
        <v>939</v>
      </c>
      <c r="F364" s="545" t="s">
        <v>1044</v>
      </c>
      <c r="G364" s="545" t="s">
        <v>1045</v>
      </c>
      <c r="H364" s="548">
        <v>2</v>
      </c>
      <c r="I364" s="548">
        <v>214</v>
      </c>
      <c r="J364" s="545"/>
      <c r="K364" s="545">
        <v>107</v>
      </c>
      <c r="L364" s="548"/>
      <c r="M364" s="548"/>
      <c r="N364" s="545"/>
      <c r="O364" s="545"/>
      <c r="P364" s="548"/>
      <c r="Q364" s="548"/>
      <c r="R364" s="598"/>
      <c r="S364" s="549"/>
    </row>
    <row r="365" spans="1:19" ht="14.45" customHeight="1" x14ac:dyDescent="0.2">
      <c r="A365" s="544" t="s">
        <v>937</v>
      </c>
      <c r="B365" s="545" t="s">
        <v>938</v>
      </c>
      <c r="C365" s="545" t="s">
        <v>443</v>
      </c>
      <c r="D365" s="545" t="s">
        <v>929</v>
      </c>
      <c r="E365" s="545" t="s">
        <v>939</v>
      </c>
      <c r="F365" s="545" t="s">
        <v>990</v>
      </c>
      <c r="G365" s="545" t="s">
        <v>991</v>
      </c>
      <c r="H365" s="548"/>
      <c r="I365" s="548"/>
      <c r="J365" s="545"/>
      <c r="K365" s="545"/>
      <c r="L365" s="548"/>
      <c r="M365" s="548"/>
      <c r="N365" s="545"/>
      <c r="O365" s="545"/>
      <c r="P365" s="548">
        <v>1</v>
      </c>
      <c r="Q365" s="548">
        <v>12</v>
      </c>
      <c r="R365" s="598"/>
      <c r="S365" s="549">
        <v>12</v>
      </c>
    </row>
    <row r="366" spans="1:19" ht="14.45" customHeight="1" x14ac:dyDescent="0.2">
      <c r="A366" s="544" t="s">
        <v>937</v>
      </c>
      <c r="B366" s="545" t="s">
        <v>938</v>
      </c>
      <c r="C366" s="545" t="s">
        <v>443</v>
      </c>
      <c r="D366" s="545" t="s">
        <v>929</v>
      </c>
      <c r="E366" s="545" t="s">
        <v>939</v>
      </c>
      <c r="F366" s="545" t="s">
        <v>1052</v>
      </c>
      <c r="G366" s="545" t="s">
        <v>1053</v>
      </c>
      <c r="H366" s="548"/>
      <c r="I366" s="548"/>
      <c r="J366" s="545"/>
      <c r="K366" s="545"/>
      <c r="L366" s="548"/>
      <c r="M366" s="548"/>
      <c r="N366" s="545"/>
      <c r="O366" s="545"/>
      <c r="P366" s="548">
        <v>7</v>
      </c>
      <c r="Q366" s="548">
        <v>33621</v>
      </c>
      <c r="R366" s="598"/>
      <c r="S366" s="549">
        <v>4803</v>
      </c>
    </row>
    <row r="367" spans="1:19" ht="14.45" customHeight="1" x14ac:dyDescent="0.2">
      <c r="A367" s="544" t="s">
        <v>937</v>
      </c>
      <c r="B367" s="545" t="s">
        <v>938</v>
      </c>
      <c r="C367" s="545" t="s">
        <v>516</v>
      </c>
      <c r="D367" s="545" t="s">
        <v>911</v>
      </c>
      <c r="E367" s="545" t="s">
        <v>939</v>
      </c>
      <c r="F367" s="545" t="s">
        <v>942</v>
      </c>
      <c r="G367" s="545" t="s">
        <v>943</v>
      </c>
      <c r="H367" s="548"/>
      <c r="I367" s="548"/>
      <c r="J367" s="545"/>
      <c r="K367" s="545"/>
      <c r="L367" s="548"/>
      <c r="M367" s="548"/>
      <c r="N367" s="545"/>
      <c r="O367" s="545"/>
      <c r="P367" s="548">
        <v>2</v>
      </c>
      <c r="Q367" s="548">
        <v>118</v>
      </c>
      <c r="R367" s="598"/>
      <c r="S367" s="549">
        <v>59</v>
      </c>
    </row>
    <row r="368" spans="1:19" ht="14.45" customHeight="1" x14ac:dyDescent="0.2">
      <c r="A368" s="544" t="s">
        <v>937</v>
      </c>
      <c r="B368" s="545" t="s">
        <v>938</v>
      </c>
      <c r="C368" s="545" t="s">
        <v>516</v>
      </c>
      <c r="D368" s="545" t="s">
        <v>911</v>
      </c>
      <c r="E368" s="545" t="s">
        <v>939</v>
      </c>
      <c r="F368" s="545" t="s">
        <v>950</v>
      </c>
      <c r="G368" s="545" t="s">
        <v>951</v>
      </c>
      <c r="H368" s="548">
        <v>99</v>
      </c>
      <c r="I368" s="548">
        <v>17820</v>
      </c>
      <c r="J368" s="545">
        <v>1.523076923076923</v>
      </c>
      <c r="K368" s="545">
        <v>180</v>
      </c>
      <c r="L368" s="548">
        <v>65</v>
      </c>
      <c r="M368" s="548">
        <v>11700</v>
      </c>
      <c r="N368" s="545">
        <v>1</v>
      </c>
      <c r="O368" s="545">
        <v>180</v>
      </c>
      <c r="P368" s="548">
        <v>118</v>
      </c>
      <c r="Q368" s="548">
        <v>21594</v>
      </c>
      <c r="R368" s="598">
        <v>1.8456410256410256</v>
      </c>
      <c r="S368" s="549">
        <v>183</v>
      </c>
    </row>
    <row r="369" spans="1:19" ht="14.45" customHeight="1" x14ac:dyDescent="0.2">
      <c r="A369" s="544" t="s">
        <v>937</v>
      </c>
      <c r="B369" s="545" t="s">
        <v>938</v>
      </c>
      <c r="C369" s="545" t="s">
        <v>516</v>
      </c>
      <c r="D369" s="545" t="s">
        <v>911</v>
      </c>
      <c r="E369" s="545" t="s">
        <v>939</v>
      </c>
      <c r="F369" s="545" t="s">
        <v>954</v>
      </c>
      <c r="G369" s="545" t="s">
        <v>955</v>
      </c>
      <c r="H369" s="548"/>
      <c r="I369" s="548"/>
      <c r="J369" s="545"/>
      <c r="K369" s="545"/>
      <c r="L369" s="548"/>
      <c r="M369" s="548"/>
      <c r="N369" s="545"/>
      <c r="O369" s="545"/>
      <c r="P369" s="548">
        <v>2</v>
      </c>
      <c r="Q369" s="548">
        <v>682</v>
      </c>
      <c r="R369" s="598"/>
      <c r="S369" s="549">
        <v>341</v>
      </c>
    </row>
    <row r="370" spans="1:19" ht="14.45" customHeight="1" x14ac:dyDescent="0.2">
      <c r="A370" s="544" t="s">
        <v>937</v>
      </c>
      <c r="B370" s="545" t="s">
        <v>938</v>
      </c>
      <c r="C370" s="545" t="s">
        <v>516</v>
      </c>
      <c r="D370" s="545" t="s">
        <v>911</v>
      </c>
      <c r="E370" s="545" t="s">
        <v>939</v>
      </c>
      <c r="F370" s="545" t="s">
        <v>958</v>
      </c>
      <c r="G370" s="545" t="s">
        <v>959</v>
      </c>
      <c r="H370" s="548">
        <v>186</v>
      </c>
      <c r="I370" s="548">
        <v>64914</v>
      </c>
      <c r="J370" s="545">
        <v>30.911428571428573</v>
      </c>
      <c r="K370" s="545">
        <v>349</v>
      </c>
      <c r="L370" s="548">
        <v>6</v>
      </c>
      <c r="M370" s="548">
        <v>2100</v>
      </c>
      <c r="N370" s="545">
        <v>1</v>
      </c>
      <c r="O370" s="545">
        <v>350</v>
      </c>
      <c r="P370" s="548">
        <v>23</v>
      </c>
      <c r="Q370" s="548">
        <v>8073</v>
      </c>
      <c r="R370" s="598">
        <v>3.8442857142857143</v>
      </c>
      <c r="S370" s="549">
        <v>351</v>
      </c>
    </row>
    <row r="371" spans="1:19" ht="14.45" customHeight="1" x14ac:dyDescent="0.2">
      <c r="A371" s="544" t="s">
        <v>937</v>
      </c>
      <c r="B371" s="545" t="s">
        <v>938</v>
      </c>
      <c r="C371" s="545" t="s">
        <v>516</v>
      </c>
      <c r="D371" s="545" t="s">
        <v>911</v>
      </c>
      <c r="E371" s="545" t="s">
        <v>939</v>
      </c>
      <c r="F371" s="545" t="s">
        <v>982</v>
      </c>
      <c r="G371" s="545" t="s">
        <v>983</v>
      </c>
      <c r="H371" s="548">
        <v>1</v>
      </c>
      <c r="I371" s="548">
        <v>494</v>
      </c>
      <c r="J371" s="545">
        <v>0.99797979797979797</v>
      </c>
      <c r="K371" s="545">
        <v>494</v>
      </c>
      <c r="L371" s="548">
        <v>1</v>
      </c>
      <c r="M371" s="548">
        <v>495</v>
      </c>
      <c r="N371" s="545">
        <v>1</v>
      </c>
      <c r="O371" s="545">
        <v>495</v>
      </c>
      <c r="P371" s="548">
        <v>6</v>
      </c>
      <c r="Q371" s="548">
        <v>2994</v>
      </c>
      <c r="R371" s="598">
        <v>6.0484848484848488</v>
      </c>
      <c r="S371" s="549">
        <v>499</v>
      </c>
    </row>
    <row r="372" spans="1:19" ht="14.45" customHeight="1" x14ac:dyDescent="0.2">
      <c r="A372" s="544" t="s">
        <v>937</v>
      </c>
      <c r="B372" s="545" t="s">
        <v>938</v>
      </c>
      <c r="C372" s="545" t="s">
        <v>516</v>
      </c>
      <c r="D372" s="545" t="s">
        <v>911</v>
      </c>
      <c r="E372" s="545" t="s">
        <v>939</v>
      </c>
      <c r="F372" s="545" t="s">
        <v>986</v>
      </c>
      <c r="G372" s="545" t="s">
        <v>987</v>
      </c>
      <c r="H372" s="548">
        <v>1</v>
      </c>
      <c r="I372" s="548">
        <v>370</v>
      </c>
      <c r="J372" s="545">
        <v>0.99730458221024254</v>
      </c>
      <c r="K372" s="545">
        <v>370</v>
      </c>
      <c r="L372" s="548">
        <v>1</v>
      </c>
      <c r="M372" s="548">
        <v>371</v>
      </c>
      <c r="N372" s="545">
        <v>1</v>
      </c>
      <c r="O372" s="545">
        <v>371</v>
      </c>
      <c r="P372" s="548">
        <v>5</v>
      </c>
      <c r="Q372" s="548">
        <v>1880</v>
      </c>
      <c r="R372" s="598">
        <v>5.0673854447439357</v>
      </c>
      <c r="S372" s="549">
        <v>376</v>
      </c>
    </row>
    <row r="373" spans="1:19" ht="14.45" customHeight="1" x14ac:dyDescent="0.2">
      <c r="A373" s="544" t="s">
        <v>937</v>
      </c>
      <c r="B373" s="545" t="s">
        <v>938</v>
      </c>
      <c r="C373" s="545" t="s">
        <v>516</v>
      </c>
      <c r="D373" s="545" t="s">
        <v>911</v>
      </c>
      <c r="E373" s="545" t="s">
        <v>939</v>
      </c>
      <c r="F373" s="545" t="s">
        <v>988</v>
      </c>
      <c r="G373" s="545" t="s">
        <v>989</v>
      </c>
      <c r="H373" s="548">
        <v>89</v>
      </c>
      <c r="I373" s="548">
        <v>276612</v>
      </c>
      <c r="J373" s="545">
        <v>1.5060517131547855</v>
      </c>
      <c r="K373" s="545">
        <v>3108</v>
      </c>
      <c r="L373" s="548">
        <v>59</v>
      </c>
      <c r="M373" s="548">
        <v>183667</v>
      </c>
      <c r="N373" s="545">
        <v>1</v>
      </c>
      <c r="O373" s="545">
        <v>3113</v>
      </c>
      <c r="P373" s="548">
        <v>102</v>
      </c>
      <c r="Q373" s="548">
        <v>319464</v>
      </c>
      <c r="R373" s="598">
        <v>1.7393652643098652</v>
      </c>
      <c r="S373" s="549">
        <v>3132</v>
      </c>
    </row>
    <row r="374" spans="1:19" ht="14.45" customHeight="1" x14ac:dyDescent="0.2">
      <c r="A374" s="544" t="s">
        <v>937</v>
      </c>
      <c r="B374" s="545" t="s">
        <v>938</v>
      </c>
      <c r="C374" s="545" t="s">
        <v>516</v>
      </c>
      <c r="D374" s="545" t="s">
        <v>911</v>
      </c>
      <c r="E374" s="545" t="s">
        <v>939</v>
      </c>
      <c r="F374" s="545" t="s">
        <v>992</v>
      </c>
      <c r="G374" s="545" t="s">
        <v>993</v>
      </c>
      <c r="H374" s="548">
        <v>9</v>
      </c>
      <c r="I374" s="548">
        <v>115146</v>
      </c>
      <c r="J374" s="545">
        <v>1.2855133300585004</v>
      </c>
      <c r="K374" s="545">
        <v>12794</v>
      </c>
      <c r="L374" s="548">
        <v>7</v>
      </c>
      <c r="M374" s="548">
        <v>89572</v>
      </c>
      <c r="N374" s="545">
        <v>1</v>
      </c>
      <c r="O374" s="545">
        <v>12796</v>
      </c>
      <c r="P374" s="548">
        <v>22</v>
      </c>
      <c r="Q374" s="548">
        <v>281688</v>
      </c>
      <c r="R374" s="598">
        <v>3.1448220426025992</v>
      </c>
      <c r="S374" s="549">
        <v>12804</v>
      </c>
    </row>
    <row r="375" spans="1:19" ht="14.45" customHeight="1" x14ac:dyDescent="0.2">
      <c r="A375" s="544" t="s">
        <v>937</v>
      </c>
      <c r="B375" s="545" t="s">
        <v>938</v>
      </c>
      <c r="C375" s="545" t="s">
        <v>516</v>
      </c>
      <c r="D375" s="545" t="s">
        <v>911</v>
      </c>
      <c r="E375" s="545" t="s">
        <v>939</v>
      </c>
      <c r="F375" s="545" t="s">
        <v>994</v>
      </c>
      <c r="G375" s="545" t="s">
        <v>995</v>
      </c>
      <c r="H375" s="548"/>
      <c r="I375" s="548"/>
      <c r="J375" s="545"/>
      <c r="K375" s="545"/>
      <c r="L375" s="548">
        <v>3</v>
      </c>
      <c r="M375" s="548">
        <v>336</v>
      </c>
      <c r="N375" s="545">
        <v>1</v>
      </c>
      <c r="O375" s="545">
        <v>112</v>
      </c>
      <c r="P375" s="548">
        <v>4</v>
      </c>
      <c r="Q375" s="548">
        <v>452</v>
      </c>
      <c r="R375" s="598">
        <v>1.3452380952380953</v>
      </c>
      <c r="S375" s="549">
        <v>113</v>
      </c>
    </row>
    <row r="376" spans="1:19" ht="14.45" customHeight="1" x14ac:dyDescent="0.2">
      <c r="A376" s="544" t="s">
        <v>937</v>
      </c>
      <c r="B376" s="545" t="s">
        <v>938</v>
      </c>
      <c r="C376" s="545" t="s">
        <v>516</v>
      </c>
      <c r="D376" s="545" t="s">
        <v>911</v>
      </c>
      <c r="E376" s="545" t="s">
        <v>939</v>
      </c>
      <c r="F376" s="545" t="s">
        <v>1001</v>
      </c>
      <c r="G376" s="545" t="s">
        <v>1002</v>
      </c>
      <c r="H376" s="548"/>
      <c r="I376" s="548"/>
      <c r="J376" s="545"/>
      <c r="K376" s="545"/>
      <c r="L376" s="548">
        <v>3</v>
      </c>
      <c r="M376" s="548">
        <v>1374</v>
      </c>
      <c r="N376" s="545">
        <v>1</v>
      </c>
      <c r="O376" s="545">
        <v>458</v>
      </c>
      <c r="P376" s="548">
        <v>4</v>
      </c>
      <c r="Q376" s="548">
        <v>1852</v>
      </c>
      <c r="R376" s="598">
        <v>1.3478893740902476</v>
      </c>
      <c r="S376" s="549">
        <v>463</v>
      </c>
    </row>
    <row r="377" spans="1:19" ht="14.45" customHeight="1" x14ac:dyDescent="0.2">
      <c r="A377" s="544" t="s">
        <v>937</v>
      </c>
      <c r="B377" s="545" t="s">
        <v>938</v>
      </c>
      <c r="C377" s="545" t="s">
        <v>516</v>
      </c>
      <c r="D377" s="545" t="s">
        <v>911</v>
      </c>
      <c r="E377" s="545" t="s">
        <v>939</v>
      </c>
      <c r="F377" s="545" t="s">
        <v>1003</v>
      </c>
      <c r="G377" s="545" t="s">
        <v>1004</v>
      </c>
      <c r="H377" s="548">
        <v>1</v>
      </c>
      <c r="I377" s="548">
        <v>58</v>
      </c>
      <c r="J377" s="545">
        <v>0.33333333333333331</v>
      </c>
      <c r="K377" s="545">
        <v>58</v>
      </c>
      <c r="L377" s="548">
        <v>3</v>
      </c>
      <c r="M377" s="548">
        <v>174</v>
      </c>
      <c r="N377" s="545">
        <v>1</v>
      </c>
      <c r="O377" s="545">
        <v>58</v>
      </c>
      <c r="P377" s="548">
        <v>3</v>
      </c>
      <c r="Q377" s="548">
        <v>177</v>
      </c>
      <c r="R377" s="598">
        <v>1.0172413793103448</v>
      </c>
      <c r="S377" s="549">
        <v>59</v>
      </c>
    </row>
    <row r="378" spans="1:19" ht="14.45" customHeight="1" x14ac:dyDescent="0.2">
      <c r="A378" s="544" t="s">
        <v>937</v>
      </c>
      <c r="B378" s="545" t="s">
        <v>938</v>
      </c>
      <c r="C378" s="545" t="s">
        <v>516</v>
      </c>
      <c r="D378" s="545" t="s">
        <v>911</v>
      </c>
      <c r="E378" s="545" t="s">
        <v>939</v>
      </c>
      <c r="F378" s="545" t="s">
        <v>1005</v>
      </c>
      <c r="G378" s="545" t="s">
        <v>1006</v>
      </c>
      <c r="H378" s="548">
        <v>94</v>
      </c>
      <c r="I378" s="548">
        <v>204262</v>
      </c>
      <c r="J378" s="545">
        <v>6.7111972663950583</v>
      </c>
      <c r="K378" s="545">
        <v>2173</v>
      </c>
      <c r="L378" s="548">
        <v>14</v>
      </c>
      <c r="M378" s="548">
        <v>30436</v>
      </c>
      <c r="N378" s="545">
        <v>1</v>
      </c>
      <c r="O378" s="545">
        <v>2174</v>
      </c>
      <c r="P378" s="548">
        <v>67</v>
      </c>
      <c r="Q378" s="548">
        <v>145993</v>
      </c>
      <c r="R378" s="598">
        <v>4.7967209883033251</v>
      </c>
      <c r="S378" s="549">
        <v>2179</v>
      </c>
    </row>
    <row r="379" spans="1:19" ht="14.45" customHeight="1" x14ac:dyDescent="0.2">
      <c r="A379" s="544" t="s">
        <v>937</v>
      </c>
      <c r="B379" s="545" t="s">
        <v>938</v>
      </c>
      <c r="C379" s="545" t="s">
        <v>516</v>
      </c>
      <c r="D379" s="545" t="s">
        <v>911</v>
      </c>
      <c r="E379" s="545" t="s">
        <v>939</v>
      </c>
      <c r="F379" s="545" t="s">
        <v>1011</v>
      </c>
      <c r="G379" s="545" t="s">
        <v>1012</v>
      </c>
      <c r="H379" s="548"/>
      <c r="I379" s="548"/>
      <c r="J379" s="545"/>
      <c r="K379" s="545"/>
      <c r="L379" s="548">
        <v>1</v>
      </c>
      <c r="M379" s="548">
        <v>176</v>
      </c>
      <c r="N379" s="545">
        <v>1</v>
      </c>
      <c r="O379" s="545">
        <v>176</v>
      </c>
      <c r="P379" s="548">
        <v>3</v>
      </c>
      <c r="Q379" s="548">
        <v>537</v>
      </c>
      <c r="R379" s="598">
        <v>3.0511363636363638</v>
      </c>
      <c r="S379" s="549">
        <v>179</v>
      </c>
    </row>
    <row r="380" spans="1:19" ht="14.45" customHeight="1" x14ac:dyDescent="0.2">
      <c r="A380" s="544" t="s">
        <v>937</v>
      </c>
      <c r="B380" s="545" t="s">
        <v>938</v>
      </c>
      <c r="C380" s="545" t="s">
        <v>516</v>
      </c>
      <c r="D380" s="545" t="s">
        <v>911</v>
      </c>
      <c r="E380" s="545" t="s">
        <v>939</v>
      </c>
      <c r="F380" s="545" t="s">
        <v>1029</v>
      </c>
      <c r="G380" s="545" t="s">
        <v>1030</v>
      </c>
      <c r="H380" s="548">
        <v>188</v>
      </c>
      <c r="I380" s="548">
        <v>400628</v>
      </c>
      <c r="J380" s="545">
        <v>2.8882416552519645</v>
      </c>
      <c r="K380" s="545">
        <v>2131</v>
      </c>
      <c r="L380" s="548">
        <v>65</v>
      </c>
      <c r="M380" s="548">
        <v>138710</v>
      </c>
      <c r="N380" s="545">
        <v>1</v>
      </c>
      <c r="O380" s="545">
        <v>2134</v>
      </c>
      <c r="P380" s="548">
        <v>124</v>
      </c>
      <c r="Q380" s="548">
        <v>266104</v>
      </c>
      <c r="R380" s="598">
        <v>1.9184197246052916</v>
      </c>
      <c r="S380" s="549">
        <v>2146</v>
      </c>
    </row>
    <row r="381" spans="1:19" ht="14.45" customHeight="1" x14ac:dyDescent="0.2">
      <c r="A381" s="544" t="s">
        <v>937</v>
      </c>
      <c r="B381" s="545" t="s">
        <v>938</v>
      </c>
      <c r="C381" s="545" t="s">
        <v>516</v>
      </c>
      <c r="D381" s="545" t="s">
        <v>911</v>
      </c>
      <c r="E381" s="545" t="s">
        <v>939</v>
      </c>
      <c r="F381" s="545" t="s">
        <v>1040</v>
      </c>
      <c r="G381" s="545" t="s">
        <v>1041</v>
      </c>
      <c r="H381" s="548">
        <v>2</v>
      </c>
      <c r="I381" s="548">
        <v>578</v>
      </c>
      <c r="J381" s="545">
        <v>0.4</v>
      </c>
      <c r="K381" s="545">
        <v>289</v>
      </c>
      <c r="L381" s="548">
        <v>5</v>
      </c>
      <c r="M381" s="548">
        <v>1445</v>
      </c>
      <c r="N381" s="545">
        <v>1</v>
      </c>
      <c r="O381" s="545">
        <v>289</v>
      </c>
      <c r="P381" s="548">
        <v>9</v>
      </c>
      <c r="Q381" s="548">
        <v>2619</v>
      </c>
      <c r="R381" s="598">
        <v>1.8124567474048443</v>
      </c>
      <c r="S381" s="549">
        <v>291</v>
      </c>
    </row>
    <row r="382" spans="1:19" ht="14.45" customHeight="1" x14ac:dyDescent="0.2">
      <c r="A382" s="544" t="s">
        <v>937</v>
      </c>
      <c r="B382" s="545" t="s">
        <v>938</v>
      </c>
      <c r="C382" s="545" t="s">
        <v>516</v>
      </c>
      <c r="D382" s="545" t="s">
        <v>911</v>
      </c>
      <c r="E382" s="545" t="s">
        <v>939</v>
      </c>
      <c r="F382" s="545" t="s">
        <v>1048</v>
      </c>
      <c r="G382" s="545" t="s">
        <v>1049</v>
      </c>
      <c r="H382" s="548">
        <v>79</v>
      </c>
      <c r="I382" s="548">
        <v>0</v>
      </c>
      <c r="J382" s="545"/>
      <c r="K382" s="545">
        <v>0</v>
      </c>
      <c r="L382" s="548">
        <v>64</v>
      </c>
      <c r="M382" s="548">
        <v>0</v>
      </c>
      <c r="N382" s="545"/>
      <c r="O382" s="545">
        <v>0</v>
      </c>
      <c r="P382" s="548">
        <v>109</v>
      </c>
      <c r="Q382" s="548">
        <v>0</v>
      </c>
      <c r="R382" s="598"/>
      <c r="S382" s="549">
        <v>0</v>
      </c>
    </row>
    <row r="383" spans="1:19" ht="14.45" customHeight="1" x14ac:dyDescent="0.2">
      <c r="A383" s="544" t="s">
        <v>937</v>
      </c>
      <c r="B383" s="545" t="s">
        <v>938</v>
      </c>
      <c r="C383" s="545" t="s">
        <v>516</v>
      </c>
      <c r="D383" s="545" t="s">
        <v>911</v>
      </c>
      <c r="E383" s="545" t="s">
        <v>939</v>
      </c>
      <c r="F383" s="545" t="s">
        <v>1056</v>
      </c>
      <c r="G383" s="545" t="s">
        <v>1057</v>
      </c>
      <c r="H383" s="548"/>
      <c r="I383" s="548"/>
      <c r="J383" s="545"/>
      <c r="K383" s="545"/>
      <c r="L383" s="548">
        <v>49</v>
      </c>
      <c r="M383" s="548">
        <v>139160</v>
      </c>
      <c r="N383" s="545">
        <v>1</v>
      </c>
      <c r="O383" s="545">
        <v>2840</v>
      </c>
      <c r="P383" s="548">
        <v>45</v>
      </c>
      <c r="Q383" s="548">
        <v>128025</v>
      </c>
      <c r="R383" s="598">
        <v>0.91998419085944239</v>
      </c>
      <c r="S383" s="549">
        <v>2845</v>
      </c>
    </row>
    <row r="384" spans="1:19" ht="14.45" customHeight="1" x14ac:dyDescent="0.2">
      <c r="A384" s="544" t="s">
        <v>937</v>
      </c>
      <c r="B384" s="545" t="s">
        <v>938</v>
      </c>
      <c r="C384" s="545" t="s">
        <v>516</v>
      </c>
      <c r="D384" s="545" t="s">
        <v>920</v>
      </c>
      <c r="E384" s="545" t="s">
        <v>939</v>
      </c>
      <c r="F384" s="545" t="s">
        <v>950</v>
      </c>
      <c r="G384" s="545" t="s">
        <v>951</v>
      </c>
      <c r="H384" s="548">
        <v>29</v>
      </c>
      <c r="I384" s="548">
        <v>5220</v>
      </c>
      <c r="J384" s="545"/>
      <c r="K384" s="545">
        <v>180</v>
      </c>
      <c r="L384" s="548"/>
      <c r="M384" s="548"/>
      <c r="N384" s="545"/>
      <c r="O384" s="545"/>
      <c r="P384" s="548"/>
      <c r="Q384" s="548"/>
      <c r="R384" s="598"/>
      <c r="S384" s="549"/>
    </row>
    <row r="385" spans="1:19" ht="14.45" customHeight="1" x14ac:dyDescent="0.2">
      <c r="A385" s="544" t="s">
        <v>937</v>
      </c>
      <c r="B385" s="545" t="s">
        <v>938</v>
      </c>
      <c r="C385" s="545" t="s">
        <v>516</v>
      </c>
      <c r="D385" s="545" t="s">
        <v>920</v>
      </c>
      <c r="E385" s="545" t="s">
        <v>939</v>
      </c>
      <c r="F385" s="545" t="s">
        <v>958</v>
      </c>
      <c r="G385" s="545" t="s">
        <v>959</v>
      </c>
      <c r="H385" s="548">
        <v>56</v>
      </c>
      <c r="I385" s="548">
        <v>19544</v>
      </c>
      <c r="J385" s="545"/>
      <c r="K385" s="545">
        <v>349</v>
      </c>
      <c r="L385" s="548"/>
      <c r="M385" s="548"/>
      <c r="N385" s="545"/>
      <c r="O385" s="545"/>
      <c r="P385" s="548"/>
      <c r="Q385" s="548"/>
      <c r="R385" s="598"/>
      <c r="S385" s="549"/>
    </row>
    <row r="386" spans="1:19" ht="14.45" customHeight="1" x14ac:dyDescent="0.2">
      <c r="A386" s="544" t="s">
        <v>937</v>
      </c>
      <c r="B386" s="545" t="s">
        <v>938</v>
      </c>
      <c r="C386" s="545" t="s">
        <v>516</v>
      </c>
      <c r="D386" s="545" t="s">
        <v>920</v>
      </c>
      <c r="E386" s="545" t="s">
        <v>939</v>
      </c>
      <c r="F386" s="545" t="s">
        <v>988</v>
      </c>
      <c r="G386" s="545" t="s">
        <v>989</v>
      </c>
      <c r="H386" s="548">
        <v>27</v>
      </c>
      <c r="I386" s="548">
        <v>83916</v>
      </c>
      <c r="J386" s="545"/>
      <c r="K386" s="545">
        <v>3108</v>
      </c>
      <c r="L386" s="548"/>
      <c r="M386" s="548"/>
      <c r="N386" s="545"/>
      <c r="O386" s="545"/>
      <c r="P386" s="548"/>
      <c r="Q386" s="548"/>
      <c r="R386" s="598"/>
      <c r="S386" s="549"/>
    </row>
    <row r="387" spans="1:19" ht="14.45" customHeight="1" x14ac:dyDescent="0.2">
      <c r="A387" s="544" t="s">
        <v>937</v>
      </c>
      <c r="B387" s="545" t="s">
        <v>938</v>
      </c>
      <c r="C387" s="545" t="s">
        <v>516</v>
      </c>
      <c r="D387" s="545" t="s">
        <v>920</v>
      </c>
      <c r="E387" s="545" t="s">
        <v>939</v>
      </c>
      <c r="F387" s="545" t="s">
        <v>992</v>
      </c>
      <c r="G387" s="545" t="s">
        <v>993</v>
      </c>
      <c r="H387" s="548">
        <v>5</v>
      </c>
      <c r="I387" s="548">
        <v>63970</v>
      </c>
      <c r="J387" s="545"/>
      <c r="K387" s="545">
        <v>12794</v>
      </c>
      <c r="L387" s="548"/>
      <c r="M387" s="548"/>
      <c r="N387" s="545"/>
      <c r="O387" s="545"/>
      <c r="P387" s="548"/>
      <c r="Q387" s="548"/>
      <c r="R387" s="598"/>
      <c r="S387" s="549"/>
    </row>
    <row r="388" spans="1:19" ht="14.45" customHeight="1" x14ac:dyDescent="0.2">
      <c r="A388" s="544" t="s">
        <v>937</v>
      </c>
      <c r="B388" s="545" t="s">
        <v>938</v>
      </c>
      <c r="C388" s="545" t="s">
        <v>516</v>
      </c>
      <c r="D388" s="545" t="s">
        <v>920</v>
      </c>
      <c r="E388" s="545" t="s">
        <v>939</v>
      </c>
      <c r="F388" s="545" t="s">
        <v>996</v>
      </c>
      <c r="G388" s="545" t="s">
        <v>997</v>
      </c>
      <c r="H388" s="548">
        <v>1</v>
      </c>
      <c r="I388" s="548">
        <v>125</v>
      </c>
      <c r="J388" s="545"/>
      <c r="K388" s="545">
        <v>125</v>
      </c>
      <c r="L388" s="548"/>
      <c r="M388" s="548"/>
      <c r="N388" s="545"/>
      <c r="O388" s="545"/>
      <c r="P388" s="548"/>
      <c r="Q388" s="548"/>
      <c r="R388" s="598"/>
      <c r="S388" s="549"/>
    </row>
    <row r="389" spans="1:19" ht="14.45" customHeight="1" x14ac:dyDescent="0.2">
      <c r="A389" s="544" t="s">
        <v>937</v>
      </c>
      <c r="B389" s="545" t="s">
        <v>938</v>
      </c>
      <c r="C389" s="545" t="s">
        <v>516</v>
      </c>
      <c r="D389" s="545" t="s">
        <v>920</v>
      </c>
      <c r="E389" s="545" t="s">
        <v>939</v>
      </c>
      <c r="F389" s="545" t="s">
        <v>1005</v>
      </c>
      <c r="G389" s="545" t="s">
        <v>1006</v>
      </c>
      <c r="H389" s="548">
        <v>29</v>
      </c>
      <c r="I389" s="548">
        <v>63017</v>
      </c>
      <c r="J389" s="545"/>
      <c r="K389" s="545">
        <v>2173</v>
      </c>
      <c r="L389" s="548"/>
      <c r="M389" s="548"/>
      <c r="N389" s="545"/>
      <c r="O389" s="545"/>
      <c r="P389" s="548"/>
      <c r="Q389" s="548"/>
      <c r="R389" s="598"/>
      <c r="S389" s="549"/>
    </row>
    <row r="390" spans="1:19" ht="14.45" customHeight="1" x14ac:dyDescent="0.2">
      <c r="A390" s="544" t="s">
        <v>937</v>
      </c>
      <c r="B390" s="545" t="s">
        <v>938</v>
      </c>
      <c r="C390" s="545" t="s">
        <v>516</v>
      </c>
      <c r="D390" s="545" t="s">
        <v>920</v>
      </c>
      <c r="E390" s="545" t="s">
        <v>939</v>
      </c>
      <c r="F390" s="545" t="s">
        <v>1029</v>
      </c>
      <c r="G390" s="545" t="s">
        <v>1030</v>
      </c>
      <c r="H390" s="548">
        <v>60</v>
      </c>
      <c r="I390" s="548">
        <v>127860</v>
      </c>
      <c r="J390" s="545"/>
      <c r="K390" s="545">
        <v>2131</v>
      </c>
      <c r="L390" s="548"/>
      <c r="M390" s="548"/>
      <c r="N390" s="545"/>
      <c r="O390" s="545"/>
      <c r="P390" s="548"/>
      <c r="Q390" s="548"/>
      <c r="R390" s="598"/>
      <c r="S390" s="549"/>
    </row>
    <row r="391" spans="1:19" ht="14.45" customHeight="1" x14ac:dyDescent="0.2">
      <c r="A391" s="544" t="s">
        <v>937</v>
      </c>
      <c r="B391" s="545" t="s">
        <v>938</v>
      </c>
      <c r="C391" s="545" t="s">
        <v>516</v>
      </c>
      <c r="D391" s="545" t="s">
        <v>920</v>
      </c>
      <c r="E391" s="545" t="s">
        <v>939</v>
      </c>
      <c r="F391" s="545" t="s">
        <v>1040</v>
      </c>
      <c r="G391" s="545" t="s">
        <v>1041</v>
      </c>
      <c r="H391" s="548">
        <v>2</v>
      </c>
      <c r="I391" s="548">
        <v>578</v>
      </c>
      <c r="J391" s="545"/>
      <c r="K391" s="545">
        <v>289</v>
      </c>
      <c r="L391" s="548"/>
      <c r="M391" s="548"/>
      <c r="N391" s="545"/>
      <c r="O391" s="545"/>
      <c r="P391" s="548"/>
      <c r="Q391" s="548"/>
      <c r="R391" s="598"/>
      <c r="S391" s="549"/>
    </row>
    <row r="392" spans="1:19" ht="14.45" customHeight="1" x14ac:dyDescent="0.2">
      <c r="A392" s="544" t="s">
        <v>937</v>
      </c>
      <c r="B392" s="545" t="s">
        <v>938</v>
      </c>
      <c r="C392" s="545" t="s">
        <v>516</v>
      </c>
      <c r="D392" s="545" t="s">
        <v>920</v>
      </c>
      <c r="E392" s="545" t="s">
        <v>939</v>
      </c>
      <c r="F392" s="545" t="s">
        <v>1048</v>
      </c>
      <c r="G392" s="545" t="s">
        <v>1049</v>
      </c>
      <c r="H392" s="548">
        <v>24</v>
      </c>
      <c r="I392" s="548">
        <v>0</v>
      </c>
      <c r="J392" s="545"/>
      <c r="K392" s="545">
        <v>0</v>
      </c>
      <c r="L392" s="548"/>
      <c r="M392" s="548"/>
      <c r="N392" s="545"/>
      <c r="O392" s="545"/>
      <c r="P392" s="548"/>
      <c r="Q392" s="548"/>
      <c r="R392" s="598"/>
      <c r="S392" s="549"/>
    </row>
    <row r="393" spans="1:19" ht="14.45" customHeight="1" x14ac:dyDescent="0.2">
      <c r="A393" s="544" t="s">
        <v>937</v>
      </c>
      <c r="B393" s="545" t="s">
        <v>938</v>
      </c>
      <c r="C393" s="545" t="s">
        <v>516</v>
      </c>
      <c r="D393" s="545" t="s">
        <v>923</v>
      </c>
      <c r="E393" s="545" t="s">
        <v>939</v>
      </c>
      <c r="F393" s="545" t="s">
        <v>950</v>
      </c>
      <c r="G393" s="545" t="s">
        <v>951</v>
      </c>
      <c r="H393" s="548">
        <v>5</v>
      </c>
      <c r="I393" s="548">
        <v>900</v>
      </c>
      <c r="J393" s="545"/>
      <c r="K393" s="545">
        <v>180</v>
      </c>
      <c r="L393" s="548"/>
      <c r="M393" s="548"/>
      <c r="N393" s="545"/>
      <c r="O393" s="545"/>
      <c r="P393" s="548"/>
      <c r="Q393" s="548"/>
      <c r="R393" s="598"/>
      <c r="S393" s="549"/>
    </row>
    <row r="394" spans="1:19" ht="14.45" customHeight="1" x14ac:dyDescent="0.2">
      <c r="A394" s="544" t="s">
        <v>937</v>
      </c>
      <c r="B394" s="545" t="s">
        <v>938</v>
      </c>
      <c r="C394" s="545" t="s">
        <v>516</v>
      </c>
      <c r="D394" s="545" t="s">
        <v>923</v>
      </c>
      <c r="E394" s="545" t="s">
        <v>939</v>
      </c>
      <c r="F394" s="545" t="s">
        <v>958</v>
      </c>
      <c r="G394" s="545" t="s">
        <v>959</v>
      </c>
      <c r="H394" s="548">
        <v>10</v>
      </c>
      <c r="I394" s="548">
        <v>3490</v>
      </c>
      <c r="J394" s="545"/>
      <c r="K394" s="545">
        <v>349</v>
      </c>
      <c r="L394" s="548"/>
      <c r="M394" s="548"/>
      <c r="N394" s="545"/>
      <c r="O394" s="545"/>
      <c r="P394" s="548"/>
      <c r="Q394" s="548"/>
      <c r="R394" s="598"/>
      <c r="S394" s="549"/>
    </row>
    <row r="395" spans="1:19" ht="14.45" customHeight="1" x14ac:dyDescent="0.2">
      <c r="A395" s="544" t="s">
        <v>937</v>
      </c>
      <c r="B395" s="545" t="s">
        <v>938</v>
      </c>
      <c r="C395" s="545" t="s">
        <v>516</v>
      </c>
      <c r="D395" s="545" t="s">
        <v>923</v>
      </c>
      <c r="E395" s="545" t="s">
        <v>939</v>
      </c>
      <c r="F395" s="545" t="s">
        <v>988</v>
      </c>
      <c r="G395" s="545" t="s">
        <v>989</v>
      </c>
      <c r="H395" s="548">
        <v>5</v>
      </c>
      <c r="I395" s="548">
        <v>15540</v>
      </c>
      <c r="J395" s="545"/>
      <c r="K395" s="545">
        <v>3108</v>
      </c>
      <c r="L395" s="548"/>
      <c r="M395" s="548"/>
      <c r="N395" s="545"/>
      <c r="O395" s="545"/>
      <c r="P395" s="548"/>
      <c r="Q395" s="548"/>
      <c r="R395" s="598"/>
      <c r="S395" s="549"/>
    </row>
    <row r="396" spans="1:19" ht="14.45" customHeight="1" x14ac:dyDescent="0.2">
      <c r="A396" s="544" t="s">
        <v>937</v>
      </c>
      <c r="B396" s="545" t="s">
        <v>938</v>
      </c>
      <c r="C396" s="545" t="s">
        <v>516</v>
      </c>
      <c r="D396" s="545" t="s">
        <v>923</v>
      </c>
      <c r="E396" s="545" t="s">
        <v>939</v>
      </c>
      <c r="F396" s="545" t="s">
        <v>1005</v>
      </c>
      <c r="G396" s="545" t="s">
        <v>1006</v>
      </c>
      <c r="H396" s="548">
        <v>5</v>
      </c>
      <c r="I396" s="548">
        <v>10865</v>
      </c>
      <c r="J396" s="545"/>
      <c r="K396" s="545">
        <v>2173</v>
      </c>
      <c r="L396" s="548"/>
      <c r="M396" s="548"/>
      <c r="N396" s="545"/>
      <c r="O396" s="545"/>
      <c r="P396" s="548"/>
      <c r="Q396" s="548"/>
      <c r="R396" s="598"/>
      <c r="S396" s="549"/>
    </row>
    <row r="397" spans="1:19" ht="14.45" customHeight="1" x14ac:dyDescent="0.2">
      <c r="A397" s="544" t="s">
        <v>937</v>
      </c>
      <c r="B397" s="545" t="s">
        <v>938</v>
      </c>
      <c r="C397" s="545" t="s">
        <v>516</v>
      </c>
      <c r="D397" s="545" t="s">
        <v>923</v>
      </c>
      <c r="E397" s="545" t="s">
        <v>939</v>
      </c>
      <c r="F397" s="545" t="s">
        <v>1029</v>
      </c>
      <c r="G397" s="545" t="s">
        <v>1030</v>
      </c>
      <c r="H397" s="548">
        <v>10</v>
      </c>
      <c r="I397" s="548">
        <v>21310</v>
      </c>
      <c r="J397" s="545"/>
      <c r="K397" s="545">
        <v>2131</v>
      </c>
      <c r="L397" s="548"/>
      <c r="M397" s="548"/>
      <c r="N397" s="545"/>
      <c r="O397" s="545"/>
      <c r="P397" s="548"/>
      <c r="Q397" s="548"/>
      <c r="R397" s="598"/>
      <c r="S397" s="549"/>
    </row>
    <row r="398" spans="1:19" ht="14.45" customHeight="1" thickBot="1" x14ac:dyDescent="0.25">
      <c r="A398" s="550" t="s">
        <v>937</v>
      </c>
      <c r="B398" s="551" t="s">
        <v>938</v>
      </c>
      <c r="C398" s="551" t="s">
        <v>516</v>
      </c>
      <c r="D398" s="551" t="s">
        <v>923</v>
      </c>
      <c r="E398" s="551" t="s">
        <v>939</v>
      </c>
      <c r="F398" s="551" t="s">
        <v>1048</v>
      </c>
      <c r="G398" s="551" t="s">
        <v>1049</v>
      </c>
      <c r="H398" s="554">
        <v>5</v>
      </c>
      <c r="I398" s="554">
        <v>0</v>
      </c>
      <c r="J398" s="551"/>
      <c r="K398" s="551">
        <v>0</v>
      </c>
      <c r="L398" s="554"/>
      <c r="M398" s="554"/>
      <c r="N398" s="551"/>
      <c r="O398" s="551"/>
      <c r="P398" s="554"/>
      <c r="Q398" s="554"/>
      <c r="R398" s="599"/>
      <c r="S398" s="55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1A3A38A-EE9B-4F22-801A-775411501204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23425761</v>
      </c>
      <c r="C3" s="211">
        <f t="shared" ref="C3:R3" si="0">SUBTOTAL(9,C6:C1048576)</f>
        <v>27.829354569375113</v>
      </c>
      <c r="D3" s="211">
        <f t="shared" si="0"/>
        <v>24524398</v>
      </c>
      <c r="E3" s="211">
        <f t="shared" si="0"/>
        <v>27</v>
      </c>
      <c r="F3" s="211">
        <f t="shared" si="0"/>
        <v>27679802</v>
      </c>
      <c r="G3" s="214">
        <f>IF(D3&lt;&gt;0,F3/D3,"")</f>
        <v>1.1286638717900435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6"/>
      <c r="B5" s="557">
        <v>2015</v>
      </c>
      <c r="C5" s="558"/>
      <c r="D5" s="558">
        <v>2018</v>
      </c>
      <c r="E5" s="558"/>
      <c r="F5" s="558">
        <v>2019</v>
      </c>
      <c r="G5" s="601" t="s">
        <v>2</v>
      </c>
      <c r="H5" s="557">
        <v>2015</v>
      </c>
      <c r="I5" s="558"/>
      <c r="J5" s="558">
        <v>2018</v>
      </c>
      <c r="K5" s="558"/>
      <c r="L5" s="558">
        <v>2019</v>
      </c>
      <c r="M5" s="601" t="s">
        <v>2</v>
      </c>
      <c r="N5" s="557">
        <v>2015</v>
      </c>
      <c r="O5" s="558"/>
      <c r="P5" s="558">
        <v>2018</v>
      </c>
      <c r="Q5" s="558"/>
      <c r="R5" s="558">
        <v>2019</v>
      </c>
      <c r="S5" s="601" t="s">
        <v>2</v>
      </c>
    </row>
    <row r="6" spans="1:19" ht="14.45" customHeight="1" x14ac:dyDescent="0.2">
      <c r="A6" s="584" t="s">
        <v>1070</v>
      </c>
      <c r="B6" s="578">
        <v>196240</v>
      </c>
      <c r="C6" s="540">
        <v>0.93275281860182135</v>
      </c>
      <c r="D6" s="578">
        <v>210388</v>
      </c>
      <c r="E6" s="540">
        <v>1</v>
      </c>
      <c r="F6" s="578">
        <v>159065</v>
      </c>
      <c r="G6" s="597">
        <v>0.75605547844934118</v>
      </c>
      <c r="H6" s="578"/>
      <c r="I6" s="540"/>
      <c r="J6" s="578"/>
      <c r="K6" s="540"/>
      <c r="L6" s="578"/>
      <c r="M6" s="597"/>
      <c r="N6" s="578"/>
      <c r="O6" s="540"/>
      <c r="P6" s="578"/>
      <c r="Q6" s="540"/>
      <c r="R6" s="578"/>
      <c r="S6" s="111"/>
    </row>
    <row r="7" spans="1:19" ht="14.45" customHeight="1" x14ac:dyDescent="0.2">
      <c r="A7" s="585" t="s">
        <v>1071</v>
      </c>
      <c r="B7" s="580">
        <v>486450</v>
      </c>
      <c r="C7" s="545">
        <v>1.055153430522989</v>
      </c>
      <c r="D7" s="580">
        <v>461023</v>
      </c>
      <c r="E7" s="545">
        <v>1</v>
      </c>
      <c r="F7" s="580">
        <v>1103112</v>
      </c>
      <c r="G7" s="598">
        <v>2.3927483010609016</v>
      </c>
      <c r="H7" s="580"/>
      <c r="I7" s="545"/>
      <c r="J7" s="580"/>
      <c r="K7" s="545"/>
      <c r="L7" s="580"/>
      <c r="M7" s="598"/>
      <c r="N7" s="580"/>
      <c r="O7" s="545"/>
      <c r="P7" s="580"/>
      <c r="Q7" s="545"/>
      <c r="R7" s="580"/>
      <c r="S7" s="602"/>
    </row>
    <row r="8" spans="1:19" ht="14.45" customHeight="1" x14ac:dyDescent="0.2">
      <c r="A8" s="585" t="s">
        <v>1072</v>
      </c>
      <c r="B8" s="580">
        <v>663736</v>
      </c>
      <c r="C8" s="545">
        <v>0.88557998540346605</v>
      </c>
      <c r="D8" s="580">
        <v>749493</v>
      </c>
      <c r="E8" s="545">
        <v>1</v>
      </c>
      <c r="F8" s="580">
        <v>881253</v>
      </c>
      <c r="G8" s="598">
        <v>1.1757988400158508</v>
      </c>
      <c r="H8" s="580"/>
      <c r="I8" s="545"/>
      <c r="J8" s="580"/>
      <c r="K8" s="545"/>
      <c r="L8" s="580"/>
      <c r="M8" s="598"/>
      <c r="N8" s="580"/>
      <c r="O8" s="545"/>
      <c r="P8" s="580"/>
      <c r="Q8" s="545"/>
      <c r="R8" s="580"/>
      <c r="S8" s="602"/>
    </row>
    <row r="9" spans="1:19" ht="14.45" customHeight="1" x14ac:dyDescent="0.2">
      <c r="A9" s="585" t="s">
        <v>1073</v>
      </c>
      <c r="B9" s="580">
        <v>7899511</v>
      </c>
      <c r="C9" s="545">
        <v>0.92268000235940373</v>
      </c>
      <c r="D9" s="580">
        <v>8561485</v>
      </c>
      <c r="E9" s="545">
        <v>1</v>
      </c>
      <c r="F9" s="580">
        <v>10101733</v>
      </c>
      <c r="G9" s="598">
        <v>1.1799043039846475</v>
      </c>
      <c r="H9" s="580"/>
      <c r="I9" s="545"/>
      <c r="J9" s="580"/>
      <c r="K9" s="545"/>
      <c r="L9" s="580"/>
      <c r="M9" s="598"/>
      <c r="N9" s="580"/>
      <c r="O9" s="545"/>
      <c r="P9" s="580"/>
      <c r="Q9" s="545"/>
      <c r="R9" s="580"/>
      <c r="S9" s="602"/>
    </row>
    <row r="10" spans="1:19" ht="14.45" customHeight="1" x14ac:dyDescent="0.2">
      <c r="A10" s="585" t="s">
        <v>1074</v>
      </c>
      <c r="B10" s="580">
        <v>536185</v>
      </c>
      <c r="C10" s="545">
        <v>0.81278943738299336</v>
      </c>
      <c r="D10" s="580">
        <v>659685</v>
      </c>
      <c r="E10" s="545">
        <v>1</v>
      </c>
      <c r="F10" s="580">
        <v>598039</v>
      </c>
      <c r="G10" s="598">
        <v>0.90655236969159525</v>
      </c>
      <c r="H10" s="580"/>
      <c r="I10" s="545"/>
      <c r="J10" s="580"/>
      <c r="K10" s="545"/>
      <c r="L10" s="580"/>
      <c r="M10" s="598"/>
      <c r="N10" s="580"/>
      <c r="O10" s="545"/>
      <c r="P10" s="580"/>
      <c r="Q10" s="545"/>
      <c r="R10" s="580"/>
      <c r="S10" s="602"/>
    </row>
    <row r="11" spans="1:19" ht="14.45" customHeight="1" x14ac:dyDescent="0.2">
      <c r="A11" s="585" t="s">
        <v>1075</v>
      </c>
      <c r="B11" s="580">
        <v>577230</v>
      </c>
      <c r="C11" s="545">
        <v>1.1262606849697279</v>
      </c>
      <c r="D11" s="580">
        <v>512519</v>
      </c>
      <c r="E11" s="545">
        <v>1</v>
      </c>
      <c r="F11" s="580">
        <v>701079</v>
      </c>
      <c r="G11" s="598">
        <v>1.3679083116918593</v>
      </c>
      <c r="H11" s="580"/>
      <c r="I11" s="545"/>
      <c r="J11" s="580"/>
      <c r="K11" s="545"/>
      <c r="L11" s="580"/>
      <c r="M11" s="598"/>
      <c r="N11" s="580"/>
      <c r="O11" s="545"/>
      <c r="P11" s="580"/>
      <c r="Q11" s="545"/>
      <c r="R11" s="580"/>
      <c r="S11" s="602"/>
    </row>
    <row r="12" spans="1:19" ht="14.45" customHeight="1" x14ac:dyDescent="0.2">
      <c r="A12" s="585" t="s">
        <v>1076</v>
      </c>
      <c r="B12" s="580">
        <v>190287</v>
      </c>
      <c r="C12" s="545">
        <v>0.88770240577722415</v>
      </c>
      <c r="D12" s="580">
        <v>214359</v>
      </c>
      <c r="E12" s="545">
        <v>1</v>
      </c>
      <c r="F12" s="580">
        <v>313152</v>
      </c>
      <c r="G12" s="598">
        <v>1.460876380277945</v>
      </c>
      <c r="H12" s="580"/>
      <c r="I12" s="545"/>
      <c r="J12" s="580"/>
      <c r="K12" s="545"/>
      <c r="L12" s="580"/>
      <c r="M12" s="598"/>
      <c r="N12" s="580"/>
      <c r="O12" s="545"/>
      <c r="P12" s="580"/>
      <c r="Q12" s="545"/>
      <c r="R12" s="580"/>
      <c r="S12" s="602"/>
    </row>
    <row r="13" spans="1:19" ht="14.45" customHeight="1" x14ac:dyDescent="0.2">
      <c r="A13" s="585" t="s">
        <v>1077</v>
      </c>
      <c r="B13" s="580">
        <v>2928073</v>
      </c>
      <c r="C13" s="545">
        <v>1.0089372103857297</v>
      </c>
      <c r="D13" s="580">
        <v>2902136</v>
      </c>
      <c r="E13" s="545">
        <v>1</v>
      </c>
      <c r="F13" s="580">
        <v>2854491</v>
      </c>
      <c r="G13" s="598">
        <v>0.98358278178555381</v>
      </c>
      <c r="H13" s="580"/>
      <c r="I13" s="545"/>
      <c r="J13" s="580"/>
      <c r="K13" s="545"/>
      <c r="L13" s="580"/>
      <c r="M13" s="598"/>
      <c r="N13" s="580"/>
      <c r="O13" s="545"/>
      <c r="P13" s="580"/>
      <c r="Q13" s="545"/>
      <c r="R13" s="580"/>
      <c r="S13" s="602"/>
    </row>
    <row r="14" spans="1:19" ht="14.45" customHeight="1" x14ac:dyDescent="0.2">
      <c r="A14" s="585" t="s">
        <v>1078</v>
      </c>
      <c r="B14" s="580">
        <v>91732</v>
      </c>
      <c r="C14" s="545">
        <v>4.2442974135936709</v>
      </c>
      <c r="D14" s="580">
        <v>21613</v>
      </c>
      <c r="E14" s="545">
        <v>1</v>
      </c>
      <c r="F14" s="580">
        <v>12018</v>
      </c>
      <c r="G14" s="598">
        <v>0.55605422662286585</v>
      </c>
      <c r="H14" s="580"/>
      <c r="I14" s="545"/>
      <c r="J14" s="580"/>
      <c r="K14" s="545"/>
      <c r="L14" s="580"/>
      <c r="M14" s="598"/>
      <c r="N14" s="580"/>
      <c r="O14" s="545"/>
      <c r="P14" s="580"/>
      <c r="Q14" s="545"/>
      <c r="R14" s="580"/>
      <c r="S14" s="602"/>
    </row>
    <row r="15" spans="1:19" ht="14.45" customHeight="1" x14ac:dyDescent="0.2">
      <c r="A15" s="585" t="s">
        <v>1079</v>
      </c>
      <c r="B15" s="580">
        <v>915002</v>
      </c>
      <c r="C15" s="545">
        <v>1.0682636492273494</v>
      </c>
      <c r="D15" s="580">
        <v>856532</v>
      </c>
      <c r="E15" s="545">
        <v>1</v>
      </c>
      <c r="F15" s="580">
        <v>830558</v>
      </c>
      <c r="G15" s="598">
        <v>0.96967538866031855</v>
      </c>
      <c r="H15" s="580"/>
      <c r="I15" s="545"/>
      <c r="J15" s="580"/>
      <c r="K15" s="545"/>
      <c r="L15" s="580"/>
      <c r="M15" s="598"/>
      <c r="N15" s="580"/>
      <c r="O15" s="545"/>
      <c r="P15" s="580"/>
      <c r="Q15" s="545"/>
      <c r="R15" s="580"/>
      <c r="S15" s="602"/>
    </row>
    <row r="16" spans="1:19" ht="14.45" customHeight="1" x14ac:dyDescent="0.2">
      <c r="A16" s="585" t="s">
        <v>1080</v>
      </c>
      <c r="B16" s="580">
        <v>270931</v>
      </c>
      <c r="C16" s="545">
        <v>0.58983569654259549</v>
      </c>
      <c r="D16" s="580">
        <v>459333</v>
      </c>
      <c r="E16" s="545">
        <v>1</v>
      </c>
      <c r="F16" s="580">
        <v>429941</v>
      </c>
      <c r="G16" s="598">
        <v>0.93601156459474932</v>
      </c>
      <c r="H16" s="580"/>
      <c r="I16" s="545"/>
      <c r="J16" s="580"/>
      <c r="K16" s="545"/>
      <c r="L16" s="580"/>
      <c r="M16" s="598"/>
      <c r="N16" s="580"/>
      <c r="O16" s="545"/>
      <c r="P16" s="580"/>
      <c r="Q16" s="545"/>
      <c r="R16" s="580"/>
      <c r="S16" s="602"/>
    </row>
    <row r="17" spans="1:19" ht="14.45" customHeight="1" x14ac:dyDescent="0.2">
      <c r="A17" s="585" t="s">
        <v>1081</v>
      </c>
      <c r="B17" s="580">
        <v>3756888</v>
      </c>
      <c r="C17" s="545">
        <v>1.0043785473103934</v>
      </c>
      <c r="D17" s="580">
        <v>3740510</v>
      </c>
      <c r="E17" s="545">
        <v>1</v>
      </c>
      <c r="F17" s="580">
        <v>3591359</v>
      </c>
      <c r="G17" s="598">
        <v>0.96012549090899368</v>
      </c>
      <c r="H17" s="580"/>
      <c r="I17" s="545"/>
      <c r="J17" s="580"/>
      <c r="K17" s="545"/>
      <c r="L17" s="580"/>
      <c r="M17" s="598"/>
      <c r="N17" s="580"/>
      <c r="O17" s="545"/>
      <c r="P17" s="580"/>
      <c r="Q17" s="545"/>
      <c r="R17" s="580"/>
      <c r="S17" s="602"/>
    </row>
    <row r="18" spans="1:19" ht="14.45" customHeight="1" x14ac:dyDescent="0.2">
      <c r="A18" s="585" t="s">
        <v>1082</v>
      </c>
      <c r="B18" s="580">
        <v>1272995</v>
      </c>
      <c r="C18" s="545">
        <v>1.0763337543987812</v>
      </c>
      <c r="D18" s="580">
        <v>1182714</v>
      </c>
      <c r="E18" s="545">
        <v>1</v>
      </c>
      <c r="F18" s="580">
        <v>1572526</v>
      </c>
      <c r="G18" s="598">
        <v>1.3295910930284076</v>
      </c>
      <c r="H18" s="580"/>
      <c r="I18" s="545"/>
      <c r="J18" s="580"/>
      <c r="K18" s="545"/>
      <c r="L18" s="580"/>
      <c r="M18" s="598"/>
      <c r="N18" s="580"/>
      <c r="O18" s="545"/>
      <c r="P18" s="580"/>
      <c r="Q18" s="545"/>
      <c r="R18" s="580"/>
      <c r="S18" s="602"/>
    </row>
    <row r="19" spans="1:19" ht="14.45" customHeight="1" x14ac:dyDescent="0.2">
      <c r="A19" s="585" t="s">
        <v>1083</v>
      </c>
      <c r="B19" s="580">
        <v>32586</v>
      </c>
      <c r="C19" s="545">
        <v>1.0857656937225111</v>
      </c>
      <c r="D19" s="580">
        <v>30012</v>
      </c>
      <c r="E19" s="545">
        <v>1</v>
      </c>
      <c r="F19" s="580">
        <v>33477</v>
      </c>
      <c r="G19" s="598">
        <v>1.115453818472611</v>
      </c>
      <c r="H19" s="580"/>
      <c r="I19" s="545"/>
      <c r="J19" s="580"/>
      <c r="K19" s="545"/>
      <c r="L19" s="580"/>
      <c r="M19" s="598"/>
      <c r="N19" s="580"/>
      <c r="O19" s="545"/>
      <c r="P19" s="580"/>
      <c r="Q19" s="545"/>
      <c r="R19" s="580"/>
      <c r="S19" s="602"/>
    </row>
    <row r="20" spans="1:19" ht="14.45" customHeight="1" x14ac:dyDescent="0.2">
      <c r="A20" s="585" t="s">
        <v>1084</v>
      </c>
      <c r="B20" s="580">
        <v>1155992</v>
      </c>
      <c r="C20" s="545">
        <v>0.92289980959071982</v>
      </c>
      <c r="D20" s="580">
        <v>1252565</v>
      </c>
      <c r="E20" s="545">
        <v>1</v>
      </c>
      <c r="F20" s="580">
        <v>1491528</v>
      </c>
      <c r="G20" s="598">
        <v>1.1907789216527684</v>
      </c>
      <c r="H20" s="580"/>
      <c r="I20" s="545"/>
      <c r="J20" s="580"/>
      <c r="K20" s="545"/>
      <c r="L20" s="580"/>
      <c r="M20" s="598"/>
      <c r="N20" s="580"/>
      <c r="O20" s="545"/>
      <c r="P20" s="580"/>
      <c r="Q20" s="545"/>
      <c r="R20" s="580"/>
      <c r="S20" s="602"/>
    </row>
    <row r="21" spans="1:19" ht="14.45" customHeight="1" x14ac:dyDescent="0.2">
      <c r="A21" s="585" t="s">
        <v>1085</v>
      </c>
      <c r="B21" s="580">
        <v>28818</v>
      </c>
      <c r="C21" s="545">
        <v>0.56299451032488723</v>
      </c>
      <c r="D21" s="580">
        <v>51187</v>
      </c>
      <c r="E21" s="545">
        <v>1</v>
      </c>
      <c r="F21" s="580">
        <v>59706</v>
      </c>
      <c r="G21" s="598">
        <v>1.1664289761072146</v>
      </c>
      <c r="H21" s="580"/>
      <c r="I21" s="545"/>
      <c r="J21" s="580"/>
      <c r="K21" s="545"/>
      <c r="L21" s="580"/>
      <c r="M21" s="598"/>
      <c r="N21" s="580"/>
      <c r="O21" s="545"/>
      <c r="P21" s="580"/>
      <c r="Q21" s="545"/>
      <c r="R21" s="580"/>
      <c r="S21" s="602"/>
    </row>
    <row r="22" spans="1:19" ht="14.45" customHeight="1" x14ac:dyDescent="0.2">
      <c r="A22" s="585" t="s">
        <v>1086</v>
      </c>
      <c r="B22" s="580">
        <v>13359</v>
      </c>
      <c r="C22" s="545">
        <v>0.78573109045994594</v>
      </c>
      <c r="D22" s="580">
        <v>17002</v>
      </c>
      <c r="E22" s="545">
        <v>1</v>
      </c>
      <c r="F22" s="580"/>
      <c r="G22" s="598"/>
      <c r="H22" s="580"/>
      <c r="I22" s="545"/>
      <c r="J22" s="580"/>
      <c r="K22" s="545"/>
      <c r="L22" s="580"/>
      <c r="M22" s="598"/>
      <c r="N22" s="580"/>
      <c r="O22" s="545"/>
      <c r="P22" s="580"/>
      <c r="Q22" s="545"/>
      <c r="R22" s="580"/>
      <c r="S22" s="602"/>
    </row>
    <row r="23" spans="1:19" ht="14.45" customHeight="1" x14ac:dyDescent="0.2">
      <c r="A23" s="585" t="s">
        <v>1087</v>
      </c>
      <c r="B23" s="580">
        <v>167785</v>
      </c>
      <c r="C23" s="545">
        <v>0.58028179730514895</v>
      </c>
      <c r="D23" s="580">
        <v>289144</v>
      </c>
      <c r="E23" s="545">
        <v>1</v>
      </c>
      <c r="F23" s="580">
        <v>382037</v>
      </c>
      <c r="G23" s="598">
        <v>1.3212689870791026</v>
      </c>
      <c r="H23" s="580"/>
      <c r="I23" s="545"/>
      <c r="J23" s="580"/>
      <c r="K23" s="545"/>
      <c r="L23" s="580"/>
      <c r="M23" s="598"/>
      <c r="N23" s="580"/>
      <c r="O23" s="545"/>
      <c r="P23" s="580"/>
      <c r="Q23" s="545"/>
      <c r="R23" s="580"/>
      <c r="S23" s="602"/>
    </row>
    <row r="24" spans="1:19" ht="14.45" customHeight="1" x14ac:dyDescent="0.2">
      <c r="A24" s="585" t="s">
        <v>1088</v>
      </c>
      <c r="B24" s="580">
        <v>117783</v>
      </c>
      <c r="C24" s="545">
        <v>0.60752657667648413</v>
      </c>
      <c r="D24" s="580">
        <v>193873</v>
      </c>
      <c r="E24" s="545">
        <v>1</v>
      </c>
      <c r="F24" s="580">
        <v>284237</v>
      </c>
      <c r="G24" s="598">
        <v>1.4660989410593532</v>
      </c>
      <c r="H24" s="580"/>
      <c r="I24" s="545"/>
      <c r="J24" s="580"/>
      <c r="K24" s="545"/>
      <c r="L24" s="580"/>
      <c r="M24" s="598"/>
      <c r="N24" s="580"/>
      <c r="O24" s="545"/>
      <c r="P24" s="580"/>
      <c r="Q24" s="545"/>
      <c r="R24" s="580"/>
      <c r="S24" s="602"/>
    </row>
    <row r="25" spans="1:19" ht="14.45" customHeight="1" x14ac:dyDescent="0.2">
      <c r="A25" s="585" t="s">
        <v>1089</v>
      </c>
      <c r="B25" s="580">
        <v>653</v>
      </c>
      <c r="C25" s="545">
        <v>0.44271186440677968</v>
      </c>
      <c r="D25" s="580">
        <v>1475</v>
      </c>
      <c r="E25" s="545">
        <v>1</v>
      </c>
      <c r="F25" s="580">
        <v>1225</v>
      </c>
      <c r="G25" s="598">
        <v>0.83050847457627119</v>
      </c>
      <c r="H25" s="580"/>
      <c r="I25" s="545"/>
      <c r="J25" s="580"/>
      <c r="K25" s="545"/>
      <c r="L25" s="580"/>
      <c r="M25" s="598"/>
      <c r="N25" s="580"/>
      <c r="O25" s="545"/>
      <c r="P25" s="580"/>
      <c r="Q25" s="545"/>
      <c r="R25" s="580"/>
      <c r="S25" s="602"/>
    </row>
    <row r="26" spans="1:19" ht="14.45" customHeight="1" x14ac:dyDescent="0.2">
      <c r="A26" s="585" t="s">
        <v>1090</v>
      </c>
      <c r="B26" s="580">
        <v>438591</v>
      </c>
      <c r="C26" s="545">
        <v>0.76747189290870121</v>
      </c>
      <c r="D26" s="580">
        <v>571475</v>
      </c>
      <c r="E26" s="545">
        <v>1</v>
      </c>
      <c r="F26" s="580">
        <v>534677</v>
      </c>
      <c r="G26" s="598">
        <v>0.93560873179054205</v>
      </c>
      <c r="H26" s="580"/>
      <c r="I26" s="545"/>
      <c r="J26" s="580"/>
      <c r="K26" s="545"/>
      <c r="L26" s="580"/>
      <c r="M26" s="598"/>
      <c r="N26" s="580"/>
      <c r="O26" s="545"/>
      <c r="P26" s="580"/>
      <c r="Q26" s="545"/>
      <c r="R26" s="580"/>
      <c r="S26" s="602"/>
    </row>
    <row r="27" spans="1:19" ht="14.45" customHeight="1" x14ac:dyDescent="0.2">
      <c r="A27" s="585" t="s">
        <v>1091</v>
      </c>
      <c r="B27" s="580">
        <v>3832</v>
      </c>
      <c r="C27" s="545">
        <v>1.0880181714934696</v>
      </c>
      <c r="D27" s="580">
        <v>3522</v>
      </c>
      <c r="E27" s="545">
        <v>1</v>
      </c>
      <c r="F27" s="580">
        <v>902</v>
      </c>
      <c r="G27" s="598">
        <v>0.25610448608745029</v>
      </c>
      <c r="H27" s="580"/>
      <c r="I27" s="545"/>
      <c r="J27" s="580"/>
      <c r="K27" s="545"/>
      <c r="L27" s="580"/>
      <c r="M27" s="598"/>
      <c r="N27" s="580"/>
      <c r="O27" s="545"/>
      <c r="P27" s="580"/>
      <c r="Q27" s="545"/>
      <c r="R27" s="580"/>
      <c r="S27" s="602"/>
    </row>
    <row r="28" spans="1:19" ht="14.45" customHeight="1" x14ac:dyDescent="0.2">
      <c r="A28" s="585" t="s">
        <v>1092</v>
      </c>
      <c r="B28" s="580">
        <v>5439</v>
      </c>
      <c r="C28" s="545">
        <v>0.15716927700398775</v>
      </c>
      <c r="D28" s="580">
        <v>34606</v>
      </c>
      <c r="E28" s="545">
        <v>1</v>
      </c>
      <c r="F28" s="580">
        <v>26603</v>
      </c>
      <c r="G28" s="598">
        <v>0.76873952493787201</v>
      </c>
      <c r="H28" s="580"/>
      <c r="I28" s="545"/>
      <c r="J28" s="580"/>
      <c r="K28" s="545"/>
      <c r="L28" s="580"/>
      <c r="M28" s="598"/>
      <c r="N28" s="580"/>
      <c r="O28" s="545"/>
      <c r="P28" s="580"/>
      <c r="Q28" s="545"/>
      <c r="R28" s="580"/>
      <c r="S28" s="602"/>
    </row>
    <row r="29" spans="1:19" ht="14.45" customHeight="1" x14ac:dyDescent="0.2">
      <c r="A29" s="585" t="s">
        <v>1093</v>
      </c>
      <c r="B29" s="580">
        <v>30833</v>
      </c>
      <c r="C29" s="545">
        <v>2.1847233047544816</v>
      </c>
      <c r="D29" s="580">
        <v>14113</v>
      </c>
      <c r="E29" s="545">
        <v>1</v>
      </c>
      <c r="F29" s="580">
        <v>23351</v>
      </c>
      <c r="G29" s="598">
        <v>1.6545737972082477</v>
      </c>
      <c r="H29" s="580"/>
      <c r="I29" s="545"/>
      <c r="J29" s="580"/>
      <c r="K29" s="545"/>
      <c r="L29" s="580"/>
      <c r="M29" s="598"/>
      <c r="N29" s="580"/>
      <c r="O29" s="545"/>
      <c r="P29" s="580"/>
      <c r="Q29" s="545"/>
      <c r="R29" s="580"/>
      <c r="S29" s="602"/>
    </row>
    <row r="30" spans="1:19" ht="14.45" customHeight="1" x14ac:dyDescent="0.2">
      <c r="A30" s="585" t="s">
        <v>1094</v>
      </c>
      <c r="B30" s="580">
        <v>654816</v>
      </c>
      <c r="C30" s="545">
        <v>0.79855220218437961</v>
      </c>
      <c r="D30" s="580">
        <v>820004</v>
      </c>
      <c r="E30" s="545">
        <v>1</v>
      </c>
      <c r="F30" s="580">
        <v>896290</v>
      </c>
      <c r="G30" s="598">
        <v>1.0930312535060804</v>
      </c>
      <c r="H30" s="580"/>
      <c r="I30" s="545"/>
      <c r="J30" s="580"/>
      <c r="K30" s="545"/>
      <c r="L30" s="580"/>
      <c r="M30" s="598"/>
      <c r="N30" s="580"/>
      <c r="O30" s="545"/>
      <c r="P30" s="580"/>
      <c r="Q30" s="545"/>
      <c r="R30" s="580"/>
      <c r="S30" s="602"/>
    </row>
    <row r="31" spans="1:19" ht="14.45" customHeight="1" x14ac:dyDescent="0.2">
      <c r="A31" s="585" t="s">
        <v>1095</v>
      </c>
      <c r="B31" s="580">
        <v>99997</v>
      </c>
      <c r="C31" s="545">
        <v>0.61660315463637816</v>
      </c>
      <c r="D31" s="580">
        <v>162174</v>
      </c>
      <c r="E31" s="545">
        <v>1</v>
      </c>
      <c r="F31" s="580">
        <v>184743</v>
      </c>
      <c r="G31" s="598">
        <v>1.1391653409301121</v>
      </c>
      <c r="H31" s="580"/>
      <c r="I31" s="545"/>
      <c r="J31" s="580"/>
      <c r="K31" s="545"/>
      <c r="L31" s="580"/>
      <c r="M31" s="598"/>
      <c r="N31" s="580"/>
      <c r="O31" s="545"/>
      <c r="P31" s="580"/>
      <c r="Q31" s="545"/>
      <c r="R31" s="580"/>
      <c r="S31" s="602"/>
    </row>
    <row r="32" spans="1:19" ht="14.45" customHeight="1" thickBot="1" x14ac:dyDescent="0.25">
      <c r="A32" s="586" t="s">
        <v>1096</v>
      </c>
      <c r="B32" s="582">
        <v>890017</v>
      </c>
      <c r="C32" s="551">
        <v>1.6139401874310915</v>
      </c>
      <c r="D32" s="582">
        <v>551456</v>
      </c>
      <c r="E32" s="551">
        <v>1</v>
      </c>
      <c r="F32" s="582">
        <v>612700</v>
      </c>
      <c r="G32" s="599">
        <v>1.1110587245401264</v>
      </c>
      <c r="H32" s="582"/>
      <c r="I32" s="551"/>
      <c r="J32" s="582"/>
      <c r="K32" s="551"/>
      <c r="L32" s="582"/>
      <c r="M32" s="599"/>
      <c r="N32" s="582"/>
      <c r="O32" s="551"/>
      <c r="P32" s="582"/>
      <c r="Q32" s="551"/>
      <c r="R32" s="582"/>
      <c r="S32" s="6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1F21992-162D-49D8-AD4A-A8BF5A5D61D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1131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82970</v>
      </c>
      <c r="G3" s="92">
        <f t="shared" si="0"/>
        <v>23425761</v>
      </c>
      <c r="H3" s="92"/>
      <c r="I3" s="92"/>
      <c r="J3" s="92">
        <f t="shared" si="0"/>
        <v>82529</v>
      </c>
      <c r="K3" s="92">
        <f t="shared" si="0"/>
        <v>24524398</v>
      </c>
      <c r="L3" s="92"/>
      <c r="M3" s="92"/>
      <c r="N3" s="92">
        <f t="shared" si="0"/>
        <v>85366</v>
      </c>
      <c r="O3" s="92">
        <f t="shared" si="0"/>
        <v>27679802</v>
      </c>
      <c r="P3" s="67">
        <f>IF(K3=0,0,O3/K3)</f>
        <v>1.1286638717900435</v>
      </c>
      <c r="Q3" s="93">
        <f>IF(N3=0,0,O3/N3)</f>
        <v>324.24855328819439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89"/>
      <c r="B5" s="587"/>
      <c r="C5" s="589"/>
      <c r="D5" s="604"/>
      <c r="E5" s="591"/>
      <c r="F5" s="605" t="s">
        <v>71</v>
      </c>
      <c r="G5" s="606" t="s">
        <v>14</v>
      </c>
      <c r="H5" s="607"/>
      <c r="I5" s="607"/>
      <c r="J5" s="605" t="s">
        <v>71</v>
      </c>
      <c r="K5" s="606" t="s">
        <v>14</v>
      </c>
      <c r="L5" s="607"/>
      <c r="M5" s="607"/>
      <c r="N5" s="605" t="s">
        <v>71</v>
      </c>
      <c r="O5" s="606" t="s">
        <v>14</v>
      </c>
      <c r="P5" s="608"/>
      <c r="Q5" s="596"/>
    </row>
    <row r="6" spans="1:17" ht="14.45" customHeight="1" x14ac:dyDescent="0.2">
      <c r="A6" s="539" t="s">
        <v>1097</v>
      </c>
      <c r="B6" s="540" t="s">
        <v>938</v>
      </c>
      <c r="C6" s="540" t="s">
        <v>939</v>
      </c>
      <c r="D6" s="540" t="s">
        <v>940</v>
      </c>
      <c r="E6" s="540" t="s">
        <v>941</v>
      </c>
      <c r="F6" s="105">
        <v>1</v>
      </c>
      <c r="G6" s="105">
        <v>2229</v>
      </c>
      <c r="H6" s="105"/>
      <c r="I6" s="105">
        <v>2229</v>
      </c>
      <c r="J6" s="105"/>
      <c r="K6" s="105"/>
      <c r="L6" s="105"/>
      <c r="M6" s="105"/>
      <c r="N6" s="105"/>
      <c r="O6" s="105"/>
      <c r="P6" s="597"/>
      <c r="Q6" s="543"/>
    </row>
    <row r="7" spans="1:17" ht="14.45" customHeight="1" x14ac:dyDescent="0.2">
      <c r="A7" s="544" t="s">
        <v>1097</v>
      </c>
      <c r="B7" s="545" t="s">
        <v>938</v>
      </c>
      <c r="C7" s="545" t="s">
        <v>939</v>
      </c>
      <c r="D7" s="545" t="s">
        <v>942</v>
      </c>
      <c r="E7" s="545" t="s">
        <v>943</v>
      </c>
      <c r="F7" s="548">
        <v>50</v>
      </c>
      <c r="G7" s="548">
        <v>2900</v>
      </c>
      <c r="H7" s="548">
        <v>1.1111111111111112</v>
      </c>
      <c r="I7" s="548">
        <v>58</v>
      </c>
      <c r="J7" s="548">
        <v>45</v>
      </c>
      <c r="K7" s="548">
        <v>2610</v>
      </c>
      <c r="L7" s="548">
        <v>1</v>
      </c>
      <c r="M7" s="548">
        <v>58</v>
      </c>
      <c r="N7" s="548">
        <v>46</v>
      </c>
      <c r="O7" s="548">
        <v>2714</v>
      </c>
      <c r="P7" s="598">
        <v>1.0398467432950191</v>
      </c>
      <c r="Q7" s="549">
        <v>59</v>
      </c>
    </row>
    <row r="8" spans="1:17" ht="14.45" customHeight="1" x14ac:dyDescent="0.2">
      <c r="A8" s="544" t="s">
        <v>1097</v>
      </c>
      <c r="B8" s="545" t="s">
        <v>938</v>
      </c>
      <c r="C8" s="545" t="s">
        <v>939</v>
      </c>
      <c r="D8" s="545" t="s">
        <v>944</v>
      </c>
      <c r="E8" s="545" t="s">
        <v>945</v>
      </c>
      <c r="F8" s="548"/>
      <c r="G8" s="548"/>
      <c r="H8" s="548"/>
      <c r="I8" s="548"/>
      <c r="J8" s="548">
        <v>2</v>
      </c>
      <c r="K8" s="548">
        <v>264</v>
      </c>
      <c r="L8" s="548">
        <v>1</v>
      </c>
      <c r="M8" s="548">
        <v>132</v>
      </c>
      <c r="N8" s="548">
        <v>5</v>
      </c>
      <c r="O8" s="548">
        <v>660</v>
      </c>
      <c r="P8" s="598">
        <v>2.5</v>
      </c>
      <c r="Q8" s="549">
        <v>132</v>
      </c>
    </row>
    <row r="9" spans="1:17" ht="14.45" customHeight="1" x14ac:dyDescent="0.2">
      <c r="A9" s="544" t="s">
        <v>1097</v>
      </c>
      <c r="B9" s="545" t="s">
        <v>938</v>
      </c>
      <c r="C9" s="545" t="s">
        <v>939</v>
      </c>
      <c r="D9" s="545" t="s">
        <v>950</v>
      </c>
      <c r="E9" s="545" t="s">
        <v>951</v>
      </c>
      <c r="F9" s="548">
        <v>26</v>
      </c>
      <c r="G9" s="548">
        <v>4680</v>
      </c>
      <c r="H9" s="548">
        <v>3.25</v>
      </c>
      <c r="I9" s="548">
        <v>180</v>
      </c>
      <c r="J9" s="548">
        <v>8</v>
      </c>
      <c r="K9" s="548">
        <v>1440</v>
      </c>
      <c r="L9" s="548">
        <v>1</v>
      </c>
      <c r="M9" s="548">
        <v>180</v>
      </c>
      <c r="N9" s="548">
        <v>14</v>
      </c>
      <c r="O9" s="548">
        <v>2562</v>
      </c>
      <c r="P9" s="598">
        <v>1.7791666666666666</v>
      </c>
      <c r="Q9" s="549">
        <v>183</v>
      </c>
    </row>
    <row r="10" spans="1:17" ht="14.45" customHeight="1" x14ac:dyDescent="0.2">
      <c r="A10" s="544" t="s">
        <v>1097</v>
      </c>
      <c r="B10" s="545" t="s">
        <v>938</v>
      </c>
      <c r="C10" s="545" t="s">
        <v>939</v>
      </c>
      <c r="D10" s="545" t="s">
        <v>954</v>
      </c>
      <c r="E10" s="545" t="s">
        <v>955</v>
      </c>
      <c r="F10" s="548">
        <v>13</v>
      </c>
      <c r="G10" s="548">
        <v>4368</v>
      </c>
      <c r="H10" s="548">
        <v>0.56354018836279185</v>
      </c>
      <c r="I10" s="548">
        <v>336</v>
      </c>
      <c r="J10" s="548">
        <v>23</v>
      </c>
      <c r="K10" s="548">
        <v>7751</v>
      </c>
      <c r="L10" s="548">
        <v>1</v>
      </c>
      <c r="M10" s="548">
        <v>337</v>
      </c>
      <c r="N10" s="548">
        <v>6</v>
      </c>
      <c r="O10" s="548">
        <v>2046</v>
      </c>
      <c r="P10" s="598">
        <v>0.26396593987872535</v>
      </c>
      <c r="Q10" s="549">
        <v>341</v>
      </c>
    </row>
    <row r="11" spans="1:17" ht="14.45" customHeight="1" x14ac:dyDescent="0.2">
      <c r="A11" s="544" t="s">
        <v>1097</v>
      </c>
      <c r="B11" s="545" t="s">
        <v>938</v>
      </c>
      <c r="C11" s="545" t="s">
        <v>939</v>
      </c>
      <c r="D11" s="545" t="s">
        <v>958</v>
      </c>
      <c r="E11" s="545" t="s">
        <v>959</v>
      </c>
      <c r="F11" s="548">
        <v>61</v>
      </c>
      <c r="G11" s="548">
        <v>21289</v>
      </c>
      <c r="H11" s="548">
        <v>0.42535464535464534</v>
      </c>
      <c r="I11" s="548">
        <v>349</v>
      </c>
      <c r="J11" s="548">
        <v>143</v>
      </c>
      <c r="K11" s="548">
        <v>50050</v>
      </c>
      <c r="L11" s="548">
        <v>1</v>
      </c>
      <c r="M11" s="548">
        <v>350</v>
      </c>
      <c r="N11" s="548">
        <v>84</v>
      </c>
      <c r="O11" s="548">
        <v>29484</v>
      </c>
      <c r="P11" s="598">
        <v>0.58909090909090911</v>
      </c>
      <c r="Q11" s="549">
        <v>351</v>
      </c>
    </row>
    <row r="12" spans="1:17" ht="14.45" customHeight="1" x14ac:dyDescent="0.2">
      <c r="A12" s="544" t="s">
        <v>1097</v>
      </c>
      <c r="B12" s="545" t="s">
        <v>938</v>
      </c>
      <c r="C12" s="545" t="s">
        <v>939</v>
      </c>
      <c r="D12" s="545" t="s">
        <v>962</v>
      </c>
      <c r="E12" s="545" t="s">
        <v>963</v>
      </c>
      <c r="F12" s="548"/>
      <c r="G12" s="548"/>
      <c r="H12" s="548"/>
      <c r="I12" s="548"/>
      <c r="J12" s="548"/>
      <c r="K12" s="548"/>
      <c r="L12" s="548"/>
      <c r="M12" s="548"/>
      <c r="N12" s="548">
        <v>1</v>
      </c>
      <c r="O12" s="548">
        <v>6287</v>
      </c>
      <c r="P12" s="598"/>
      <c r="Q12" s="549">
        <v>6287</v>
      </c>
    </row>
    <row r="13" spans="1:17" ht="14.45" customHeight="1" x14ac:dyDescent="0.2">
      <c r="A13" s="544" t="s">
        <v>1097</v>
      </c>
      <c r="B13" s="545" t="s">
        <v>938</v>
      </c>
      <c r="C13" s="545" t="s">
        <v>939</v>
      </c>
      <c r="D13" s="545" t="s">
        <v>966</v>
      </c>
      <c r="E13" s="545" t="s">
        <v>967</v>
      </c>
      <c r="F13" s="548">
        <v>2</v>
      </c>
      <c r="G13" s="548">
        <v>98</v>
      </c>
      <c r="H13" s="548">
        <v>2</v>
      </c>
      <c r="I13" s="548">
        <v>49</v>
      </c>
      <c r="J13" s="548">
        <v>1</v>
      </c>
      <c r="K13" s="548">
        <v>49</v>
      </c>
      <c r="L13" s="548">
        <v>1</v>
      </c>
      <c r="M13" s="548">
        <v>49</v>
      </c>
      <c r="N13" s="548"/>
      <c r="O13" s="548"/>
      <c r="P13" s="598"/>
      <c r="Q13" s="549"/>
    </row>
    <row r="14" spans="1:17" ht="14.45" customHeight="1" x14ac:dyDescent="0.2">
      <c r="A14" s="544" t="s">
        <v>1097</v>
      </c>
      <c r="B14" s="545" t="s">
        <v>938</v>
      </c>
      <c r="C14" s="545" t="s">
        <v>939</v>
      </c>
      <c r="D14" s="545" t="s">
        <v>968</v>
      </c>
      <c r="E14" s="545" t="s">
        <v>969</v>
      </c>
      <c r="F14" s="548">
        <v>5</v>
      </c>
      <c r="G14" s="548">
        <v>1955</v>
      </c>
      <c r="H14" s="548">
        <v>0.83120748299319724</v>
      </c>
      <c r="I14" s="548">
        <v>391</v>
      </c>
      <c r="J14" s="548">
        <v>6</v>
      </c>
      <c r="K14" s="548">
        <v>2352</v>
      </c>
      <c r="L14" s="548">
        <v>1</v>
      </c>
      <c r="M14" s="548">
        <v>392</v>
      </c>
      <c r="N14" s="548">
        <v>1</v>
      </c>
      <c r="O14" s="548">
        <v>399</v>
      </c>
      <c r="P14" s="598">
        <v>0.16964285714285715</v>
      </c>
      <c r="Q14" s="549">
        <v>399</v>
      </c>
    </row>
    <row r="15" spans="1:17" ht="14.45" customHeight="1" x14ac:dyDescent="0.2">
      <c r="A15" s="544" t="s">
        <v>1097</v>
      </c>
      <c r="B15" s="545" t="s">
        <v>938</v>
      </c>
      <c r="C15" s="545" t="s">
        <v>939</v>
      </c>
      <c r="D15" s="545" t="s">
        <v>974</v>
      </c>
      <c r="E15" s="545" t="s">
        <v>975</v>
      </c>
      <c r="F15" s="548">
        <v>7</v>
      </c>
      <c r="G15" s="548">
        <v>4935</v>
      </c>
      <c r="H15" s="548">
        <v>1.1633663366336633</v>
      </c>
      <c r="I15" s="548">
        <v>705</v>
      </c>
      <c r="J15" s="548">
        <v>6</v>
      </c>
      <c r="K15" s="548">
        <v>4242</v>
      </c>
      <c r="L15" s="548">
        <v>1</v>
      </c>
      <c r="M15" s="548">
        <v>707</v>
      </c>
      <c r="N15" s="548">
        <v>1</v>
      </c>
      <c r="O15" s="548">
        <v>713</v>
      </c>
      <c r="P15" s="598">
        <v>0.16808109382366809</v>
      </c>
      <c r="Q15" s="549">
        <v>713</v>
      </c>
    </row>
    <row r="16" spans="1:17" ht="14.45" customHeight="1" x14ac:dyDescent="0.2">
      <c r="A16" s="544" t="s">
        <v>1097</v>
      </c>
      <c r="B16" s="545" t="s">
        <v>938</v>
      </c>
      <c r="C16" s="545" t="s">
        <v>939</v>
      </c>
      <c r="D16" s="545" t="s">
        <v>976</v>
      </c>
      <c r="E16" s="545" t="s">
        <v>977</v>
      </c>
      <c r="F16" s="548">
        <v>1</v>
      </c>
      <c r="G16" s="548">
        <v>147</v>
      </c>
      <c r="H16" s="548">
        <v>0.9932432432432432</v>
      </c>
      <c r="I16" s="548">
        <v>147</v>
      </c>
      <c r="J16" s="548">
        <v>1</v>
      </c>
      <c r="K16" s="548">
        <v>148</v>
      </c>
      <c r="L16" s="548">
        <v>1</v>
      </c>
      <c r="M16" s="548">
        <v>148</v>
      </c>
      <c r="N16" s="548"/>
      <c r="O16" s="548"/>
      <c r="P16" s="598"/>
      <c r="Q16" s="549"/>
    </row>
    <row r="17" spans="1:17" ht="14.45" customHeight="1" x14ac:dyDescent="0.2">
      <c r="A17" s="544" t="s">
        <v>1097</v>
      </c>
      <c r="B17" s="545" t="s">
        <v>938</v>
      </c>
      <c r="C17" s="545" t="s">
        <v>939</v>
      </c>
      <c r="D17" s="545" t="s">
        <v>978</v>
      </c>
      <c r="E17" s="545" t="s">
        <v>979</v>
      </c>
      <c r="F17" s="548">
        <v>57</v>
      </c>
      <c r="G17" s="548">
        <v>17385</v>
      </c>
      <c r="H17" s="548">
        <v>0.95</v>
      </c>
      <c r="I17" s="548">
        <v>305</v>
      </c>
      <c r="J17" s="548">
        <v>60</v>
      </c>
      <c r="K17" s="548">
        <v>18300</v>
      </c>
      <c r="L17" s="548">
        <v>1</v>
      </c>
      <c r="M17" s="548">
        <v>305</v>
      </c>
      <c r="N17" s="548">
        <v>10</v>
      </c>
      <c r="O17" s="548">
        <v>3080</v>
      </c>
      <c r="P17" s="598">
        <v>0.16830601092896175</v>
      </c>
      <c r="Q17" s="549">
        <v>308</v>
      </c>
    </row>
    <row r="18" spans="1:17" ht="14.45" customHeight="1" x14ac:dyDescent="0.2">
      <c r="A18" s="544" t="s">
        <v>1097</v>
      </c>
      <c r="B18" s="545" t="s">
        <v>938</v>
      </c>
      <c r="C18" s="545" t="s">
        <v>939</v>
      </c>
      <c r="D18" s="545" t="s">
        <v>980</v>
      </c>
      <c r="E18" s="545" t="s">
        <v>981</v>
      </c>
      <c r="F18" s="548">
        <v>4</v>
      </c>
      <c r="G18" s="548">
        <v>14848</v>
      </c>
      <c r="H18" s="548">
        <v>0.99731327243417522</v>
      </c>
      <c r="I18" s="548">
        <v>3712</v>
      </c>
      <c r="J18" s="548">
        <v>4</v>
      </c>
      <c r="K18" s="548">
        <v>14888</v>
      </c>
      <c r="L18" s="548">
        <v>1</v>
      </c>
      <c r="M18" s="548">
        <v>3722</v>
      </c>
      <c r="N18" s="548"/>
      <c r="O18" s="548"/>
      <c r="P18" s="598"/>
      <c r="Q18" s="549"/>
    </row>
    <row r="19" spans="1:17" ht="14.45" customHeight="1" x14ac:dyDescent="0.2">
      <c r="A19" s="544" t="s">
        <v>1097</v>
      </c>
      <c r="B19" s="545" t="s">
        <v>938</v>
      </c>
      <c r="C19" s="545" t="s">
        <v>939</v>
      </c>
      <c r="D19" s="545" t="s">
        <v>982</v>
      </c>
      <c r="E19" s="545" t="s">
        <v>983</v>
      </c>
      <c r="F19" s="548">
        <v>81</v>
      </c>
      <c r="G19" s="548">
        <v>40014</v>
      </c>
      <c r="H19" s="548">
        <v>1.3937304075235111</v>
      </c>
      <c r="I19" s="548">
        <v>494</v>
      </c>
      <c r="J19" s="548">
        <v>58</v>
      </c>
      <c r="K19" s="548">
        <v>28710</v>
      </c>
      <c r="L19" s="548">
        <v>1</v>
      </c>
      <c r="M19" s="548">
        <v>495</v>
      </c>
      <c r="N19" s="548">
        <v>59</v>
      </c>
      <c r="O19" s="548">
        <v>29441</v>
      </c>
      <c r="P19" s="598">
        <v>1.0254615116684083</v>
      </c>
      <c r="Q19" s="549">
        <v>499</v>
      </c>
    </row>
    <row r="20" spans="1:17" ht="14.45" customHeight="1" x14ac:dyDescent="0.2">
      <c r="A20" s="544" t="s">
        <v>1097</v>
      </c>
      <c r="B20" s="545" t="s">
        <v>938</v>
      </c>
      <c r="C20" s="545" t="s">
        <v>939</v>
      </c>
      <c r="D20" s="545" t="s">
        <v>986</v>
      </c>
      <c r="E20" s="545" t="s">
        <v>987</v>
      </c>
      <c r="F20" s="548">
        <v>38</v>
      </c>
      <c r="G20" s="548">
        <v>14060</v>
      </c>
      <c r="H20" s="548">
        <v>1.0827878321139777</v>
      </c>
      <c r="I20" s="548">
        <v>370</v>
      </c>
      <c r="J20" s="548">
        <v>35</v>
      </c>
      <c r="K20" s="548">
        <v>12985</v>
      </c>
      <c r="L20" s="548">
        <v>1</v>
      </c>
      <c r="M20" s="548">
        <v>371</v>
      </c>
      <c r="N20" s="548">
        <v>24</v>
      </c>
      <c r="O20" s="548">
        <v>9024</v>
      </c>
      <c r="P20" s="598">
        <v>0.69495571813631107</v>
      </c>
      <c r="Q20" s="549">
        <v>376</v>
      </c>
    </row>
    <row r="21" spans="1:17" ht="14.45" customHeight="1" x14ac:dyDescent="0.2">
      <c r="A21" s="544" t="s">
        <v>1097</v>
      </c>
      <c r="B21" s="545" t="s">
        <v>938</v>
      </c>
      <c r="C21" s="545" t="s">
        <v>939</v>
      </c>
      <c r="D21" s="545" t="s">
        <v>994</v>
      </c>
      <c r="E21" s="545" t="s">
        <v>995</v>
      </c>
      <c r="F21" s="548"/>
      <c r="G21" s="548"/>
      <c r="H21" s="548"/>
      <c r="I21" s="548"/>
      <c r="J21" s="548">
        <v>10</v>
      </c>
      <c r="K21" s="548">
        <v>1120</v>
      </c>
      <c r="L21" s="548">
        <v>1</v>
      </c>
      <c r="M21" s="548">
        <v>112</v>
      </c>
      <c r="N21" s="548">
        <v>6</v>
      </c>
      <c r="O21" s="548">
        <v>678</v>
      </c>
      <c r="P21" s="598">
        <v>0.60535714285714282</v>
      </c>
      <c r="Q21" s="549">
        <v>113</v>
      </c>
    </row>
    <row r="22" spans="1:17" ht="14.45" customHeight="1" x14ac:dyDescent="0.2">
      <c r="A22" s="544" t="s">
        <v>1097</v>
      </c>
      <c r="B22" s="545" t="s">
        <v>938</v>
      </c>
      <c r="C22" s="545" t="s">
        <v>939</v>
      </c>
      <c r="D22" s="545" t="s">
        <v>998</v>
      </c>
      <c r="E22" s="545" t="s">
        <v>999</v>
      </c>
      <c r="F22" s="548"/>
      <c r="G22" s="548"/>
      <c r="H22" s="548"/>
      <c r="I22" s="548"/>
      <c r="J22" s="548">
        <v>1</v>
      </c>
      <c r="K22" s="548">
        <v>496</v>
      </c>
      <c r="L22" s="548">
        <v>1</v>
      </c>
      <c r="M22" s="548">
        <v>496</v>
      </c>
      <c r="N22" s="548"/>
      <c r="O22" s="548"/>
      <c r="P22" s="598"/>
      <c r="Q22" s="549"/>
    </row>
    <row r="23" spans="1:17" ht="14.45" customHeight="1" x14ac:dyDescent="0.2">
      <c r="A23" s="544" t="s">
        <v>1097</v>
      </c>
      <c r="B23" s="545" t="s">
        <v>938</v>
      </c>
      <c r="C23" s="545" t="s">
        <v>939</v>
      </c>
      <c r="D23" s="545" t="s">
        <v>1001</v>
      </c>
      <c r="E23" s="545" t="s">
        <v>1002</v>
      </c>
      <c r="F23" s="548">
        <v>29</v>
      </c>
      <c r="G23" s="548">
        <v>13224</v>
      </c>
      <c r="H23" s="548">
        <v>0.90229257641921401</v>
      </c>
      <c r="I23" s="548">
        <v>456</v>
      </c>
      <c r="J23" s="548">
        <v>32</v>
      </c>
      <c r="K23" s="548">
        <v>14656</v>
      </c>
      <c r="L23" s="548">
        <v>1</v>
      </c>
      <c r="M23" s="548">
        <v>458</v>
      </c>
      <c r="N23" s="548">
        <v>38</v>
      </c>
      <c r="O23" s="548">
        <v>17594</v>
      </c>
      <c r="P23" s="598">
        <v>1.2004639737991267</v>
      </c>
      <c r="Q23" s="549">
        <v>463</v>
      </c>
    </row>
    <row r="24" spans="1:17" ht="14.45" customHeight="1" x14ac:dyDescent="0.2">
      <c r="A24" s="544" t="s">
        <v>1097</v>
      </c>
      <c r="B24" s="545" t="s">
        <v>938</v>
      </c>
      <c r="C24" s="545" t="s">
        <v>939</v>
      </c>
      <c r="D24" s="545" t="s">
        <v>1003</v>
      </c>
      <c r="E24" s="545" t="s">
        <v>1004</v>
      </c>
      <c r="F24" s="548">
        <v>145</v>
      </c>
      <c r="G24" s="548">
        <v>8410</v>
      </c>
      <c r="H24" s="548">
        <v>1.4215686274509804</v>
      </c>
      <c r="I24" s="548">
        <v>58</v>
      </c>
      <c r="J24" s="548">
        <v>102</v>
      </c>
      <c r="K24" s="548">
        <v>5916</v>
      </c>
      <c r="L24" s="548">
        <v>1</v>
      </c>
      <c r="M24" s="548">
        <v>58</v>
      </c>
      <c r="N24" s="548">
        <v>53</v>
      </c>
      <c r="O24" s="548">
        <v>3127</v>
      </c>
      <c r="P24" s="598">
        <v>0.52856659905341452</v>
      </c>
      <c r="Q24" s="549">
        <v>59</v>
      </c>
    </row>
    <row r="25" spans="1:17" ht="14.45" customHeight="1" x14ac:dyDescent="0.2">
      <c r="A25" s="544" t="s">
        <v>1097</v>
      </c>
      <c r="B25" s="545" t="s">
        <v>938</v>
      </c>
      <c r="C25" s="545" t="s">
        <v>939</v>
      </c>
      <c r="D25" s="545" t="s">
        <v>1005</v>
      </c>
      <c r="E25" s="545" t="s">
        <v>1006</v>
      </c>
      <c r="F25" s="548"/>
      <c r="G25" s="548"/>
      <c r="H25" s="548"/>
      <c r="I25" s="548"/>
      <c r="J25" s="548"/>
      <c r="K25" s="548"/>
      <c r="L25" s="548"/>
      <c r="M25" s="548"/>
      <c r="N25" s="548">
        <v>1</v>
      </c>
      <c r="O25" s="548">
        <v>2179</v>
      </c>
      <c r="P25" s="598"/>
      <c r="Q25" s="549">
        <v>2179</v>
      </c>
    </row>
    <row r="26" spans="1:17" ht="14.45" customHeight="1" x14ac:dyDescent="0.2">
      <c r="A26" s="544" t="s">
        <v>1097</v>
      </c>
      <c r="B26" s="545" t="s">
        <v>938</v>
      </c>
      <c r="C26" s="545" t="s">
        <v>939</v>
      </c>
      <c r="D26" s="545" t="s">
        <v>1011</v>
      </c>
      <c r="E26" s="545" t="s">
        <v>1012</v>
      </c>
      <c r="F26" s="548">
        <v>200</v>
      </c>
      <c r="G26" s="548">
        <v>35200</v>
      </c>
      <c r="H26" s="548">
        <v>1.2422360248447204</v>
      </c>
      <c r="I26" s="548">
        <v>176</v>
      </c>
      <c r="J26" s="548">
        <v>161</v>
      </c>
      <c r="K26" s="548">
        <v>28336</v>
      </c>
      <c r="L26" s="548">
        <v>1</v>
      </c>
      <c r="M26" s="548">
        <v>176</v>
      </c>
      <c r="N26" s="548">
        <v>87</v>
      </c>
      <c r="O26" s="548">
        <v>15573</v>
      </c>
      <c r="P26" s="598">
        <v>0.54958356860530777</v>
      </c>
      <c r="Q26" s="549">
        <v>179</v>
      </c>
    </row>
    <row r="27" spans="1:17" ht="14.45" customHeight="1" x14ac:dyDescent="0.2">
      <c r="A27" s="544" t="s">
        <v>1097</v>
      </c>
      <c r="B27" s="545" t="s">
        <v>938</v>
      </c>
      <c r="C27" s="545" t="s">
        <v>939</v>
      </c>
      <c r="D27" s="545" t="s">
        <v>1013</v>
      </c>
      <c r="E27" s="545" t="s">
        <v>1014</v>
      </c>
      <c r="F27" s="548">
        <v>24</v>
      </c>
      <c r="G27" s="548">
        <v>2040</v>
      </c>
      <c r="H27" s="548">
        <v>1.5813953488372092</v>
      </c>
      <c r="I27" s="548">
        <v>85</v>
      </c>
      <c r="J27" s="548">
        <v>15</v>
      </c>
      <c r="K27" s="548">
        <v>1290</v>
      </c>
      <c r="L27" s="548">
        <v>1</v>
      </c>
      <c r="M27" s="548">
        <v>86</v>
      </c>
      <c r="N27" s="548">
        <v>2</v>
      </c>
      <c r="O27" s="548">
        <v>174</v>
      </c>
      <c r="P27" s="598">
        <v>0.13488372093023257</v>
      </c>
      <c r="Q27" s="549">
        <v>87</v>
      </c>
    </row>
    <row r="28" spans="1:17" ht="14.45" customHeight="1" x14ac:dyDescent="0.2">
      <c r="A28" s="544" t="s">
        <v>1097</v>
      </c>
      <c r="B28" s="545" t="s">
        <v>938</v>
      </c>
      <c r="C28" s="545" t="s">
        <v>939</v>
      </c>
      <c r="D28" s="545" t="s">
        <v>1017</v>
      </c>
      <c r="E28" s="545" t="s">
        <v>1018</v>
      </c>
      <c r="F28" s="548">
        <v>1</v>
      </c>
      <c r="G28" s="548">
        <v>170</v>
      </c>
      <c r="H28" s="548">
        <v>0.33333333333333331</v>
      </c>
      <c r="I28" s="548">
        <v>170</v>
      </c>
      <c r="J28" s="548">
        <v>3</v>
      </c>
      <c r="K28" s="548">
        <v>510</v>
      </c>
      <c r="L28" s="548">
        <v>1</v>
      </c>
      <c r="M28" s="548">
        <v>170</v>
      </c>
      <c r="N28" s="548">
        <v>3</v>
      </c>
      <c r="O28" s="548">
        <v>516</v>
      </c>
      <c r="P28" s="598">
        <v>1.0117647058823529</v>
      </c>
      <c r="Q28" s="549">
        <v>172</v>
      </c>
    </row>
    <row r="29" spans="1:17" ht="14.45" customHeight="1" x14ac:dyDescent="0.2">
      <c r="A29" s="544" t="s">
        <v>1097</v>
      </c>
      <c r="B29" s="545" t="s">
        <v>938</v>
      </c>
      <c r="C29" s="545" t="s">
        <v>939</v>
      </c>
      <c r="D29" s="545" t="s">
        <v>1022</v>
      </c>
      <c r="E29" s="545" t="s">
        <v>1023</v>
      </c>
      <c r="F29" s="548">
        <v>2</v>
      </c>
      <c r="G29" s="548">
        <v>352</v>
      </c>
      <c r="H29" s="548">
        <v>1.9887005649717515</v>
      </c>
      <c r="I29" s="548">
        <v>176</v>
      </c>
      <c r="J29" s="548">
        <v>1</v>
      </c>
      <c r="K29" s="548">
        <v>177</v>
      </c>
      <c r="L29" s="548">
        <v>1</v>
      </c>
      <c r="M29" s="548">
        <v>177</v>
      </c>
      <c r="N29" s="548"/>
      <c r="O29" s="548"/>
      <c r="P29" s="598"/>
      <c r="Q29" s="549"/>
    </row>
    <row r="30" spans="1:17" ht="14.45" customHeight="1" x14ac:dyDescent="0.2">
      <c r="A30" s="544" t="s">
        <v>1097</v>
      </c>
      <c r="B30" s="545" t="s">
        <v>938</v>
      </c>
      <c r="C30" s="545" t="s">
        <v>939</v>
      </c>
      <c r="D30" s="545" t="s">
        <v>1027</v>
      </c>
      <c r="E30" s="545" t="s">
        <v>1028</v>
      </c>
      <c r="F30" s="548">
        <v>7</v>
      </c>
      <c r="G30" s="548">
        <v>1848</v>
      </c>
      <c r="H30" s="548">
        <v>1.1666666666666667</v>
      </c>
      <c r="I30" s="548">
        <v>264</v>
      </c>
      <c r="J30" s="548">
        <v>6</v>
      </c>
      <c r="K30" s="548">
        <v>1584</v>
      </c>
      <c r="L30" s="548">
        <v>1</v>
      </c>
      <c r="M30" s="548">
        <v>264</v>
      </c>
      <c r="N30" s="548">
        <v>1</v>
      </c>
      <c r="O30" s="548">
        <v>267</v>
      </c>
      <c r="P30" s="598">
        <v>0.16856060606060605</v>
      </c>
      <c r="Q30" s="549">
        <v>267</v>
      </c>
    </row>
    <row r="31" spans="1:17" ht="14.45" customHeight="1" x14ac:dyDescent="0.2">
      <c r="A31" s="544" t="s">
        <v>1097</v>
      </c>
      <c r="B31" s="545" t="s">
        <v>938</v>
      </c>
      <c r="C31" s="545" t="s">
        <v>939</v>
      </c>
      <c r="D31" s="545" t="s">
        <v>1029</v>
      </c>
      <c r="E31" s="545" t="s">
        <v>1030</v>
      </c>
      <c r="F31" s="548"/>
      <c r="G31" s="548"/>
      <c r="H31" s="548"/>
      <c r="I31" s="548"/>
      <c r="J31" s="548">
        <v>3</v>
      </c>
      <c r="K31" s="548">
        <v>6402</v>
      </c>
      <c r="L31" s="548">
        <v>1</v>
      </c>
      <c r="M31" s="548">
        <v>2134</v>
      </c>
      <c r="N31" s="548">
        <v>9</v>
      </c>
      <c r="O31" s="548">
        <v>19314</v>
      </c>
      <c r="P31" s="598">
        <v>3.0168697282099344</v>
      </c>
      <c r="Q31" s="549">
        <v>2146</v>
      </c>
    </row>
    <row r="32" spans="1:17" ht="14.45" customHeight="1" x14ac:dyDescent="0.2">
      <c r="A32" s="544" t="s">
        <v>1097</v>
      </c>
      <c r="B32" s="545" t="s">
        <v>938</v>
      </c>
      <c r="C32" s="545" t="s">
        <v>939</v>
      </c>
      <c r="D32" s="545" t="s">
        <v>1033</v>
      </c>
      <c r="E32" s="545" t="s">
        <v>1034</v>
      </c>
      <c r="F32" s="548">
        <v>4</v>
      </c>
      <c r="G32" s="548">
        <v>1696</v>
      </c>
      <c r="H32" s="548">
        <v>0.99530516431924887</v>
      </c>
      <c r="I32" s="548">
        <v>424</v>
      </c>
      <c r="J32" s="548">
        <v>4</v>
      </c>
      <c r="K32" s="548">
        <v>1704</v>
      </c>
      <c r="L32" s="548">
        <v>1</v>
      </c>
      <c r="M32" s="548">
        <v>426</v>
      </c>
      <c r="N32" s="548">
        <v>1</v>
      </c>
      <c r="O32" s="548">
        <v>435</v>
      </c>
      <c r="P32" s="598">
        <v>0.25528169014084506</v>
      </c>
      <c r="Q32" s="549">
        <v>435</v>
      </c>
    </row>
    <row r="33" spans="1:17" ht="14.45" customHeight="1" x14ac:dyDescent="0.2">
      <c r="A33" s="544" t="s">
        <v>1097</v>
      </c>
      <c r="B33" s="545" t="s">
        <v>938</v>
      </c>
      <c r="C33" s="545" t="s">
        <v>939</v>
      </c>
      <c r="D33" s="545" t="s">
        <v>1098</v>
      </c>
      <c r="E33" s="545" t="s">
        <v>1099</v>
      </c>
      <c r="F33" s="548"/>
      <c r="G33" s="548"/>
      <c r="H33" s="548"/>
      <c r="I33" s="548"/>
      <c r="J33" s="548"/>
      <c r="K33" s="548"/>
      <c r="L33" s="548"/>
      <c r="M33" s="548"/>
      <c r="N33" s="548">
        <v>1</v>
      </c>
      <c r="O33" s="548">
        <v>865</v>
      </c>
      <c r="P33" s="598"/>
      <c r="Q33" s="549">
        <v>865</v>
      </c>
    </row>
    <row r="34" spans="1:17" ht="14.45" customHeight="1" x14ac:dyDescent="0.2">
      <c r="A34" s="544" t="s">
        <v>1097</v>
      </c>
      <c r="B34" s="545" t="s">
        <v>938</v>
      </c>
      <c r="C34" s="545" t="s">
        <v>939</v>
      </c>
      <c r="D34" s="545" t="s">
        <v>1036</v>
      </c>
      <c r="E34" s="545" t="s">
        <v>1037</v>
      </c>
      <c r="F34" s="548"/>
      <c r="G34" s="548"/>
      <c r="H34" s="548"/>
      <c r="I34" s="548"/>
      <c r="J34" s="548"/>
      <c r="K34" s="548"/>
      <c r="L34" s="548"/>
      <c r="M34" s="548"/>
      <c r="N34" s="548">
        <v>2</v>
      </c>
      <c r="O34" s="548">
        <v>10524</v>
      </c>
      <c r="P34" s="598"/>
      <c r="Q34" s="549">
        <v>5262</v>
      </c>
    </row>
    <row r="35" spans="1:17" ht="14.45" customHeight="1" x14ac:dyDescent="0.2">
      <c r="A35" s="544" t="s">
        <v>1097</v>
      </c>
      <c r="B35" s="545" t="s">
        <v>938</v>
      </c>
      <c r="C35" s="545" t="s">
        <v>939</v>
      </c>
      <c r="D35" s="545" t="s">
        <v>1040</v>
      </c>
      <c r="E35" s="545" t="s">
        <v>1041</v>
      </c>
      <c r="F35" s="548"/>
      <c r="G35" s="548"/>
      <c r="H35" s="548"/>
      <c r="I35" s="548"/>
      <c r="J35" s="548"/>
      <c r="K35" s="548"/>
      <c r="L35" s="548"/>
      <c r="M35" s="548"/>
      <c r="N35" s="548">
        <v>1</v>
      </c>
      <c r="O35" s="548">
        <v>291</v>
      </c>
      <c r="P35" s="598"/>
      <c r="Q35" s="549">
        <v>291</v>
      </c>
    </row>
    <row r="36" spans="1:17" ht="14.45" customHeight="1" x14ac:dyDescent="0.2">
      <c r="A36" s="544" t="s">
        <v>1097</v>
      </c>
      <c r="B36" s="545" t="s">
        <v>938</v>
      </c>
      <c r="C36" s="545" t="s">
        <v>939</v>
      </c>
      <c r="D36" s="545" t="s">
        <v>1042</v>
      </c>
      <c r="E36" s="545" t="s">
        <v>1043</v>
      </c>
      <c r="F36" s="548">
        <v>4</v>
      </c>
      <c r="G36" s="548">
        <v>4392</v>
      </c>
      <c r="H36" s="548">
        <v>0.99637023593466423</v>
      </c>
      <c r="I36" s="548">
        <v>1098</v>
      </c>
      <c r="J36" s="548">
        <v>4</v>
      </c>
      <c r="K36" s="548">
        <v>4408</v>
      </c>
      <c r="L36" s="548">
        <v>1</v>
      </c>
      <c r="M36" s="548">
        <v>1102</v>
      </c>
      <c r="N36" s="548">
        <v>1</v>
      </c>
      <c r="O36" s="548">
        <v>1118</v>
      </c>
      <c r="P36" s="598">
        <v>0.25362976406533577</v>
      </c>
      <c r="Q36" s="549">
        <v>1118</v>
      </c>
    </row>
    <row r="37" spans="1:17" ht="14.45" customHeight="1" x14ac:dyDescent="0.2">
      <c r="A37" s="544" t="s">
        <v>1097</v>
      </c>
      <c r="B37" s="545" t="s">
        <v>938</v>
      </c>
      <c r="C37" s="545" t="s">
        <v>939</v>
      </c>
      <c r="D37" s="545" t="s">
        <v>1048</v>
      </c>
      <c r="E37" s="545" t="s">
        <v>1049</v>
      </c>
      <c r="F37" s="548"/>
      <c r="G37" s="548"/>
      <c r="H37" s="548"/>
      <c r="I37" s="548"/>
      <c r="J37" s="548"/>
      <c r="K37" s="548"/>
      <c r="L37" s="548"/>
      <c r="M37" s="548"/>
      <c r="N37" s="548">
        <v>1</v>
      </c>
      <c r="O37" s="548">
        <v>0</v>
      </c>
      <c r="P37" s="598"/>
      <c r="Q37" s="549">
        <v>0</v>
      </c>
    </row>
    <row r="38" spans="1:17" ht="14.45" customHeight="1" x14ac:dyDescent="0.2">
      <c r="A38" s="544" t="s">
        <v>1100</v>
      </c>
      <c r="B38" s="545" t="s">
        <v>938</v>
      </c>
      <c r="C38" s="545" t="s">
        <v>939</v>
      </c>
      <c r="D38" s="545" t="s">
        <v>940</v>
      </c>
      <c r="E38" s="545" t="s">
        <v>941</v>
      </c>
      <c r="F38" s="548"/>
      <c r="G38" s="548"/>
      <c r="H38" s="548"/>
      <c r="I38" s="548"/>
      <c r="J38" s="548"/>
      <c r="K38" s="548"/>
      <c r="L38" s="548"/>
      <c r="M38" s="548"/>
      <c r="N38" s="548">
        <v>2</v>
      </c>
      <c r="O38" s="548">
        <v>4518</v>
      </c>
      <c r="P38" s="598"/>
      <c r="Q38" s="549">
        <v>2259</v>
      </c>
    </row>
    <row r="39" spans="1:17" ht="14.45" customHeight="1" x14ac:dyDescent="0.2">
      <c r="A39" s="544" t="s">
        <v>1100</v>
      </c>
      <c r="B39" s="545" t="s">
        <v>938</v>
      </c>
      <c r="C39" s="545" t="s">
        <v>939</v>
      </c>
      <c r="D39" s="545" t="s">
        <v>942</v>
      </c>
      <c r="E39" s="545" t="s">
        <v>943</v>
      </c>
      <c r="F39" s="548">
        <v>31</v>
      </c>
      <c r="G39" s="548">
        <v>1798</v>
      </c>
      <c r="H39" s="548">
        <v>1.1481481481481481</v>
      </c>
      <c r="I39" s="548">
        <v>58</v>
      </c>
      <c r="J39" s="548">
        <v>27</v>
      </c>
      <c r="K39" s="548">
        <v>1566</v>
      </c>
      <c r="L39" s="548">
        <v>1</v>
      </c>
      <c r="M39" s="548">
        <v>58</v>
      </c>
      <c r="N39" s="548">
        <v>47</v>
      </c>
      <c r="O39" s="548">
        <v>2773</v>
      </c>
      <c r="P39" s="598">
        <v>1.7707535121328224</v>
      </c>
      <c r="Q39" s="549">
        <v>59</v>
      </c>
    </row>
    <row r="40" spans="1:17" ht="14.45" customHeight="1" x14ac:dyDescent="0.2">
      <c r="A40" s="544" t="s">
        <v>1100</v>
      </c>
      <c r="B40" s="545" t="s">
        <v>938</v>
      </c>
      <c r="C40" s="545" t="s">
        <v>939</v>
      </c>
      <c r="D40" s="545" t="s">
        <v>944</v>
      </c>
      <c r="E40" s="545" t="s">
        <v>945</v>
      </c>
      <c r="F40" s="548">
        <v>1</v>
      </c>
      <c r="G40" s="548">
        <v>131</v>
      </c>
      <c r="H40" s="548"/>
      <c r="I40" s="548">
        <v>131</v>
      </c>
      <c r="J40" s="548"/>
      <c r="K40" s="548"/>
      <c r="L40" s="548"/>
      <c r="M40" s="548"/>
      <c r="N40" s="548">
        <v>3</v>
      </c>
      <c r="O40" s="548">
        <v>396</v>
      </c>
      <c r="P40" s="598"/>
      <c r="Q40" s="549">
        <v>132</v>
      </c>
    </row>
    <row r="41" spans="1:17" ht="14.45" customHeight="1" x14ac:dyDescent="0.2">
      <c r="A41" s="544" t="s">
        <v>1100</v>
      </c>
      <c r="B41" s="545" t="s">
        <v>938</v>
      </c>
      <c r="C41" s="545" t="s">
        <v>939</v>
      </c>
      <c r="D41" s="545" t="s">
        <v>950</v>
      </c>
      <c r="E41" s="545" t="s">
        <v>951</v>
      </c>
      <c r="F41" s="548">
        <v>91</v>
      </c>
      <c r="G41" s="548">
        <v>16380</v>
      </c>
      <c r="H41" s="548">
        <v>1.6851851851851851</v>
      </c>
      <c r="I41" s="548">
        <v>180</v>
      </c>
      <c r="J41" s="548">
        <v>54</v>
      </c>
      <c r="K41" s="548">
        <v>9720</v>
      </c>
      <c r="L41" s="548">
        <v>1</v>
      </c>
      <c r="M41" s="548">
        <v>180</v>
      </c>
      <c r="N41" s="548">
        <v>82</v>
      </c>
      <c r="O41" s="548">
        <v>15006</v>
      </c>
      <c r="P41" s="598">
        <v>1.5438271604938272</v>
      </c>
      <c r="Q41" s="549">
        <v>183</v>
      </c>
    </row>
    <row r="42" spans="1:17" ht="14.45" customHeight="1" x14ac:dyDescent="0.2">
      <c r="A42" s="544" t="s">
        <v>1100</v>
      </c>
      <c r="B42" s="545" t="s">
        <v>938</v>
      </c>
      <c r="C42" s="545" t="s">
        <v>939</v>
      </c>
      <c r="D42" s="545" t="s">
        <v>954</v>
      </c>
      <c r="E42" s="545" t="s">
        <v>955</v>
      </c>
      <c r="F42" s="548">
        <v>87</v>
      </c>
      <c r="G42" s="548">
        <v>29232</v>
      </c>
      <c r="H42" s="548">
        <v>2.0652818991097921</v>
      </c>
      <c r="I42" s="548">
        <v>336</v>
      </c>
      <c r="J42" s="548">
        <v>42</v>
      </c>
      <c r="K42" s="548">
        <v>14154</v>
      </c>
      <c r="L42" s="548">
        <v>1</v>
      </c>
      <c r="M42" s="548">
        <v>337</v>
      </c>
      <c r="N42" s="548">
        <v>74</v>
      </c>
      <c r="O42" s="548">
        <v>25234</v>
      </c>
      <c r="P42" s="598">
        <v>1.7828175780698037</v>
      </c>
      <c r="Q42" s="549">
        <v>341</v>
      </c>
    </row>
    <row r="43" spans="1:17" ht="14.45" customHeight="1" x14ac:dyDescent="0.2">
      <c r="A43" s="544" t="s">
        <v>1100</v>
      </c>
      <c r="B43" s="545" t="s">
        <v>938</v>
      </c>
      <c r="C43" s="545" t="s">
        <v>939</v>
      </c>
      <c r="D43" s="545" t="s">
        <v>956</v>
      </c>
      <c r="E43" s="545" t="s">
        <v>957</v>
      </c>
      <c r="F43" s="548"/>
      <c r="G43" s="548"/>
      <c r="H43" s="548"/>
      <c r="I43" s="548"/>
      <c r="J43" s="548">
        <v>1</v>
      </c>
      <c r="K43" s="548">
        <v>459</v>
      </c>
      <c r="L43" s="548">
        <v>1</v>
      </c>
      <c r="M43" s="548">
        <v>459</v>
      </c>
      <c r="N43" s="548"/>
      <c r="O43" s="548"/>
      <c r="P43" s="598"/>
      <c r="Q43" s="549"/>
    </row>
    <row r="44" spans="1:17" ht="14.45" customHeight="1" x14ac:dyDescent="0.2">
      <c r="A44" s="544" t="s">
        <v>1100</v>
      </c>
      <c r="B44" s="545" t="s">
        <v>938</v>
      </c>
      <c r="C44" s="545" t="s">
        <v>939</v>
      </c>
      <c r="D44" s="545" t="s">
        <v>958</v>
      </c>
      <c r="E44" s="545" t="s">
        <v>959</v>
      </c>
      <c r="F44" s="548">
        <v>174</v>
      </c>
      <c r="G44" s="548">
        <v>60726</v>
      </c>
      <c r="H44" s="548">
        <v>0.96928970470869913</v>
      </c>
      <c r="I44" s="548">
        <v>349</v>
      </c>
      <c r="J44" s="548">
        <v>179</v>
      </c>
      <c r="K44" s="548">
        <v>62650</v>
      </c>
      <c r="L44" s="548">
        <v>1</v>
      </c>
      <c r="M44" s="548">
        <v>350</v>
      </c>
      <c r="N44" s="548">
        <v>211</v>
      </c>
      <c r="O44" s="548">
        <v>74061</v>
      </c>
      <c r="P44" s="598">
        <v>1.1821388667198722</v>
      </c>
      <c r="Q44" s="549">
        <v>351</v>
      </c>
    </row>
    <row r="45" spans="1:17" ht="14.45" customHeight="1" x14ac:dyDescent="0.2">
      <c r="A45" s="544" t="s">
        <v>1100</v>
      </c>
      <c r="B45" s="545" t="s">
        <v>938</v>
      </c>
      <c r="C45" s="545" t="s">
        <v>939</v>
      </c>
      <c r="D45" s="545" t="s">
        <v>966</v>
      </c>
      <c r="E45" s="545" t="s">
        <v>967</v>
      </c>
      <c r="F45" s="548">
        <v>1</v>
      </c>
      <c r="G45" s="548">
        <v>49</v>
      </c>
      <c r="H45" s="548">
        <v>0.33333333333333331</v>
      </c>
      <c r="I45" s="548">
        <v>49</v>
      </c>
      <c r="J45" s="548">
        <v>3</v>
      </c>
      <c r="K45" s="548">
        <v>147</v>
      </c>
      <c r="L45" s="548">
        <v>1</v>
      </c>
      <c r="M45" s="548">
        <v>49</v>
      </c>
      <c r="N45" s="548">
        <v>11</v>
      </c>
      <c r="O45" s="548">
        <v>550</v>
      </c>
      <c r="P45" s="598">
        <v>3.7414965986394559</v>
      </c>
      <c r="Q45" s="549">
        <v>50</v>
      </c>
    </row>
    <row r="46" spans="1:17" ht="14.45" customHeight="1" x14ac:dyDescent="0.2">
      <c r="A46" s="544" t="s">
        <v>1100</v>
      </c>
      <c r="B46" s="545" t="s">
        <v>938</v>
      </c>
      <c r="C46" s="545" t="s">
        <v>939</v>
      </c>
      <c r="D46" s="545" t="s">
        <v>968</v>
      </c>
      <c r="E46" s="545" t="s">
        <v>969</v>
      </c>
      <c r="F46" s="548">
        <v>20</v>
      </c>
      <c r="G46" s="548">
        <v>7820</v>
      </c>
      <c r="H46" s="548">
        <v>0.6045145330859617</v>
      </c>
      <c r="I46" s="548">
        <v>391</v>
      </c>
      <c r="J46" s="548">
        <v>33</v>
      </c>
      <c r="K46" s="548">
        <v>12936</v>
      </c>
      <c r="L46" s="548">
        <v>1</v>
      </c>
      <c r="M46" s="548">
        <v>392</v>
      </c>
      <c r="N46" s="548">
        <v>78</v>
      </c>
      <c r="O46" s="548">
        <v>31122</v>
      </c>
      <c r="P46" s="598">
        <v>2.4058441558441559</v>
      </c>
      <c r="Q46" s="549">
        <v>399</v>
      </c>
    </row>
    <row r="47" spans="1:17" ht="14.45" customHeight="1" x14ac:dyDescent="0.2">
      <c r="A47" s="544" t="s">
        <v>1100</v>
      </c>
      <c r="B47" s="545" t="s">
        <v>938</v>
      </c>
      <c r="C47" s="545" t="s">
        <v>939</v>
      </c>
      <c r="D47" s="545" t="s">
        <v>970</v>
      </c>
      <c r="E47" s="545" t="s">
        <v>971</v>
      </c>
      <c r="F47" s="548">
        <v>8</v>
      </c>
      <c r="G47" s="548">
        <v>304</v>
      </c>
      <c r="H47" s="548">
        <v>1.1428571428571428</v>
      </c>
      <c r="I47" s="548">
        <v>38</v>
      </c>
      <c r="J47" s="548">
        <v>7</v>
      </c>
      <c r="K47" s="548">
        <v>266</v>
      </c>
      <c r="L47" s="548">
        <v>1</v>
      </c>
      <c r="M47" s="548">
        <v>38</v>
      </c>
      <c r="N47" s="548">
        <v>15</v>
      </c>
      <c r="O47" s="548">
        <v>570</v>
      </c>
      <c r="P47" s="598">
        <v>2.1428571428571428</v>
      </c>
      <c r="Q47" s="549">
        <v>38</v>
      </c>
    </row>
    <row r="48" spans="1:17" ht="14.45" customHeight="1" x14ac:dyDescent="0.2">
      <c r="A48" s="544" t="s">
        <v>1100</v>
      </c>
      <c r="B48" s="545" t="s">
        <v>938</v>
      </c>
      <c r="C48" s="545" t="s">
        <v>939</v>
      </c>
      <c r="D48" s="545" t="s">
        <v>972</v>
      </c>
      <c r="E48" s="545" t="s">
        <v>973</v>
      </c>
      <c r="F48" s="548"/>
      <c r="G48" s="548"/>
      <c r="H48" s="548"/>
      <c r="I48" s="548"/>
      <c r="J48" s="548"/>
      <c r="K48" s="548"/>
      <c r="L48" s="548"/>
      <c r="M48" s="548"/>
      <c r="N48" s="548">
        <v>1</v>
      </c>
      <c r="O48" s="548">
        <v>268</v>
      </c>
      <c r="P48" s="598"/>
      <c r="Q48" s="549">
        <v>268</v>
      </c>
    </row>
    <row r="49" spans="1:17" ht="14.45" customHeight="1" x14ac:dyDescent="0.2">
      <c r="A49" s="544" t="s">
        <v>1100</v>
      </c>
      <c r="B49" s="545" t="s">
        <v>938</v>
      </c>
      <c r="C49" s="545" t="s">
        <v>939</v>
      </c>
      <c r="D49" s="545" t="s">
        <v>974</v>
      </c>
      <c r="E49" s="545" t="s">
        <v>975</v>
      </c>
      <c r="F49" s="548">
        <v>22</v>
      </c>
      <c r="G49" s="548">
        <v>15510</v>
      </c>
      <c r="H49" s="548">
        <v>0.62679329157405539</v>
      </c>
      <c r="I49" s="548">
        <v>705</v>
      </c>
      <c r="J49" s="548">
        <v>35</v>
      </c>
      <c r="K49" s="548">
        <v>24745</v>
      </c>
      <c r="L49" s="548">
        <v>1</v>
      </c>
      <c r="M49" s="548">
        <v>707</v>
      </c>
      <c r="N49" s="548">
        <v>61</v>
      </c>
      <c r="O49" s="548">
        <v>43493</v>
      </c>
      <c r="P49" s="598">
        <v>1.7576480096989291</v>
      </c>
      <c r="Q49" s="549">
        <v>713</v>
      </c>
    </row>
    <row r="50" spans="1:17" ht="14.45" customHeight="1" x14ac:dyDescent="0.2">
      <c r="A50" s="544" t="s">
        <v>1100</v>
      </c>
      <c r="B50" s="545" t="s">
        <v>938</v>
      </c>
      <c r="C50" s="545" t="s">
        <v>939</v>
      </c>
      <c r="D50" s="545" t="s">
        <v>976</v>
      </c>
      <c r="E50" s="545" t="s">
        <v>977</v>
      </c>
      <c r="F50" s="548"/>
      <c r="G50" s="548"/>
      <c r="H50" s="548"/>
      <c r="I50" s="548"/>
      <c r="J50" s="548"/>
      <c r="K50" s="548"/>
      <c r="L50" s="548"/>
      <c r="M50" s="548"/>
      <c r="N50" s="548">
        <v>4</v>
      </c>
      <c r="O50" s="548">
        <v>600</v>
      </c>
      <c r="P50" s="598"/>
      <c r="Q50" s="549">
        <v>150</v>
      </c>
    </row>
    <row r="51" spans="1:17" ht="14.45" customHeight="1" x14ac:dyDescent="0.2">
      <c r="A51" s="544" t="s">
        <v>1100</v>
      </c>
      <c r="B51" s="545" t="s">
        <v>938</v>
      </c>
      <c r="C51" s="545" t="s">
        <v>939</v>
      </c>
      <c r="D51" s="545" t="s">
        <v>978</v>
      </c>
      <c r="E51" s="545" t="s">
        <v>979</v>
      </c>
      <c r="F51" s="548">
        <v>5</v>
      </c>
      <c r="G51" s="548">
        <v>1525</v>
      </c>
      <c r="H51" s="548">
        <v>1.6666666666666667</v>
      </c>
      <c r="I51" s="548">
        <v>305</v>
      </c>
      <c r="J51" s="548">
        <v>3</v>
      </c>
      <c r="K51" s="548">
        <v>915</v>
      </c>
      <c r="L51" s="548">
        <v>1</v>
      </c>
      <c r="M51" s="548">
        <v>305</v>
      </c>
      <c r="N51" s="548">
        <v>8</v>
      </c>
      <c r="O51" s="548">
        <v>2464</v>
      </c>
      <c r="P51" s="598">
        <v>2.6928961748633879</v>
      </c>
      <c r="Q51" s="549">
        <v>308</v>
      </c>
    </row>
    <row r="52" spans="1:17" ht="14.45" customHeight="1" x14ac:dyDescent="0.2">
      <c r="A52" s="544" t="s">
        <v>1100</v>
      </c>
      <c r="B52" s="545" t="s">
        <v>938</v>
      </c>
      <c r="C52" s="545" t="s">
        <v>939</v>
      </c>
      <c r="D52" s="545" t="s">
        <v>980</v>
      </c>
      <c r="E52" s="545" t="s">
        <v>981</v>
      </c>
      <c r="F52" s="548">
        <v>4</v>
      </c>
      <c r="G52" s="548">
        <v>14848</v>
      </c>
      <c r="H52" s="548">
        <v>3.9892530897367009</v>
      </c>
      <c r="I52" s="548">
        <v>3712</v>
      </c>
      <c r="J52" s="548">
        <v>1</v>
      </c>
      <c r="K52" s="548">
        <v>3722</v>
      </c>
      <c r="L52" s="548">
        <v>1</v>
      </c>
      <c r="M52" s="548">
        <v>3722</v>
      </c>
      <c r="N52" s="548">
        <v>2</v>
      </c>
      <c r="O52" s="548">
        <v>7526</v>
      </c>
      <c r="P52" s="598">
        <v>2.0220311660397634</v>
      </c>
      <c r="Q52" s="549">
        <v>3763</v>
      </c>
    </row>
    <row r="53" spans="1:17" ht="14.45" customHeight="1" x14ac:dyDescent="0.2">
      <c r="A53" s="544" t="s">
        <v>1100</v>
      </c>
      <c r="B53" s="545" t="s">
        <v>938</v>
      </c>
      <c r="C53" s="545" t="s">
        <v>939</v>
      </c>
      <c r="D53" s="545" t="s">
        <v>982</v>
      </c>
      <c r="E53" s="545" t="s">
        <v>983</v>
      </c>
      <c r="F53" s="548">
        <v>231</v>
      </c>
      <c r="G53" s="548">
        <v>114114</v>
      </c>
      <c r="H53" s="548">
        <v>1.1944732297063902</v>
      </c>
      <c r="I53" s="548">
        <v>494</v>
      </c>
      <c r="J53" s="548">
        <v>193</v>
      </c>
      <c r="K53" s="548">
        <v>95535</v>
      </c>
      <c r="L53" s="548">
        <v>1</v>
      </c>
      <c r="M53" s="548">
        <v>495</v>
      </c>
      <c r="N53" s="548">
        <v>301</v>
      </c>
      <c r="O53" s="548">
        <v>150199</v>
      </c>
      <c r="P53" s="598">
        <v>1.5721882032762862</v>
      </c>
      <c r="Q53" s="549">
        <v>499</v>
      </c>
    </row>
    <row r="54" spans="1:17" ht="14.45" customHeight="1" x14ac:dyDescent="0.2">
      <c r="A54" s="544" t="s">
        <v>1100</v>
      </c>
      <c r="B54" s="545" t="s">
        <v>938</v>
      </c>
      <c r="C54" s="545" t="s">
        <v>939</v>
      </c>
      <c r="D54" s="545" t="s">
        <v>984</v>
      </c>
      <c r="E54" s="545" t="s">
        <v>985</v>
      </c>
      <c r="F54" s="548"/>
      <c r="G54" s="548"/>
      <c r="H54" s="548"/>
      <c r="I54" s="548"/>
      <c r="J54" s="548">
        <v>1</v>
      </c>
      <c r="K54" s="548">
        <v>6598</v>
      </c>
      <c r="L54" s="548">
        <v>1</v>
      </c>
      <c r="M54" s="548">
        <v>6598</v>
      </c>
      <c r="N54" s="548">
        <v>2</v>
      </c>
      <c r="O54" s="548">
        <v>13338</v>
      </c>
      <c r="P54" s="598">
        <v>2.0215216732343135</v>
      </c>
      <c r="Q54" s="549">
        <v>6669</v>
      </c>
    </row>
    <row r="55" spans="1:17" ht="14.45" customHeight="1" x14ac:dyDescent="0.2">
      <c r="A55" s="544" t="s">
        <v>1100</v>
      </c>
      <c r="B55" s="545" t="s">
        <v>938</v>
      </c>
      <c r="C55" s="545" t="s">
        <v>939</v>
      </c>
      <c r="D55" s="545" t="s">
        <v>986</v>
      </c>
      <c r="E55" s="545" t="s">
        <v>987</v>
      </c>
      <c r="F55" s="548">
        <v>168</v>
      </c>
      <c r="G55" s="548">
        <v>62160</v>
      </c>
      <c r="H55" s="548">
        <v>1.2692967409948541</v>
      </c>
      <c r="I55" s="548">
        <v>370</v>
      </c>
      <c r="J55" s="548">
        <v>132</v>
      </c>
      <c r="K55" s="548">
        <v>48972</v>
      </c>
      <c r="L55" s="548">
        <v>1</v>
      </c>
      <c r="M55" s="548">
        <v>371</v>
      </c>
      <c r="N55" s="548">
        <v>207</v>
      </c>
      <c r="O55" s="548">
        <v>77832</v>
      </c>
      <c r="P55" s="598">
        <v>1.5893163440333251</v>
      </c>
      <c r="Q55" s="549">
        <v>376</v>
      </c>
    </row>
    <row r="56" spans="1:17" ht="14.45" customHeight="1" x14ac:dyDescent="0.2">
      <c r="A56" s="544" t="s">
        <v>1100</v>
      </c>
      <c r="B56" s="545" t="s">
        <v>938</v>
      </c>
      <c r="C56" s="545" t="s">
        <v>939</v>
      </c>
      <c r="D56" s="545" t="s">
        <v>988</v>
      </c>
      <c r="E56" s="545" t="s">
        <v>989</v>
      </c>
      <c r="F56" s="548">
        <v>1</v>
      </c>
      <c r="G56" s="548">
        <v>3108</v>
      </c>
      <c r="H56" s="548"/>
      <c r="I56" s="548">
        <v>3108</v>
      </c>
      <c r="J56" s="548"/>
      <c r="K56" s="548"/>
      <c r="L56" s="548"/>
      <c r="M56" s="548"/>
      <c r="N56" s="548"/>
      <c r="O56" s="548"/>
      <c r="P56" s="598"/>
      <c r="Q56" s="549"/>
    </row>
    <row r="57" spans="1:17" ht="14.45" customHeight="1" x14ac:dyDescent="0.2">
      <c r="A57" s="544" t="s">
        <v>1100</v>
      </c>
      <c r="B57" s="545" t="s">
        <v>938</v>
      </c>
      <c r="C57" s="545" t="s">
        <v>939</v>
      </c>
      <c r="D57" s="545" t="s">
        <v>990</v>
      </c>
      <c r="E57" s="545" t="s">
        <v>991</v>
      </c>
      <c r="F57" s="548"/>
      <c r="G57" s="548"/>
      <c r="H57" s="548"/>
      <c r="I57" s="548"/>
      <c r="J57" s="548">
        <v>2</v>
      </c>
      <c r="K57" s="548">
        <v>24</v>
      </c>
      <c r="L57" s="548">
        <v>1</v>
      </c>
      <c r="M57" s="548">
        <v>12</v>
      </c>
      <c r="N57" s="548">
        <v>1</v>
      </c>
      <c r="O57" s="548">
        <v>12</v>
      </c>
      <c r="P57" s="598">
        <v>0.5</v>
      </c>
      <c r="Q57" s="549">
        <v>12</v>
      </c>
    </row>
    <row r="58" spans="1:17" ht="14.45" customHeight="1" x14ac:dyDescent="0.2">
      <c r="A58" s="544" t="s">
        <v>1100</v>
      </c>
      <c r="B58" s="545" t="s">
        <v>938</v>
      </c>
      <c r="C58" s="545" t="s">
        <v>939</v>
      </c>
      <c r="D58" s="545" t="s">
        <v>992</v>
      </c>
      <c r="E58" s="545" t="s">
        <v>993</v>
      </c>
      <c r="F58" s="548">
        <v>1</v>
      </c>
      <c r="G58" s="548">
        <v>12794</v>
      </c>
      <c r="H58" s="548"/>
      <c r="I58" s="548">
        <v>12794</v>
      </c>
      <c r="J58" s="548"/>
      <c r="K58" s="548"/>
      <c r="L58" s="548"/>
      <c r="M58" s="548"/>
      <c r="N58" s="548">
        <v>1</v>
      </c>
      <c r="O58" s="548">
        <v>12804</v>
      </c>
      <c r="P58" s="598"/>
      <c r="Q58" s="549">
        <v>12804</v>
      </c>
    </row>
    <row r="59" spans="1:17" ht="14.45" customHeight="1" x14ac:dyDescent="0.2">
      <c r="A59" s="544" t="s">
        <v>1100</v>
      </c>
      <c r="B59" s="545" t="s">
        <v>938</v>
      </c>
      <c r="C59" s="545" t="s">
        <v>939</v>
      </c>
      <c r="D59" s="545" t="s">
        <v>994</v>
      </c>
      <c r="E59" s="545" t="s">
        <v>995</v>
      </c>
      <c r="F59" s="548">
        <v>65</v>
      </c>
      <c r="G59" s="548">
        <v>7215</v>
      </c>
      <c r="H59" s="548">
        <v>1.1929563492063493</v>
      </c>
      <c r="I59" s="548">
        <v>111</v>
      </c>
      <c r="J59" s="548">
        <v>54</v>
      </c>
      <c r="K59" s="548">
        <v>6048</v>
      </c>
      <c r="L59" s="548">
        <v>1</v>
      </c>
      <c r="M59" s="548">
        <v>112</v>
      </c>
      <c r="N59" s="548">
        <v>65</v>
      </c>
      <c r="O59" s="548">
        <v>7345</v>
      </c>
      <c r="P59" s="598">
        <v>1.2144510582010581</v>
      </c>
      <c r="Q59" s="549">
        <v>113</v>
      </c>
    </row>
    <row r="60" spans="1:17" ht="14.45" customHeight="1" x14ac:dyDescent="0.2">
      <c r="A60" s="544" t="s">
        <v>1100</v>
      </c>
      <c r="B60" s="545" t="s">
        <v>938</v>
      </c>
      <c r="C60" s="545" t="s">
        <v>939</v>
      </c>
      <c r="D60" s="545" t="s">
        <v>996</v>
      </c>
      <c r="E60" s="545" t="s">
        <v>997</v>
      </c>
      <c r="F60" s="548"/>
      <c r="G60" s="548"/>
      <c r="H60" s="548"/>
      <c r="I60" s="548"/>
      <c r="J60" s="548"/>
      <c r="K60" s="548"/>
      <c r="L60" s="548"/>
      <c r="M60" s="548"/>
      <c r="N60" s="548">
        <v>1</v>
      </c>
      <c r="O60" s="548">
        <v>126</v>
      </c>
      <c r="P60" s="598"/>
      <c r="Q60" s="549">
        <v>126</v>
      </c>
    </row>
    <row r="61" spans="1:17" ht="14.45" customHeight="1" x14ac:dyDescent="0.2">
      <c r="A61" s="544" t="s">
        <v>1100</v>
      </c>
      <c r="B61" s="545" t="s">
        <v>938</v>
      </c>
      <c r="C61" s="545" t="s">
        <v>939</v>
      </c>
      <c r="D61" s="545" t="s">
        <v>998</v>
      </c>
      <c r="E61" s="545" t="s">
        <v>999</v>
      </c>
      <c r="F61" s="548">
        <v>9</v>
      </c>
      <c r="G61" s="548">
        <v>4455</v>
      </c>
      <c r="H61" s="548">
        <v>0.74848790322580649</v>
      </c>
      <c r="I61" s="548">
        <v>495</v>
      </c>
      <c r="J61" s="548">
        <v>12</v>
      </c>
      <c r="K61" s="548">
        <v>5952</v>
      </c>
      <c r="L61" s="548">
        <v>1</v>
      </c>
      <c r="M61" s="548">
        <v>496</v>
      </c>
      <c r="N61" s="548">
        <v>26</v>
      </c>
      <c r="O61" s="548">
        <v>13000</v>
      </c>
      <c r="P61" s="598">
        <v>2.1841397849462365</v>
      </c>
      <c r="Q61" s="549">
        <v>500</v>
      </c>
    </row>
    <row r="62" spans="1:17" ht="14.45" customHeight="1" x14ac:dyDescent="0.2">
      <c r="A62" s="544" t="s">
        <v>1100</v>
      </c>
      <c r="B62" s="545" t="s">
        <v>938</v>
      </c>
      <c r="C62" s="545" t="s">
        <v>939</v>
      </c>
      <c r="D62" s="545" t="s">
        <v>1001</v>
      </c>
      <c r="E62" s="545" t="s">
        <v>1002</v>
      </c>
      <c r="F62" s="548">
        <v>90</v>
      </c>
      <c r="G62" s="548">
        <v>41040</v>
      </c>
      <c r="H62" s="548">
        <v>1.4001091703056769</v>
      </c>
      <c r="I62" s="548">
        <v>456</v>
      </c>
      <c r="J62" s="548">
        <v>64</v>
      </c>
      <c r="K62" s="548">
        <v>29312</v>
      </c>
      <c r="L62" s="548">
        <v>1</v>
      </c>
      <c r="M62" s="548">
        <v>458</v>
      </c>
      <c r="N62" s="548">
        <v>76</v>
      </c>
      <c r="O62" s="548">
        <v>35188</v>
      </c>
      <c r="P62" s="598">
        <v>1.2004639737991267</v>
      </c>
      <c r="Q62" s="549">
        <v>463</v>
      </c>
    </row>
    <row r="63" spans="1:17" ht="14.45" customHeight="1" x14ac:dyDescent="0.2">
      <c r="A63" s="544" t="s">
        <v>1100</v>
      </c>
      <c r="B63" s="545" t="s">
        <v>938</v>
      </c>
      <c r="C63" s="545" t="s">
        <v>939</v>
      </c>
      <c r="D63" s="545" t="s">
        <v>1003</v>
      </c>
      <c r="E63" s="545" t="s">
        <v>1004</v>
      </c>
      <c r="F63" s="548">
        <v>307</v>
      </c>
      <c r="G63" s="548">
        <v>17806</v>
      </c>
      <c r="H63" s="548">
        <v>1.1083032490974729</v>
      </c>
      <c r="I63" s="548">
        <v>58</v>
      </c>
      <c r="J63" s="548">
        <v>277</v>
      </c>
      <c r="K63" s="548">
        <v>16066</v>
      </c>
      <c r="L63" s="548">
        <v>1</v>
      </c>
      <c r="M63" s="548">
        <v>58</v>
      </c>
      <c r="N63" s="548">
        <v>393</v>
      </c>
      <c r="O63" s="548">
        <v>23187</v>
      </c>
      <c r="P63" s="598">
        <v>1.4432341590937383</v>
      </c>
      <c r="Q63" s="549">
        <v>59</v>
      </c>
    </row>
    <row r="64" spans="1:17" ht="14.45" customHeight="1" x14ac:dyDescent="0.2">
      <c r="A64" s="544" t="s">
        <v>1100</v>
      </c>
      <c r="B64" s="545" t="s">
        <v>938</v>
      </c>
      <c r="C64" s="545" t="s">
        <v>939</v>
      </c>
      <c r="D64" s="545" t="s">
        <v>1005</v>
      </c>
      <c r="E64" s="545" t="s">
        <v>1006</v>
      </c>
      <c r="F64" s="548">
        <v>3</v>
      </c>
      <c r="G64" s="548">
        <v>6519</v>
      </c>
      <c r="H64" s="548"/>
      <c r="I64" s="548">
        <v>2173</v>
      </c>
      <c r="J64" s="548"/>
      <c r="K64" s="548"/>
      <c r="L64" s="548"/>
      <c r="M64" s="548"/>
      <c r="N64" s="548"/>
      <c r="O64" s="548"/>
      <c r="P64" s="598"/>
      <c r="Q64" s="549"/>
    </row>
    <row r="65" spans="1:17" ht="14.45" customHeight="1" x14ac:dyDescent="0.2">
      <c r="A65" s="544" t="s">
        <v>1100</v>
      </c>
      <c r="B65" s="545" t="s">
        <v>938</v>
      </c>
      <c r="C65" s="545" t="s">
        <v>939</v>
      </c>
      <c r="D65" s="545" t="s">
        <v>1007</v>
      </c>
      <c r="E65" s="545" t="s">
        <v>1008</v>
      </c>
      <c r="F65" s="548"/>
      <c r="G65" s="548"/>
      <c r="H65" s="548"/>
      <c r="I65" s="548"/>
      <c r="J65" s="548"/>
      <c r="K65" s="548"/>
      <c r="L65" s="548"/>
      <c r="M65" s="548"/>
      <c r="N65" s="548">
        <v>32</v>
      </c>
      <c r="O65" s="548">
        <v>336000</v>
      </c>
      <c r="P65" s="598"/>
      <c r="Q65" s="549">
        <v>10500</v>
      </c>
    </row>
    <row r="66" spans="1:17" ht="14.45" customHeight="1" x14ac:dyDescent="0.2">
      <c r="A66" s="544" t="s">
        <v>1100</v>
      </c>
      <c r="B66" s="545" t="s">
        <v>938</v>
      </c>
      <c r="C66" s="545" t="s">
        <v>939</v>
      </c>
      <c r="D66" s="545" t="s">
        <v>1011</v>
      </c>
      <c r="E66" s="545" t="s">
        <v>1012</v>
      </c>
      <c r="F66" s="548">
        <v>171</v>
      </c>
      <c r="G66" s="548">
        <v>30096</v>
      </c>
      <c r="H66" s="548">
        <v>0.7990654205607477</v>
      </c>
      <c r="I66" s="548">
        <v>176</v>
      </c>
      <c r="J66" s="548">
        <v>214</v>
      </c>
      <c r="K66" s="548">
        <v>37664</v>
      </c>
      <c r="L66" s="548">
        <v>1</v>
      </c>
      <c r="M66" s="548">
        <v>176</v>
      </c>
      <c r="N66" s="548">
        <v>347</v>
      </c>
      <c r="O66" s="548">
        <v>62113</v>
      </c>
      <c r="P66" s="598">
        <v>1.6491344519966016</v>
      </c>
      <c r="Q66" s="549">
        <v>179</v>
      </c>
    </row>
    <row r="67" spans="1:17" ht="14.45" customHeight="1" x14ac:dyDescent="0.2">
      <c r="A67" s="544" t="s">
        <v>1100</v>
      </c>
      <c r="B67" s="545" t="s">
        <v>938</v>
      </c>
      <c r="C67" s="545" t="s">
        <v>939</v>
      </c>
      <c r="D67" s="545" t="s">
        <v>1013</v>
      </c>
      <c r="E67" s="545" t="s">
        <v>1014</v>
      </c>
      <c r="F67" s="548">
        <v>66</v>
      </c>
      <c r="G67" s="548">
        <v>5610</v>
      </c>
      <c r="H67" s="548">
        <v>0.42358803986710963</v>
      </c>
      <c r="I67" s="548">
        <v>85</v>
      </c>
      <c r="J67" s="548">
        <v>154</v>
      </c>
      <c r="K67" s="548">
        <v>13244</v>
      </c>
      <c r="L67" s="548">
        <v>1</v>
      </c>
      <c r="M67" s="548">
        <v>86</v>
      </c>
      <c r="N67" s="548">
        <v>184</v>
      </c>
      <c r="O67" s="548">
        <v>16008</v>
      </c>
      <c r="P67" s="598">
        <v>1.2086982784657203</v>
      </c>
      <c r="Q67" s="549">
        <v>87</v>
      </c>
    </row>
    <row r="68" spans="1:17" ht="14.45" customHeight="1" x14ac:dyDescent="0.2">
      <c r="A68" s="544" t="s">
        <v>1100</v>
      </c>
      <c r="B68" s="545" t="s">
        <v>938</v>
      </c>
      <c r="C68" s="545" t="s">
        <v>939</v>
      </c>
      <c r="D68" s="545" t="s">
        <v>1017</v>
      </c>
      <c r="E68" s="545" t="s">
        <v>1018</v>
      </c>
      <c r="F68" s="548">
        <v>2</v>
      </c>
      <c r="G68" s="548">
        <v>340</v>
      </c>
      <c r="H68" s="548">
        <v>0.66666666666666663</v>
      </c>
      <c r="I68" s="548">
        <v>170</v>
      </c>
      <c r="J68" s="548">
        <v>3</v>
      </c>
      <c r="K68" s="548">
        <v>510</v>
      </c>
      <c r="L68" s="548">
        <v>1</v>
      </c>
      <c r="M68" s="548">
        <v>170</v>
      </c>
      <c r="N68" s="548">
        <v>4</v>
      </c>
      <c r="O68" s="548">
        <v>688</v>
      </c>
      <c r="P68" s="598">
        <v>1.3490196078431373</v>
      </c>
      <c r="Q68" s="549">
        <v>172</v>
      </c>
    </row>
    <row r="69" spans="1:17" ht="14.45" customHeight="1" x14ac:dyDescent="0.2">
      <c r="A69" s="544" t="s">
        <v>1100</v>
      </c>
      <c r="B69" s="545" t="s">
        <v>938</v>
      </c>
      <c r="C69" s="545" t="s">
        <v>939</v>
      </c>
      <c r="D69" s="545" t="s">
        <v>1019</v>
      </c>
      <c r="E69" s="545" t="s">
        <v>1020</v>
      </c>
      <c r="F69" s="548">
        <v>8</v>
      </c>
      <c r="G69" s="548">
        <v>232</v>
      </c>
      <c r="H69" s="548">
        <v>1</v>
      </c>
      <c r="I69" s="548">
        <v>29</v>
      </c>
      <c r="J69" s="548">
        <v>8</v>
      </c>
      <c r="K69" s="548">
        <v>232</v>
      </c>
      <c r="L69" s="548">
        <v>1</v>
      </c>
      <c r="M69" s="548">
        <v>29</v>
      </c>
      <c r="N69" s="548">
        <v>13</v>
      </c>
      <c r="O69" s="548">
        <v>403</v>
      </c>
      <c r="P69" s="598">
        <v>1.7370689655172413</v>
      </c>
      <c r="Q69" s="549">
        <v>31</v>
      </c>
    </row>
    <row r="70" spans="1:17" ht="14.45" customHeight="1" x14ac:dyDescent="0.2">
      <c r="A70" s="544" t="s">
        <v>1100</v>
      </c>
      <c r="B70" s="545" t="s">
        <v>938</v>
      </c>
      <c r="C70" s="545" t="s">
        <v>939</v>
      </c>
      <c r="D70" s="545" t="s">
        <v>1022</v>
      </c>
      <c r="E70" s="545" t="s">
        <v>1023</v>
      </c>
      <c r="F70" s="548">
        <v>1</v>
      </c>
      <c r="G70" s="548">
        <v>176</v>
      </c>
      <c r="H70" s="548">
        <v>0.12429378531073447</v>
      </c>
      <c r="I70" s="548">
        <v>176</v>
      </c>
      <c r="J70" s="548">
        <v>8</v>
      </c>
      <c r="K70" s="548">
        <v>1416</v>
      </c>
      <c r="L70" s="548">
        <v>1</v>
      </c>
      <c r="M70" s="548">
        <v>177</v>
      </c>
      <c r="N70" s="548">
        <v>8</v>
      </c>
      <c r="O70" s="548">
        <v>1424</v>
      </c>
      <c r="P70" s="598">
        <v>1.0056497175141244</v>
      </c>
      <c r="Q70" s="549">
        <v>178</v>
      </c>
    </row>
    <row r="71" spans="1:17" ht="14.45" customHeight="1" x14ac:dyDescent="0.2">
      <c r="A71" s="544" t="s">
        <v>1100</v>
      </c>
      <c r="B71" s="545" t="s">
        <v>938</v>
      </c>
      <c r="C71" s="545" t="s">
        <v>939</v>
      </c>
      <c r="D71" s="545" t="s">
        <v>1027</v>
      </c>
      <c r="E71" s="545" t="s">
        <v>1028</v>
      </c>
      <c r="F71" s="548">
        <v>22</v>
      </c>
      <c r="G71" s="548">
        <v>5808</v>
      </c>
      <c r="H71" s="548">
        <v>0.53658536585365857</v>
      </c>
      <c r="I71" s="548">
        <v>264</v>
      </c>
      <c r="J71" s="548">
        <v>41</v>
      </c>
      <c r="K71" s="548">
        <v>10824</v>
      </c>
      <c r="L71" s="548">
        <v>1</v>
      </c>
      <c r="M71" s="548">
        <v>264</v>
      </c>
      <c r="N71" s="548">
        <v>53</v>
      </c>
      <c r="O71" s="548">
        <v>14151</v>
      </c>
      <c r="P71" s="598">
        <v>1.3073725055432373</v>
      </c>
      <c r="Q71" s="549">
        <v>267</v>
      </c>
    </row>
    <row r="72" spans="1:17" ht="14.45" customHeight="1" x14ac:dyDescent="0.2">
      <c r="A72" s="544" t="s">
        <v>1100</v>
      </c>
      <c r="B72" s="545" t="s">
        <v>938</v>
      </c>
      <c r="C72" s="545" t="s">
        <v>939</v>
      </c>
      <c r="D72" s="545" t="s">
        <v>1029</v>
      </c>
      <c r="E72" s="545" t="s">
        <v>1030</v>
      </c>
      <c r="F72" s="548">
        <v>9</v>
      </c>
      <c r="G72" s="548">
        <v>19179</v>
      </c>
      <c r="H72" s="548">
        <v>1.7974695407685097</v>
      </c>
      <c r="I72" s="548">
        <v>2131</v>
      </c>
      <c r="J72" s="548">
        <v>5</v>
      </c>
      <c r="K72" s="548">
        <v>10670</v>
      </c>
      <c r="L72" s="548">
        <v>1</v>
      </c>
      <c r="M72" s="548">
        <v>2134</v>
      </c>
      <c r="N72" s="548">
        <v>3</v>
      </c>
      <c r="O72" s="548">
        <v>6438</v>
      </c>
      <c r="P72" s="598">
        <v>0.60337394564198688</v>
      </c>
      <c r="Q72" s="549">
        <v>2146</v>
      </c>
    </row>
    <row r="73" spans="1:17" ht="14.45" customHeight="1" x14ac:dyDescent="0.2">
      <c r="A73" s="544" t="s">
        <v>1100</v>
      </c>
      <c r="B73" s="545" t="s">
        <v>938</v>
      </c>
      <c r="C73" s="545" t="s">
        <v>939</v>
      </c>
      <c r="D73" s="545" t="s">
        <v>1033</v>
      </c>
      <c r="E73" s="545" t="s">
        <v>1034</v>
      </c>
      <c r="F73" s="548">
        <v>4</v>
      </c>
      <c r="G73" s="548">
        <v>1696</v>
      </c>
      <c r="H73" s="548">
        <v>1.9906103286384977</v>
      </c>
      <c r="I73" s="548">
        <v>424</v>
      </c>
      <c r="J73" s="548">
        <v>2</v>
      </c>
      <c r="K73" s="548">
        <v>852</v>
      </c>
      <c r="L73" s="548">
        <v>1</v>
      </c>
      <c r="M73" s="548">
        <v>426</v>
      </c>
      <c r="N73" s="548">
        <v>4</v>
      </c>
      <c r="O73" s="548">
        <v>1740</v>
      </c>
      <c r="P73" s="598">
        <v>2.0422535211267605</v>
      </c>
      <c r="Q73" s="549">
        <v>435</v>
      </c>
    </row>
    <row r="74" spans="1:17" ht="14.45" customHeight="1" x14ac:dyDescent="0.2">
      <c r="A74" s="544" t="s">
        <v>1100</v>
      </c>
      <c r="B74" s="545" t="s">
        <v>938</v>
      </c>
      <c r="C74" s="545" t="s">
        <v>939</v>
      </c>
      <c r="D74" s="545" t="s">
        <v>1040</v>
      </c>
      <c r="E74" s="545" t="s">
        <v>1041</v>
      </c>
      <c r="F74" s="548">
        <v>1</v>
      </c>
      <c r="G74" s="548">
        <v>289</v>
      </c>
      <c r="H74" s="548">
        <v>1</v>
      </c>
      <c r="I74" s="548">
        <v>289</v>
      </c>
      <c r="J74" s="548">
        <v>1</v>
      </c>
      <c r="K74" s="548">
        <v>289</v>
      </c>
      <c r="L74" s="548">
        <v>1</v>
      </c>
      <c r="M74" s="548">
        <v>289</v>
      </c>
      <c r="N74" s="548">
        <v>6</v>
      </c>
      <c r="O74" s="548">
        <v>1746</v>
      </c>
      <c r="P74" s="598">
        <v>6.0415224913494807</v>
      </c>
      <c r="Q74" s="549">
        <v>291</v>
      </c>
    </row>
    <row r="75" spans="1:17" ht="14.45" customHeight="1" x14ac:dyDescent="0.2">
      <c r="A75" s="544" t="s">
        <v>1100</v>
      </c>
      <c r="B75" s="545" t="s">
        <v>938</v>
      </c>
      <c r="C75" s="545" t="s">
        <v>939</v>
      </c>
      <c r="D75" s="545" t="s">
        <v>1042</v>
      </c>
      <c r="E75" s="545" t="s">
        <v>1043</v>
      </c>
      <c r="F75" s="548">
        <v>5</v>
      </c>
      <c r="G75" s="548">
        <v>5490</v>
      </c>
      <c r="H75" s="548">
        <v>2.4909255898366607</v>
      </c>
      <c r="I75" s="548">
        <v>1098</v>
      </c>
      <c r="J75" s="548">
        <v>2</v>
      </c>
      <c r="K75" s="548">
        <v>2204</v>
      </c>
      <c r="L75" s="548">
        <v>1</v>
      </c>
      <c r="M75" s="548">
        <v>1102</v>
      </c>
      <c r="N75" s="548">
        <v>2</v>
      </c>
      <c r="O75" s="548">
        <v>2236</v>
      </c>
      <c r="P75" s="598">
        <v>1.0145190562613431</v>
      </c>
      <c r="Q75" s="549">
        <v>1118</v>
      </c>
    </row>
    <row r="76" spans="1:17" ht="14.45" customHeight="1" x14ac:dyDescent="0.2">
      <c r="A76" s="544" t="s">
        <v>1100</v>
      </c>
      <c r="B76" s="545" t="s">
        <v>938</v>
      </c>
      <c r="C76" s="545" t="s">
        <v>939</v>
      </c>
      <c r="D76" s="545" t="s">
        <v>1044</v>
      </c>
      <c r="E76" s="545" t="s">
        <v>1045</v>
      </c>
      <c r="F76" s="548"/>
      <c r="G76" s="548"/>
      <c r="H76" s="548"/>
      <c r="I76" s="548"/>
      <c r="J76" s="548">
        <v>4</v>
      </c>
      <c r="K76" s="548">
        <v>432</v>
      </c>
      <c r="L76" s="548">
        <v>1</v>
      </c>
      <c r="M76" s="548">
        <v>108</v>
      </c>
      <c r="N76" s="548">
        <v>3</v>
      </c>
      <c r="O76" s="548">
        <v>327</v>
      </c>
      <c r="P76" s="598">
        <v>0.75694444444444442</v>
      </c>
      <c r="Q76" s="549">
        <v>109</v>
      </c>
    </row>
    <row r="77" spans="1:17" ht="14.45" customHeight="1" x14ac:dyDescent="0.2">
      <c r="A77" s="544" t="s">
        <v>1100</v>
      </c>
      <c r="B77" s="545" t="s">
        <v>938</v>
      </c>
      <c r="C77" s="545" t="s">
        <v>939</v>
      </c>
      <c r="D77" s="545" t="s">
        <v>1048</v>
      </c>
      <c r="E77" s="545" t="s">
        <v>1049</v>
      </c>
      <c r="F77" s="548">
        <v>2</v>
      </c>
      <c r="G77" s="548">
        <v>0</v>
      </c>
      <c r="H77" s="548"/>
      <c r="I77" s="548">
        <v>0</v>
      </c>
      <c r="J77" s="548"/>
      <c r="K77" s="548"/>
      <c r="L77" s="548"/>
      <c r="M77" s="548"/>
      <c r="N77" s="548">
        <v>2</v>
      </c>
      <c r="O77" s="548">
        <v>0</v>
      </c>
      <c r="P77" s="598"/>
      <c r="Q77" s="549">
        <v>0</v>
      </c>
    </row>
    <row r="78" spans="1:17" ht="14.45" customHeight="1" x14ac:dyDescent="0.2">
      <c r="A78" s="544" t="s">
        <v>1100</v>
      </c>
      <c r="B78" s="545" t="s">
        <v>938</v>
      </c>
      <c r="C78" s="545" t="s">
        <v>939</v>
      </c>
      <c r="D78" s="545" t="s">
        <v>1050</v>
      </c>
      <c r="E78" s="545" t="s">
        <v>1051</v>
      </c>
      <c r="F78" s="548"/>
      <c r="G78" s="548"/>
      <c r="H78" s="548"/>
      <c r="I78" s="548"/>
      <c r="J78" s="548">
        <v>1</v>
      </c>
      <c r="K78" s="548">
        <v>0</v>
      </c>
      <c r="L78" s="548"/>
      <c r="M78" s="548">
        <v>0</v>
      </c>
      <c r="N78" s="548"/>
      <c r="O78" s="548"/>
      <c r="P78" s="598"/>
      <c r="Q78" s="549"/>
    </row>
    <row r="79" spans="1:17" ht="14.45" customHeight="1" x14ac:dyDescent="0.2">
      <c r="A79" s="544" t="s">
        <v>1100</v>
      </c>
      <c r="B79" s="545" t="s">
        <v>938</v>
      </c>
      <c r="C79" s="545" t="s">
        <v>939</v>
      </c>
      <c r="D79" s="545" t="s">
        <v>1052</v>
      </c>
      <c r="E79" s="545" t="s">
        <v>1053</v>
      </c>
      <c r="F79" s="548"/>
      <c r="G79" s="548"/>
      <c r="H79" s="548"/>
      <c r="I79" s="548"/>
      <c r="J79" s="548">
        <v>8</v>
      </c>
      <c r="K79" s="548">
        <v>38232</v>
      </c>
      <c r="L79" s="548">
        <v>1</v>
      </c>
      <c r="M79" s="548">
        <v>4779</v>
      </c>
      <c r="N79" s="548">
        <v>4</v>
      </c>
      <c r="O79" s="548">
        <v>19212</v>
      </c>
      <c r="P79" s="598">
        <v>0.50251098556183305</v>
      </c>
      <c r="Q79" s="549">
        <v>4803</v>
      </c>
    </row>
    <row r="80" spans="1:17" ht="14.45" customHeight="1" x14ac:dyDescent="0.2">
      <c r="A80" s="544" t="s">
        <v>1100</v>
      </c>
      <c r="B80" s="545" t="s">
        <v>938</v>
      </c>
      <c r="C80" s="545" t="s">
        <v>939</v>
      </c>
      <c r="D80" s="545" t="s">
        <v>1054</v>
      </c>
      <c r="E80" s="545" t="s">
        <v>1055</v>
      </c>
      <c r="F80" s="548"/>
      <c r="G80" s="548"/>
      <c r="H80" s="548"/>
      <c r="I80" s="548"/>
      <c r="J80" s="548">
        <v>3</v>
      </c>
      <c r="K80" s="548">
        <v>1827</v>
      </c>
      <c r="L80" s="548">
        <v>1</v>
      </c>
      <c r="M80" s="548">
        <v>609</v>
      </c>
      <c r="N80" s="548">
        <v>1</v>
      </c>
      <c r="O80" s="548">
        <v>612</v>
      </c>
      <c r="P80" s="598">
        <v>0.33497536945812806</v>
      </c>
      <c r="Q80" s="549">
        <v>612</v>
      </c>
    </row>
    <row r="81" spans="1:17" ht="14.45" customHeight="1" x14ac:dyDescent="0.2">
      <c r="A81" s="544" t="s">
        <v>1100</v>
      </c>
      <c r="B81" s="545" t="s">
        <v>938</v>
      </c>
      <c r="C81" s="545" t="s">
        <v>939</v>
      </c>
      <c r="D81" s="545" t="s">
        <v>1056</v>
      </c>
      <c r="E81" s="545" t="s">
        <v>1057</v>
      </c>
      <c r="F81" s="548"/>
      <c r="G81" s="548"/>
      <c r="H81" s="548"/>
      <c r="I81" s="548"/>
      <c r="J81" s="548">
        <v>1</v>
      </c>
      <c r="K81" s="548">
        <v>2840</v>
      </c>
      <c r="L81" s="548">
        <v>1</v>
      </c>
      <c r="M81" s="548">
        <v>2840</v>
      </c>
      <c r="N81" s="548">
        <v>2</v>
      </c>
      <c r="O81" s="548">
        <v>5690</v>
      </c>
      <c r="P81" s="598">
        <v>2.0035211267605635</v>
      </c>
      <c r="Q81" s="549">
        <v>2845</v>
      </c>
    </row>
    <row r="82" spans="1:17" ht="14.45" customHeight="1" x14ac:dyDescent="0.2">
      <c r="A82" s="544" t="s">
        <v>1100</v>
      </c>
      <c r="B82" s="545" t="s">
        <v>938</v>
      </c>
      <c r="C82" s="545" t="s">
        <v>939</v>
      </c>
      <c r="D82" s="545" t="s">
        <v>1058</v>
      </c>
      <c r="E82" s="545" t="s">
        <v>1059</v>
      </c>
      <c r="F82" s="548"/>
      <c r="G82" s="548"/>
      <c r="H82" s="548"/>
      <c r="I82" s="548"/>
      <c r="J82" s="548"/>
      <c r="K82" s="548"/>
      <c r="L82" s="548"/>
      <c r="M82" s="548"/>
      <c r="N82" s="548">
        <v>8</v>
      </c>
      <c r="O82" s="548">
        <v>60688</v>
      </c>
      <c r="P82" s="598"/>
      <c r="Q82" s="549">
        <v>7586</v>
      </c>
    </row>
    <row r="83" spans="1:17" ht="14.45" customHeight="1" x14ac:dyDescent="0.2">
      <c r="A83" s="544" t="s">
        <v>1100</v>
      </c>
      <c r="B83" s="545" t="s">
        <v>938</v>
      </c>
      <c r="C83" s="545" t="s">
        <v>939</v>
      </c>
      <c r="D83" s="545" t="s">
        <v>1060</v>
      </c>
      <c r="E83" s="545" t="s">
        <v>1061</v>
      </c>
      <c r="F83" s="548"/>
      <c r="G83" s="548"/>
      <c r="H83" s="548"/>
      <c r="I83" s="548"/>
      <c r="J83" s="548"/>
      <c r="K83" s="548"/>
      <c r="L83" s="548"/>
      <c r="M83" s="548"/>
      <c r="N83" s="548">
        <v>2</v>
      </c>
      <c r="O83" s="548">
        <v>32024</v>
      </c>
      <c r="P83" s="598"/>
      <c r="Q83" s="549">
        <v>16012</v>
      </c>
    </row>
    <row r="84" spans="1:17" ht="14.45" customHeight="1" x14ac:dyDescent="0.2">
      <c r="A84" s="544" t="s">
        <v>1101</v>
      </c>
      <c r="B84" s="545" t="s">
        <v>938</v>
      </c>
      <c r="C84" s="545" t="s">
        <v>939</v>
      </c>
      <c r="D84" s="545" t="s">
        <v>942</v>
      </c>
      <c r="E84" s="545" t="s">
        <v>943</v>
      </c>
      <c r="F84" s="548">
        <v>64</v>
      </c>
      <c r="G84" s="548">
        <v>3712</v>
      </c>
      <c r="H84" s="548">
        <v>0.68817204301075274</v>
      </c>
      <c r="I84" s="548">
        <v>58</v>
      </c>
      <c r="J84" s="548">
        <v>93</v>
      </c>
      <c r="K84" s="548">
        <v>5394</v>
      </c>
      <c r="L84" s="548">
        <v>1</v>
      </c>
      <c r="M84" s="548">
        <v>58</v>
      </c>
      <c r="N84" s="548">
        <v>77</v>
      </c>
      <c r="O84" s="548">
        <v>4543</v>
      </c>
      <c r="P84" s="598">
        <v>0.84223210975157581</v>
      </c>
      <c r="Q84" s="549">
        <v>59</v>
      </c>
    </row>
    <row r="85" spans="1:17" ht="14.45" customHeight="1" x14ac:dyDescent="0.2">
      <c r="A85" s="544" t="s">
        <v>1101</v>
      </c>
      <c r="B85" s="545" t="s">
        <v>938</v>
      </c>
      <c r="C85" s="545" t="s">
        <v>939</v>
      </c>
      <c r="D85" s="545" t="s">
        <v>944</v>
      </c>
      <c r="E85" s="545" t="s">
        <v>945</v>
      </c>
      <c r="F85" s="548">
        <v>1</v>
      </c>
      <c r="G85" s="548">
        <v>131</v>
      </c>
      <c r="H85" s="548"/>
      <c r="I85" s="548">
        <v>131</v>
      </c>
      <c r="J85" s="548"/>
      <c r="K85" s="548"/>
      <c r="L85" s="548"/>
      <c r="M85" s="548"/>
      <c r="N85" s="548">
        <v>2</v>
      </c>
      <c r="O85" s="548">
        <v>264</v>
      </c>
      <c r="P85" s="598"/>
      <c r="Q85" s="549">
        <v>132</v>
      </c>
    </row>
    <row r="86" spans="1:17" ht="14.45" customHeight="1" x14ac:dyDescent="0.2">
      <c r="A86" s="544" t="s">
        <v>1101</v>
      </c>
      <c r="B86" s="545" t="s">
        <v>938</v>
      </c>
      <c r="C86" s="545" t="s">
        <v>939</v>
      </c>
      <c r="D86" s="545" t="s">
        <v>946</v>
      </c>
      <c r="E86" s="545" t="s">
        <v>947</v>
      </c>
      <c r="F86" s="548">
        <v>2</v>
      </c>
      <c r="G86" s="548">
        <v>378</v>
      </c>
      <c r="H86" s="548">
        <v>1.9894736842105263</v>
      </c>
      <c r="I86" s="548">
        <v>189</v>
      </c>
      <c r="J86" s="548">
        <v>1</v>
      </c>
      <c r="K86" s="548">
        <v>190</v>
      </c>
      <c r="L86" s="548">
        <v>1</v>
      </c>
      <c r="M86" s="548">
        <v>190</v>
      </c>
      <c r="N86" s="548">
        <v>3</v>
      </c>
      <c r="O86" s="548">
        <v>570</v>
      </c>
      <c r="P86" s="598">
        <v>3</v>
      </c>
      <c r="Q86" s="549">
        <v>190</v>
      </c>
    </row>
    <row r="87" spans="1:17" ht="14.45" customHeight="1" x14ac:dyDescent="0.2">
      <c r="A87" s="544" t="s">
        <v>1101</v>
      </c>
      <c r="B87" s="545" t="s">
        <v>938</v>
      </c>
      <c r="C87" s="545" t="s">
        <v>939</v>
      </c>
      <c r="D87" s="545" t="s">
        <v>950</v>
      </c>
      <c r="E87" s="545" t="s">
        <v>951</v>
      </c>
      <c r="F87" s="548">
        <v>84</v>
      </c>
      <c r="G87" s="548">
        <v>15120</v>
      </c>
      <c r="H87" s="548">
        <v>0.72413793103448276</v>
      </c>
      <c r="I87" s="548">
        <v>180</v>
      </c>
      <c r="J87" s="548">
        <v>116</v>
      </c>
      <c r="K87" s="548">
        <v>20880</v>
      </c>
      <c r="L87" s="548">
        <v>1</v>
      </c>
      <c r="M87" s="548">
        <v>180</v>
      </c>
      <c r="N87" s="548">
        <v>103</v>
      </c>
      <c r="O87" s="548">
        <v>18849</v>
      </c>
      <c r="P87" s="598">
        <v>0.90272988505747132</v>
      </c>
      <c r="Q87" s="549">
        <v>183</v>
      </c>
    </row>
    <row r="88" spans="1:17" ht="14.45" customHeight="1" x14ac:dyDescent="0.2">
      <c r="A88" s="544" t="s">
        <v>1101</v>
      </c>
      <c r="B88" s="545" t="s">
        <v>938</v>
      </c>
      <c r="C88" s="545" t="s">
        <v>939</v>
      </c>
      <c r="D88" s="545" t="s">
        <v>952</v>
      </c>
      <c r="E88" s="545" t="s">
        <v>953</v>
      </c>
      <c r="F88" s="548">
        <v>45</v>
      </c>
      <c r="G88" s="548">
        <v>25605</v>
      </c>
      <c r="H88" s="548">
        <v>0.71303258145363413</v>
      </c>
      <c r="I88" s="548">
        <v>569</v>
      </c>
      <c r="J88" s="548">
        <v>63</v>
      </c>
      <c r="K88" s="548">
        <v>35910</v>
      </c>
      <c r="L88" s="548">
        <v>1</v>
      </c>
      <c r="M88" s="548">
        <v>570</v>
      </c>
      <c r="N88" s="548">
        <v>51</v>
      </c>
      <c r="O88" s="548">
        <v>29325</v>
      </c>
      <c r="P88" s="598">
        <v>0.81662489557226403</v>
      </c>
      <c r="Q88" s="549">
        <v>575</v>
      </c>
    </row>
    <row r="89" spans="1:17" ht="14.45" customHeight="1" x14ac:dyDescent="0.2">
      <c r="A89" s="544" t="s">
        <v>1101</v>
      </c>
      <c r="B89" s="545" t="s">
        <v>938</v>
      </c>
      <c r="C89" s="545" t="s">
        <v>939</v>
      </c>
      <c r="D89" s="545" t="s">
        <v>954</v>
      </c>
      <c r="E89" s="545" t="s">
        <v>955</v>
      </c>
      <c r="F89" s="548">
        <v>175</v>
      </c>
      <c r="G89" s="548">
        <v>58800</v>
      </c>
      <c r="H89" s="548">
        <v>0.84290199114092801</v>
      </c>
      <c r="I89" s="548">
        <v>336</v>
      </c>
      <c r="J89" s="548">
        <v>207</v>
      </c>
      <c r="K89" s="548">
        <v>69759</v>
      </c>
      <c r="L89" s="548">
        <v>1</v>
      </c>
      <c r="M89" s="548">
        <v>337</v>
      </c>
      <c r="N89" s="548">
        <v>192</v>
      </c>
      <c r="O89" s="548">
        <v>65472</v>
      </c>
      <c r="P89" s="598">
        <v>0.93854556401324563</v>
      </c>
      <c r="Q89" s="549">
        <v>341</v>
      </c>
    </row>
    <row r="90" spans="1:17" ht="14.45" customHeight="1" x14ac:dyDescent="0.2">
      <c r="A90" s="544" t="s">
        <v>1101</v>
      </c>
      <c r="B90" s="545" t="s">
        <v>938</v>
      </c>
      <c r="C90" s="545" t="s">
        <v>939</v>
      </c>
      <c r="D90" s="545" t="s">
        <v>956</v>
      </c>
      <c r="E90" s="545" t="s">
        <v>957</v>
      </c>
      <c r="F90" s="548">
        <v>4</v>
      </c>
      <c r="G90" s="548">
        <v>1836</v>
      </c>
      <c r="H90" s="548">
        <v>1.3333333333333333</v>
      </c>
      <c r="I90" s="548">
        <v>459</v>
      </c>
      <c r="J90" s="548">
        <v>3</v>
      </c>
      <c r="K90" s="548">
        <v>1377</v>
      </c>
      <c r="L90" s="548">
        <v>1</v>
      </c>
      <c r="M90" s="548">
        <v>459</v>
      </c>
      <c r="N90" s="548">
        <v>7</v>
      </c>
      <c r="O90" s="548">
        <v>3234</v>
      </c>
      <c r="P90" s="598">
        <v>2.3485838779956425</v>
      </c>
      <c r="Q90" s="549">
        <v>462</v>
      </c>
    </row>
    <row r="91" spans="1:17" ht="14.45" customHeight="1" x14ac:dyDescent="0.2">
      <c r="A91" s="544" t="s">
        <v>1101</v>
      </c>
      <c r="B91" s="545" t="s">
        <v>938</v>
      </c>
      <c r="C91" s="545" t="s">
        <v>939</v>
      </c>
      <c r="D91" s="545" t="s">
        <v>958</v>
      </c>
      <c r="E91" s="545" t="s">
        <v>959</v>
      </c>
      <c r="F91" s="548">
        <v>362</v>
      </c>
      <c r="G91" s="548">
        <v>126338</v>
      </c>
      <c r="H91" s="548">
        <v>0.91383725135623872</v>
      </c>
      <c r="I91" s="548">
        <v>349</v>
      </c>
      <c r="J91" s="548">
        <v>395</v>
      </c>
      <c r="K91" s="548">
        <v>138250</v>
      </c>
      <c r="L91" s="548">
        <v>1</v>
      </c>
      <c r="M91" s="548">
        <v>350</v>
      </c>
      <c r="N91" s="548">
        <v>577</v>
      </c>
      <c r="O91" s="548">
        <v>202527</v>
      </c>
      <c r="P91" s="598">
        <v>1.4649330922242314</v>
      </c>
      <c r="Q91" s="549">
        <v>351</v>
      </c>
    </row>
    <row r="92" spans="1:17" ht="14.45" customHeight="1" x14ac:dyDescent="0.2">
      <c r="A92" s="544" t="s">
        <v>1101</v>
      </c>
      <c r="B92" s="545" t="s">
        <v>938</v>
      </c>
      <c r="C92" s="545" t="s">
        <v>939</v>
      </c>
      <c r="D92" s="545" t="s">
        <v>960</v>
      </c>
      <c r="E92" s="545" t="s">
        <v>961</v>
      </c>
      <c r="F92" s="548">
        <v>23</v>
      </c>
      <c r="G92" s="548">
        <v>38019</v>
      </c>
      <c r="H92" s="548">
        <v>0.60453172205438066</v>
      </c>
      <c r="I92" s="548">
        <v>1653</v>
      </c>
      <c r="J92" s="548">
        <v>38</v>
      </c>
      <c r="K92" s="548">
        <v>62890</v>
      </c>
      <c r="L92" s="548">
        <v>1</v>
      </c>
      <c r="M92" s="548">
        <v>1655</v>
      </c>
      <c r="N92" s="548">
        <v>30</v>
      </c>
      <c r="O92" s="548">
        <v>49800</v>
      </c>
      <c r="P92" s="598">
        <v>0.79185880108125295</v>
      </c>
      <c r="Q92" s="549">
        <v>1660</v>
      </c>
    </row>
    <row r="93" spans="1:17" ht="14.45" customHeight="1" x14ac:dyDescent="0.2">
      <c r="A93" s="544" t="s">
        <v>1101</v>
      </c>
      <c r="B93" s="545" t="s">
        <v>938</v>
      </c>
      <c r="C93" s="545" t="s">
        <v>939</v>
      </c>
      <c r="D93" s="545" t="s">
        <v>962</v>
      </c>
      <c r="E93" s="545" t="s">
        <v>963</v>
      </c>
      <c r="F93" s="548">
        <v>8</v>
      </c>
      <c r="G93" s="548">
        <v>49848</v>
      </c>
      <c r="H93" s="548">
        <v>1.1408431363573945</v>
      </c>
      <c r="I93" s="548">
        <v>6231</v>
      </c>
      <c r="J93" s="548">
        <v>7</v>
      </c>
      <c r="K93" s="548">
        <v>43694</v>
      </c>
      <c r="L93" s="548">
        <v>1</v>
      </c>
      <c r="M93" s="548">
        <v>6242</v>
      </c>
      <c r="N93" s="548">
        <v>10</v>
      </c>
      <c r="O93" s="548">
        <v>62870</v>
      </c>
      <c r="P93" s="598">
        <v>1.4388703254451412</v>
      </c>
      <c r="Q93" s="549">
        <v>6287</v>
      </c>
    </row>
    <row r="94" spans="1:17" ht="14.45" customHeight="1" x14ac:dyDescent="0.2">
      <c r="A94" s="544" t="s">
        <v>1101</v>
      </c>
      <c r="B94" s="545" t="s">
        <v>938</v>
      </c>
      <c r="C94" s="545" t="s">
        <v>939</v>
      </c>
      <c r="D94" s="545" t="s">
        <v>1102</v>
      </c>
      <c r="E94" s="545" t="s">
        <v>1103</v>
      </c>
      <c r="F94" s="548"/>
      <c r="G94" s="548"/>
      <c r="H94" s="548"/>
      <c r="I94" s="548"/>
      <c r="J94" s="548"/>
      <c r="K94" s="548"/>
      <c r="L94" s="548"/>
      <c r="M94" s="548"/>
      <c r="N94" s="548">
        <v>1</v>
      </c>
      <c r="O94" s="548">
        <v>139</v>
      </c>
      <c r="P94" s="598"/>
      <c r="Q94" s="549">
        <v>139</v>
      </c>
    </row>
    <row r="95" spans="1:17" ht="14.45" customHeight="1" x14ac:dyDescent="0.2">
      <c r="A95" s="544" t="s">
        <v>1101</v>
      </c>
      <c r="B95" s="545" t="s">
        <v>938</v>
      </c>
      <c r="C95" s="545" t="s">
        <v>939</v>
      </c>
      <c r="D95" s="545" t="s">
        <v>966</v>
      </c>
      <c r="E95" s="545" t="s">
        <v>967</v>
      </c>
      <c r="F95" s="548">
        <v>10</v>
      </c>
      <c r="G95" s="548">
        <v>490</v>
      </c>
      <c r="H95" s="548">
        <v>2.5</v>
      </c>
      <c r="I95" s="548">
        <v>49</v>
      </c>
      <c r="J95" s="548">
        <v>4</v>
      </c>
      <c r="K95" s="548">
        <v>196</v>
      </c>
      <c r="L95" s="548">
        <v>1</v>
      </c>
      <c r="M95" s="548">
        <v>49</v>
      </c>
      <c r="N95" s="548">
        <v>5</v>
      </c>
      <c r="O95" s="548">
        <v>250</v>
      </c>
      <c r="P95" s="598">
        <v>1.2755102040816326</v>
      </c>
      <c r="Q95" s="549">
        <v>50</v>
      </c>
    </row>
    <row r="96" spans="1:17" ht="14.45" customHeight="1" x14ac:dyDescent="0.2">
      <c r="A96" s="544" t="s">
        <v>1101</v>
      </c>
      <c r="B96" s="545" t="s">
        <v>938</v>
      </c>
      <c r="C96" s="545" t="s">
        <v>939</v>
      </c>
      <c r="D96" s="545" t="s">
        <v>968</v>
      </c>
      <c r="E96" s="545" t="s">
        <v>969</v>
      </c>
      <c r="F96" s="548">
        <v>19</v>
      </c>
      <c r="G96" s="548">
        <v>7429</v>
      </c>
      <c r="H96" s="548">
        <v>0.86143320964749537</v>
      </c>
      <c r="I96" s="548">
        <v>391</v>
      </c>
      <c r="J96" s="548">
        <v>22</v>
      </c>
      <c r="K96" s="548">
        <v>8624</v>
      </c>
      <c r="L96" s="548">
        <v>1</v>
      </c>
      <c r="M96" s="548">
        <v>392</v>
      </c>
      <c r="N96" s="548">
        <v>39</v>
      </c>
      <c r="O96" s="548">
        <v>15561</v>
      </c>
      <c r="P96" s="598">
        <v>1.8043831168831168</v>
      </c>
      <c r="Q96" s="549">
        <v>399</v>
      </c>
    </row>
    <row r="97" spans="1:17" ht="14.45" customHeight="1" x14ac:dyDescent="0.2">
      <c r="A97" s="544" t="s">
        <v>1101</v>
      </c>
      <c r="B97" s="545" t="s">
        <v>938</v>
      </c>
      <c r="C97" s="545" t="s">
        <v>939</v>
      </c>
      <c r="D97" s="545" t="s">
        <v>970</v>
      </c>
      <c r="E97" s="545" t="s">
        <v>971</v>
      </c>
      <c r="F97" s="548">
        <v>2</v>
      </c>
      <c r="G97" s="548">
        <v>76</v>
      </c>
      <c r="H97" s="548">
        <v>0.66666666666666663</v>
      </c>
      <c r="I97" s="548">
        <v>38</v>
      </c>
      <c r="J97" s="548">
        <v>3</v>
      </c>
      <c r="K97" s="548">
        <v>114</v>
      </c>
      <c r="L97" s="548">
        <v>1</v>
      </c>
      <c r="M97" s="548">
        <v>38</v>
      </c>
      <c r="N97" s="548">
        <v>2</v>
      </c>
      <c r="O97" s="548">
        <v>76</v>
      </c>
      <c r="P97" s="598">
        <v>0.66666666666666663</v>
      </c>
      <c r="Q97" s="549">
        <v>38</v>
      </c>
    </row>
    <row r="98" spans="1:17" ht="14.45" customHeight="1" x14ac:dyDescent="0.2">
      <c r="A98" s="544" t="s">
        <v>1101</v>
      </c>
      <c r="B98" s="545" t="s">
        <v>938</v>
      </c>
      <c r="C98" s="545" t="s">
        <v>939</v>
      </c>
      <c r="D98" s="545" t="s">
        <v>972</v>
      </c>
      <c r="E98" s="545" t="s">
        <v>973</v>
      </c>
      <c r="F98" s="548">
        <v>2</v>
      </c>
      <c r="G98" s="548">
        <v>530</v>
      </c>
      <c r="H98" s="548"/>
      <c r="I98" s="548">
        <v>265</v>
      </c>
      <c r="J98" s="548"/>
      <c r="K98" s="548"/>
      <c r="L98" s="548"/>
      <c r="M98" s="548"/>
      <c r="N98" s="548">
        <v>2</v>
      </c>
      <c r="O98" s="548">
        <v>536</v>
      </c>
      <c r="P98" s="598"/>
      <c r="Q98" s="549">
        <v>268</v>
      </c>
    </row>
    <row r="99" spans="1:17" ht="14.45" customHeight="1" x14ac:dyDescent="0.2">
      <c r="A99" s="544" t="s">
        <v>1101</v>
      </c>
      <c r="B99" s="545" t="s">
        <v>938</v>
      </c>
      <c r="C99" s="545" t="s">
        <v>939</v>
      </c>
      <c r="D99" s="545" t="s">
        <v>974</v>
      </c>
      <c r="E99" s="545" t="s">
        <v>975</v>
      </c>
      <c r="F99" s="548">
        <v>22</v>
      </c>
      <c r="G99" s="548">
        <v>15510</v>
      </c>
      <c r="H99" s="548">
        <v>1.2187647336162188</v>
      </c>
      <c r="I99" s="548">
        <v>705</v>
      </c>
      <c r="J99" s="548">
        <v>18</v>
      </c>
      <c r="K99" s="548">
        <v>12726</v>
      </c>
      <c r="L99" s="548">
        <v>1</v>
      </c>
      <c r="M99" s="548">
        <v>707</v>
      </c>
      <c r="N99" s="548">
        <v>33</v>
      </c>
      <c r="O99" s="548">
        <v>23529</v>
      </c>
      <c r="P99" s="598">
        <v>1.8488920320603488</v>
      </c>
      <c r="Q99" s="549">
        <v>713</v>
      </c>
    </row>
    <row r="100" spans="1:17" ht="14.45" customHeight="1" x14ac:dyDescent="0.2">
      <c r="A100" s="544" t="s">
        <v>1101</v>
      </c>
      <c r="B100" s="545" t="s">
        <v>938</v>
      </c>
      <c r="C100" s="545" t="s">
        <v>939</v>
      </c>
      <c r="D100" s="545" t="s">
        <v>976</v>
      </c>
      <c r="E100" s="545" t="s">
        <v>977</v>
      </c>
      <c r="F100" s="548"/>
      <c r="G100" s="548"/>
      <c r="H100" s="548"/>
      <c r="I100" s="548"/>
      <c r="J100" s="548"/>
      <c r="K100" s="548"/>
      <c r="L100" s="548"/>
      <c r="M100" s="548"/>
      <c r="N100" s="548">
        <v>2</v>
      </c>
      <c r="O100" s="548">
        <v>300</v>
      </c>
      <c r="P100" s="598"/>
      <c r="Q100" s="549">
        <v>150</v>
      </c>
    </row>
    <row r="101" spans="1:17" ht="14.45" customHeight="1" x14ac:dyDescent="0.2">
      <c r="A101" s="544" t="s">
        <v>1101</v>
      </c>
      <c r="B101" s="545" t="s">
        <v>938</v>
      </c>
      <c r="C101" s="545" t="s">
        <v>939</v>
      </c>
      <c r="D101" s="545" t="s">
        <v>978</v>
      </c>
      <c r="E101" s="545" t="s">
        <v>979</v>
      </c>
      <c r="F101" s="548">
        <v>22</v>
      </c>
      <c r="G101" s="548">
        <v>6710</v>
      </c>
      <c r="H101" s="548">
        <v>1.5714285714285714</v>
      </c>
      <c r="I101" s="548">
        <v>305</v>
      </c>
      <c r="J101" s="548">
        <v>14</v>
      </c>
      <c r="K101" s="548">
        <v>4270</v>
      </c>
      <c r="L101" s="548">
        <v>1</v>
      </c>
      <c r="M101" s="548">
        <v>305</v>
      </c>
      <c r="N101" s="548">
        <v>17</v>
      </c>
      <c r="O101" s="548">
        <v>5236</v>
      </c>
      <c r="P101" s="598">
        <v>1.2262295081967214</v>
      </c>
      <c r="Q101" s="549">
        <v>308</v>
      </c>
    </row>
    <row r="102" spans="1:17" ht="14.45" customHeight="1" x14ac:dyDescent="0.2">
      <c r="A102" s="544" t="s">
        <v>1101</v>
      </c>
      <c r="B102" s="545" t="s">
        <v>938</v>
      </c>
      <c r="C102" s="545" t="s">
        <v>939</v>
      </c>
      <c r="D102" s="545" t="s">
        <v>980</v>
      </c>
      <c r="E102" s="545" t="s">
        <v>981</v>
      </c>
      <c r="F102" s="548">
        <v>4</v>
      </c>
      <c r="G102" s="548">
        <v>14848</v>
      </c>
      <c r="H102" s="548"/>
      <c r="I102" s="548">
        <v>3712</v>
      </c>
      <c r="J102" s="548"/>
      <c r="K102" s="548"/>
      <c r="L102" s="548"/>
      <c r="M102" s="548"/>
      <c r="N102" s="548">
        <v>1</v>
      </c>
      <c r="O102" s="548">
        <v>3763</v>
      </c>
      <c r="P102" s="598"/>
      <c r="Q102" s="549">
        <v>3763</v>
      </c>
    </row>
    <row r="103" spans="1:17" ht="14.45" customHeight="1" x14ac:dyDescent="0.2">
      <c r="A103" s="544" t="s">
        <v>1101</v>
      </c>
      <c r="B103" s="545" t="s">
        <v>938</v>
      </c>
      <c r="C103" s="545" t="s">
        <v>939</v>
      </c>
      <c r="D103" s="545" t="s">
        <v>982</v>
      </c>
      <c r="E103" s="545" t="s">
        <v>983</v>
      </c>
      <c r="F103" s="548">
        <v>111</v>
      </c>
      <c r="G103" s="548">
        <v>54834</v>
      </c>
      <c r="H103" s="548">
        <v>0.64404510218463706</v>
      </c>
      <c r="I103" s="548">
        <v>494</v>
      </c>
      <c r="J103" s="548">
        <v>172</v>
      </c>
      <c r="K103" s="548">
        <v>85140</v>
      </c>
      <c r="L103" s="548">
        <v>1</v>
      </c>
      <c r="M103" s="548">
        <v>495</v>
      </c>
      <c r="N103" s="548">
        <v>163</v>
      </c>
      <c r="O103" s="548">
        <v>81337</v>
      </c>
      <c r="P103" s="598">
        <v>0.95533239370448675</v>
      </c>
      <c r="Q103" s="549">
        <v>499</v>
      </c>
    </row>
    <row r="104" spans="1:17" ht="14.45" customHeight="1" x14ac:dyDescent="0.2">
      <c r="A104" s="544" t="s">
        <v>1101</v>
      </c>
      <c r="B104" s="545" t="s">
        <v>938</v>
      </c>
      <c r="C104" s="545" t="s">
        <v>939</v>
      </c>
      <c r="D104" s="545" t="s">
        <v>984</v>
      </c>
      <c r="E104" s="545" t="s">
        <v>985</v>
      </c>
      <c r="F104" s="548"/>
      <c r="G104" s="548"/>
      <c r="H104" s="548"/>
      <c r="I104" s="548"/>
      <c r="J104" s="548">
        <v>1</v>
      </c>
      <c r="K104" s="548">
        <v>6598</v>
      </c>
      <c r="L104" s="548">
        <v>1</v>
      </c>
      <c r="M104" s="548">
        <v>6598</v>
      </c>
      <c r="N104" s="548"/>
      <c r="O104" s="548"/>
      <c r="P104" s="598"/>
      <c r="Q104" s="549"/>
    </row>
    <row r="105" spans="1:17" ht="14.45" customHeight="1" x14ac:dyDescent="0.2">
      <c r="A105" s="544" t="s">
        <v>1101</v>
      </c>
      <c r="B105" s="545" t="s">
        <v>938</v>
      </c>
      <c r="C105" s="545" t="s">
        <v>939</v>
      </c>
      <c r="D105" s="545" t="s">
        <v>986</v>
      </c>
      <c r="E105" s="545" t="s">
        <v>987</v>
      </c>
      <c r="F105" s="548">
        <v>127</v>
      </c>
      <c r="G105" s="548">
        <v>46990</v>
      </c>
      <c r="H105" s="548">
        <v>0.88571805552937632</v>
      </c>
      <c r="I105" s="548">
        <v>370</v>
      </c>
      <c r="J105" s="548">
        <v>143</v>
      </c>
      <c r="K105" s="548">
        <v>53053</v>
      </c>
      <c r="L105" s="548">
        <v>1</v>
      </c>
      <c r="M105" s="548">
        <v>371</v>
      </c>
      <c r="N105" s="548">
        <v>137</v>
      </c>
      <c r="O105" s="548">
        <v>51512</v>
      </c>
      <c r="P105" s="598">
        <v>0.9709535747271596</v>
      </c>
      <c r="Q105" s="549">
        <v>376</v>
      </c>
    </row>
    <row r="106" spans="1:17" ht="14.45" customHeight="1" x14ac:dyDescent="0.2">
      <c r="A106" s="544" t="s">
        <v>1101</v>
      </c>
      <c r="B106" s="545" t="s">
        <v>938</v>
      </c>
      <c r="C106" s="545" t="s">
        <v>939</v>
      </c>
      <c r="D106" s="545" t="s">
        <v>988</v>
      </c>
      <c r="E106" s="545" t="s">
        <v>989</v>
      </c>
      <c r="F106" s="548">
        <v>1</v>
      </c>
      <c r="G106" s="548">
        <v>3108</v>
      </c>
      <c r="H106" s="548"/>
      <c r="I106" s="548">
        <v>3108</v>
      </c>
      <c r="J106" s="548"/>
      <c r="K106" s="548"/>
      <c r="L106" s="548"/>
      <c r="M106" s="548"/>
      <c r="N106" s="548"/>
      <c r="O106" s="548"/>
      <c r="P106" s="598"/>
      <c r="Q106" s="549"/>
    </row>
    <row r="107" spans="1:17" ht="14.45" customHeight="1" x14ac:dyDescent="0.2">
      <c r="A107" s="544" t="s">
        <v>1101</v>
      </c>
      <c r="B107" s="545" t="s">
        <v>938</v>
      </c>
      <c r="C107" s="545" t="s">
        <v>939</v>
      </c>
      <c r="D107" s="545" t="s">
        <v>990</v>
      </c>
      <c r="E107" s="545" t="s">
        <v>991</v>
      </c>
      <c r="F107" s="548"/>
      <c r="G107" s="548"/>
      <c r="H107" s="548"/>
      <c r="I107" s="548"/>
      <c r="J107" s="548">
        <v>1</v>
      </c>
      <c r="K107" s="548">
        <v>12</v>
      </c>
      <c r="L107" s="548">
        <v>1</v>
      </c>
      <c r="M107" s="548">
        <v>12</v>
      </c>
      <c r="N107" s="548">
        <v>2</v>
      </c>
      <c r="O107" s="548">
        <v>24</v>
      </c>
      <c r="P107" s="598">
        <v>2</v>
      </c>
      <c r="Q107" s="549">
        <v>12</v>
      </c>
    </row>
    <row r="108" spans="1:17" ht="14.45" customHeight="1" x14ac:dyDescent="0.2">
      <c r="A108" s="544" t="s">
        <v>1101</v>
      </c>
      <c r="B108" s="545" t="s">
        <v>938</v>
      </c>
      <c r="C108" s="545" t="s">
        <v>939</v>
      </c>
      <c r="D108" s="545" t="s">
        <v>994</v>
      </c>
      <c r="E108" s="545" t="s">
        <v>995</v>
      </c>
      <c r="F108" s="548">
        <v>29</v>
      </c>
      <c r="G108" s="548">
        <v>3219</v>
      </c>
      <c r="H108" s="548">
        <v>0.84532563025210083</v>
      </c>
      <c r="I108" s="548">
        <v>111</v>
      </c>
      <c r="J108" s="548">
        <v>34</v>
      </c>
      <c r="K108" s="548">
        <v>3808</v>
      </c>
      <c r="L108" s="548">
        <v>1</v>
      </c>
      <c r="M108" s="548">
        <v>112</v>
      </c>
      <c r="N108" s="548">
        <v>33</v>
      </c>
      <c r="O108" s="548">
        <v>3729</v>
      </c>
      <c r="P108" s="598">
        <v>0.97925420168067223</v>
      </c>
      <c r="Q108" s="549">
        <v>113</v>
      </c>
    </row>
    <row r="109" spans="1:17" ht="14.45" customHeight="1" x14ac:dyDescent="0.2">
      <c r="A109" s="544" t="s">
        <v>1101</v>
      </c>
      <c r="B109" s="545" t="s">
        <v>938</v>
      </c>
      <c r="C109" s="545" t="s">
        <v>939</v>
      </c>
      <c r="D109" s="545" t="s">
        <v>996</v>
      </c>
      <c r="E109" s="545" t="s">
        <v>997</v>
      </c>
      <c r="F109" s="548">
        <v>2</v>
      </c>
      <c r="G109" s="548">
        <v>250</v>
      </c>
      <c r="H109" s="548">
        <v>1.9841269841269842</v>
      </c>
      <c r="I109" s="548">
        <v>125</v>
      </c>
      <c r="J109" s="548">
        <v>1</v>
      </c>
      <c r="K109" s="548">
        <v>126</v>
      </c>
      <c r="L109" s="548">
        <v>1</v>
      </c>
      <c r="M109" s="548">
        <v>126</v>
      </c>
      <c r="N109" s="548"/>
      <c r="O109" s="548"/>
      <c r="P109" s="598"/>
      <c r="Q109" s="549"/>
    </row>
    <row r="110" spans="1:17" ht="14.45" customHeight="1" x14ac:dyDescent="0.2">
      <c r="A110" s="544" t="s">
        <v>1101</v>
      </c>
      <c r="B110" s="545" t="s">
        <v>938</v>
      </c>
      <c r="C110" s="545" t="s">
        <v>939</v>
      </c>
      <c r="D110" s="545" t="s">
        <v>998</v>
      </c>
      <c r="E110" s="545" t="s">
        <v>999</v>
      </c>
      <c r="F110" s="548">
        <v>7</v>
      </c>
      <c r="G110" s="548">
        <v>3465</v>
      </c>
      <c r="H110" s="548">
        <v>1.3971774193548387</v>
      </c>
      <c r="I110" s="548">
        <v>495</v>
      </c>
      <c r="J110" s="548">
        <v>5</v>
      </c>
      <c r="K110" s="548">
        <v>2480</v>
      </c>
      <c r="L110" s="548">
        <v>1</v>
      </c>
      <c r="M110" s="548">
        <v>496</v>
      </c>
      <c r="N110" s="548">
        <v>6</v>
      </c>
      <c r="O110" s="548">
        <v>3000</v>
      </c>
      <c r="P110" s="598">
        <v>1.2096774193548387</v>
      </c>
      <c r="Q110" s="549">
        <v>500</v>
      </c>
    </row>
    <row r="111" spans="1:17" ht="14.45" customHeight="1" x14ac:dyDescent="0.2">
      <c r="A111" s="544" t="s">
        <v>1101</v>
      </c>
      <c r="B111" s="545" t="s">
        <v>938</v>
      </c>
      <c r="C111" s="545" t="s">
        <v>939</v>
      </c>
      <c r="D111" s="545" t="s">
        <v>1001</v>
      </c>
      <c r="E111" s="545" t="s">
        <v>1002</v>
      </c>
      <c r="F111" s="548">
        <v>180</v>
      </c>
      <c r="G111" s="548">
        <v>82080</v>
      </c>
      <c r="H111" s="548">
        <v>0.95836349625201411</v>
      </c>
      <c r="I111" s="548">
        <v>456</v>
      </c>
      <c r="J111" s="548">
        <v>187</v>
      </c>
      <c r="K111" s="548">
        <v>85646</v>
      </c>
      <c r="L111" s="548">
        <v>1</v>
      </c>
      <c r="M111" s="548">
        <v>458</v>
      </c>
      <c r="N111" s="548">
        <v>183</v>
      </c>
      <c r="O111" s="548">
        <v>84729</v>
      </c>
      <c r="P111" s="598">
        <v>0.98929313686570297</v>
      </c>
      <c r="Q111" s="549">
        <v>463</v>
      </c>
    </row>
    <row r="112" spans="1:17" ht="14.45" customHeight="1" x14ac:dyDescent="0.2">
      <c r="A112" s="544" t="s">
        <v>1101</v>
      </c>
      <c r="B112" s="545" t="s">
        <v>938</v>
      </c>
      <c r="C112" s="545" t="s">
        <v>939</v>
      </c>
      <c r="D112" s="545" t="s">
        <v>1003</v>
      </c>
      <c r="E112" s="545" t="s">
        <v>1004</v>
      </c>
      <c r="F112" s="548">
        <v>81</v>
      </c>
      <c r="G112" s="548">
        <v>4698</v>
      </c>
      <c r="H112" s="548">
        <v>0.6328125</v>
      </c>
      <c r="I112" s="548">
        <v>58</v>
      </c>
      <c r="J112" s="548">
        <v>128</v>
      </c>
      <c r="K112" s="548">
        <v>7424</v>
      </c>
      <c r="L112" s="548">
        <v>1</v>
      </c>
      <c r="M112" s="548">
        <v>58</v>
      </c>
      <c r="N112" s="548">
        <v>126</v>
      </c>
      <c r="O112" s="548">
        <v>7434</v>
      </c>
      <c r="P112" s="598">
        <v>1.0013469827586208</v>
      </c>
      <c r="Q112" s="549">
        <v>59</v>
      </c>
    </row>
    <row r="113" spans="1:17" ht="14.45" customHeight="1" x14ac:dyDescent="0.2">
      <c r="A113" s="544" t="s">
        <v>1101</v>
      </c>
      <c r="B113" s="545" t="s">
        <v>938</v>
      </c>
      <c r="C113" s="545" t="s">
        <v>939</v>
      </c>
      <c r="D113" s="545" t="s">
        <v>1007</v>
      </c>
      <c r="E113" s="545" t="s">
        <v>1008</v>
      </c>
      <c r="F113" s="548">
        <v>0</v>
      </c>
      <c r="G113" s="548">
        <v>0</v>
      </c>
      <c r="H113" s="548"/>
      <c r="I113" s="548"/>
      <c r="J113" s="548"/>
      <c r="K113" s="548"/>
      <c r="L113" s="548"/>
      <c r="M113" s="548"/>
      <c r="N113" s="548"/>
      <c r="O113" s="548"/>
      <c r="P113" s="598"/>
      <c r="Q113" s="549"/>
    </row>
    <row r="114" spans="1:17" ht="14.45" customHeight="1" x14ac:dyDescent="0.2">
      <c r="A114" s="544" t="s">
        <v>1101</v>
      </c>
      <c r="B114" s="545" t="s">
        <v>938</v>
      </c>
      <c r="C114" s="545" t="s">
        <v>939</v>
      </c>
      <c r="D114" s="545" t="s">
        <v>1009</v>
      </c>
      <c r="E114" s="545" t="s">
        <v>1010</v>
      </c>
      <c r="F114" s="548"/>
      <c r="G114" s="548"/>
      <c r="H114" s="548"/>
      <c r="I114" s="548"/>
      <c r="J114" s="548"/>
      <c r="K114" s="548"/>
      <c r="L114" s="548"/>
      <c r="M114" s="548"/>
      <c r="N114" s="548">
        <v>1</v>
      </c>
      <c r="O114" s="548">
        <v>257</v>
      </c>
      <c r="P114" s="598"/>
      <c r="Q114" s="549">
        <v>257</v>
      </c>
    </row>
    <row r="115" spans="1:17" ht="14.45" customHeight="1" x14ac:dyDescent="0.2">
      <c r="A115" s="544" t="s">
        <v>1101</v>
      </c>
      <c r="B115" s="545" t="s">
        <v>938</v>
      </c>
      <c r="C115" s="545" t="s">
        <v>939</v>
      </c>
      <c r="D115" s="545" t="s">
        <v>1011</v>
      </c>
      <c r="E115" s="545" t="s">
        <v>1012</v>
      </c>
      <c r="F115" s="548">
        <v>65</v>
      </c>
      <c r="G115" s="548">
        <v>11440</v>
      </c>
      <c r="H115" s="548">
        <v>0.85526315789473684</v>
      </c>
      <c r="I115" s="548">
        <v>176</v>
      </c>
      <c r="J115" s="548">
        <v>76</v>
      </c>
      <c r="K115" s="548">
        <v>13376</v>
      </c>
      <c r="L115" s="548">
        <v>1</v>
      </c>
      <c r="M115" s="548">
        <v>176</v>
      </c>
      <c r="N115" s="548">
        <v>85</v>
      </c>
      <c r="O115" s="548">
        <v>15215</v>
      </c>
      <c r="P115" s="598">
        <v>1.1374850478468899</v>
      </c>
      <c r="Q115" s="549">
        <v>179</v>
      </c>
    </row>
    <row r="116" spans="1:17" ht="14.45" customHeight="1" x14ac:dyDescent="0.2">
      <c r="A116" s="544" t="s">
        <v>1101</v>
      </c>
      <c r="B116" s="545" t="s">
        <v>938</v>
      </c>
      <c r="C116" s="545" t="s">
        <v>939</v>
      </c>
      <c r="D116" s="545" t="s">
        <v>1013</v>
      </c>
      <c r="E116" s="545" t="s">
        <v>1014</v>
      </c>
      <c r="F116" s="548">
        <v>112</v>
      </c>
      <c r="G116" s="548">
        <v>9520</v>
      </c>
      <c r="H116" s="548">
        <v>1.7030411449016101</v>
      </c>
      <c r="I116" s="548">
        <v>85</v>
      </c>
      <c r="J116" s="548">
        <v>65</v>
      </c>
      <c r="K116" s="548">
        <v>5590</v>
      </c>
      <c r="L116" s="548">
        <v>1</v>
      </c>
      <c r="M116" s="548">
        <v>86</v>
      </c>
      <c r="N116" s="548">
        <v>112</v>
      </c>
      <c r="O116" s="548">
        <v>9744</v>
      </c>
      <c r="P116" s="598">
        <v>1.7431127012522361</v>
      </c>
      <c r="Q116" s="549">
        <v>87</v>
      </c>
    </row>
    <row r="117" spans="1:17" ht="14.45" customHeight="1" x14ac:dyDescent="0.2">
      <c r="A117" s="544" t="s">
        <v>1101</v>
      </c>
      <c r="B117" s="545" t="s">
        <v>938</v>
      </c>
      <c r="C117" s="545" t="s">
        <v>939</v>
      </c>
      <c r="D117" s="545" t="s">
        <v>1017</v>
      </c>
      <c r="E117" s="545" t="s">
        <v>1018</v>
      </c>
      <c r="F117" s="548">
        <v>5</v>
      </c>
      <c r="G117" s="548">
        <v>850</v>
      </c>
      <c r="H117" s="548">
        <v>0.55555555555555558</v>
      </c>
      <c r="I117" s="548">
        <v>170</v>
      </c>
      <c r="J117" s="548">
        <v>9</v>
      </c>
      <c r="K117" s="548">
        <v>1530</v>
      </c>
      <c r="L117" s="548">
        <v>1</v>
      </c>
      <c r="M117" s="548">
        <v>170</v>
      </c>
      <c r="N117" s="548">
        <v>12</v>
      </c>
      <c r="O117" s="548">
        <v>2064</v>
      </c>
      <c r="P117" s="598">
        <v>1.3490196078431373</v>
      </c>
      <c r="Q117" s="549">
        <v>172</v>
      </c>
    </row>
    <row r="118" spans="1:17" ht="14.45" customHeight="1" x14ac:dyDescent="0.2">
      <c r="A118" s="544" t="s">
        <v>1101</v>
      </c>
      <c r="B118" s="545" t="s">
        <v>938</v>
      </c>
      <c r="C118" s="545" t="s">
        <v>939</v>
      </c>
      <c r="D118" s="545" t="s">
        <v>1019</v>
      </c>
      <c r="E118" s="545" t="s">
        <v>1020</v>
      </c>
      <c r="F118" s="548"/>
      <c r="G118" s="548"/>
      <c r="H118" s="548"/>
      <c r="I118" s="548"/>
      <c r="J118" s="548">
        <v>2</v>
      </c>
      <c r="K118" s="548">
        <v>58</v>
      </c>
      <c r="L118" s="548">
        <v>1</v>
      </c>
      <c r="M118" s="548">
        <v>29</v>
      </c>
      <c r="N118" s="548">
        <v>1</v>
      </c>
      <c r="O118" s="548">
        <v>31</v>
      </c>
      <c r="P118" s="598">
        <v>0.53448275862068961</v>
      </c>
      <c r="Q118" s="549">
        <v>31</v>
      </c>
    </row>
    <row r="119" spans="1:17" ht="14.45" customHeight="1" x14ac:dyDescent="0.2">
      <c r="A119" s="544" t="s">
        <v>1101</v>
      </c>
      <c r="B119" s="545" t="s">
        <v>938</v>
      </c>
      <c r="C119" s="545" t="s">
        <v>939</v>
      </c>
      <c r="D119" s="545" t="s">
        <v>1022</v>
      </c>
      <c r="E119" s="545" t="s">
        <v>1023</v>
      </c>
      <c r="F119" s="548">
        <v>11</v>
      </c>
      <c r="G119" s="548">
        <v>1936</v>
      </c>
      <c r="H119" s="548">
        <v>2.1875706214689266</v>
      </c>
      <c r="I119" s="548">
        <v>176</v>
      </c>
      <c r="J119" s="548">
        <v>5</v>
      </c>
      <c r="K119" s="548">
        <v>885</v>
      </c>
      <c r="L119" s="548">
        <v>1</v>
      </c>
      <c r="M119" s="548">
        <v>177</v>
      </c>
      <c r="N119" s="548">
        <v>5</v>
      </c>
      <c r="O119" s="548">
        <v>890</v>
      </c>
      <c r="P119" s="598">
        <v>1.0056497175141244</v>
      </c>
      <c r="Q119" s="549">
        <v>178</v>
      </c>
    </row>
    <row r="120" spans="1:17" ht="14.45" customHeight="1" x14ac:dyDescent="0.2">
      <c r="A120" s="544" t="s">
        <v>1101</v>
      </c>
      <c r="B120" s="545" t="s">
        <v>938</v>
      </c>
      <c r="C120" s="545" t="s">
        <v>939</v>
      </c>
      <c r="D120" s="545" t="s">
        <v>1027</v>
      </c>
      <c r="E120" s="545" t="s">
        <v>1028</v>
      </c>
      <c r="F120" s="548">
        <v>38</v>
      </c>
      <c r="G120" s="548">
        <v>10032</v>
      </c>
      <c r="H120" s="548">
        <v>1.3103448275862069</v>
      </c>
      <c r="I120" s="548">
        <v>264</v>
      </c>
      <c r="J120" s="548">
        <v>29</v>
      </c>
      <c r="K120" s="548">
        <v>7656</v>
      </c>
      <c r="L120" s="548">
        <v>1</v>
      </c>
      <c r="M120" s="548">
        <v>264</v>
      </c>
      <c r="N120" s="548">
        <v>32</v>
      </c>
      <c r="O120" s="548">
        <v>8544</v>
      </c>
      <c r="P120" s="598">
        <v>1.1159874608150471</v>
      </c>
      <c r="Q120" s="549">
        <v>267</v>
      </c>
    </row>
    <row r="121" spans="1:17" ht="14.45" customHeight="1" x14ac:dyDescent="0.2">
      <c r="A121" s="544" t="s">
        <v>1101</v>
      </c>
      <c r="B121" s="545" t="s">
        <v>938</v>
      </c>
      <c r="C121" s="545" t="s">
        <v>939</v>
      </c>
      <c r="D121" s="545" t="s">
        <v>1029</v>
      </c>
      <c r="E121" s="545" t="s">
        <v>1030</v>
      </c>
      <c r="F121" s="548">
        <v>0</v>
      </c>
      <c r="G121" s="548">
        <v>0</v>
      </c>
      <c r="H121" s="548">
        <v>0</v>
      </c>
      <c r="I121" s="548"/>
      <c r="J121" s="548">
        <v>4</v>
      </c>
      <c r="K121" s="548">
        <v>8536</v>
      </c>
      <c r="L121" s="548">
        <v>1</v>
      </c>
      <c r="M121" s="548">
        <v>2134</v>
      </c>
      <c r="N121" s="548">
        <v>8</v>
      </c>
      <c r="O121" s="548">
        <v>17168</v>
      </c>
      <c r="P121" s="598">
        <v>2.0112464854732894</v>
      </c>
      <c r="Q121" s="549">
        <v>2146</v>
      </c>
    </row>
    <row r="122" spans="1:17" ht="14.45" customHeight="1" x14ac:dyDescent="0.2">
      <c r="A122" s="544" t="s">
        <v>1101</v>
      </c>
      <c r="B122" s="545" t="s">
        <v>938</v>
      </c>
      <c r="C122" s="545" t="s">
        <v>939</v>
      </c>
      <c r="D122" s="545" t="s">
        <v>1033</v>
      </c>
      <c r="E122" s="545" t="s">
        <v>1034</v>
      </c>
      <c r="F122" s="548">
        <v>4</v>
      </c>
      <c r="G122" s="548">
        <v>1696</v>
      </c>
      <c r="H122" s="548">
        <v>3.9812206572769955</v>
      </c>
      <c r="I122" s="548">
        <v>424</v>
      </c>
      <c r="J122" s="548">
        <v>1</v>
      </c>
      <c r="K122" s="548">
        <v>426</v>
      </c>
      <c r="L122" s="548">
        <v>1</v>
      </c>
      <c r="M122" s="548">
        <v>426</v>
      </c>
      <c r="N122" s="548">
        <v>1</v>
      </c>
      <c r="O122" s="548">
        <v>435</v>
      </c>
      <c r="P122" s="598">
        <v>1.0211267605633803</v>
      </c>
      <c r="Q122" s="549">
        <v>435</v>
      </c>
    </row>
    <row r="123" spans="1:17" ht="14.45" customHeight="1" x14ac:dyDescent="0.2">
      <c r="A123" s="544" t="s">
        <v>1101</v>
      </c>
      <c r="B123" s="545" t="s">
        <v>938</v>
      </c>
      <c r="C123" s="545" t="s">
        <v>939</v>
      </c>
      <c r="D123" s="545" t="s">
        <v>1036</v>
      </c>
      <c r="E123" s="545" t="s">
        <v>1037</v>
      </c>
      <c r="F123" s="548">
        <v>11</v>
      </c>
      <c r="G123" s="548">
        <v>57420</v>
      </c>
      <c r="H123" s="548">
        <v>1.3726333907056798</v>
      </c>
      <c r="I123" s="548">
        <v>5220</v>
      </c>
      <c r="J123" s="548">
        <v>8</v>
      </c>
      <c r="K123" s="548">
        <v>41832</v>
      </c>
      <c r="L123" s="548">
        <v>1</v>
      </c>
      <c r="M123" s="548">
        <v>5229</v>
      </c>
      <c r="N123" s="548">
        <v>12</v>
      </c>
      <c r="O123" s="548">
        <v>63144</v>
      </c>
      <c r="P123" s="598">
        <v>1.5094664371772806</v>
      </c>
      <c r="Q123" s="549">
        <v>5262</v>
      </c>
    </row>
    <row r="124" spans="1:17" ht="14.45" customHeight="1" x14ac:dyDescent="0.2">
      <c r="A124" s="544" t="s">
        <v>1101</v>
      </c>
      <c r="B124" s="545" t="s">
        <v>938</v>
      </c>
      <c r="C124" s="545" t="s">
        <v>939</v>
      </c>
      <c r="D124" s="545" t="s">
        <v>1040</v>
      </c>
      <c r="E124" s="545" t="s">
        <v>1041</v>
      </c>
      <c r="F124" s="548">
        <v>4</v>
      </c>
      <c r="G124" s="548">
        <v>1156</v>
      </c>
      <c r="H124" s="548"/>
      <c r="I124" s="548">
        <v>289</v>
      </c>
      <c r="J124" s="548"/>
      <c r="K124" s="548"/>
      <c r="L124" s="548"/>
      <c r="M124" s="548"/>
      <c r="N124" s="548">
        <v>2</v>
      </c>
      <c r="O124" s="548">
        <v>582</v>
      </c>
      <c r="P124" s="598"/>
      <c r="Q124" s="549">
        <v>291</v>
      </c>
    </row>
    <row r="125" spans="1:17" ht="14.45" customHeight="1" x14ac:dyDescent="0.2">
      <c r="A125" s="544" t="s">
        <v>1101</v>
      </c>
      <c r="B125" s="545" t="s">
        <v>938</v>
      </c>
      <c r="C125" s="545" t="s">
        <v>939</v>
      </c>
      <c r="D125" s="545" t="s">
        <v>1042</v>
      </c>
      <c r="E125" s="545" t="s">
        <v>1043</v>
      </c>
      <c r="F125" s="548">
        <v>4</v>
      </c>
      <c r="G125" s="548">
        <v>4392</v>
      </c>
      <c r="H125" s="548">
        <v>3.9854809437386569</v>
      </c>
      <c r="I125" s="548">
        <v>1098</v>
      </c>
      <c r="J125" s="548">
        <v>1</v>
      </c>
      <c r="K125" s="548">
        <v>1102</v>
      </c>
      <c r="L125" s="548">
        <v>1</v>
      </c>
      <c r="M125" s="548">
        <v>1102</v>
      </c>
      <c r="N125" s="548">
        <v>1</v>
      </c>
      <c r="O125" s="548">
        <v>1118</v>
      </c>
      <c r="P125" s="598">
        <v>1.0145190562613431</v>
      </c>
      <c r="Q125" s="549">
        <v>1118</v>
      </c>
    </row>
    <row r="126" spans="1:17" ht="14.45" customHeight="1" x14ac:dyDescent="0.2">
      <c r="A126" s="544" t="s">
        <v>1101</v>
      </c>
      <c r="B126" s="545" t="s">
        <v>938</v>
      </c>
      <c r="C126" s="545" t="s">
        <v>939</v>
      </c>
      <c r="D126" s="545" t="s">
        <v>1044</v>
      </c>
      <c r="E126" s="545" t="s">
        <v>1045</v>
      </c>
      <c r="F126" s="548">
        <v>6</v>
      </c>
      <c r="G126" s="548">
        <v>642</v>
      </c>
      <c r="H126" s="548">
        <v>2.9722222222222223</v>
      </c>
      <c r="I126" s="548">
        <v>107</v>
      </c>
      <c r="J126" s="548">
        <v>2</v>
      </c>
      <c r="K126" s="548">
        <v>216</v>
      </c>
      <c r="L126" s="548">
        <v>1</v>
      </c>
      <c r="M126" s="548">
        <v>108</v>
      </c>
      <c r="N126" s="548">
        <v>3</v>
      </c>
      <c r="O126" s="548">
        <v>327</v>
      </c>
      <c r="P126" s="598">
        <v>1.5138888888888888</v>
      </c>
      <c r="Q126" s="549">
        <v>109</v>
      </c>
    </row>
    <row r="127" spans="1:17" ht="14.45" customHeight="1" x14ac:dyDescent="0.2">
      <c r="A127" s="544" t="s">
        <v>1101</v>
      </c>
      <c r="B127" s="545" t="s">
        <v>938</v>
      </c>
      <c r="C127" s="545" t="s">
        <v>939</v>
      </c>
      <c r="D127" s="545" t="s">
        <v>1046</v>
      </c>
      <c r="E127" s="545" t="s">
        <v>1047</v>
      </c>
      <c r="F127" s="548">
        <v>2</v>
      </c>
      <c r="G127" s="548">
        <v>628</v>
      </c>
      <c r="H127" s="548"/>
      <c r="I127" s="548">
        <v>314</v>
      </c>
      <c r="J127" s="548"/>
      <c r="K127" s="548"/>
      <c r="L127" s="548"/>
      <c r="M127" s="548"/>
      <c r="N127" s="548">
        <v>2</v>
      </c>
      <c r="O127" s="548">
        <v>632</v>
      </c>
      <c r="P127" s="598"/>
      <c r="Q127" s="549">
        <v>316</v>
      </c>
    </row>
    <row r="128" spans="1:17" ht="14.45" customHeight="1" x14ac:dyDescent="0.2">
      <c r="A128" s="544" t="s">
        <v>1101</v>
      </c>
      <c r="B128" s="545" t="s">
        <v>938</v>
      </c>
      <c r="C128" s="545" t="s">
        <v>939</v>
      </c>
      <c r="D128" s="545" t="s">
        <v>1048</v>
      </c>
      <c r="E128" s="545" t="s">
        <v>1049</v>
      </c>
      <c r="F128" s="548"/>
      <c r="G128" s="548"/>
      <c r="H128" s="548"/>
      <c r="I128" s="548"/>
      <c r="J128" s="548"/>
      <c r="K128" s="548"/>
      <c r="L128" s="548"/>
      <c r="M128" s="548"/>
      <c r="N128" s="548">
        <v>1</v>
      </c>
      <c r="O128" s="548">
        <v>0</v>
      </c>
      <c r="P128" s="598"/>
      <c r="Q128" s="549">
        <v>0</v>
      </c>
    </row>
    <row r="129" spans="1:17" ht="14.45" customHeight="1" x14ac:dyDescent="0.2">
      <c r="A129" s="544" t="s">
        <v>1101</v>
      </c>
      <c r="B129" s="545" t="s">
        <v>938</v>
      </c>
      <c r="C129" s="545" t="s">
        <v>939</v>
      </c>
      <c r="D129" s="545" t="s">
        <v>1052</v>
      </c>
      <c r="E129" s="545" t="s">
        <v>1053</v>
      </c>
      <c r="F129" s="548"/>
      <c r="G129" s="548"/>
      <c r="H129" s="548"/>
      <c r="I129" s="548"/>
      <c r="J129" s="548">
        <v>4</v>
      </c>
      <c r="K129" s="548">
        <v>19116</v>
      </c>
      <c r="L129" s="548">
        <v>1</v>
      </c>
      <c r="M129" s="548">
        <v>4779</v>
      </c>
      <c r="N129" s="548">
        <v>8</v>
      </c>
      <c r="O129" s="548">
        <v>38424</v>
      </c>
      <c r="P129" s="598">
        <v>2.0100439422473322</v>
      </c>
      <c r="Q129" s="549">
        <v>4803</v>
      </c>
    </row>
    <row r="130" spans="1:17" ht="14.45" customHeight="1" x14ac:dyDescent="0.2">
      <c r="A130" s="544" t="s">
        <v>1101</v>
      </c>
      <c r="B130" s="545" t="s">
        <v>938</v>
      </c>
      <c r="C130" s="545" t="s">
        <v>939</v>
      </c>
      <c r="D130" s="545" t="s">
        <v>1054</v>
      </c>
      <c r="E130" s="545" t="s">
        <v>1055</v>
      </c>
      <c r="F130" s="548"/>
      <c r="G130" s="548"/>
      <c r="H130" s="548"/>
      <c r="I130" s="548"/>
      <c r="J130" s="548">
        <v>1</v>
      </c>
      <c r="K130" s="548">
        <v>609</v>
      </c>
      <c r="L130" s="548">
        <v>1</v>
      </c>
      <c r="M130" s="548">
        <v>609</v>
      </c>
      <c r="N130" s="548">
        <v>2</v>
      </c>
      <c r="O130" s="548">
        <v>1224</v>
      </c>
      <c r="P130" s="598">
        <v>2.0098522167487687</v>
      </c>
      <c r="Q130" s="549">
        <v>612</v>
      </c>
    </row>
    <row r="131" spans="1:17" ht="14.45" customHeight="1" x14ac:dyDescent="0.2">
      <c r="A131" s="544" t="s">
        <v>1101</v>
      </c>
      <c r="B131" s="545" t="s">
        <v>938</v>
      </c>
      <c r="C131" s="545" t="s">
        <v>939</v>
      </c>
      <c r="D131" s="545" t="s">
        <v>1056</v>
      </c>
      <c r="E131" s="545" t="s">
        <v>1057</v>
      </c>
      <c r="F131" s="548"/>
      <c r="G131" s="548"/>
      <c r="H131" s="548"/>
      <c r="I131" s="548"/>
      <c r="J131" s="548"/>
      <c r="K131" s="548"/>
      <c r="L131" s="548"/>
      <c r="M131" s="548"/>
      <c r="N131" s="548">
        <v>1</v>
      </c>
      <c r="O131" s="548">
        <v>2845</v>
      </c>
      <c r="P131" s="598"/>
      <c r="Q131" s="549">
        <v>2845</v>
      </c>
    </row>
    <row r="132" spans="1:17" ht="14.45" customHeight="1" x14ac:dyDescent="0.2">
      <c r="A132" s="544" t="s">
        <v>1104</v>
      </c>
      <c r="B132" s="545" t="s">
        <v>938</v>
      </c>
      <c r="C132" s="545" t="s">
        <v>939</v>
      </c>
      <c r="D132" s="545" t="s">
        <v>940</v>
      </c>
      <c r="E132" s="545" t="s">
        <v>941</v>
      </c>
      <c r="F132" s="548"/>
      <c r="G132" s="548"/>
      <c r="H132" s="548"/>
      <c r="I132" s="548"/>
      <c r="J132" s="548">
        <v>1</v>
      </c>
      <c r="K132" s="548">
        <v>2235</v>
      </c>
      <c r="L132" s="548">
        <v>1</v>
      </c>
      <c r="M132" s="548">
        <v>2235</v>
      </c>
      <c r="N132" s="548">
        <v>1</v>
      </c>
      <c r="O132" s="548">
        <v>2259</v>
      </c>
      <c r="P132" s="598">
        <v>1.0107382550335571</v>
      </c>
      <c r="Q132" s="549">
        <v>2259</v>
      </c>
    </row>
    <row r="133" spans="1:17" ht="14.45" customHeight="1" x14ac:dyDescent="0.2">
      <c r="A133" s="544" t="s">
        <v>1104</v>
      </c>
      <c r="B133" s="545" t="s">
        <v>938</v>
      </c>
      <c r="C133" s="545" t="s">
        <v>939</v>
      </c>
      <c r="D133" s="545" t="s">
        <v>942</v>
      </c>
      <c r="E133" s="545" t="s">
        <v>943</v>
      </c>
      <c r="F133" s="548">
        <v>1919</v>
      </c>
      <c r="G133" s="548">
        <v>111302</v>
      </c>
      <c r="H133" s="548">
        <v>1.6543103448275862</v>
      </c>
      <c r="I133" s="548">
        <v>58</v>
      </c>
      <c r="J133" s="548">
        <v>1160</v>
      </c>
      <c r="K133" s="548">
        <v>67280</v>
      </c>
      <c r="L133" s="548">
        <v>1</v>
      </c>
      <c r="M133" s="548">
        <v>58</v>
      </c>
      <c r="N133" s="548">
        <v>1102</v>
      </c>
      <c r="O133" s="548">
        <v>65018</v>
      </c>
      <c r="P133" s="598">
        <v>0.9663793103448276</v>
      </c>
      <c r="Q133" s="549">
        <v>59</v>
      </c>
    </row>
    <row r="134" spans="1:17" ht="14.45" customHeight="1" x14ac:dyDescent="0.2">
      <c r="A134" s="544" t="s">
        <v>1104</v>
      </c>
      <c r="B134" s="545" t="s">
        <v>938</v>
      </c>
      <c r="C134" s="545" t="s">
        <v>939</v>
      </c>
      <c r="D134" s="545" t="s">
        <v>944</v>
      </c>
      <c r="E134" s="545" t="s">
        <v>945</v>
      </c>
      <c r="F134" s="548">
        <v>1443</v>
      </c>
      <c r="G134" s="548">
        <v>189033</v>
      </c>
      <c r="H134" s="548">
        <v>0.9347703536672205</v>
      </c>
      <c r="I134" s="548">
        <v>131</v>
      </c>
      <c r="J134" s="548">
        <v>1532</v>
      </c>
      <c r="K134" s="548">
        <v>202224</v>
      </c>
      <c r="L134" s="548">
        <v>1</v>
      </c>
      <c r="M134" s="548">
        <v>132</v>
      </c>
      <c r="N134" s="548">
        <v>1557</v>
      </c>
      <c r="O134" s="548">
        <v>205524</v>
      </c>
      <c r="P134" s="598">
        <v>1.0163185378590078</v>
      </c>
      <c r="Q134" s="549">
        <v>132</v>
      </c>
    </row>
    <row r="135" spans="1:17" ht="14.45" customHeight="1" x14ac:dyDescent="0.2">
      <c r="A135" s="544" t="s">
        <v>1104</v>
      </c>
      <c r="B135" s="545" t="s">
        <v>938</v>
      </c>
      <c r="C135" s="545" t="s">
        <v>939</v>
      </c>
      <c r="D135" s="545" t="s">
        <v>946</v>
      </c>
      <c r="E135" s="545" t="s">
        <v>947</v>
      </c>
      <c r="F135" s="548">
        <v>72</v>
      </c>
      <c r="G135" s="548">
        <v>13608</v>
      </c>
      <c r="H135" s="548">
        <v>1.0851674641148326</v>
      </c>
      <c r="I135" s="548">
        <v>189</v>
      </c>
      <c r="J135" s="548">
        <v>66</v>
      </c>
      <c r="K135" s="548">
        <v>12540</v>
      </c>
      <c r="L135" s="548">
        <v>1</v>
      </c>
      <c r="M135" s="548">
        <v>190</v>
      </c>
      <c r="N135" s="548">
        <v>113</v>
      </c>
      <c r="O135" s="548">
        <v>21470</v>
      </c>
      <c r="P135" s="598">
        <v>1.7121212121212122</v>
      </c>
      <c r="Q135" s="549">
        <v>190</v>
      </c>
    </row>
    <row r="136" spans="1:17" ht="14.45" customHeight="1" x14ac:dyDescent="0.2">
      <c r="A136" s="544" t="s">
        <v>1104</v>
      </c>
      <c r="B136" s="545" t="s">
        <v>938</v>
      </c>
      <c r="C136" s="545" t="s">
        <v>939</v>
      </c>
      <c r="D136" s="545" t="s">
        <v>948</v>
      </c>
      <c r="E136" s="545" t="s">
        <v>949</v>
      </c>
      <c r="F136" s="548">
        <v>683</v>
      </c>
      <c r="G136" s="548">
        <v>278664</v>
      </c>
      <c r="H136" s="548">
        <v>4.5838926174496644</v>
      </c>
      <c r="I136" s="548">
        <v>408</v>
      </c>
      <c r="J136" s="548">
        <v>149</v>
      </c>
      <c r="K136" s="548">
        <v>60792</v>
      </c>
      <c r="L136" s="548">
        <v>1</v>
      </c>
      <c r="M136" s="548">
        <v>408</v>
      </c>
      <c r="N136" s="548">
        <v>149</v>
      </c>
      <c r="O136" s="548">
        <v>61239</v>
      </c>
      <c r="P136" s="598">
        <v>1.0073529411764706</v>
      </c>
      <c r="Q136" s="549">
        <v>411</v>
      </c>
    </row>
    <row r="137" spans="1:17" ht="14.45" customHeight="1" x14ac:dyDescent="0.2">
      <c r="A137" s="544" t="s">
        <v>1104</v>
      </c>
      <c r="B137" s="545" t="s">
        <v>938</v>
      </c>
      <c r="C137" s="545" t="s">
        <v>939</v>
      </c>
      <c r="D137" s="545" t="s">
        <v>950</v>
      </c>
      <c r="E137" s="545" t="s">
        <v>951</v>
      </c>
      <c r="F137" s="548">
        <v>545</v>
      </c>
      <c r="G137" s="548">
        <v>98100</v>
      </c>
      <c r="H137" s="548">
        <v>0.80147058823529416</v>
      </c>
      <c r="I137" s="548">
        <v>180</v>
      </c>
      <c r="J137" s="548">
        <v>680</v>
      </c>
      <c r="K137" s="548">
        <v>122400</v>
      </c>
      <c r="L137" s="548">
        <v>1</v>
      </c>
      <c r="M137" s="548">
        <v>180</v>
      </c>
      <c r="N137" s="548">
        <v>751</v>
      </c>
      <c r="O137" s="548">
        <v>137433</v>
      </c>
      <c r="P137" s="598">
        <v>1.1228186274509804</v>
      </c>
      <c r="Q137" s="549">
        <v>183</v>
      </c>
    </row>
    <row r="138" spans="1:17" ht="14.45" customHeight="1" x14ac:dyDescent="0.2">
      <c r="A138" s="544" t="s">
        <v>1104</v>
      </c>
      <c r="B138" s="545" t="s">
        <v>938</v>
      </c>
      <c r="C138" s="545" t="s">
        <v>939</v>
      </c>
      <c r="D138" s="545" t="s">
        <v>954</v>
      </c>
      <c r="E138" s="545" t="s">
        <v>955</v>
      </c>
      <c r="F138" s="548">
        <v>161</v>
      </c>
      <c r="G138" s="548">
        <v>54096</v>
      </c>
      <c r="H138" s="548">
        <v>1.1465875370919882</v>
      </c>
      <c r="I138" s="548">
        <v>336</v>
      </c>
      <c r="J138" s="548">
        <v>140</v>
      </c>
      <c r="K138" s="548">
        <v>47180</v>
      </c>
      <c r="L138" s="548">
        <v>1</v>
      </c>
      <c r="M138" s="548">
        <v>337</v>
      </c>
      <c r="N138" s="548">
        <v>96</v>
      </c>
      <c r="O138" s="548">
        <v>32736</v>
      </c>
      <c r="P138" s="598">
        <v>0.69385332768122088</v>
      </c>
      <c r="Q138" s="549">
        <v>341</v>
      </c>
    </row>
    <row r="139" spans="1:17" ht="14.45" customHeight="1" x14ac:dyDescent="0.2">
      <c r="A139" s="544" t="s">
        <v>1104</v>
      </c>
      <c r="B139" s="545" t="s">
        <v>938</v>
      </c>
      <c r="C139" s="545" t="s">
        <v>939</v>
      </c>
      <c r="D139" s="545" t="s">
        <v>956</v>
      </c>
      <c r="E139" s="545" t="s">
        <v>957</v>
      </c>
      <c r="F139" s="548">
        <v>1</v>
      </c>
      <c r="G139" s="548">
        <v>459</v>
      </c>
      <c r="H139" s="548"/>
      <c r="I139" s="548">
        <v>459</v>
      </c>
      <c r="J139" s="548"/>
      <c r="K139" s="548"/>
      <c r="L139" s="548"/>
      <c r="M139" s="548"/>
      <c r="N139" s="548"/>
      <c r="O139" s="548"/>
      <c r="P139" s="598"/>
      <c r="Q139" s="549"/>
    </row>
    <row r="140" spans="1:17" ht="14.45" customHeight="1" x14ac:dyDescent="0.2">
      <c r="A140" s="544" t="s">
        <v>1104</v>
      </c>
      <c r="B140" s="545" t="s">
        <v>938</v>
      </c>
      <c r="C140" s="545" t="s">
        <v>939</v>
      </c>
      <c r="D140" s="545" t="s">
        <v>958</v>
      </c>
      <c r="E140" s="545" t="s">
        <v>959</v>
      </c>
      <c r="F140" s="548">
        <v>2233</v>
      </c>
      <c r="G140" s="548">
        <v>779317</v>
      </c>
      <c r="H140" s="548">
        <v>0.80938567793529625</v>
      </c>
      <c r="I140" s="548">
        <v>349</v>
      </c>
      <c r="J140" s="548">
        <v>2751</v>
      </c>
      <c r="K140" s="548">
        <v>962850</v>
      </c>
      <c r="L140" s="548">
        <v>1</v>
      </c>
      <c r="M140" s="548">
        <v>350</v>
      </c>
      <c r="N140" s="548">
        <v>3337</v>
      </c>
      <c r="O140" s="548">
        <v>1171287</v>
      </c>
      <c r="P140" s="598">
        <v>1.21647920236797</v>
      </c>
      <c r="Q140" s="549">
        <v>351</v>
      </c>
    </row>
    <row r="141" spans="1:17" ht="14.45" customHeight="1" x14ac:dyDescent="0.2">
      <c r="A141" s="544" t="s">
        <v>1104</v>
      </c>
      <c r="B141" s="545" t="s">
        <v>938</v>
      </c>
      <c r="C141" s="545" t="s">
        <v>939</v>
      </c>
      <c r="D141" s="545" t="s">
        <v>964</v>
      </c>
      <c r="E141" s="545" t="s">
        <v>965</v>
      </c>
      <c r="F141" s="548">
        <v>216</v>
      </c>
      <c r="G141" s="548">
        <v>25272</v>
      </c>
      <c r="H141" s="548">
        <v>2.25</v>
      </c>
      <c r="I141" s="548">
        <v>117</v>
      </c>
      <c r="J141" s="548">
        <v>96</v>
      </c>
      <c r="K141" s="548">
        <v>11232</v>
      </c>
      <c r="L141" s="548">
        <v>1</v>
      </c>
      <c r="M141" s="548">
        <v>117</v>
      </c>
      <c r="N141" s="548">
        <v>85</v>
      </c>
      <c r="O141" s="548">
        <v>10030</v>
      </c>
      <c r="P141" s="598">
        <v>0.89298433048433046</v>
      </c>
      <c r="Q141" s="549">
        <v>118</v>
      </c>
    </row>
    <row r="142" spans="1:17" ht="14.45" customHeight="1" x14ac:dyDescent="0.2">
      <c r="A142" s="544" t="s">
        <v>1104</v>
      </c>
      <c r="B142" s="545" t="s">
        <v>938</v>
      </c>
      <c r="C142" s="545" t="s">
        <v>939</v>
      </c>
      <c r="D142" s="545" t="s">
        <v>966</v>
      </c>
      <c r="E142" s="545" t="s">
        <v>967</v>
      </c>
      <c r="F142" s="548"/>
      <c r="G142" s="548"/>
      <c r="H142" s="548"/>
      <c r="I142" s="548"/>
      <c r="J142" s="548">
        <v>1</v>
      </c>
      <c r="K142" s="548">
        <v>49</v>
      </c>
      <c r="L142" s="548">
        <v>1</v>
      </c>
      <c r="M142" s="548">
        <v>49</v>
      </c>
      <c r="N142" s="548">
        <v>1</v>
      </c>
      <c r="O142" s="548">
        <v>50</v>
      </c>
      <c r="P142" s="598">
        <v>1.0204081632653061</v>
      </c>
      <c r="Q142" s="549">
        <v>50</v>
      </c>
    </row>
    <row r="143" spans="1:17" ht="14.45" customHeight="1" x14ac:dyDescent="0.2">
      <c r="A143" s="544" t="s">
        <v>1104</v>
      </c>
      <c r="B143" s="545" t="s">
        <v>938</v>
      </c>
      <c r="C143" s="545" t="s">
        <v>939</v>
      </c>
      <c r="D143" s="545" t="s">
        <v>968</v>
      </c>
      <c r="E143" s="545" t="s">
        <v>969</v>
      </c>
      <c r="F143" s="548">
        <v>7</v>
      </c>
      <c r="G143" s="548">
        <v>2737</v>
      </c>
      <c r="H143" s="548">
        <v>0.99744897959183676</v>
      </c>
      <c r="I143" s="548">
        <v>391</v>
      </c>
      <c r="J143" s="548">
        <v>7</v>
      </c>
      <c r="K143" s="548">
        <v>2744</v>
      </c>
      <c r="L143" s="548">
        <v>1</v>
      </c>
      <c r="M143" s="548">
        <v>392</v>
      </c>
      <c r="N143" s="548">
        <v>5</v>
      </c>
      <c r="O143" s="548">
        <v>1995</v>
      </c>
      <c r="P143" s="598">
        <v>0.72704081632653061</v>
      </c>
      <c r="Q143" s="549">
        <v>399</v>
      </c>
    </row>
    <row r="144" spans="1:17" ht="14.45" customHeight="1" x14ac:dyDescent="0.2">
      <c r="A144" s="544" t="s">
        <v>1104</v>
      </c>
      <c r="B144" s="545" t="s">
        <v>938</v>
      </c>
      <c r="C144" s="545" t="s">
        <v>939</v>
      </c>
      <c r="D144" s="545" t="s">
        <v>970</v>
      </c>
      <c r="E144" s="545" t="s">
        <v>971</v>
      </c>
      <c r="F144" s="548">
        <v>205</v>
      </c>
      <c r="G144" s="548">
        <v>7790</v>
      </c>
      <c r="H144" s="548">
        <v>2.204301075268817</v>
      </c>
      <c r="I144" s="548">
        <v>38</v>
      </c>
      <c r="J144" s="548">
        <v>93</v>
      </c>
      <c r="K144" s="548">
        <v>3534</v>
      </c>
      <c r="L144" s="548">
        <v>1</v>
      </c>
      <c r="M144" s="548">
        <v>38</v>
      </c>
      <c r="N144" s="548">
        <v>70</v>
      </c>
      <c r="O144" s="548">
        <v>2660</v>
      </c>
      <c r="P144" s="598">
        <v>0.75268817204301075</v>
      </c>
      <c r="Q144" s="549">
        <v>38</v>
      </c>
    </row>
    <row r="145" spans="1:17" ht="14.45" customHeight="1" x14ac:dyDescent="0.2">
      <c r="A145" s="544" t="s">
        <v>1104</v>
      </c>
      <c r="B145" s="545" t="s">
        <v>938</v>
      </c>
      <c r="C145" s="545" t="s">
        <v>939</v>
      </c>
      <c r="D145" s="545" t="s">
        <v>974</v>
      </c>
      <c r="E145" s="545" t="s">
        <v>975</v>
      </c>
      <c r="F145" s="548">
        <v>6</v>
      </c>
      <c r="G145" s="548">
        <v>4230</v>
      </c>
      <c r="H145" s="548">
        <v>0.8547181248737119</v>
      </c>
      <c r="I145" s="548">
        <v>705</v>
      </c>
      <c r="J145" s="548">
        <v>7</v>
      </c>
      <c r="K145" s="548">
        <v>4949</v>
      </c>
      <c r="L145" s="548">
        <v>1</v>
      </c>
      <c r="M145" s="548">
        <v>707</v>
      </c>
      <c r="N145" s="548">
        <v>5</v>
      </c>
      <c r="O145" s="548">
        <v>3565</v>
      </c>
      <c r="P145" s="598">
        <v>0.72034754495857745</v>
      </c>
      <c r="Q145" s="549">
        <v>713</v>
      </c>
    </row>
    <row r="146" spans="1:17" ht="14.45" customHeight="1" x14ac:dyDescent="0.2">
      <c r="A146" s="544" t="s">
        <v>1104</v>
      </c>
      <c r="B146" s="545" t="s">
        <v>938</v>
      </c>
      <c r="C146" s="545" t="s">
        <v>939</v>
      </c>
      <c r="D146" s="545" t="s">
        <v>976</v>
      </c>
      <c r="E146" s="545" t="s">
        <v>977</v>
      </c>
      <c r="F146" s="548"/>
      <c r="G146" s="548"/>
      <c r="H146" s="548"/>
      <c r="I146" s="548"/>
      <c r="J146" s="548">
        <v>1</v>
      </c>
      <c r="K146" s="548">
        <v>148</v>
      </c>
      <c r="L146" s="548">
        <v>1</v>
      </c>
      <c r="M146" s="548">
        <v>148</v>
      </c>
      <c r="N146" s="548"/>
      <c r="O146" s="548"/>
      <c r="P146" s="598"/>
      <c r="Q146" s="549"/>
    </row>
    <row r="147" spans="1:17" ht="14.45" customHeight="1" x14ac:dyDescent="0.2">
      <c r="A147" s="544" t="s">
        <v>1104</v>
      </c>
      <c r="B147" s="545" t="s">
        <v>938</v>
      </c>
      <c r="C147" s="545" t="s">
        <v>939</v>
      </c>
      <c r="D147" s="545" t="s">
        <v>978</v>
      </c>
      <c r="E147" s="545" t="s">
        <v>979</v>
      </c>
      <c r="F147" s="548">
        <v>1748</v>
      </c>
      <c r="G147" s="548">
        <v>533140</v>
      </c>
      <c r="H147" s="548">
        <v>1.186693822131704</v>
      </c>
      <c r="I147" s="548">
        <v>305</v>
      </c>
      <c r="J147" s="548">
        <v>1473</v>
      </c>
      <c r="K147" s="548">
        <v>449265</v>
      </c>
      <c r="L147" s="548">
        <v>1</v>
      </c>
      <c r="M147" s="548">
        <v>305</v>
      </c>
      <c r="N147" s="548">
        <v>1574</v>
      </c>
      <c r="O147" s="548">
        <v>484792</v>
      </c>
      <c r="P147" s="598">
        <v>1.0790780497034045</v>
      </c>
      <c r="Q147" s="549">
        <v>308</v>
      </c>
    </row>
    <row r="148" spans="1:17" ht="14.45" customHeight="1" x14ac:dyDescent="0.2">
      <c r="A148" s="544" t="s">
        <v>1104</v>
      </c>
      <c r="B148" s="545" t="s">
        <v>938</v>
      </c>
      <c r="C148" s="545" t="s">
        <v>939</v>
      </c>
      <c r="D148" s="545" t="s">
        <v>980</v>
      </c>
      <c r="E148" s="545" t="s">
        <v>981</v>
      </c>
      <c r="F148" s="548"/>
      <c r="G148" s="548"/>
      <c r="H148" s="548"/>
      <c r="I148" s="548"/>
      <c r="J148" s="548">
        <v>3</v>
      </c>
      <c r="K148" s="548">
        <v>11166</v>
      </c>
      <c r="L148" s="548">
        <v>1</v>
      </c>
      <c r="M148" s="548">
        <v>3722</v>
      </c>
      <c r="N148" s="548"/>
      <c r="O148" s="548"/>
      <c r="P148" s="598"/>
      <c r="Q148" s="549"/>
    </row>
    <row r="149" spans="1:17" ht="14.45" customHeight="1" x14ac:dyDescent="0.2">
      <c r="A149" s="544" t="s">
        <v>1104</v>
      </c>
      <c r="B149" s="545" t="s">
        <v>938</v>
      </c>
      <c r="C149" s="545" t="s">
        <v>939</v>
      </c>
      <c r="D149" s="545" t="s">
        <v>982</v>
      </c>
      <c r="E149" s="545" t="s">
        <v>983</v>
      </c>
      <c r="F149" s="548">
        <v>1303</v>
      </c>
      <c r="G149" s="548">
        <v>643682</v>
      </c>
      <c r="H149" s="548">
        <v>0.99721447604883184</v>
      </c>
      <c r="I149" s="548">
        <v>494</v>
      </c>
      <c r="J149" s="548">
        <v>1304</v>
      </c>
      <c r="K149" s="548">
        <v>645480</v>
      </c>
      <c r="L149" s="548">
        <v>1</v>
      </c>
      <c r="M149" s="548">
        <v>495</v>
      </c>
      <c r="N149" s="548">
        <v>1306</v>
      </c>
      <c r="O149" s="548">
        <v>651694</v>
      </c>
      <c r="P149" s="598">
        <v>1.0096269442895209</v>
      </c>
      <c r="Q149" s="549">
        <v>499</v>
      </c>
    </row>
    <row r="150" spans="1:17" ht="14.45" customHeight="1" x14ac:dyDescent="0.2">
      <c r="A150" s="544" t="s">
        <v>1104</v>
      </c>
      <c r="B150" s="545" t="s">
        <v>938</v>
      </c>
      <c r="C150" s="545" t="s">
        <v>939</v>
      </c>
      <c r="D150" s="545" t="s">
        <v>984</v>
      </c>
      <c r="E150" s="545" t="s">
        <v>985</v>
      </c>
      <c r="F150" s="548"/>
      <c r="G150" s="548"/>
      <c r="H150" s="548"/>
      <c r="I150" s="548"/>
      <c r="J150" s="548"/>
      <c r="K150" s="548"/>
      <c r="L150" s="548"/>
      <c r="M150" s="548"/>
      <c r="N150" s="548">
        <v>1</v>
      </c>
      <c r="O150" s="548">
        <v>6669</v>
      </c>
      <c r="P150" s="598"/>
      <c r="Q150" s="549">
        <v>6669</v>
      </c>
    </row>
    <row r="151" spans="1:17" ht="14.45" customHeight="1" x14ac:dyDescent="0.2">
      <c r="A151" s="544" t="s">
        <v>1104</v>
      </c>
      <c r="B151" s="545" t="s">
        <v>938</v>
      </c>
      <c r="C151" s="545" t="s">
        <v>939</v>
      </c>
      <c r="D151" s="545" t="s">
        <v>986</v>
      </c>
      <c r="E151" s="545" t="s">
        <v>987</v>
      </c>
      <c r="F151" s="548">
        <v>2439</v>
      </c>
      <c r="G151" s="548">
        <v>902430</v>
      </c>
      <c r="H151" s="548">
        <v>1.0022356308243847</v>
      </c>
      <c r="I151" s="548">
        <v>370</v>
      </c>
      <c r="J151" s="548">
        <v>2427</v>
      </c>
      <c r="K151" s="548">
        <v>900417</v>
      </c>
      <c r="L151" s="548">
        <v>1</v>
      </c>
      <c r="M151" s="548">
        <v>371</v>
      </c>
      <c r="N151" s="548">
        <v>2479</v>
      </c>
      <c r="O151" s="548">
        <v>932104</v>
      </c>
      <c r="P151" s="598">
        <v>1.0351914723955677</v>
      </c>
      <c r="Q151" s="549">
        <v>376</v>
      </c>
    </row>
    <row r="152" spans="1:17" ht="14.45" customHeight="1" x14ac:dyDescent="0.2">
      <c r="A152" s="544" t="s">
        <v>1104</v>
      </c>
      <c r="B152" s="545" t="s">
        <v>938</v>
      </c>
      <c r="C152" s="545" t="s">
        <v>939</v>
      </c>
      <c r="D152" s="545" t="s">
        <v>988</v>
      </c>
      <c r="E152" s="545" t="s">
        <v>989</v>
      </c>
      <c r="F152" s="548">
        <v>4</v>
      </c>
      <c r="G152" s="548">
        <v>12432</v>
      </c>
      <c r="H152" s="548">
        <v>0.9983938323160938</v>
      </c>
      <c r="I152" s="548">
        <v>3108</v>
      </c>
      <c r="J152" s="548">
        <v>4</v>
      </c>
      <c r="K152" s="548">
        <v>12452</v>
      </c>
      <c r="L152" s="548">
        <v>1</v>
      </c>
      <c r="M152" s="548">
        <v>3113</v>
      </c>
      <c r="N152" s="548">
        <v>2</v>
      </c>
      <c r="O152" s="548">
        <v>6264</v>
      </c>
      <c r="P152" s="598">
        <v>0.50305171859942177</v>
      </c>
      <c r="Q152" s="549">
        <v>3132</v>
      </c>
    </row>
    <row r="153" spans="1:17" ht="14.45" customHeight="1" x14ac:dyDescent="0.2">
      <c r="A153" s="544" t="s">
        <v>1104</v>
      </c>
      <c r="B153" s="545" t="s">
        <v>938</v>
      </c>
      <c r="C153" s="545" t="s">
        <v>939</v>
      </c>
      <c r="D153" s="545" t="s">
        <v>990</v>
      </c>
      <c r="E153" s="545" t="s">
        <v>991</v>
      </c>
      <c r="F153" s="548"/>
      <c r="G153" s="548"/>
      <c r="H153" s="548"/>
      <c r="I153" s="548"/>
      <c r="J153" s="548">
        <v>2</v>
      </c>
      <c r="K153" s="548">
        <v>24</v>
      </c>
      <c r="L153" s="548">
        <v>1</v>
      </c>
      <c r="M153" s="548">
        <v>12</v>
      </c>
      <c r="N153" s="548">
        <v>4</v>
      </c>
      <c r="O153" s="548">
        <v>48</v>
      </c>
      <c r="P153" s="598">
        <v>2</v>
      </c>
      <c r="Q153" s="549">
        <v>12</v>
      </c>
    </row>
    <row r="154" spans="1:17" ht="14.45" customHeight="1" x14ac:dyDescent="0.2">
      <c r="A154" s="544" t="s">
        <v>1104</v>
      </c>
      <c r="B154" s="545" t="s">
        <v>938</v>
      </c>
      <c r="C154" s="545" t="s">
        <v>939</v>
      </c>
      <c r="D154" s="545" t="s">
        <v>992</v>
      </c>
      <c r="E154" s="545" t="s">
        <v>993</v>
      </c>
      <c r="F154" s="548">
        <v>1</v>
      </c>
      <c r="G154" s="548">
        <v>12794</v>
      </c>
      <c r="H154" s="548">
        <v>0.49992185057830574</v>
      </c>
      <c r="I154" s="548">
        <v>12794</v>
      </c>
      <c r="J154" s="548">
        <v>2</v>
      </c>
      <c r="K154" s="548">
        <v>25592</v>
      </c>
      <c r="L154" s="548">
        <v>1</v>
      </c>
      <c r="M154" s="548">
        <v>12796</v>
      </c>
      <c r="N154" s="548">
        <v>3</v>
      </c>
      <c r="O154" s="548">
        <v>38412</v>
      </c>
      <c r="P154" s="598">
        <v>1.5009377930603314</v>
      </c>
      <c r="Q154" s="549">
        <v>12804</v>
      </c>
    </row>
    <row r="155" spans="1:17" ht="14.45" customHeight="1" x14ac:dyDescent="0.2">
      <c r="A155" s="544" t="s">
        <v>1104</v>
      </c>
      <c r="B155" s="545" t="s">
        <v>938</v>
      </c>
      <c r="C155" s="545" t="s">
        <v>939</v>
      </c>
      <c r="D155" s="545" t="s">
        <v>994</v>
      </c>
      <c r="E155" s="545" t="s">
        <v>995</v>
      </c>
      <c r="F155" s="548">
        <v>26</v>
      </c>
      <c r="G155" s="548">
        <v>2886</v>
      </c>
      <c r="H155" s="548">
        <v>0.57261904761904758</v>
      </c>
      <c r="I155" s="548">
        <v>111</v>
      </c>
      <c r="J155" s="548">
        <v>45</v>
      </c>
      <c r="K155" s="548">
        <v>5040</v>
      </c>
      <c r="L155" s="548">
        <v>1</v>
      </c>
      <c r="M155" s="548">
        <v>112</v>
      </c>
      <c r="N155" s="548">
        <v>34</v>
      </c>
      <c r="O155" s="548">
        <v>3842</v>
      </c>
      <c r="P155" s="598">
        <v>0.76230158730158726</v>
      </c>
      <c r="Q155" s="549">
        <v>113</v>
      </c>
    </row>
    <row r="156" spans="1:17" ht="14.45" customHeight="1" x14ac:dyDescent="0.2">
      <c r="A156" s="544" t="s">
        <v>1104</v>
      </c>
      <c r="B156" s="545" t="s">
        <v>938</v>
      </c>
      <c r="C156" s="545" t="s">
        <v>939</v>
      </c>
      <c r="D156" s="545" t="s">
        <v>996</v>
      </c>
      <c r="E156" s="545" t="s">
        <v>997</v>
      </c>
      <c r="F156" s="548">
        <v>40</v>
      </c>
      <c r="G156" s="548">
        <v>5000</v>
      </c>
      <c r="H156" s="548">
        <v>1.2025012025012025</v>
      </c>
      <c r="I156" s="548">
        <v>125</v>
      </c>
      <c r="J156" s="548">
        <v>33</v>
      </c>
      <c r="K156" s="548">
        <v>4158</v>
      </c>
      <c r="L156" s="548">
        <v>1</v>
      </c>
      <c r="M156" s="548">
        <v>126</v>
      </c>
      <c r="N156" s="548">
        <v>27</v>
      </c>
      <c r="O156" s="548">
        <v>3402</v>
      </c>
      <c r="P156" s="598">
        <v>0.81818181818181823</v>
      </c>
      <c r="Q156" s="549">
        <v>126</v>
      </c>
    </row>
    <row r="157" spans="1:17" ht="14.45" customHeight="1" x14ac:dyDescent="0.2">
      <c r="A157" s="544" t="s">
        <v>1104</v>
      </c>
      <c r="B157" s="545" t="s">
        <v>938</v>
      </c>
      <c r="C157" s="545" t="s">
        <v>939</v>
      </c>
      <c r="D157" s="545" t="s">
        <v>998</v>
      </c>
      <c r="E157" s="545" t="s">
        <v>999</v>
      </c>
      <c r="F157" s="548">
        <v>436</v>
      </c>
      <c r="G157" s="548">
        <v>215820</v>
      </c>
      <c r="H157" s="548">
        <v>3.8506280331144733</v>
      </c>
      <c r="I157" s="548">
        <v>495</v>
      </c>
      <c r="J157" s="548">
        <v>113</v>
      </c>
      <c r="K157" s="548">
        <v>56048</v>
      </c>
      <c r="L157" s="548">
        <v>1</v>
      </c>
      <c r="M157" s="548">
        <v>496</v>
      </c>
      <c r="N157" s="548">
        <v>83</v>
      </c>
      <c r="O157" s="548">
        <v>41500</v>
      </c>
      <c r="P157" s="598">
        <v>0.7404367684841564</v>
      </c>
      <c r="Q157" s="549">
        <v>500</v>
      </c>
    </row>
    <row r="158" spans="1:17" ht="14.45" customHeight="1" x14ac:dyDescent="0.2">
      <c r="A158" s="544" t="s">
        <v>1104</v>
      </c>
      <c r="B158" s="545" t="s">
        <v>938</v>
      </c>
      <c r="C158" s="545" t="s">
        <v>939</v>
      </c>
      <c r="D158" s="545" t="s">
        <v>1000</v>
      </c>
      <c r="E158" s="545"/>
      <c r="F158" s="548">
        <v>13</v>
      </c>
      <c r="G158" s="548">
        <v>16705</v>
      </c>
      <c r="H158" s="548"/>
      <c r="I158" s="548">
        <v>1285</v>
      </c>
      <c r="J158" s="548"/>
      <c r="K158" s="548"/>
      <c r="L158" s="548"/>
      <c r="M158" s="548"/>
      <c r="N158" s="548"/>
      <c r="O158" s="548"/>
      <c r="P158" s="598"/>
      <c r="Q158" s="549"/>
    </row>
    <row r="159" spans="1:17" ht="14.45" customHeight="1" x14ac:dyDescent="0.2">
      <c r="A159" s="544" t="s">
        <v>1104</v>
      </c>
      <c r="B159" s="545" t="s">
        <v>938</v>
      </c>
      <c r="C159" s="545" t="s">
        <v>939</v>
      </c>
      <c r="D159" s="545" t="s">
        <v>1001</v>
      </c>
      <c r="E159" s="545" t="s">
        <v>1002</v>
      </c>
      <c r="F159" s="548">
        <v>59</v>
      </c>
      <c r="G159" s="548">
        <v>26904</v>
      </c>
      <c r="H159" s="548">
        <v>1.0878214459000486</v>
      </c>
      <c r="I159" s="548">
        <v>456</v>
      </c>
      <c r="J159" s="548">
        <v>54</v>
      </c>
      <c r="K159" s="548">
        <v>24732</v>
      </c>
      <c r="L159" s="548">
        <v>1</v>
      </c>
      <c r="M159" s="548">
        <v>458</v>
      </c>
      <c r="N159" s="548">
        <v>45</v>
      </c>
      <c r="O159" s="548">
        <v>20835</v>
      </c>
      <c r="P159" s="598">
        <v>0.84243085880640467</v>
      </c>
      <c r="Q159" s="549">
        <v>463</v>
      </c>
    </row>
    <row r="160" spans="1:17" ht="14.45" customHeight="1" x14ac:dyDescent="0.2">
      <c r="A160" s="544" t="s">
        <v>1104</v>
      </c>
      <c r="B160" s="545" t="s">
        <v>938</v>
      </c>
      <c r="C160" s="545" t="s">
        <v>939</v>
      </c>
      <c r="D160" s="545" t="s">
        <v>1003</v>
      </c>
      <c r="E160" s="545" t="s">
        <v>1004</v>
      </c>
      <c r="F160" s="548">
        <v>165</v>
      </c>
      <c r="G160" s="548">
        <v>9570</v>
      </c>
      <c r="H160" s="548">
        <v>1.1702127659574468</v>
      </c>
      <c r="I160" s="548">
        <v>58</v>
      </c>
      <c r="J160" s="548">
        <v>141</v>
      </c>
      <c r="K160" s="548">
        <v>8178</v>
      </c>
      <c r="L160" s="548">
        <v>1</v>
      </c>
      <c r="M160" s="548">
        <v>58</v>
      </c>
      <c r="N160" s="548">
        <v>126</v>
      </c>
      <c r="O160" s="548">
        <v>7434</v>
      </c>
      <c r="P160" s="598">
        <v>0.909024211298606</v>
      </c>
      <c r="Q160" s="549">
        <v>59</v>
      </c>
    </row>
    <row r="161" spans="1:17" ht="14.45" customHeight="1" x14ac:dyDescent="0.2">
      <c r="A161" s="544" t="s">
        <v>1104</v>
      </c>
      <c r="B161" s="545" t="s">
        <v>938</v>
      </c>
      <c r="C161" s="545" t="s">
        <v>939</v>
      </c>
      <c r="D161" s="545" t="s">
        <v>1005</v>
      </c>
      <c r="E161" s="545" t="s">
        <v>1006</v>
      </c>
      <c r="F161" s="548">
        <v>132</v>
      </c>
      <c r="G161" s="548">
        <v>286836</v>
      </c>
      <c r="H161" s="548">
        <v>2.692638416912303</v>
      </c>
      <c r="I161" s="548">
        <v>2173</v>
      </c>
      <c r="J161" s="548">
        <v>49</v>
      </c>
      <c r="K161" s="548">
        <v>106526</v>
      </c>
      <c r="L161" s="548">
        <v>1</v>
      </c>
      <c r="M161" s="548">
        <v>2174</v>
      </c>
      <c r="N161" s="548">
        <v>74</v>
      </c>
      <c r="O161" s="548">
        <v>161246</v>
      </c>
      <c r="P161" s="598">
        <v>1.5136774120871901</v>
      </c>
      <c r="Q161" s="549">
        <v>2179</v>
      </c>
    </row>
    <row r="162" spans="1:17" ht="14.45" customHeight="1" x14ac:dyDescent="0.2">
      <c r="A162" s="544" t="s">
        <v>1104</v>
      </c>
      <c r="B162" s="545" t="s">
        <v>938</v>
      </c>
      <c r="C162" s="545" t="s">
        <v>939</v>
      </c>
      <c r="D162" s="545" t="s">
        <v>1011</v>
      </c>
      <c r="E162" s="545" t="s">
        <v>1012</v>
      </c>
      <c r="F162" s="548">
        <v>11606</v>
      </c>
      <c r="G162" s="548">
        <v>2042656</v>
      </c>
      <c r="H162" s="548">
        <v>0.89215158736259514</v>
      </c>
      <c r="I162" s="548">
        <v>176</v>
      </c>
      <c r="J162" s="548">
        <v>13009</v>
      </c>
      <c r="K162" s="548">
        <v>2289584</v>
      </c>
      <c r="L162" s="548">
        <v>1</v>
      </c>
      <c r="M162" s="548">
        <v>176</v>
      </c>
      <c r="N162" s="548">
        <v>13750</v>
      </c>
      <c r="O162" s="548">
        <v>2461250</v>
      </c>
      <c r="P162" s="598">
        <v>1.0749769390422015</v>
      </c>
      <c r="Q162" s="549">
        <v>179</v>
      </c>
    </row>
    <row r="163" spans="1:17" ht="14.45" customHeight="1" x14ac:dyDescent="0.2">
      <c r="A163" s="544" t="s">
        <v>1104</v>
      </c>
      <c r="B163" s="545" t="s">
        <v>938</v>
      </c>
      <c r="C163" s="545" t="s">
        <v>939</v>
      </c>
      <c r="D163" s="545" t="s">
        <v>1013</v>
      </c>
      <c r="E163" s="545" t="s">
        <v>1014</v>
      </c>
      <c r="F163" s="548">
        <v>14</v>
      </c>
      <c r="G163" s="548">
        <v>1190</v>
      </c>
      <c r="H163" s="548">
        <v>0.76873385012919893</v>
      </c>
      <c r="I163" s="548">
        <v>85</v>
      </c>
      <c r="J163" s="548">
        <v>18</v>
      </c>
      <c r="K163" s="548">
        <v>1548</v>
      </c>
      <c r="L163" s="548">
        <v>1</v>
      </c>
      <c r="M163" s="548">
        <v>86</v>
      </c>
      <c r="N163" s="548">
        <v>15</v>
      </c>
      <c r="O163" s="548">
        <v>1305</v>
      </c>
      <c r="P163" s="598">
        <v>0.84302325581395354</v>
      </c>
      <c r="Q163" s="549">
        <v>87</v>
      </c>
    </row>
    <row r="164" spans="1:17" ht="14.45" customHeight="1" x14ac:dyDescent="0.2">
      <c r="A164" s="544" t="s">
        <v>1104</v>
      </c>
      <c r="B164" s="545" t="s">
        <v>938</v>
      </c>
      <c r="C164" s="545" t="s">
        <v>939</v>
      </c>
      <c r="D164" s="545" t="s">
        <v>1015</v>
      </c>
      <c r="E164" s="545" t="s">
        <v>1016</v>
      </c>
      <c r="F164" s="548">
        <v>92</v>
      </c>
      <c r="G164" s="548">
        <v>16376</v>
      </c>
      <c r="H164" s="548">
        <v>45.743016759776538</v>
      </c>
      <c r="I164" s="548">
        <v>178</v>
      </c>
      <c r="J164" s="548">
        <v>2</v>
      </c>
      <c r="K164" s="548">
        <v>358</v>
      </c>
      <c r="L164" s="548">
        <v>1</v>
      </c>
      <c r="M164" s="548">
        <v>179</v>
      </c>
      <c r="N164" s="548">
        <v>2</v>
      </c>
      <c r="O164" s="548">
        <v>360</v>
      </c>
      <c r="P164" s="598">
        <v>1.005586592178771</v>
      </c>
      <c r="Q164" s="549">
        <v>180</v>
      </c>
    </row>
    <row r="165" spans="1:17" ht="14.45" customHeight="1" x14ac:dyDescent="0.2">
      <c r="A165" s="544" t="s">
        <v>1104</v>
      </c>
      <c r="B165" s="545" t="s">
        <v>938</v>
      </c>
      <c r="C165" s="545" t="s">
        <v>939</v>
      </c>
      <c r="D165" s="545" t="s">
        <v>1017</v>
      </c>
      <c r="E165" s="545" t="s">
        <v>1018</v>
      </c>
      <c r="F165" s="548">
        <v>16</v>
      </c>
      <c r="G165" s="548">
        <v>2720</v>
      </c>
      <c r="H165" s="548">
        <v>0.53333333333333333</v>
      </c>
      <c r="I165" s="548">
        <v>170</v>
      </c>
      <c r="J165" s="548">
        <v>30</v>
      </c>
      <c r="K165" s="548">
        <v>5100</v>
      </c>
      <c r="L165" s="548">
        <v>1</v>
      </c>
      <c r="M165" s="548">
        <v>170</v>
      </c>
      <c r="N165" s="548">
        <v>23</v>
      </c>
      <c r="O165" s="548">
        <v>3956</v>
      </c>
      <c r="P165" s="598">
        <v>0.77568627450980387</v>
      </c>
      <c r="Q165" s="549">
        <v>172</v>
      </c>
    </row>
    <row r="166" spans="1:17" ht="14.45" customHeight="1" x14ac:dyDescent="0.2">
      <c r="A166" s="544" t="s">
        <v>1104</v>
      </c>
      <c r="B166" s="545" t="s">
        <v>938</v>
      </c>
      <c r="C166" s="545" t="s">
        <v>939</v>
      </c>
      <c r="D166" s="545" t="s">
        <v>1019</v>
      </c>
      <c r="E166" s="545" t="s">
        <v>1020</v>
      </c>
      <c r="F166" s="548">
        <v>3</v>
      </c>
      <c r="G166" s="548">
        <v>87</v>
      </c>
      <c r="H166" s="548">
        <v>3</v>
      </c>
      <c r="I166" s="548">
        <v>29</v>
      </c>
      <c r="J166" s="548">
        <v>1</v>
      </c>
      <c r="K166" s="548">
        <v>29</v>
      </c>
      <c r="L166" s="548">
        <v>1</v>
      </c>
      <c r="M166" s="548">
        <v>29</v>
      </c>
      <c r="N166" s="548">
        <v>1</v>
      </c>
      <c r="O166" s="548">
        <v>31</v>
      </c>
      <c r="P166" s="598">
        <v>1.0689655172413792</v>
      </c>
      <c r="Q166" s="549">
        <v>31</v>
      </c>
    </row>
    <row r="167" spans="1:17" ht="14.45" customHeight="1" x14ac:dyDescent="0.2">
      <c r="A167" s="544" t="s">
        <v>1104</v>
      </c>
      <c r="B167" s="545" t="s">
        <v>938</v>
      </c>
      <c r="C167" s="545" t="s">
        <v>939</v>
      </c>
      <c r="D167" s="545" t="s">
        <v>1021</v>
      </c>
      <c r="E167" s="545"/>
      <c r="F167" s="548">
        <v>48</v>
      </c>
      <c r="G167" s="548">
        <v>48576</v>
      </c>
      <c r="H167" s="548"/>
      <c r="I167" s="548">
        <v>1012</v>
      </c>
      <c r="J167" s="548"/>
      <c r="K167" s="548"/>
      <c r="L167" s="548"/>
      <c r="M167" s="548"/>
      <c r="N167" s="548"/>
      <c r="O167" s="548"/>
      <c r="P167" s="598"/>
      <c r="Q167" s="549"/>
    </row>
    <row r="168" spans="1:17" ht="14.45" customHeight="1" x14ac:dyDescent="0.2">
      <c r="A168" s="544" t="s">
        <v>1104</v>
      </c>
      <c r="B168" s="545" t="s">
        <v>938</v>
      </c>
      <c r="C168" s="545" t="s">
        <v>939</v>
      </c>
      <c r="D168" s="545" t="s">
        <v>1022</v>
      </c>
      <c r="E168" s="545" t="s">
        <v>1023</v>
      </c>
      <c r="F168" s="548">
        <v>94</v>
      </c>
      <c r="G168" s="548">
        <v>16544</v>
      </c>
      <c r="H168" s="548">
        <v>31.156308851224104</v>
      </c>
      <c r="I168" s="548">
        <v>176</v>
      </c>
      <c r="J168" s="548">
        <v>3</v>
      </c>
      <c r="K168" s="548">
        <v>531</v>
      </c>
      <c r="L168" s="548">
        <v>1</v>
      </c>
      <c r="M168" s="548">
        <v>177</v>
      </c>
      <c r="N168" s="548">
        <v>3</v>
      </c>
      <c r="O168" s="548">
        <v>534</v>
      </c>
      <c r="P168" s="598">
        <v>1.0056497175141244</v>
      </c>
      <c r="Q168" s="549">
        <v>178</v>
      </c>
    </row>
    <row r="169" spans="1:17" ht="14.45" customHeight="1" x14ac:dyDescent="0.2">
      <c r="A169" s="544" t="s">
        <v>1104</v>
      </c>
      <c r="B169" s="545" t="s">
        <v>938</v>
      </c>
      <c r="C169" s="545" t="s">
        <v>939</v>
      </c>
      <c r="D169" s="545" t="s">
        <v>1024</v>
      </c>
      <c r="E169" s="545"/>
      <c r="F169" s="548">
        <v>77</v>
      </c>
      <c r="G169" s="548">
        <v>176869</v>
      </c>
      <c r="H169" s="548"/>
      <c r="I169" s="548">
        <v>2297</v>
      </c>
      <c r="J169" s="548"/>
      <c r="K169" s="548"/>
      <c r="L169" s="548"/>
      <c r="M169" s="548"/>
      <c r="N169" s="548"/>
      <c r="O169" s="548"/>
      <c r="P169" s="598"/>
      <c r="Q169" s="549"/>
    </row>
    <row r="170" spans="1:17" ht="14.45" customHeight="1" x14ac:dyDescent="0.2">
      <c r="A170" s="544" t="s">
        <v>1104</v>
      </c>
      <c r="B170" s="545" t="s">
        <v>938</v>
      </c>
      <c r="C170" s="545" t="s">
        <v>939</v>
      </c>
      <c r="D170" s="545" t="s">
        <v>1027</v>
      </c>
      <c r="E170" s="545" t="s">
        <v>1028</v>
      </c>
      <c r="F170" s="548">
        <v>8</v>
      </c>
      <c r="G170" s="548">
        <v>2112</v>
      </c>
      <c r="H170" s="548">
        <v>0.66666666666666663</v>
      </c>
      <c r="I170" s="548">
        <v>264</v>
      </c>
      <c r="J170" s="548">
        <v>12</v>
      </c>
      <c r="K170" s="548">
        <v>3168</v>
      </c>
      <c r="L170" s="548">
        <v>1</v>
      </c>
      <c r="M170" s="548">
        <v>264</v>
      </c>
      <c r="N170" s="548">
        <v>21</v>
      </c>
      <c r="O170" s="548">
        <v>5607</v>
      </c>
      <c r="P170" s="598">
        <v>1.7698863636363635</v>
      </c>
      <c r="Q170" s="549">
        <v>267</v>
      </c>
    </row>
    <row r="171" spans="1:17" ht="14.45" customHeight="1" x14ac:dyDescent="0.2">
      <c r="A171" s="544" t="s">
        <v>1104</v>
      </c>
      <c r="B171" s="545" t="s">
        <v>938</v>
      </c>
      <c r="C171" s="545" t="s">
        <v>939</v>
      </c>
      <c r="D171" s="545" t="s">
        <v>1029</v>
      </c>
      <c r="E171" s="545" t="s">
        <v>1030</v>
      </c>
      <c r="F171" s="548">
        <v>489</v>
      </c>
      <c r="G171" s="548">
        <v>1042059</v>
      </c>
      <c r="H171" s="548">
        <v>0.66892131311704817</v>
      </c>
      <c r="I171" s="548">
        <v>2131</v>
      </c>
      <c r="J171" s="548">
        <v>730</v>
      </c>
      <c r="K171" s="548">
        <v>1557820</v>
      </c>
      <c r="L171" s="548">
        <v>1</v>
      </c>
      <c r="M171" s="548">
        <v>2134</v>
      </c>
      <c r="N171" s="548">
        <v>1064</v>
      </c>
      <c r="O171" s="548">
        <v>2283344</v>
      </c>
      <c r="P171" s="598">
        <v>1.4657303154408083</v>
      </c>
      <c r="Q171" s="549">
        <v>2146</v>
      </c>
    </row>
    <row r="172" spans="1:17" ht="14.45" customHeight="1" x14ac:dyDescent="0.2">
      <c r="A172" s="544" t="s">
        <v>1104</v>
      </c>
      <c r="B172" s="545" t="s">
        <v>938</v>
      </c>
      <c r="C172" s="545" t="s">
        <v>939</v>
      </c>
      <c r="D172" s="545" t="s">
        <v>1031</v>
      </c>
      <c r="E172" s="545" t="s">
        <v>1032</v>
      </c>
      <c r="F172" s="548">
        <v>653</v>
      </c>
      <c r="G172" s="548">
        <v>158026</v>
      </c>
      <c r="H172" s="548">
        <v>5.4648130857281183</v>
      </c>
      <c r="I172" s="548">
        <v>242</v>
      </c>
      <c r="J172" s="548">
        <v>119</v>
      </c>
      <c r="K172" s="548">
        <v>28917</v>
      </c>
      <c r="L172" s="548">
        <v>1</v>
      </c>
      <c r="M172" s="548">
        <v>243</v>
      </c>
      <c r="N172" s="548">
        <v>103</v>
      </c>
      <c r="O172" s="548">
        <v>25132</v>
      </c>
      <c r="P172" s="598">
        <v>0.8691081370819933</v>
      </c>
      <c r="Q172" s="549">
        <v>244</v>
      </c>
    </row>
    <row r="173" spans="1:17" ht="14.45" customHeight="1" x14ac:dyDescent="0.2">
      <c r="A173" s="544" t="s">
        <v>1104</v>
      </c>
      <c r="B173" s="545" t="s">
        <v>938</v>
      </c>
      <c r="C173" s="545" t="s">
        <v>939</v>
      </c>
      <c r="D173" s="545" t="s">
        <v>1033</v>
      </c>
      <c r="E173" s="545" t="s">
        <v>1034</v>
      </c>
      <c r="F173" s="548"/>
      <c r="G173" s="548"/>
      <c r="H173" s="548"/>
      <c r="I173" s="548"/>
      <c r="J173" s="548">
        <v>3</v>
      </c>
      <c r="K173" s="548">
        <v>1278</v>
      </c>
      <c r="L173" s="548">
        <v>1</v>
      </c>
      <c r="M173" s="548">
        <v>426</v>
      </c>
      <c r="N173" s="548">
        <v>1</v>
      </c>
      <c r="O173" s="548">
        <v>435</v>
      </c>
      <c r="P173" s="598">
        <v>0.34037558685446012</v>
      </c>
      <c r="Q173" s="549">
        <v>435</v>
      </c>
    </row>
    <row r="174" spans="1:17" ht="14.45" customHeight="1" x14ac:dyDescent="0.2">
      <c r="A174" s="544" t="s">
        <v>1104</v>
      </c>
      <c r="B174" s="545" t="s">
        <v>938</v>
      </c>
      <c r="C174" s="545" t="s">
        <v>939</v>
      </c>
      <c r="D174" s="545" t="s">
        <v>1038</v>
      </c>
      <c r="E174" s="545" t="s">
        <v>1039</v>
      </c>
      <c r="F174" s="548">
        <v>123</v>
      </c>
      <c r="G174" s="548">
        <v>130011</v>
      </c>
      <c r="H174" s="548">
        <v>0.52867192582953804</v>
      </c>
      <c r="I174" s="548">
        <v>1057</v>
      </c>
      <c r="J174" s="548">
        <v>232</v>
      </c>
      <c r="K174" s="548">
        <v>245920</v>
      </c>
      <c r="L174" s="548">
        <v>1</v>
      </c>
      <c r="M174" s="548">
        <v>1060</v>
      </c>
      <c r="N174" s="548">
        <v>321</v>
      </c>
      <c r="O174" s="548">
        <v>345075</v>
      </c>
      <c r="P174" s="598">
        <v>1.4032002277163305</v>
      </c>
      <c r="Q174" s="549">
        <v>1075</v>
      </c>
    </row>
    <row r="175" spans="1:17" ht="14.45" customHeight="1" x14ac:dyDescent="0.2">
      <c r="A175" s="544" t="s">
        <v>1104</v>
      </c>
      <c r="B175" s="545" t="s">
        <v>938</v>
      </c>
      <c r="C175" s="545" t="s">
        <v>939</v>
      </c>
      <c r="D175" s="545" t="s">
        <v>1040</v>
      </c>
      <c r="E175" s="545" t="s">
        <v>1041</v>
      </c>
      <c r="F175" s="548">
        <v>102</v>
      </c>
      <c r="G175" s="548">
        <v>29478</v>
      </c>
      <c r="H175" s="548">
        <v>0.70833333333333337</v>
      </c>
      <c r="I175" s="548">
        <v>289</v>
      </c>
      <c r="J175" s="548">
        <v>144</v>
      </c>
      <c r="K175" s="548">
        <v>41616</v>
      </c>
      <c r="L175" s="548">
        <v>1</v>
      </c>
      <c r="M175" s="548">
        <v>289</v>
      </c>
      <c r="N175" s="548">
        <v>197</v>
      </c>
      <c r="O175" s="548">
        <v>57327</v>
      </c>
      <c r="P175" s="598">
        <v>1.3775230680507498</v>
      </c>
      <c r="Q175" s="549">
        <v>291</v>
      </c>
    </row>
    <row r="176" spans="1:17" ht="14.45" customHeight="1" x14ac:dyDescent="0.2">
      <c r="A176" s="544" t="s">
        <v>1104</v>
      </c>
      <c r="B176" s="545" t="s">
        <v>938</v>
      </c>
      <c r="C176" s="545" t="s">
        <v>939</v>
      </c>
      <c r="D176" s="545" t="s">
        <v>1042</v>
      </c>
      <c r="E176" s="545" t="s">
        <v>1043</v>
      </c>
      <c r="F176" s="548"/>
      <c r="G176" s="548"/>
      <c r="H176" s="548"/>
      <c r="I176" s="548"/>
      <c r="J176" s="548">
        <v>2</v>
      </c>
      <c r="K176" s="548">
        <v>2204</v>
      </c>
      <c r="L176" s="548">
        <v>1</v>
      </c>
      <c r="M176" s="548">
        <v>1102</v>
      </c>
      <c r="N176" s="548"/>
      <c r="O176" s="548"/>
      <c r="P176" s="598"/>
      <c r="Q176" s="549"/>
    </row>
    <row r="177" spans="1:17" ht="14.45" customHeight="1" x14ac:dyDescent="0.2">
      <c r="A177" s="544" t="s">
        <v>1104</v>
      </c>
      <c r="B177" s="545" t="s">
        <v>938</v>
      </c>
      <c r="C177" s="545" t="s">
        <v>939</v>
      </c>
      <c r="D177" s="545" t="s">
        <v>1048</v>
      </c>
      <c r="E177" s="545" t="s">
        <v>1049</v>
      </c>
      <c r="F177" s="548">
        <v>182</v>
      </c>
      <c r="G177" s="548">
        <v>0</v>
      </c>
      <c r="H177" s="548"/>
      <c r="I177" s="548">
        <v>0</v>
      </c>
      <c r="J177" s="548">
        <v>115</v>
      </c>
      <c r="K177" s="548">
        <v>0</v>
      </c>
      <c r="L177" s="548"/>
      <c r="M177" s="548">
        <v>0</v>
      </c>
      <c r="N177" s="548">
        <v>261</v>
      </c>
      <c r="O177" s="548">
        <v>0</v>
      </c>
      <c r="P177" s="598"/>
      <c r="Q177" s="549">
        <v>0</v>
      </c>
    </row>
    <row r="178" spans="1:17" ht="14.45" customHeight="1" x14ac:dyDescent="0.2">
      <c r="A178" s="544" t="s">
        <v>1104</v>
      </c>
      <c r="B178" s="545" t="s">
        <v>938</v>
      </c>
      <c r="C178" s="545" t="s">
        <v>939</v>
      </c>
      <c r="D178" s="545" t="s">
        <v>1050</v>
      </c>
      <c r="E178" s="545" t="s">
        <v>1051</v>
      </c>
      <c r="F178" s="548">
        <v>16</v>
      </c>
      <c r="G178" s="548">
        <v>0</v>
      </c>
      <c r="H178" s="548"/>
      <c r="I178" s="548">
        <v>0</v>
      </c>
      <c r="J178" s="548">
        <v>32</v>
      </c>
      <c r="K178" s="548">
        <v>0</v>
      </c>
      <c r="L178" s="548"/>
      <c r="M178" s="548">
        <v>0</v>
      </c>
      <c r="N178" s="548">
        <v>22</v>
      </c>
      <c r="O178" s="548">
        <v>0</v>
      </c>
      <c r="P178" s="598"/>
      <c r="Q178" s="549">
        <v>0</v>
      </c>
    </row>
    <row r="179" spans="1:17" ht="14.45" customHeight="1" x14ac:dyDescent="0.2">
      <c r="A179" s="544" t="s">
        <v>1104</v>
      </c>
      <c r="B179" s="545" t="s">
        <v>938</v>
      </c>
      <c r="C179" s="545" t="s">
        <v>939</v>
      </c>
      <c r="D179" s="545" t="s">
        <v>1052</v>
      </c>
      <c r="E179" s="545" t="s">
        <v>1053</v>
      </c>
      <c r="F179" s="548"/>
      <c r="G179" s="548"/>
      <c r="H179" s="548"/>
      <c r="I179" s="548"/>
      <c r="J179" s="548">
        <v>30</v>
      </c>
      <c r="K179" s="548">
        <v>143370</v>
      </c>
      <c r="L179" s="548">
        <v>1</v>
      </c>
      <c r="M179" s="548">
        <v>4779</v>
      </c>
      <c r="N179" s="548">
        <v>29</v>
      </c>
      <c r="O179" s="548">
        <v>139287</v>
      </c>
      <c r="P179" s="598">
        <v>0.97152123875287721</v>
      </c>
      <c r="Q179" s="549">
        <v>4803</v>
      </c>
    </row>
    <row r="180" spans="1:17" ht="14.45" customHeight="1" x14ac:dyDescent="0.2">
      <c r="A180" s="544" t="s">
        <v>1104</v>
      </c>
      <c r="B180" s="545" t="s">
        <v>938</v>
      </c>
      <c r="C180" s="545" t="s">
        <v>939</v>
      </c>
      <c r="D180" s="545" t="s">
        <v>1054</v>
      </c>
      <c r="E180" s="545" t="s">
        <v>1055</v>
      </c>
      <c r="F180" s="548"/>
      <c r="G180" s="548"/>
      <c r="H180" s="548"/>
      <c r="I180" s="548"/>
      <c r="J180" s="548">
        <v>13</v>
      </c>
      <c r="K180" s="548">
        <v>7917</v>
      </c>
      <c r="L180" s="548">
        <v>1</v>
      </c>
      <c r="M180" s="548">
        <v>609</v>
      </c>
      <c r="N180" s="548">
        <v>14</v>
      </c>
      <c r="O180" s="548">
        <v>8568</v>
      </c>
      <c r="P180" s="598">
        <v>1.0822281167108754</v>
      </c>
      <c r="Q180" s="549">
        <v>612</v>
      </c>
    </row>
    <row r="181" spans="1:17" ht="14.45" customHeight="1" x14ac:dyDescent="0.2">
      <c r="A181" s="544" t="s">
        <v>1104</v>
      </c>
      <c r="B181" s="545" t="s">
        <v>938</v>
      </c>
      <c r="C181" s="545" t="s">
        <v>939</v>
      </c>
      <c r="D181" s="545" t="s">
        <v>1056</v>
      </c>
      <c r="E181" s="545" t="s">
        <v>1057</v>
      </c>
      <c r="F181" s="548"/>
      <c r="G181" s="548"/>
      <c r="H181" s="548"/>
      <c r="I181" s="548"/>
      <c r="J181" s="548">
        <v>103</v>
      </c>
      <c r="K181" s="548">
        <v>292520</v>
      </c>
      <c r="L181" s="548">
        <v>1</v>
      </c>
      <c r="M181" s="548">
        <v>2840</v>
      </c>
      <c r="N181" s="548">
        <v>120</v>
      </c>
      <c r="O181" s="548">
        <v>341400</v>
      </c>
      <c r="P181" s="598">
        <v>1.1670996854915903</v>
      </c>
      <c r="Q181" s="549">
        <v>2845</v>
      </c>
    </row>
    <row r="182" spans="1:17" ht="14.45" customHeight="1" x14ac:dyDescent="0.2">
      <c r="A182" s="544" t="s">
        <v>1104</v>
      </c>
      <c r="B182" s="545" t="s">
        <v>938</v>
      </c>
      <c r="C182" s="545" t="s">
        <v>939</v>
      </c>
      <c r="D182" s="545" t="s">
        <v>1058</v>
      </c>
      <c r="E182" s="545" t="s">
        <v>1059</v>
      </c>
      <c r="F182" s="548"/>
      <c r="G182" s="548"/>
      <c r="H182" s="548"/>
      <c r="I182" s="548"/>
      <c r="J182" s="548">
        <v>4</v>
      </c>
      <c r="K182" s="548">
        <v>30300</v>
      </c>
      <c r="L182" s="548">
        <v>1</v>
      </c>
      <c r="M182" s="548">
        <v>7575</v>
      </c>
      <c r="N182" s="548">
        <v>8</v>
      </c>
      <c r="O182" s="548">
        <v>60688</v>
      </c>
      <c r="P182" s="598">
        <v>2.0029042904290431</v>
      </c>
      <c r="Q182" s="549">
        <v>7586</v>
      </c>
    </row>
    <row r="183" spans="1:17" ht="14.45" customHeight="1" x14ac:dyDescent="0.2">
      <c r="A183" s="544" t="s">
        <v>1104</v>
      </c>
      <c r="B183" s="545" t="s">
        <v>938</v>
      </c>
      <c r="C183" s="545" t="s">
        <v>939</v>
      </c>
      <c r="D183" s="545" t="s">
        <v>1060</v>
      </c>
      <c r="E183" s="545" t="s">
        <v>1061</v>
      </c>
      <c r="F183" s="548"/>
      <c r="G183" s="548"/>
      <c r="H183" s="548"/>
      <c r="I183" s="548"/>
      <c r="J183" s="548">
        <v>10</v>
      </c>
      <c r="K183" s="548">
        <v>160070</v>
      </c>
      <c r="L183" s="548">
        <v>1</v>
      </c>
      <c r="M183" s="548">
        <v>16007</v>
      </c>
      <c r="N183" s="548">
        <v>15</v>
      </c>
      <c r="O183" s="548">
        <v>240180</v>
      </c>
      <c r="P183" s="598">
        <v>1.5004685450115574</v>
      </c>
      <c r="Q183" s="549">
        <v>16012</v>
      </c>
    </row>
    <row r="184" spans="1:17" ht="14.45" customHeight="1" x14ac:dyDescent="0.2">
      <c r="A184" s="544" t="s">
        <v>1104</v>
      </c>
      <c r="B184" s="545" t="s">
        <v>938</v>
      </c>
      <c r="C184" s="545" t="s">
        <v>939</v>
      </c>
      <c r="D184" s="545" t="s">
        <v>1062</v>
      </c>
      <c r="E184" s="545" t="s">
        <v>1063</v>
      </c>
      <c r="F184" s="548"/>
      <c r="G184" s="548"/>
      <c r="H184" s="548"/>
      <c r="I184" s="548"/>
      <c r="J184" s="548"/>
      <c r="K184" s="548"/>
      <c r="L184" s="548"/>
      <c r="M184" s="548"/>
      <c r="N184" s="548">
        <v>14</v>
      </c>
      <c r="O184" s="548">
        <v>53746</v>
      </c>
      <c r="P184" s="598"/>
      <c r="Q184" s="549">
        <v>3839</v>
      </c>
    </row>
    <row r="185" spans="1:17" ht="14.45" customHeight="1" x14ac:dyDescent="0.2">
      <c r="A185" s="544" t="s">
        <v>1105</v>
      </c>
      <c r="B185" s="545" t="s">
        <v>938</v>
      </c>
      <c r="C185" s="545" t="s">
        <v>939</v>
      </c>
      <c r="D185" s="545" t="s">
        <v>940</v>
      </c>
      <c r="E185" s="545" t="s">
        <v>941</v>
      </c>
      <c r="F185" s="548"/>
      <c r="G185" s="548"/>
      <c r="H185" s="548"/>
      <c r="I185" s="548"/>
      <c r="J185" s="548"/>
      <c r="K185" s="548"/>
      <c r="L185" s="548"/>
      <c r="M185" s="548"/>
      <c r="N185" s="548">
        <v>1</v>
      </c>
      <c r="O185" s="548">
        <v>2259</v>
      </c>
      <c r="P185" s="598"/>
      <c r="Q185" s="549">
        <v>2259</v>
      </c>
    </row>
    <row r="186" spans="1:17" ht="14.45" customHeight="1" x14ac:dyDescent="0.2">
      <c r="A186" s="544" t="s">
        <v>1105</v>
      </c>
      <c r="B186" s="545" t="s">
        <v>938</v>
      </c>
      <c r="C186" s="545" t="s">
        <v>939</v>
      </c>
      <c r="D186" s="545" t="s">
        <v>942</v>
      </c>
      <c r="E186" s="545" t="s">
        <v>943</v>
      </c>
      <c r="F186" s="548">
        <v>54</v>
      </c>
      <c r="G186" s="548">
        <v>3132</v>
      </c>
      <c r="H186" s="548">
        <v>0.69230769230769229</v>
      </c>
      <c r="I186" s="548">
        <v>58</v>
      </c>
      <c r="J186" s="548">
        <v>78</v>
      </c>
      <c r="K186" s="548">
        <v>4524</v>
      </c>
      <c r="L186" s="548">
        <v>1</v>
      </c>
      <c r="M186" s="548">
        <v>58</v>
      </c>
      <c r="N186" s="548">
        <v>56</v>
      </c>
      <c r="O186" s="548">
        <v>3304</v>
      </c>
      <c r="P186" s="598">
        <v>0.73032714412024757</v>
      </c>
      <c r="Q186" s="549">
        <v>59</v>
      </c>
    </row>
    <row r="187" spans="1:17" ht="14.45" customHeight="1" x14ac:dyDescent="0.2">
      <c r="A187" s="544" t="s">
        <v>1105</v>
      </c>
      <c r="B187" s="545" t="s">
        <v>938</v>
      </c>
      <c r="C187" s="545" t="s">
        <v>939</v>
      </c>
      <c r="D187" s="545" t="s">
        <v>944</v>
      </c>
      <c r="E187" s="545" t="s">
        <v>945</v>
      </c>
      <c r="F187" s="548">
        <v>341</v>
      </c>
      <c r="G187" s="548">
        <v>44671</v>
      </c>
      <c r="H187" s="548">
        <v>1.0380879345603271</v>
      </c>
      <c r="I187" s="548">
        <v>131</v>
      </c>
      <c r="J187" s="548">
        <v>326</v>
      </c>
      <c r="K187" s="548">
        <v>43032</v>
      </c>
      <c r="L187" s="548">
        <v>1</v>
      </c>
      <c r="M187" s="548">
        <v>132</v>
      </c>
      <c r="N187" s="548">
        <v>296</v>
      </c>
      <c r="O187" s="548">
        <v>39072</v>
      </c>
      <c r="P187" s="598">
        <v>0.90797546012269936</v>
      </c>
      <c r="Q187" s="549">
        <v>132</v>
      </c>
    </row>
    <row r="188" spans="1:17" ht="14.45" customHeight="1" x14ac:dyDescent="0.2">
      <c r="A188" s="544" t="s">
        <v>1105</v>
      </c>
      <c r="B188" s="545" t="s">
        <v>938</v>
      </c>
      <c r="C188" s="545" t="s">
        <v>939</v>
      </c>
      <c r="D188" s="545" t="s">
        <v>946</v>
      </c>
      <c r="E188" s="545" t="s">
        <v>947</v>
      </c>
      <c r="F188" s="548">
        <v>8</v>
      </c>
      <c r="G188" s="548">
        <v>1512</v>
      </c>
      <c r="H188" s="548">
        <v>1.3263157894736841</v>
      </c>
      <c r="I188" s="548">
        <v>189</v>
      </c>
      <c r="J188" s="548">
        <v>6</v>
      </c>
      <c r="K188" s="548">
        <v>1140</v>
      </c>
      <c r="L188" s="548">
        <v>1</v>
      </c>
      <c r="M188" s="548">
        <v>190</v>
      </c>
      <c r="N188" s="548">
        <v>6</v>
      </c>
      <c r="O188" s="548">
        <v>1140</v>
      </c>
      <c r="P188" s="598">
        <v>1</v>
      </c>
      <c r="Q188" s="549">
        <v>190</v>
      </c>
    </row>
    <row r="189" spans="1:17" ht="14.45" customHeight="1" x14ac:dyDescent="0.2">
      <c r="A189" s="544" t="s">
        <v>1105</v>
      </c>
      <c r="B189" s="545" t="s">
        <v>938</v>
      </c>
      <c r="C189" s="545" t="s">
        <v>939</v>
      </c>
      <c r="D189" s="545" t="s">
        <v>1106</v>
      </c>
      <c r="E189" s="545" t="s">
        <v>1107</v>
      </c>
      <c r="F189" s="548">
        <v>1</v>
      </c>
      <c r="G189" s="548">
        <v>2131</v>
      </c>
      <c r="H189" s="548"/>
      <c r="I189" s="548">
        <v>2131</v>
      </c>
      <c r="J189" s="548"/>
      <c r="K189" s="548"/>
      <c r="L189" s="548"/>
      <c r="M189" s="548"/>
      <c r="N189" s="548"/>
      <c r="O189" s="548"/>
      <c r="P189" s="598"/>
      <c r="Q189" s="549"/>
    </row>
    <row r="190" spans="1:17" ht="14.45" customHeight="1" x14ac:dyDescent="0.2">
      <c r="A190" s="544" t="s">
        <v>1105</v>
      </c>
      <c r="B190" s="545" t="s">
        <v>938</v>
      </c>
      <c r="C190" s="545" t="s">
        <v>939</v>
      </c>
      <c r="D190" s="545" t="s">
        <v>948</v>
      </c>
      <c r="E190" s="545" t="s">
        <v>949</v>
      </c>
      <c r="F190" s="548">
        <v>3</v>
      </c>
      <c r="G190" s="548">
        <v>1224</v>
      </c>
      <c r="H190" s="548">
        <v>0.375</v>
      </c>
      <c r="I190" s="548">
        <v>408</v>
      </c>
      <c r="J190" s="548">
        <v>8</v>
      </c>
      <c r="K190" s="548">
        <v>3264</v>
      </c>
      <c r="L190" s="548">
        <v>1</v>
      </c>
      <c r="M190" s="548">
        <v>408</v>
      </c>
      <c r="N190" s="548"/>
      <c r="O190" s="548"/>
      <c r="P190" s="598"/>
      <c r="Q190" s="549"/>
    </row>
    <row r="191" spans="1:17" ht="14.45" customHeight="1" x14ac:dyDescent="0.2">
      <c r="A191" s="544" t="s">
        <v>1105</v>
      </c>
      <c r="B191" s="545" t="s">
        <v>938</v>
      </c>
      <c r="C191" s="545" t="s">
        <v>939</v>
      </c>
      <c r="D191" s="545" t="s">
        <v>950</v>
      </c>
      <c r="E191" s="545" t="s">
        <v>951</v>
      </c>
      <c r="F191" s="548">
        <v>27</v>
      </c>
      <c r="G191" s="548">
        <v>4860</v>
      </c>
      <c r="H191" s="548">
        <v>0.9642857142857143</v>
      </c>
      <c r="I191" s="548">
        <v>180</v>
      </c>
      <c r="J191" s="548">
        <v>28</v>
      </c>
      <c r="K191" s="548">
        <v>5040</v>
      </c>
      <c r="L191" s="548">
        <v>1</v>
      </c>
      <c r="M191" s="548">
        <v>180</v>
      </c>
      <c r="N191" s="548">
        <v>55</v>
      </c>
      <c r="O191" s="548">
        <v>10065</v>
      </c>
      <c r="P191" s="598">
        <v>1.9970238095238095</v>
      </c>
      <c r="Q191" s="549">
        <v>183</v>
      </c>
    </row>
    <row r="192" spans="1:17" ht="14.45" customHeight="1" x14ac:dyDescent="0.2">
      <c r="A192" s="544" t="s">
        <v>1105</v>
      </c>
      <c r="B192" s="545" t="s">
        <v>938</v>
      </c>
      <c r="C192" s="545" t="s">
        <v>939</v>
      </c>
      <c r="D192" s="545" t="s">
        <v>954</v>
      </c>
      <c r="E192" s="545" t="s">
        <v>955</v>
      </c>
      <c r="F192" s="548">
        <v>13</v>
      </c>
      <c r="G192" s="548">
        <v>4368</v>
      </c>
      <c r="H192" s="548">
        <v>0.43204747774480712</v>
      </c>
      <c r="I192" s="548">
        <v>336</v>
      </c>
      <c r="J192" s="548">
        <v>30</v>
      </c>
      <c r="K192" s="548">
        <v>10110</v>
      </c>
      <c r="L192" s="548">
        <v>1</v>
      </c>
      <c r="M192" s="548">
        <v>337</v>
      </c>
      <c r="N192" s="548">
        <v>6</v>
      </c>
      <c r="O192" s="548">
        <v>2046</v>
      </c>
      <c r="P192" s="598">
        <v>0.20237388724035607</v>
      </c>
      <c r="Q192" s="549">
        <v>341</v>
      </c>
    </row>
    <row r="193" spans="1:17" ht="14.45" customHeight="1" x14ac:dyDescent="0.2">
      <c r="A193" s="544" t="s">
        <v>1105</v>
      </c>
      <c r="B193" s="545" t="s">
        <v>938</v>
      </c>
      <c r="C193" s="545" t="s">
        <v>939</v>
      </c>
      <c r="D193" s="545" t="s">
        <v>958</v>
      </c>
      <c r="E193" s="545" t="s">
        <v>959</v>
      </c>
      <c r="F193" s="548">
        <v>152</v>
      </c>
      <c r="G193" s="548">
        <v>53048</v>
      </c>
      <c r="H193" s="548">
        <v>0.8467358339984038</v>
      </c>
      <c r="I193" s="548">
        <v>349</v>
      </c>
      <c r="J193" s="548">
        <v>179</v>
      </c>
      <c r="K193" s="548">
        <v>62650</v>
      </c>
      <c r="L193" s="548">
        <v>1</v>
      </c>
      <c r="M193" s="548">
        <v>350</v>
      </c>
      <c r="N193" s="548">
        <v>162</v>
      </c>
      <c r="O193" s="548">
        <v>56862</v>
      </c>
      <c r="P193" s="598">
        <v>0.90761372705506782</v>
      </c>
      <c r="Q193" s="549">
        <v>351</v>
      </c>
    </row>
    <row r="194" spans="1:17" ht="14.45" customHeight="1" x14ac:dyDescent="0.2">
      <c r="A194" s="544" t="s">
        <v>1105</v>
      </c>
      <c r="B194" s="545" t="s">
        <v>938</v>
      </c>
      <c r="C194" s="545" t="s">
        <v>939</v>
      </c>
      <c r="D194" s="545" t="s">
        <v>964</v>
      </c>
      <c r="E194" s="545" t="s">
        <v>965</v>
      </c>
      <c r="F194" s="548">
        <v>3</v>
      </c>
      <c r="G194" s="548">
        <v>351</v>
      </c>
      <c r="H194" s="548">
        <v>0.6</v>
      </c>
      <c r="I194" s="548">
        <v>117</v>
      </c>
      <c r="J194" s="548">
        <v>5</v>
      </c>
      <c r="K194" s="548">
        <v>585</v>
      </c>
      <c r="L194" s="548">
        <v>1</v>
      </c>
      <c r="M194" s="548">
        <v>117</v>
      </c>
      <c r="N194" s="548"/>
      <c r="O194" s="548"/>
      <c r="P194" s="598"/>
      <c r="Q194" s="549"/>
    </row>
    <row r="195" spans="1:17" ht="14.45" customHeight="1" x14ac:dyDescent="0.2">
      <c r="A195" s="544" t="s">
        <v>1105</v>
      </c>
      <c r="B195" s="545" t="s">
        <v>938</v>
      </c>
      <c r="C195" s="545" t="s">
        <v>939</v>
      </c>
      <c r="D195" s="545" t="s">
        <v>970</v>
      </c>
      <c r="E195" s="545" t="s">
        <v>971</v>
      </c>
      <c r="F195" s="548">
        <v>3</v>
      </c>
      <c r="G195" s="548">
        <v>114</v>
      </c>
      <c r="H195" s="548">
        <v>0.75</v>
      </c>
      <c r="I195" s="548">
        <v>38</v>
      </c>
      <c r="J195" s="548">
        <v>4</v>
      </c>
      <c r="K195" s="548">
        <v>152</v>
      </c>
      <c r="L195" s="548">
        <v>1</v>
      </c>
      <c r="M195" s="548">
        <v>38</v>
      </c>
      <c r="N195" s="548"/>
      <c r="O195" s="548"/>
      <c r="P195" s="598"/>
      <c r="Q195" s="549"/>
    </row>
    <row r="196" spans="1:17" ht="14.45" customHeight="1" x14ac:dyDescent="0.2">
      <c r="A196" s="544" t="s">
        <v>1105</v>
      </c>
      <c r="B196" s="545" t="s">
        <v>938</v>
      </c>
      <c r="C196" s="545" t="s">
        <v>939</v>
      </c>
      <c r="D196" s="545" t="s">
        <v>978</v>
      </c>
      <c r="E196" s="545" t="s">
        <v>979</v>
      </c>
      <c r="F196" s="548">
        <v>234</v>
      </c>
      <c r="G196" s="548">
        <v>71370</v>
      </c>
      <c r="H196" s="548">
        <v>0.91764705882352937</v>
      </c>
      <c r="I196" s="548">
        <v>305</v>
      </c>
      <c r="J196" s="548">
        <v>255</v>
      </c>
      <c r="K196" s="548">
        <v>77775</v>
      </c>
      <c r="L196" s="548">
        <v>1</v>
      </c>
      <c r="M196" s="548">
        <v>305</v>
      </c>
      <c r="N196" s="548">
        <v>209</v>
      </c>
      <c r="O196" s="548">
        <v>64372</v>
      </c>
      <c r="P196" s="598">
        <v>0.82766955962712951</v>
      </c>
      <c r="Q196" s="549">
        <v>308</v>
      </c>
    </row>
    <row r="197" spans="1:17" ht="14.45" customHeight="1" x14ac:dyDescent="0.2">
      <c r="A197" s="544" t="s">
        <v>1105</v>
      </c>
      <c r="B197" s="545" t="s">
        <v>938</v>
      </c>
      <c r="C197" s="545" t="s">
        <v>939</v>
      </c>
      <c r="D197" s="545" t="s">
        <v>980</v>
      </c>
      <c r="E197" s="545" t="s">
        <v>981</v>
      </c>
      <c r="F197" s="548"/>
      <c r="G197" s="548"/>
      <c r="H197" s="548"/>
      <c r="I197" s="548"/>
      <c r="J197" s="548">
        <v>2</v>
      </c>
      <c r="K197" s="548">
        <v>7444</v>
      </c>
      <c r="L197" s="548">
        <v>1</v>
      </c>
      <c r="M197" s="548">
        <v>3722</v>
      </c>
      <c r="N197" s="548">
        <v>1</v>
      </c>
      <c r="O197" s="548">
        <v>3763</v>
      </c>
      <c r="P197" s="598">
        <v>0.50550779150994085</v>
      </c>
      <c r="Q197" s="549">
        <v>3763</v>
      </c>
    </row>
    <row r="198" spans="1:17" ht="14.45" customHeight="1" x14ac:dyDescent="0.2">
      <c r="A198" s="544" t="s">
        <v>1105</v>
      </c>
      <c r="B198" s="545" t="s">
        <v>938</v>
      </c>
      <c r="C198" s="545" t="s">
        <v>939</v>
      </c>
      <c r="D198" s="545" t="s">
        <v>982</v>
      </c>
      <c r="E198" s="545" t="s">
        <v>983</v>
      </c>
      <c r="F198" s="548">
        <v>31</v>
      </c>
      <c r="G198" s="548">
        <v>15314</v>
      </c>
      <c r="H198" s="548">
        <v>0.46874808692990511</v>
      </c>
      <c r="I198" s="548">
        <v>494</v>
      </c>
      <c r="J198" s="548">
        <v>66</v>
      </c>
      <c r="K198" s="548">
        <v>32670</v>
      </c>
      <c r="L198" s="548">
        <v>1</v>
      </c>
      <c r="M198" s="548">
        <v>495</v>
      </c>
      <c r="N198" s="548">
        <v>72</v>
      </c>
      <c r="O198" s="548">
        <v>35928</v>
      </c>
      <c r="P198" s="598">
        <v>1.0997245179063362</v>
      </c>
      <c r="Q198" s="549">
        <v>499</v>
      </c>
    </row>
    <row r="199" spans="1:17" ht="14.45" customHeight="1" x14ac:dyDescent="0.2">
      <c r="A199" s="544" t="s">
        <v>1105</v>
      </c>
      <c r="B199" s="545" t="s">
        <v>938</v>
      </c>
      <c r="C199" s="545" t="s">
        <v>939</v>
      </c>
      <c r="D199" s="545" t="s">
        <v>984</v>
      </c>
      <c r="E199" s="545" t="s">
        <v>985</v>
      </c>
      <c r="F199" s="548"/>
      <c r="G199" s="548"/>
      <c r="H199" s="548"/>
      <c r="I199" s="548"/>
      <c r="J199" s="548"/>
      <c r="K199" s="548"/>
      <c r="L199" s="548"/>
      <c r="M199" s="548"/>
      <c r="N199" s="548">
        <v>1</v>
      </c>
      <c r="O199" s="548">
        <v>6669</v>
      </c>
      <c r="P199" s="598"/>
      <c r="Q199" s="549">
        <v>6669</v>
      </c>
    </row>
    <row r="200" spans="1:17" ht="14.45" customHeight="1" x14ac:dyDescent="0.2">
      <c r="A200" s="544" t="s">
        <v>1105</v>
      </c>
      <c r="B200" s="545" t="s">
        <v>938</v>
      </c>
      <c r="C200" s="545" t="s">
        <v>939</v>
      </c>
      <c r="D200" s="545" t="s">
        <v>986</v>
      </c>
      <c r="E200" s="545" t="s">
        <v>987</v>
      </c>
      <c r="F200" s="548">
        <v>213</v>
      </c>
      <c r="G200" s="548">
        <v>78810</v>
      </c>
      <c r="H200" s="548">
        <v>0.81702260004146798</v>
      </c>
      <c r="I200" s="548">
        <v>370</v>
      </c>
      <c r="J200" s="548">
        <v>260</v>
      </c>
      <c r="K200" s="548">
        <v>96460</v>
      </c>
      <c r="L200" s="548">
        <v>1</v>
      </c>
      <c r="M200" s="548">
        <v>371</v>
      </c>
      <c r="N200" s="548">
        <v>208</v>
      </c>
      <c r="O200" s="548">
        <v>78208</v>
      </c>
      <c r="P200" s="598">
        <v>0.81078167115902966</v>
      </c>
      <c r="Q200" s="549">
        <v>376</v>
      </c>
    </row>
    <row r="201" spans="1:17" ht="14.45" customHeight="1" x14ac:dyDescent="0.2">
      <c r="A201" s="544" t="s">
        <v>1105</v>
      </c>
      <c r="B201" s="545" t="s">
        <v>938</v>
      </c>
      <c r="C201" s="545" t="s">
        <v>939</v>
      </c>
      <c r="D201" s="545" t="s">
        <v>990</v>
      </c>
      <c r="E201" s="545" t="s">
        <v>991</v>
      </c>
      <c r="F201" s="548"/>
      <c r="G201" s="548"/>
      <c r="H201" s="548"/>
      <c r="I201" s="548"/>
      <c r="J201" s="548">
        <v>1</v>
      </c>
      <c r="K201" s="548">
        <v>12</v>
      </c>
      <c r="L201" s="548">
        <v>1</v>
      </c>
      <c r="M201" s="548">
        <v>12</v>
      </c>
      <c r="N201" s="548">
        <v>2</v>
      </c>
      <c r="O201" s="548">
        <v>24</v>
      </c>
      <c r="P201" s="598">
        <v>2</v>
      </c>
      <c r="Q201" s="549">
        <v>12</v>
      </c>
    </row>
    <row r="202" spans="1:17" ht="14.45" customHeight="1" x14ac:dyDescent="0.2">
      <c r="A202" s="544" t="s">
        <v>1105</v>
      </c>
      <c r="B202" s="545" t="s">
        <v>938</v>
      </c>
      <c r="C202" s="545" t="s">
        <v>939</v>
      </c>
      <c r="D202" s="545" t="s">
        <v>994</v>
      </c>
      <c r="E202" s="545" t="s">
        <v>995</v>
      </c>
      <c r="F202" s="548">
        <v>1</v>
      </c>
      <c r="G202" s="548">
        <v>111</v>
      </c>
      <c r="H202" s="548">
        <v>0.24776785714285715</v>
      </c>
      <c r="I202" s="548">
        <v>111</v>
      </c>
      <c r="J202" s="548">
        <v>4</v>
      </c>
      <c r="K202" s="548">
        <v>448</v>
      </c>
      <c r="L202" s="548">
        <v>1</v>
      </c>
      <c r="M202" s="548">
        <v>112</v>
      </c>
      <c r="N202" s="548"/>
      <c r="O202" s="548"/>
      <c r="P202" s="598"/>
      <c r="Q202" s="549"/>
    </row>
    <row r="203" spans="1:17" ht="14.45" customHeight="1" x14ac:dyDescent="0.2">
      <c r="A203" s="544" t="s">
        <v>1105</v>
      </c>
      <c r="B203" s="545" t="s">
        <v>938</v>
      </c>
      <c r="C203" s="545" t="s">
        <v>939</v>
      </c>
      <c r="D203" s="545" t="s">
        <v>996</v>
      </c>
      <c r="E203" s="545" t="s">
        <v>997</v>
      </c>
      <c r="F203" s="548">
        <v>1</v>
      </c>
      <c r="G203" s="548">
        <v>125</v>
      </c>
      <c r="H203" s="548">
        <v>0.99206349206349209</v>
      </c>
      <c r="I203" s="548">
        <v>125</v>
      </c>
      <c r="J203" s="548">
        <v>1</v>
      </c>
      <c r="K203" s="548">
        <v>126</v>
      </c>
      <c r="L203" s="548">
        <v>1</v>
      </c>
      <c r="M203" s="548">
        <v>126</v>
      </c>
      <c r="N203" s="548">
        <v>1</v>
      </c>
      <c r="O203" s="548">
        <v>126</v>
      </c>
      <c r="P203" s="598">
        <v>1</v>
      </c>
      <c r="Q203" s="549">
        <v>126</v>
      </c>
    </row>
    <row r="204" spans="1:17" ht="14.45" customHeight="1" x14ac:dyDescent="0.2">
      <c r="A204" s="544" t="s">
        <v>1105</v>
      </c>
      <c r="B204" s="545" t="s">
        <v>938</v>
      </c>
      <c r="C204" s="545" t="s">
        <v>939</v>
      </c>
      <c r="D204" s="545" t="s">
        <v>998</v>
      </c>
      <c r="E204" s="545" t="s">
        <v>999</v>
      </c>
      <c r="F204" s="548">
        <v>3</v>
      </c>
      <c r="G204" s="548">
        <v>1485</v>
      </c>
      <c r="H204" s="548">
        <v>0.99798387096774188</v>
      </c>
      <c r="I204" s="548">
        <v>495</v>
      </c>
      <c r="J204" s="548">
        <v>3</v>
      </c>
      <c r="K204" s="548">
        <v>1488</v>
      </c>
      <c r="L204" s="548">
        <v>1</v>
      </c>
      <c r="M204" s="548">
        <v>496</v>
      </c>
      <c r="N204" s="548"/>
      <c r="O204" s="548"/>
      <c r="P204" s="598"/>
      <c r="Q204" s="549"/>
    </row>
    <row r="205" spans="1:17" ht="14.45" customHeight="1" x14ac:dyDescent="0.2">
      <c r="A205" s="544" t="s">
        <v>1105</v>
      </c>
      <c r="B205" s="545" t="s">
        <v>938</v>
      </c>
      <c r="C205" s="545" t="s">
        <v>939</v>
      </c>
      <c r="D205" s="545" t="s">
        <v>1001</v>
      </c>
      <c r="E205" s="545" t="s">
        <v>1002</v>
      </c>
      <c r="F205" s="548">
        <v>4</v>
      </c>
      <c r="G205" s="548">
        <v>1824</v>
      </c>
      <c r="H205" s="548">
        <v>0.44250363901018924</v>
      </c>
      <c r="I205" s="548">
        <v>456</v>
      </c>
      <c r="J205" s="548">
        <v>9</v>
      </c>
      <c r="K205" s="548">
        <v>4122</v>
      </c>
      <c r="L205" s="548">
        <v>1</v>
      </c>
      <c r="M205" s="548">
        <v>458</v>
      </c>
      <c r="N205" s="548">
        <v>4</v>
      </c>
      <c r="O205" s="548">
        <v>1852</v>
      </c>
      <c r="P205" s="598">
        <v>0.4492964580300825</v>
      </c>
      <c r="Q205" s="549">
        <v>463</v>
      </c>
    </row>
    <row r="206" spans="1:17" ht="14.45" customHeight="1" x14ac:dyDescent="0.2">
      <c r="A206" s="544" t="s">
        <v>1105</v>
      </c>
      <c r="B206" s="545" t="s">
        <v>938</v>
      </c>
      <c r="C206" s="545" t="s">
        <v>939</v>
      </c>
      <c r="D206" s="545" t="s">
        <v>1003</v>
      </c>
      <c r="E206" s="545" t="s">
        <v>1004</v>
      </c>
      <c r="F206" s="548">
        <v>2</v>
      </c>
      <c r="G206" s="548">
        <v>116</v>
      </c>
      <c r="H206" s="548">
        <v>0.14285714285714285</v>
      </c>
      <c r="I206" s="548">
        <v>58</v>
      </c>
      <c r="J206" s="548">
        <v>14</v>
      </c>
      <c r="K206" s="548">
        <v>812</v>
      </c>
      <c r="L206" s="548">
        <v>1</v>
      </c>
      <c r="M206" s="548">
        <v>58</v>
      </c>
      <c r="N206" s="548">
        <v>8</v>
      </c>
      <c r="O206" s="548">
        <v>472</v>
      </c>
      <c r="P206" s="598">
        <v>0.58128078817733986</v>
      </c>
      <c r="Q206" s="549">
        <v>59</v>
      </c>
    </row>
    <row r="207" spans="1:17" ht="14.45" customHeight="1" x14ac:dyDescent="0.2">
      <c r="A207" s="544" t="s">
        <v>1105</v>
      </c>
      <c r="B207" s="545" t="s">
        <v>938</v>
      </c>
      <c r="C207" s="545" t="s">
        <v>939</v>
      </c>
      <c r="D207" s="545" t="s">
        <v>1011</v>
      </c>
      <c r="E207" s="545" t="s">
        <v>1012</v>
      </c>
      <c r="F207" s="548">
        <v>1391</v>
      </c>
      <c r="G207" s="548">
        <v>244816</v>
      </c>
      <c r="H207" s="548">
        <v>0.92671552298467685</v>
      </c>
      <c r="I207" s="548">
        <v>176</v>
      </c>
      <c r="J207" s="548">
        <v>1501</v>
      </c>
      <c r="K207" s="548">
        <v>264176</v>
      </c>
      <c r="L207" s="548">
        <v>1</v>
      </c>
      <c r="M207" s="548">
        <v>176</v>
      </c>
      <c r="N207" s="548">
        <v>1290</v>
      </c>
      <c r="O207" s="548">
        <v>230910</v>
      </c>
      <c r="P207" s="598">
        <v>0.87407637332687305</v>
      </c>
      <c r="Q207" s="549">
        <v>179</v>
      </c>
    </row>
    <row r="208" spans="1:17" ht="14.45" customHeight="1" x14ac:dyDescent="0.2">
      <c r="A208" s="544" t="s">
        <v>1105</v>
      </c>
      <c r="B208" s="545" t="s">
        <v>938</v>
      </c>
      <c r="C208" s="545" t="s">
        <v>939</v>
      </c>
      <c r="D208" s="545" t="s">
        <v>1017</v>
      </c>
      <c r="E208" s="545" t="s">
        <v>1018</v>
      </c>
      <c r="F208" s="548">
        <v>6</v>
      </c>
      <c r="G208" s="548">
        <v>1020</v>
      </c>
      <c r="H208" s="548">
        <v>0.5</v>
      </c>
      <c r="I208" s="548">
        <v>170</v>
      </c>
      <c r="J208" s="548">
        <v>12</v>
      </c>
      <c r="K208" s="548">
        <v>2040</v>
      </c>
      <c r="L208" s="548">
        <v>1</v>
      </c>
      <c r="M208" s="548">
        <v>170</v>
      </c>
      <c r="N208" s="548">
        <v>11</v>
      </c>
      <c r="O208" s="548">
        <v>1892</v>
      </c>
      <c r="P208" s="598">
        <v>0.9274509803921569</v>
      </c>
      <c r="Q208" s="549">
        <v>172</v>
      </c>
    </row>
    <row r="209" spans="1:17" ht="14.45" customHeight="1" x14ac:dyDescent="0.2">
      <c r="A209" s="544" t="s">
        <v>1105</v>
      </c>
      <c r="B209" s="545" t="s">
        <v>938</v>
      </c>
      <c r="C209" s="545" t="s">
        <v>939</v>
      </c>
      <c r="D209" s="545" t="s">
        <v>1027</v>
      </c>
      <c r="E209" s="545" t="s">
        <v>1028</v>
      </c>
      <c r="F209" s="548">
        <v>1</v>
      </c>
      <c r="G209" s="548">
        <v>264</v>
      </c>
      <c r="H209" s="548">
        <v>1</v>
      </c>
      <c r="I209" s="548">
        <v>264</v>
      </c>
      <c r="J209" s="548">
        <v>1</v>
      </c>
      <c r="K209" s="548">
        <v>264</v>
      </c>
      <c r="L209" s="548">
        <v>1</v>
      </c>
      <c r="M209" s="548">
        <v>264</v>
      </c>
      <c r="N209" s="548"/>
      <c r="O209" s="548"/>
      <c r="P209" s="598"/>
      <c r="Q209" s="549"/>
    </row>
    <row r="210" spans="1:17" ht="14.45" customHeight="1" x14ac:dyDescent="0.2">
      <c r="A210" s="544" t="s">
        <v>1105</v>
      </c>
      <c r="B210" s="545" t="s">
        <v>938</v>
      </c>
      <c r="C210" s="545" t="s">
        <v>939</v>
      </c>
      <c r="D210" s="545" t="s">
        <v>1029</v>
      </c>
      <c r="E210" s="545" t="s">
        <v>1030</v>
      </c>
      <c r="F210" s="548">
        <v>2</v>
      </c>
      <c r="G210" s="548">
        <v>4262</v>
      </c>
      <c r="H210" s="548"/>
      <c r="I210" s="548">
        <v>2131</v>
      </c>
      <c r="J210" s="548"/>
      <c r="K210" s="548"/>
      <c r="L210" s="548"/>
      <c r="M210" s="548"/>
      <c r="N210" s="548"/>
      <c r="O210" s="548"/>
      <c r="P210" s="598"/>
      <c r="Q210" s="549"/>
    </row>
    <row r="211" spans="1:17" ht="14.45" customHeight="1" x14ac:dyDescent="0.2">
      <c r="A211" s="544" t="s">
        <v>1105</v>
      </c>
      <c r="B211" s="545" t="s">
        <v>938</v>
      </c>
      <c r="C211" s="545" t="s">
        <v>939</v>
      </c>
      <c r="D211" s="545" t="s">
        <v>1031</v>
      </c>
      <c r="E211" s="545" t="s">
        <v>1032</v>
      </c>
      <c r="F211" s="548">
        <v>4</v>
      </c>
      <c r="G211" s="548">
        <v>968</v>
      </c>
      <c r="H211" s="548">
        <v>0.79670781893004117</v>
      </c>
      <c r="I211" s="548">
        <v>242</v>
      </c>
      <c r="J211" s="548">
        <v>5</v>
      </c>
      <c r="K211" s="548">
        <v>1215</v>
      </c>
      <c r="L211" s="548">
        <v>1</v>
      </c>
      <c r="M211" s="548">
        <v>243</v>
      </c>
      <c r="N211" s="548"/>
      <c r="O211" s="548"/>
      <c r="P211" s="598"/>
      <c r="Q211" s="549"/>
    </row>
    <row r="212" spans="1:17" ht="14.45" customHeight="1" x14ac:dyDescent="0.2">
      <c r="A212" s="544" t="s">
        <v>1105</v>
      </c>
      <c r="B212" s="545" t="s">
        <v>938</v>
      </c>
      <c r="C212" s="545" t="s">
        <v>939</v>
      </c>
      <c r="D212" s="545" t="s">
        <v>1033</v>
      </c>
      <c r="E212" s="545" t="s">
        <v>1034</v>
      </c>
      <c r="F212" s="548"/>
      <c r="G212" s="548"/>
      <c r="H212" s="548"/>
      <c r="I212" s="548"/>
      <c r="J212" s="548">
        <v>2</v>
      </c>
      <c r="K212" s="548">
        <v>852</v>
      </c>
      <c r="L212" s="548">
        <v>1</v>
      </c>
      <c r="M212" s="548">
        <v>426</v>
      </c>
      <c r="N212" s="548">
        <v>3</v>
      </c>
      <c r="O212" s="548">
        <v>1305</v>
      </c>
      <c r="P212" s="598">
        <v>1.5316901408450705</v>
      </c>
      <c r="Q212" s="549">
        <v>435</v>
      </c>
    </row>
    <row r="213" spans="1:17" ht="14.45" customHeight="1" x14ac:dyDescent="0.2">
      <c r="A213" s="544" t="s">
        <v>1105</v>
      </c>
      <c r="B213" s="545" t="s">
        <v>938</v>
      </c>
      <c r="C213" s="545" t="s">
        <v>939</v>
      </c>
      <c r="D213" s="545" t="s">
        <v>1098</v>
      </c>
      <c r="E213" s="545" t="s">
        <v>1099</v>
      </c>
      <c r="F213" s="548"/>
      <c r="G213" s="548"/>
      <c r="H213" s="548"/>
      <c r="I213" s="548"/>
      <c r="J213" s="548"/>
      <c r="K213" s="548"/>
      <c r="L213" s="548"/>
      <c r="M213" s="548"/>
      <c r="N213" s="548">
        <v>1</v>
      </c>
      <c r="O213" s="548">
        <v>865</v>
      </c>
      <c r="P213" s="598"/>
      <c r="Q213" s="549">
        <v>865</v>
      </c>
    </row>
    <row r="214" spans="1:17" ht="14.45" customHeight="1" x14ac:dyDescent="0.2">
      <c r="A214" s="544" t="s">
        <v>1105</v>
      </c>
      <c r="B214" s="545" t="s">
        <v>938</v>
      </c>
      <c r="C214" s="545" t="s">
        <v>939</v>
      </c>
      <c r="D214" s="545" t="s">
        <v>1038</v>
      </c>
      <c r="E214" s="545" t="s">
        <v>1039</v>
      </c>
      <c r="F214" s="548"/>
      <c r="G214" s="548"/>
      <c r="H214" s="548"/>
      <c r="I214" s="548"/>
      <c r="J214" s="548">
        <v>2</v>
      </c>
      <c r="K214" s="548">
        <v>2120</v>
      </c>
      <c r="L214" s="548">
        <v>1</v>
      </c>
      <c r="M214" s="548">
        <v>1060</v>
      </c>
      <c r="N214" s="548"/>
      <c r="O214" s="548"/>
      <c r="P214" s="598"/>
      <c r="Q214" s="549"/>
    </row>
    <row r="215" spans="1:17" ht="14.45" customHeight="1" x14ac:dyDescent="0.2">
      <c r="A215" s="544" t="s">
        <v>1105</v>
      </c>
      <c r="B215" s="545" t="s">
        <v>938</v>
      </c>
      <c r="C215" s="545" t="s">
        <v>939</v>
      </c>
      <c r="D215" s="545" t="s">
        <v>1040</v>
      </c>
      <c r="E215" s="545" t="s">
        <v>1041</v>
      </c>
      <c r="F215" s="548">
        <v>1</v>
      </c>
      <c r="G215" s="548">
        <v>289</v>
      </c>
      <c r="H215" s="548">
        <v>1</v>
      </c>
      <c r="I215" s="548">
        <v>289</v>
      </c>
      <c r="J215" s="548">
        <v>1</v>
      </c>
      <c r="K215" s="548">
        <v>289</v>
      </c>
      <c r="L215" s="548">
        <v>1</v>
      </c>
      <c r="M215" s="548">
        <v>289</v>
      </c>
      <c r="N215" s="548"/>
      <c r="O215" s="548"/>
      <c r="P215" s="598"/>
      <c r="Q215" s="549"/>
    </row>
    <row r="216" spans="1:17" ht="14.45" customHeight="1" x14ac:dyDescent="0.2">
      <c r="A216" s="544" t="s">
        <v>1105</v>
      </c>
      <c r="B216" s="545" t="s">
        <v>938</v>
      </c>
      <c r="C216" s="545" t="s">
        <v>939</v>
      </c>
      <c r="D216" s="545" t="s">
        <v>1042</v>
      </c>
      <c r="E216" s="545" t="s">
        <v>1043</v>
      </c>
      <c r="F216" s="548"/>
      <c r="G216" s="548"/>
      <c r="H216" s="548"/>
      <c r="I216" s="548"/>
      <c r="J216" s="548">
        <v>2</v>
      </c>
      <c r="K216" s="548">
        <v>2204</v>
      </c>
      <c r="L216" s="548">
        <v>1</v>
      </c>
      <c r="M216" s="548">
        <v>1102</v>
      </c>
      <c r="N216" s="548">
        <v>2</v>
      </c>
      <c r="O216" s="548">
        <v>2236</v>
      </c>
      <c r="P216" s="598">
        <v>1.0145190562613431</v>
      </c>
      <c r="Q216" s="549">
        <v>1118</v>
      </c>
    </row>
    <row r="217" spans="1:17" ht="14.45" customHeight="1" x14ac:dyDescent="0.2">
      <c r="A217" s="544" t="s">
        <v>1105</v>
      </c>
      <c r="B217" s="545" t="s">
        <v>938</v>
      </c>
      <c r="C217" s="545" t="s">
        <v>939</v>
      </c>
      <c r="D217" s="545" t="s">
        <v>1052</v>
      </c>
      <c r="E217" s="545" t="s">
        <v>1053</v>
      </c>
      <c r="F217" s="548"/>
      <c r="G217" s="548"/>
      <c r="H217" s="548"/>
      <c r="I217" s="548"/>
      <c r="J217" s="548">
        <v>7</v>
      </c>
      <c r="K217" s="548">
        <v>33453</v>
      </c>
      <c r="L217" s="548">
        <v>1</v>
      </c>
      <c r="M217" s="548">
        <v>4779</v>
      </c>
      <c r="N217" s="548">
        <v>11</v>
      </c>
      <c r="O217" s="548">
        <v>52833</v>
      </c>
      <c r="P217" s="598">
        <v>1.5793202403371895</v>
      </c>
      <c r="Q217" s="549">
        <v>4803</v>
      </c>
    </row>
    <row r="218" spans="1:17" ht="14.45" customHeight="1" x14ac:dyDescent="0.2">
      <c r="A218" s="544" t="s">
        <v>1105</v>
      </c>
      <c r="B218" s="545" t="s">
        <v>938</v>
      </c>
      <c r="C218" s="545" t="s">
        <v>939</v>
      </c>
      <c r="D218" s="545" t="s">
        <v>1054</v>
      </c>
      <c r="E218" s="545" t="s">
        <v>1055</v>
      </c>
      <c r="F218" s="548"/>
      <c r="G218" s="548"/>
      <c r="H218" s="548"/>
      <c r="I218" s="548"/>
      <c r="J218" s="548">
        <v>2</v>
      </c>
      <c r="K218" s="548">
        <v>1218</v>
      </c>
      <c r="L218" s="548">
        <v>1</v>
      </c>
      <c r="M218" s="548">
        <v>609</v>
      </c>
      <c r="N218" s="548">
        <v>3</v>
      </c>
      <c r="O218" s="548">
        <v>1836</v>
      </c>
      <c r="P218" s="598">
        <v>1.5073891625615763</v>
      </c>
      <c r="Q218" s="549">
        <v>612</v>
      </c>
    </row>
    <row r="219" spans="1:17" ht="14.45" customHeight="1" x14ac:dyDescent="0.2">
      <c r="A219" s="544" t="s">
        <v>1108</v>
      </c>
      <c r="B219" s="545" t="s">
        <v>938</v>
      </c>
      <c r="C219" s="545" t="s">
        <v>939</v>
      </c>
      <c r="D219" s="545" t="s">
        <v>942</v>
      </c>
      <c r="E219" s="545" t="s">
        <v>943</v>
      </c>
      <c r="F219" s="548">
        <v>84</v>
      </c>
      <c r="G219" s="548">
        <v>4872</v>
      </c>
      <c r="H219" s="548">
        <v>1.2727272727272727</v>
      </c>
      <c r="I219" s="548">
        <v>58</v>
      </c>
      <c r="J219" s="548">
        <v>66</v>
      </c>
      <c r="K219" s="548">
        <v>3828</v>
      </c>
      <c r="L219" s="548">
        <v>1</v>
      </c>
      <c r="M219" s="548">
        <v>58</v>
      </c>
      <c r="N219" s="548">
        <v>69</v>
      </c>
      <c r="O219" s="548">
        <v>4071</v>
      </c>
      <c r="P219" s="598">
        <v>1.0634796238244515</v>
      </c>
      <c r="Q219" s="549">
        <v>59</v>
      </c>
    </row>
    <row r="220" spans="1:17" ht="14.45" customHeight="1" x14ac:dyDescent="0.2">
      <c r="A220" s="544" t="s">
        <v>1108</v>
      </c>
      <c r="B220" s="545" t="s">
        <v>938</v>
      </c>
      <c r="C220" s="545" t="s">
        <v>939</v>
      </c>
      <c r="D220" s="545" t="s">
        <v>944</v>
      </c>
      <c r="E220" s="545" t="s">
        <v>945</v>
      </c>
      <c r="F220" s="548">
        <v>21</v>
      </c>
      <c r="G220" s="548">
        <v>2751</v>
      </c>
      <c r="H220" s="548">
        <v>2.6051136363636362</v>
      </c>
      <c r="I220" s="548">
        <v>131</v>
      </c>
      <c r="J220" s="548">
        <v>8</v>
      </c>
      <c r="K220" s="548">
        <v>1056</v>
      </c>
      <c r="L220" s="548">
        <v>1</v>
      </c>
      <c r="M220" s="548">
        <v>132</v>
      </c>
      <c r="N220" s="548">
        <v>13</v>
      </c>
      <c r="O220" s="548">
        <v>1716</v>
      </c>
      <c r="P220" s="598">
        <v>1.625</v>
      </c>
      <c r="Q220" s="549">
        <v>132</v>
      </c>
    </row>
    <row r="221" spans="1:17" ht="14.45" customHeight="1" x14ac:dyDescent="0.2">
      <c r="A221" s="544" t="s">
        <v>1108</v>
      </c>
      <c r="B221" s="545" t="s">
        <v>938</v>
      </c>
      <c r="C221" s="545" t="s">
        <v>939</v>
      </c>
      <c r="D221" s="545" t="s">
        <v>950</v>
      </c>
      <c r="E221" s="545" t="s">
        <v>951</v>
      </c>
      <c r="F221" s="548">
        <v>24</v>
      </c>
      <c r="G221" s="548">
        <v>4320</v>
      </c>
      <c r="H221" s="548">
        <v>1.6</v>
      </c>
      <c r="I221" s="548">
        <v>180</v>
      </c>
      <c r="J221" s="548">
        <v>15</v>
      </c>
      <c r="K221" s="548">
        <v>2700</v>
      </c>
      <c r="L221" s="548">
        <v>1</v>
      </c>
      <c r="M221" s="548">
        <v>180</v>
      </c>
      <c r="N221" s="548">
        <v>27</v>
      </c>
      <c r="O221" s="548">
        <v>4941</v>
      </c>
      <c r="P221" s="598">
        <v>1.83</v>
      </c>
      <c r="Q221" s="549">
        <v>183</v>
      </c>
    </row>
    <row r="222" spans="1:17" ht="14.45" customHeight="1" x14ac:dyDescent="0.2">
      <c r="A222" s="544" t="s">
        <v>1108</v>
      </c>
      <c r="B222" s="545" t="s">
        <v>938</v>
      </c>
      <c r="C222" s="545" t="s">
        <v>939</v>
      </c>
      <c r="D222" s="545" t="s">
        <v>954</v>
      </c>
      <c r="E222" s="545" t="s">
        <v>955</v>
      </c>
      <c r="F222" s="548">
        <v>21</v>
      </c>
      <c r="G222" s="548">
        <v>7056</v>
      </c>
      <c r="H222" s="548">
        <v>0.69792284866468846</v>
      </c>
      <c r="I222" s="548">
        <v>336</v>
      </c>
      <c r="J222" s="548">
        <v>30</v>
      </c>
      <c r="K222" s="548">
        <v>10110</v>
      </c>
      <c r="L222" s="548">
        <v>1</v>
      </c>
      <c r="M222" s="548">
        <v>337</v>
      </c>
      <c r="N222" s="548">
        <v>39</v>
      </c>
      <c r="O222" s="548">
        <v>13299</v>
      </c>
      <c r="P222" s="598">
        <v>1.3154302670623146</v>
      </c>
      <c r="Q222" s="549">
        <v>341</v>
      </c>
    </row>
    <row r="223" spans="1:17" ht="14.45" customHeight="1" x14ac:dyDescent="0.2">
      <c r="A223" s="544" t="s">
        <v>1108</v>
      </c>
      <c r="B223" s="545" t="s">
        <v>938</v>
      </c>
      <c r="C223" s="545" t="s">
        <v>939</v>
      </c>
      <c r="D223" s="545" t="s">
        <v>958</v>
      </c>
      <c r="E223" s="545" t="s">
        <v>959</v>
      </c>
      <c r="F223" s="548">
        <v>650</v>
      </c>
      <c r="G223" s="548">
        <v>226850</v>
      </c>
      <c r="H223" s="548">
        <v>0.86534426854854096</v>
      </c>
      <c r="I223" s="548">
        <v>349</v>
      </c>
      <c r="J223" s="548">
        <v>749</v>
      </c>
      <c r="K223" s="548">
        <v>262150</v>
      </c>
      <c r="L223" s="548">
        <v>1</v>
      </c>
      <c r="M223" s="548">
        <v>350</v>
      </c>
      <c r="N223" s="548">
        <v>917</v>
      </c>
      <c r="O223" s="548">
        <v>321867</v>
      </c>
      <c r="P223" s="598">
        <v>1.2277970627503338</v>
      </c>
      <c r="Q223" s="549">
        <v>351</v>
      </c>
    </row>
    <row r="224" spans="1:17" ht="14.45" customHeight="1" x14ac:dyDescent="0.2">
      <c r="A224" s="544" t="s">
        <v>1108</v>
      </c>
      <c r="B224" s="545" t="s">
        <v>938</v>
      </c>
      <c r="C224" s="545" t="s">
        <v>939</v>
      </c>
      <c r="D224" s="545" t="s">
        <v>968</v>
      </c>
      <c r="E224" s="545" t="s">
        <v>969</v>
      </c>
      <c r="F224" s="548"/>
      <c r="G224" s="548"/>
      <c r="H224" s="548"/>
      <c r="I224" s="548"/>
      <c r="J224" s="548">
        <v>1</v>
      </c>
      <c r="K224" s="548">
        <v>392</v>
      </c>
      <c r="L224" s="548">
        <v>1</v>
      </c>
      <c r="M224" s="548">
        <v>392</v>
      </c>
      <c r="N224" s="548"/>
      <c r="O224" s="548"/>
      <c r="P224" s="598"/>
      <c r="Q224" s="549"/>
    </row>
    <row r="225" spans="1:17" ht="14.45" customHeight="1" x14ac:dyDescent="0.2">
      <c r="A225" s="544" t="s">
        <v>1108</v>
      </c>
      <c r="B225" s="545" t="s">
        <v>938</v>
      </c>
      <c r="C225" s="545" t="s">
        <v>939</v>
      </c>
      <c r="D225" s="545" t="s">
        <v>974</v>
      </c>
      <c r="E225" s="545" t="s">
        <v>975</v>
      </c>
      <c r="F225" s="548"/>
      <c r="G225" s="548"/>
      <c r="H225" s="548"/>
      <c r="I225" s="548"/>
      <c r="J225" s="548">
        <v>1</v>
      </c>
      <c r="K225" s="548">
        <v>707</v>
      </c>
      <c r="L225" s="548">
        <v>1</v>
      </c>
      <c r="M225" s="548">
        <v>707</v>
      </c>
      <c r="N225" s="548"/>
      <c r="O225" s="548"/>
      <c r="P225" s="598"/>
      <c r="Q225" s="549"/>
    </row>
    <row r="226" spans="1:17" ht="14.45" customHeight="1" x14ac:dyDescent="0.2">
      <c r="A226" s="544" t="s">
        <v>1108</v>
      </c>
      <c r="B226" s="545" t="s">
        <v>938</v>
      </c>
      <c r="C226" s="545" t="s">
        <v>939</v>
      </c>
      <c r="D226" s="545" t="s">
        <v>976</v>
      </c>
      <c r="E226" s="545" t="s">
        <v>977</v>
      </c>
      <c r="F226" s="548"/>
      <c r="G226" s="548"/>
      <c r="H226" s="548"/>
      <c r="I226" s="548"/>
      <c r="J226" s="548">
        <v>1</v>
      </c>
      <c r="K226" s="548">
        <v>148</v>
      </c>
      <c r="L226" s="548">
        <v>1</v>
      </c>
      <c r="M226" s="548">
        <v>148</v>
      </c>
      <c r="N226" s="548"/>
      <c r="O226" s="548"/>
      <c r="P226" s="598"/>
      <c r="Q226" s="549"/>
    </row>
    <row r="227" spans="1:17" ht="14.45" customHeight="1" x14ac:dyDescent="0.2">
      <c r="A227" s="544" t="s">
        <v>1108</v>
      </c>
      <c r="B227" s="545" t="s">
        <v>938</v>
      </c>
      <c r="C227" s="545" t="s">
        <v>939</v>
      </c>
      <c r="D227" s="545" t="s">
        <v>978</v>
      </c>
      <c r="E227" s="545" t="s">
        <v>979</v>
      </c>
      <c r="F227" s="548">
        <v>29</v>
      </c>
      <c r="G227" s="548">
        <v>8845</v>
      </c>
      <c r="H227" s="548">
        <v>0.90625</v>
      </c>
      <c r="I227" s="548">
        <v>305</v>
      </c>
      <c r="J227" s="548">
        <v>32</v>
      </c>
      <c r="K227" s="548">
        <v>9760</v>
      </c>
      <c r="L227" s="548">
        <v>1</v>
      </c>
      <c r="M227" s="548">
        <v>305</v>
      </c>
      <c r="N227" s="548">
        <v>35</v>
      </c>
      <c r="O227" s="548">
        <v>10780</v>
      </c>
      <c r="P227" s="598">
        <v>1.1045081967213115</v>
      </c>
      <c r="Q227" s="549">
        <v>308</v>
      </c>
    </row>
    <row r="228" spans="1:17" ht="14.45" customHeight="1" x14ac:dyDescent="0.2">
      <c r="A228" s="544" t="s">
        <v>1108</v>
      </c>
      <c r="B228" s="545" t="s">
        <v>938</v>
      </c>
      <c r="C228" s="545" t="s">
        <v>939</v>
      </c>
      <c r="D228" s="545" t="s">
        <v>980</v>
      </c>
      <c r="E228" s="545" t="s">
        <v>981</v>
      </c>
      <c r="F228" s="548"/>
      <c r="G228" s="548"/>
      <c r="H228" s="548"/>
      <c r="I228" s="548"/>
      <c r="J228" s="548">
        <v>1</v>
      </c>
      <c r="K228" s="548">
        <v>3722</v>
      </c>
      <c r="L228" s="548">
        <v>1</v>
      </c>
      <c r="M228" s="548">
        <v>3722</v>
      </c>
      <c r="N228" s="548"/>
      <c r="O228" s="548"/>
      <c r="P228" s="598"/>
      <c r="Q228" s="549"/>
    </row>
    <row r="229" spans="1:17" ht="14.45" customHeight="1" x14ac:dyDescent="0.2">
      <c r="A229" s="544" t="s">
        <v>1108</v>
      </c>
      <c r="B229" s="545" t="s">
        <v>938</v>
      </c>
      <c r="C229" s="545" t="s">
        <v>939</v>
      </c>
      <c r="D229" s="545" t="s">
        <v>982</v>
      </c>
      <c r="E229" s="545" t="s">
        <v>983</v>
      </c>
      <c r="F229" s="548">
        <v>133</v>
      </c>
      <c r="G229" s="548">
        <v>65702</v>
      </c>
      <c r="H229" s="548">
        <v>1.106094276094276</v>
      </c>
      <c r="I229" s="548">
        <v>494</v>
      </c>
      <c r="J229" s="548">
        <v>120</v>
      </c>
      <c r="K229" s="548">
        <v>59400</v>
      </c>
      <c r="L229" s="548">
        <v>1</v>
      </c>
      <c r="M229" s="548">
        <v>495</v>
      </c>
      <c r="N229" s="548">
        <v>135</v>
      </c>
      <c r="O229" s="548">
        <v>67365</v>
      </c>
      <c r="P229" s="598">
        <v>1.134090909090909</v>
      </c>
      <c r="Q229" s="549">
        <v>499</v>
      </c>
    </row>
    <row r="230" spans="1:17" ht="14.45" customHeight="1" x14ac:dyDescent="0.2">
      <c r="A230" s="544" t="s">
        <v>1108</v>
      </c>
      <c r="B230" s="545" t="s">
        <v>938</v>
      </c>
      <c r="C230" s="545" t="s">
        <v>939</v>
      </c>
      <c r="D230" s="545" t="s">
        <v>986</v>
      </c>
      <c r="E230" s="545" t="s">
        <v>987</v>
      </c>
      <c r="F230" s="548">
        <v>151</v>
      </c>
      <c r="G230" s="548">
        <v>55870</v>
      </c>
      <c r="H230" s="548">
        <v>1.0680354036435931</v>
      </c>
      <c r="I230" s="548">
        <v>370</v>
      </c>
      <c r="J230" s="548">
        <v>141</v>
      </c>
      <c r="K230" s="548">
        <v>52311</v>
      </c>
      <c r="L230" s="548">
        <v>1</v>
      </c>
      <c r="M230" s="548">
        <v>371</v>
      </c>
      <c r="N230" s="548">
        <v>153</v>
      </c>
      <c r="O230" s="548">
        <v>57528</v>
      </c>
      <c r="P230" s="598">
        <v>1.0997304582210243</v>
      </c>
      <c r="Q230" s="549">
        <v>376</v>
      </c>
    </row>
    <row r="231" spans="1:17" ht="14.45" customHeight="1" x14ac:dyDescent="0.2">
      <c r="A231" s="544" t="s">
        <v>1108</v>
      </c>
      <c r="B231" s="545" t="s">
        <v>938</v>
      </c>
      <c r="C231" s="545" t="s">
        <v>939</v>
      </c>
      <c r="D231" s="545" t="s">
        <v>990</v>
      </c>
      <c r="E231" s="545" t="s">
        <v>991</v>
      </c>
      <c r="F231" s="548"/>
      <c r="G231" s="548"/>
      <c r="H231" s="548"/>
      <c r="I231" s="548"/>
      <c r="J231" s="548">
        <v>1</v>
      </c>
      <c r="K231" s="548">
        <v>12</v>
      </c>
      <c r="L231" s="548">
        <v>1</v>
      </c>
      <c r="M231" s="548">
        <v>12</v>
      </c>
      <c r="N231" s="548">
        <v>3</v>
      </c>
      <c r="O231" s="548">
        <v>36</v>
      </c>
      <c r="P231" s="598">
        <v>3</v>
      </c>
      <c r="Q231" s="549">
        <v>12</v>
      </c>
    </row>
    <row r="232" spans="1:17" ht="14.45" customHeight="1" x14ac:dyDescent="0.2">
      <c r="A232" s="544" t="s">
        <v>1108</v>
      </c>
      <c r="B232" s="545" t="s">
        <v>938</v>
      </c>
      <c r="C232" s="545" t="s">
        <v>939</v>
      </c>
      <c r="D232" s="545" t="s">
        <v>994</v>
      </c>
      <c r="E232" s="545" t="s">
        <v>995</v>
      </c>
      <c r="F232" s="548"/>
      <c r="G232" s="548"/>
      <c r="H232" s="548"/>
      <c r="I232" s="548"/>
      <c r="J232" s="548">
        <v>2</v>
      </c>
      <c r="K232" s="548">
        <v>224</v>
      </c>
      <c r="L232" s="548">
        <v>1</v>
      </c>
      <c r="M232" s="548">
        <v>112</v>
      </c>
      <c r="N232" s="548">
        <v>1</v>
      </c>
      <c r="O232" s="548">
        <v>113</v>
      </c>
      <c r="P232" s="598">
        <v>0.5044642857142857</v>
      </c>
      <c r="Q232" s="549">
        <v>113</v>
      </c>
    </row>
    <row r="233" spans="1:17" ht="14.45" customHeight="1" x14ac:dyDescent="0.2">
      <c r="A233" s="544" t="s">
        <v>1108</v>
      </c>
      <c r="B233" s="545" t="s">
        <v>938</v>
      </c>
      <c r="C233" s="545" t="s">
        <v>939</v>
      </c>
      <c r="D233" s="545" t="s">
        <v>996</v>
      </c>
      <c r="E233" s="545" t="s">
        <v>997</v>
      </c>
      <c r="F233" s="548"/>
      <c r="G233" s="548"/>
      <c r="H233" s="548"/>
      <c r="I233" s="548"/>
      <c r="J233" s="548">
        <v>1</v>
      </c>
      <c r="K233" s="548">
        <v>126</v>
      </c>
      <c r="L233" s="548">
        <v>1</v>
      </c>
      <c r="M233" s="548">
        <v>126</v>
      </c>
      <c r="N233" s="548"/>
      <c r="O233" s="548"/>
      <c r="P233" s="598"/>
      <c r="Q233" s="549"/>
    </row>
    <row r="234" spans="1:17" ht="14.45" customHeight="1" x14ac:dyDescent="0.2">
      <c r="A234" s="544" t="s">
        <v>1108</v>
      </c>
      <c r="B234" s="545" t="s">
        <v>938</v>
      </c>
      <c r="C234" s="545" t="s">
        <v>939</v>
      </c>
      <c r="D234" s="545" t="s">
        <v>1000</v>
      </c>
      <c r="E234" s="545"/>
      <c r="F234" s="548">
        <v>1</v>
      </c>
      <c r="G234" s="548">
        <v>1285</v>
      </c>
      <c r="H234" s="548"/>
      <c r="I234" s="548">
        <v>1285</v>
      </c>
      <c r="J234" s="548"/>
      <c r="K234" s="548"/>
      <c r="L234" s="548"/>
      <c r="M234" s="548"/>
      <c r="N234" s="548"/>
      <c r="O234" s="548"/>
      <c r="P234" s="598"/>
      <c r="Q234" s="549"/>
    </row>
    <row r="235" spans="1:17" ht="14.45" customHeight="1" x14ac:dyDescent="0.2">
      <c r="A235" s="544" t="s">
        <v>1108</v>
      </c>
      <c r="B235" s="545" t="s">
        <v>938</v>
      </c>
      <c r="C235" s="545" t="s">
        <v>939</v>
      </c>
      <c r="D235" s="545" t="s">
        <v>1001</v>
      </c>
      <c r="E235" s="545" t="s">
        <v>1002</v>
      </c>
      <c r="F235" s="548">
        <v>13</v>
      </c>
      <c r="G235" s="548">
        <v>5928</v>
      </c>
      <c r="H235" s="548">
        <v>0.92451653150343105</v>
      </c>
      <c r="I235" s="548">
        <v>456</v>
      </c>
      <c r="J235" s="548">
        <v>14</v>
      </c>
      <c r="K235" s="548">
        <v>6412</v>
      </c>
      <c r="L235" s="548">
        <v>1</v>
      </c>
      <c r="M235" s="548">
        <v>458</v>
      </c>
      <c r="N235" s="548">
        <v>28</v>
      </c>
      <c r="O235" s="548">
        <v>12964</v>
      </c>
      <c r="P235" s="598">
        <v>2.0218340611353711</v>
      </c>
      <c r="Q235" s="549">
        <v>463</v>
      </c>
    </row>
    <row r="236" spans="1:17" ht="14.45" customHeight="1" x14ac:dyDescent="0.2">
      <c r="A236" s="544" t="s">
        <v>1108</v>
      </c>
      <c r="B236" s="545" t="s">
        <v>938</v>
      </c>
      <c r="C236" s="545" t="s">
        <v>939</v>
      </c>
      <c r="D236" s="545" t="s">
        <v>1003</v>
      </c>
      <c r="E236" s="545" t="s">
        <v>1004</v>
      </c>
      <c r="F236" s="548">
        <v>266</v>
      </c>
      <c r="G236" s="548">
        <v>15428</v>
      </c>
      <c r="H236" s="548">
        <v>1.2201834862385321</v>
      </c>
      <c r="I236" s="548">
        <v>58</v>
      </c>
      <c r="J236" s="548">
        <v>218</v>
      </c>
      <c r="K236" s="548">
        <v>12644</v>
      </c>
      <c r="L236" s="548">
        <v>1</v>
      </c>
      <c r="M236" s="548">
        <v>58</v>
      </c>
      <c r="N236" s="548">
        <v>223</v>
      </c>
      <c r="O236" s="548">
        <v>13157</v>
      </c>
      <c r="P236" s="598">
        <v>1.0405726036064538</v>
      </c>
      <c r="Q236" s="549">
        <v>59</v>
      </c>
    </row>
    <row r="237" spans="1:17" ht="14.45" customHeight="1" x14ac:dyDescent="0.2">
      <c r="A237" s="544" t="s">
        <v>1108</v>
      </c>
      <c r="B237" s="545" t="s">
        <v>938</v>
      </c>
      <c r="C237" s="545" t="s">
        <v>939</v>
      </c>
      <c r="D237" s="545" t="s">
        <v>1005</v>
      </c>
      <c r="E237" s="545" t="s">
        <v>1006</v>
      </c>
      <c r="F237" s="548">
        <v>3</v>
      </c>
      <c r="G237" s="548">
        <v>6519</v>
      </c>
      <c r="H237" s="548"/>
      <c r="I237" s="548">
        <v>2173</v>
      </c>
      <c r="J237" s="548"/>
      <c r="K237" s="548"/>
      <c r="L237" s="548"/>
      <c r="M237" s="548"/>
      <c r="N237" s="548">
        <v>1</v>
      </c>
      <c r="O237" s="548">
        <v>2179</v>
      </c>
      <c r="P237" s="598"/>
      <c r="Q237" s="549">
        <v>2179</v>
      </c>
    </row>
    <row r="238" spans="1:17" ht="14.45" customHeight="1" x14ac:dyDescent="0.2">
      <c r="A238" s="544" t="s">
        <v>1108</v>
      </c>
      <c r="B238" s="545" t="s">
        <v>938</v>
      </c>
      <c r="C238" s="545" t="s">
        <v>939</v>
      </c>
      <c r="D238" s="545" t="s">
        <v>1011</v>
      </c>
      <c r="E238" s="545" t="s">
        <v>1012</v>
      </c>
      <c r="F238" s="548">
        <v>397</v>
      </c>
      <c r="G238" s="548">
        <v>69872</v>
      </c>
      <c r="H238" s="548">
        <v>1.1574344023323615</v>
      </c>
      <c r="I238" s="548">
        <v>176</v>
      </c>
      <c r="J238" s="548">
        <v>343</v>
      </c>
      <c r="K238" s="548">
        <v>60368</v>
      </c>
      <c r="L238" s="548">
        <v>1</v>
      </c>
      <c r="M238" s="548">
        <v>176</v>
      </c>
      <c r="N238" s="548">
        <v>341</v>
      </c>
      <c r="O238" s="548">
        <v>61039</v>
      </c>
      <c r="P238" s="598">
        <v>1.0111151603498543</v>
      </c>
      <c r="Q238" s="549">
        <v>179</v>
      </c>
    </row>
    <row r="239" spans="1:17" ht="14.45" customHeight="1" x14ac:dyDescent="0.2">
      <c r="A239" s="544" t="s">
        <v>1108</v>
      </c>
      <c r="B239" s="545" t="s">
        <v>938</v>
      </c>
      <c r="C239" s="545" t="s">
        <v>939</v>
      </c>
      <c r="D239" s="545" t="s">
        <v>1013</v>
      </c>
      <c r="E239" s="545" t="s">
        <v>1014</v>
      </c>
      <c r="F239" s="548"/>
      <c r="G239" s="548"/>
      <c r="H239" s="548"/>
      <c r="I239" s="548"/>
      <c r="J239" s="548">
        <v>2</v>
      </c>
      <c r="K239" s="548">
        <v>172</v>
      </c>
      <c r="L239" s="548">
        <v>1</v>
      </c>
      <c r="M239" s="548">
        <v>86</v>
      </c>
      <c r="N239" s="548"/>
      <c r="O239" s="548"/>
      <c r="P239" s="598"/>
      <c r="Q239" s="549"/>
    </row>
    <row r="240" spans="1:17" ht="14.45" customHeight="1" x14ac:dyDescent="0.2">
      <c r="A240" s="544" t="s">
        <v>1108</v>
      </c>
      <c r="B240" s="545" t="s">
        <v>938</v>
      </c>
      <c r="C240" s="545" t="s">
        <v>939</v>
      </c>
      <c r="D240" s="545" t="s">
        <v>1017</v>
      </c>
      <c r="E240" s="545" t="s">
        <v>1018</v>
      </c>
      <c r="F240" s="548">
        <v>14</v>
      </c>
      <c r="G240" s="548">
        <v>2380</v>
      </c>
      <c r="H240" s="548">
        <v>0.82352941176470584</v>
      </c>
      <c r="I240" s="548">
        <v>170</v>
      </c>
      <c r="J240" s="548">
        <v>17</v>
      </c>
      <c r="K240" s="548">
        <v>2890</v>
      </c>
      <c r="L240" s="548">
        <v>1</v>
      </c>
      <c r="M240" s="548">
        <v>170</v>
      </c>
      <c r="N240" s="548">
        <v>17</v>
      </c>
      <c r="O240" s="548">
        <v>2924</v>
      </c>
      <c r="P240" s="598">
        <v>1.0117647058823529</v>
      </c>
      <c r="Q240" s="549">
        <v>172</v>
      </c>
    </row>
    <row r="241" spans="1:17" ht="14.45" customHeight="1" x14ac:dyDescent="0.2">
      <c r="A241" s="544" t="s">
        <v>1108</v>
      </c>
      <c r="B241" s="545" t="s">
        <v>938</v>
      </c>
      <c r="C241" s="545" t="s">
        <v>939</v>
      </c>
      <c r="D241" s="545" t="s">
        <v>1021</v>
      </c>
      <c r="E241" s="545"/>
      <c r="F241" s="548">
        <v>4</v>
      </c>
      <c r="G241" s="548">
        <v>4048</v>
      </c>
      <c r="H241" s="548"/>
      <c r="I241" s="548">
        <v>1012</v>
      </c>
      <c r="J241" s="548"/>
      <c r="K241" s="548"/>
      <c r="L241" s="548"/>
      <c r="M241" s="548"/>
      <c r="N241" s="548"/>
      <c r="O241" s="548"/>
      <c r="P241" s="598"/>
      <c r="Q241" s="549"/>
    </row>
    <row r="242" spans="1:17" ht="14.45" customHeight="1" x14ac:dyDescent="0.2">
      <c r="A242" s="544" t="s">
        <v>1108</v>
      </c>
      <c r="B242" s="545" t="s">
        <v>938</v>
      </c>
      <c r="C242" s="545" t="s">
        <v>939</v>
      </c>
      <c r="D242" s="545" t="s">
        <v>1024</v>
      </c>
      <c r="E242" s="545"/>
      <c r="F242" s="548">
        <v>7</v>
      </c>
      <c r="G242" s="548">
        <v>16079</v>
      </c>
      <c r="H242" s="548"/>
      <c r="I242" s="548">
        <v>2297</v>
      </c>
      <c r="J242" s="548"/>
      <c r="K242" s="548"/>
      <c r="L242" s="548"/>
      <c r="M242" s="548"/>
      <c r="N242" s="548"/>
      <c r="O242" s="548"/>
      <c r="P242" s="598"/>
      <c r="Q242" s="549"/>
    </row>
    <row r="243" spans="1:17" ht="14.45" customHeight="1" x14ac:dyDescent="0.2">
      <c r="A243" s="544" t="s">
        <v>1108</v>
      </c>
      <c r="B243" s="545" t="s">
        <v>938</v>
      </c>
      <c r="C243" s="545" t="s">
        <v>939</v>
      </c>
      <c r="D243" s="545" t="s">
        <v>1029</v>
      </c>
      <c r="E243" s="545" t="s">
        <v>1030</v>
      </c>
      <c r="F243" s="548">
        <v>37</v>
      </c>
      <c r="G243" s="548">
        <v>78847</v>
      </c>
      <c r="H243" s="548">
        <v>36.947985004686032</v>
      </c>
      <c r="I243" s="548">
        <v>2131</v>
      </c>
      <c r="J243" s="548">
        <v>1</v>
      </c>
      <c r="K243" s="548">
        <v>2134</v>
      </c>
      <c r="L243" s="548">
        <v>1</v>
      </c>
      <c r="M243" s="548">
        <v>2134</v>
      </c>
      <c r="N243" s="548">
        <v>5</v>
      </c>
      <c r="O243" s="548">
        <v>10730</v>
      </c>
      <c r="P243" s="598">
        <v>5.0281162136832238</v>
      </c>
      <c r="Q243" s="549">
        <v>2146</v>
      </c>
    </row>
    <row r="244" spans="1:17" ht="14.45" customHeight="1" x14ac:dyDescent="0.2">
      <c r="A244" s="544" t="s">
        <v>1108</v>
      </c>
      <c r="B244" s="545" t="s">
        <v>938</v>
      </c>
      <c r="C244" s="545" t="s">
        <v>939</v>
      </c>
      <c r="D244" s="545" t="s">
        <v>1033</v>
      </c>
      <c r="E244" s="545" t="s">
        <v>1034</v>
      </c>
      <c r="F244" s="548"/>
      <c r="G244" s="548"/>
      <c r="H244" s="548"/>
      <c r="I244" s="548"/>
      <c r="J244" s="548">
        <v>1</v>
      </c>
      <c r="K244" s="548">
        <v>426</v>
      </c>
      <c r="L244" s="548">
        <v>1</v>
      </c>
      <c r="M244" s="548">
        <v>426</v>
      </c>
      <c r="N244" s="548"/>
      <c r="O244" s="548"/>
      <c r="P244" s="598"/>
      <c r="Q244" s="549"/>
    </row>
    <row r="245" spans="1:17" ht="14.45" customHeight="1" x14ac:dyDescent="0.2">
      <c r="A245" s="544" t="s">
        <v>1108</v>
      </c>
      <c r="B245" s="545" t="s">
        <v>938</v>
      </c>
      <c r="C245" s="545" t="s">
        <v>939</v>
      </c>
      <c r="D245" s="545" t="s">
        <v>1038</v>
      </c>
      <c r="E245" s="545" t="s">
        <v>1039</v>
      </c>
      <c r="F245" s="548"/>
      <c r="G245" s="548"/>
      <c r="H245" s="548"/>
      <c r="I245" s="548"/>
      <c r="J245" s="548"/>
      <c r="K245" s="548"/>
      <c r="L245" s="548"/>
      <c r="M245" s="548"/>
      <c r="N245" s="548">
        <v>4</v>
      </c>
      <c r="O245" s="548">
        <v>4300</v>
      </c>
      <c r="P245" s="598"/>
      <c r="Q245" s="549">
        <v>1075</v>
      </c>
    </row>
    <row r="246" spans="1:17" ht="14.45" customHeight="1" x14ac:dyDescent="0.2">
      <c r="A246" s="544" t="s">
        <v>1108</v>
      </c>
      <c r="B246" s="545" t="s">
        <v>938</v>
      </c>
      <c r="C246" s="545" t="s">
        <v>939</v>
      </c>
      <c r="D246" s="545" t="s">
        <v>1040</v>
      </c>
      <c r="E246" s="545" t="s">
        <v>1041</v>
      </c>
      <c r="F246" s="548">
        <v>2</v>
      </c>
      <c r="G246" s="548">
        <v>578</v>
      </c>
      <c r="H246" s="548"/>
      <c r="I246" s="548">
        <v>289</v>
      </c>
      <c r="J246" s="548"/>
      <c r="K246" s="548"/>
      <c r="L246" s="548"/>
      <c r="M246" s="548"/>
      <c r="N246" s="548">
        <v>4</v>
      </c>
      <c r="O246" s="548">
        <v>1164</v>
      </c>
      <c r="P246" s="598"/>
      <c r="Q246" s="549">
        <v>291</v>
      </c>
    </row>
    <row r="247" spans="1:17" ht="14.45" customHeight="1" x14ac:dyDescent="0.2">
      <c r="A247" s="544" t="s">
        <v>1108</v>
      </c>
      <c r="B247" s="545" t="s">
        <v>938</v>
      </c>
      <c r="C247" s="545" t="s">
        <v>939</v>
      </c>
      <c r="D247" s="545" t="s">
        <v>1042</v>
      </c>
      <c r="E247" s="545" t="s">
        <v>1043</v>
      </c>
      <c r="F247" s="548"/>
      <c r="G247" s="548"/>
      <c r="H247" s="548"/>
      <c r="I247" s="548"/>
      <c r="J247" s="548">
        <v>1</v>
      </c>
      <c r="K247" s="548">
        <v>1102</v>
      </c>
      <c r="L247" s="548">
        <v>1</v>
      </c>
      <c r="M247" s="548">
        <v>1102</v>
      </c>
      <c r="N247" s="548"/>
      <c r="O247" s="548"/>
      <c r="P247" s="598"/>
      <c r="Q247" s="549"/>
    </row>
    <row r="248" spans="1:17" ht="14.45" customHeight="1" x14ac:dyDescent="0.2">
      <c r="A248" s="544" t="s">
        <v>1108</v>
      </c>
      <c r="B248" s="545" t="s">
        <v>938</v>
      </c>
      <c r="C248" s="545" t="s">
        <v>939</v>
      </c>
      <c r="D248" s="545" t="s">
        <v>1048</v>
      </c>
      <c r="E248" s="545" t="s">
        <v>1049</v>
      </c>
      <c r="F248" s="548">
        <v>1</v>
      </c>
      <c r="G248" s="548">
        <v>0</v>
      </c>
      <c r="H248" s="548"/>
      <c r="I248" s="548">
        <v>0</v>
      </c>
      <c r="J248" s="548"/>
      <c r="K248" s="548"/>
      <c r="L248" s="548"/>
      <c r="M248" s="548"/>
      <c r="N248" s="548">
        <v>1</v>
      </c>
      <c r="O248" s="548">
        <v>0</v>
      </c>
      <c r="P248" s="598"/>
      <c r="Q248" s="549">
        <v>0</v>
      </c>
    </row>
    <row r="249" spans="1:17" ht="14.45" customHeight="1" x14ac:dyDescent="0.2">
      <c r="A249" s="544" t="s">
        <v>1108</v>
      </c>
      <c r="B249" s="545" t="s">
        <v>938</v>
      </c>
      <c r="C249" s="545" t="s">
        <v>939</v>
      </c>
      <c r="D249" s="545" t="s">
        <v>1050</v>
      </c>
      <c r="E249" s="545" t="s">
        <v>1051</v>
      </c>
      <c r="F249" s="548">
        <v>1</v>
      </c>
      <c r="G249" s="548">
        <v>0</v>
      </c>
      <c r="H249" s="548"/>
      <c r="I249" s="548">
        <v>0</v>
      </c>
      <c r="J249" s="548"/>
      <c r="K249" s="548"/>
      <c r="L249" s="548"/>
      <c r="M249" s="548"/>
      <c r="N249" s="548">
        <v>2</v>
      </c>
      <c r="O249" s="548">
        <v>0</v>
      </c>
      <c r="P249" s="598"/>
      <c r="Q249" s="549">
        <v>0</v>
      </c>
    </row>
    <row r="250" spans="1:17" ht="14.45" customHeight="1" x14ac:dyDescent="0.2">
      <c r="A250" s="544" t="s">
        <v>1108</v>
      </c>
      <c r="B250" s="545" t="s">
        <v>938</v>
      </c>
      <c r="C250" s="545" t="s">
        <v>939</v>
      </c>
      <c r="D250" s="545" t="s">
        <v>1052</v>
      </c>
      <c r="E250" s="545" t="s">
        <v>1053</v>
      </c>
      <c r="F250" s="548"/>
      <c r="G250" s="548"/>
      <c r="H250" s="548"/>
      <c r="I250" s="548"/>
      <c r="J250" s="548">
        <v>4</v>
      </c>
      <c r="K250" s="548">
        <v>19116</v>
      </c>
      <c r="L250" s="548">
        <v>1</v>
      </c>
      <c r="M250" s="548">
        <v>4779</v>
      </c>
      <c r="N250" s="548">
        <v>18</v>
      </c>
      <c r="O250" s="548">
        <v>86454</v>
      </c>
      <c r="P250" s="598">
        <v>4.5225988700564974</v>
      </c>
      <c r="Q250" s="549">
        <v>4803</v>
      </c>
    </row>
    <row r="251" spans="1:17" ht="14.45" customHeight="1" x14ac:dyDescent="0.2">
      <c r="A251" s="544" t="s">
        <v>1108</v>
      </c>
      <c r="B251" s="545" t="s">
        <v>938</v>
      </c>
      <c r="C251" s="545" t="s">
        <v>939</v>
      </c>
      <c r="D251" s="545" t="s">
        <v>1054</v>
      </c>
      <c r="E251" s="545" t="s">
        <v>1055</v>
      </c>
      <c r="F251" s="548"/>
      <c r="G251" s="548"/>
      <c r="H251" s="548"/>
      <c r="I251" s="548"/>
      <c r="J251" s="548">
        <v>1</v>
      </c>
      <c r="K251" s="548">
        <v>609</v>
      </c>
      <c r="L251" s="548">
        <v>1</v>
      </c>
      <c r="M251" s="548">
        <v>609</v>
      </c>
      <c r="N251" s="548">
        <v>4</v>
      </c>
      <c r="O251" s="548">
        <v>2448</v>
      </c>
      <c r="P251" s="598">
        <v>4.0197044334975374</v>
      </c>
      <c r="Q251" s="549">
        <v>612</v>
      </c>
    </row>
    <row r="252" spans="1:17" ht="14.45" customHeight="1" x14ac:dyDescent="0.2">
      <c r="A252" s="544" t="s">
        <v>1108</v>
      </c>
      <c r="B252" s="545" t="s">
        <v>938</v>
      </c>
      <c r="C252" s="545" t="s">
        <v>939</v>
      </c>
      <c r="D252" s="545" t="s">
        <v>1056</v>
      </c>
      <c r="E252" s="545" t="s">
        <v>1057</v>
      </c>
      <c r="F252" s="548"/>
      <c r="G252" s="548"/>
      <c r="H252" s="548"/>
      <c r="I252" s="548"/>
      <c r="J252" s="548"/>
      <c r="K252" s="548"/>
      <c r="L252" s="548"/>
      <c r="M252" s="548"/>
      <c r="N252" s="548">
        <v>2</v>
      </c>
      <c r="O252" s="548">
        <v>5690</v>
      </c>
      <c r="P252" s="598"/>
      <c r="Q252" s="549">
        <v>2845</v>
      </c>
    </row>
    <row r="253" spans="1:17" ht="14.45" customHeight="1" x14ac:dyDescent="0.2">
      <c r="A253" s="544" t="s">
        <v>1108</v>
      </c>
      <c r="B253" s="545" t="s">
        <v>938</v>
      </c>
      <c r="C253" s="545" t="s">
        <v>939</v>
      </c>
      <c r="D253" s="545" t="s">
        <v>1058</v>
      </c>
      <c r="E253" s="545" t="s">
        <v>1059</v>
      </c>
      <c r="F253" s="548"/>
      <c r="G253" s="548"/>
      <c r="H253" s="548"/>
      <c r="I253" s="548"/>
      <c r="J253" s="548"/>
      <c r="K253" s="548"/>
      <c r="L253" s="548"/>
      <c r="M253" s="548"/>
      <c r="N253" s="548">
        <v>2</v>
      </c>
      <c r="O253" s="548">
        <v>15172</v>
      </c>
      <c r="P253" s="598"/>
      <c r="Q253" s="549">
        <v>7586</v>
      </c>
    </row>
    <row r="254" spans="1:17" ht="14.45" customHeight="1" x14ac:dyDescent="0.2">
      <c r="A254" s="544" t="s">
        <v>1108</v>
      </c>
      <c r="B254" s="545" t="s">
        <v>938</v>
      </c>
      <c r="C254" s="545" t="s">
        <v>939</v>
      </c>
      <c r="D254" s="545" t="s">
        <v>1066</v>
      </c>
      <c r="E254" s="545" t="s">
        <v>1067</v>
      </c>
      <c r="F254" s="548"/>
      <c r="G254" s="548"/>
      <c r="H254" s="548"/>
      <c r="I254" s="548"/>
      <c r="J254" s="548"/>
      <c r="K254" s="548"/>
      <c r="L254" s="548"/>
      <c r="M254" s="548"/>
      <c r="N254" s="548">
        <v>1</v>
      </c>
      <c r="O254" s="548">
        <v>1142</v>
      </c>
      <c r="P254" s="598"/>
      <c r="Q254" s="549">
        <v>1142</v>
      </c>
    </row>
    <row r="255" spans="1:17" ht="14.45" customHeight="1" x14ac:dyDescent="0.2">
      <c r="A255" s="544" t="s">
        <v>1109</v>
      </c>
      <c r="B255" s="545" t="s">
        <v>938</v>
      </c>
      <c r="C255" s="545" t="s">
        <v>939</v>
      </c>
      <c r="D255" s="545" t="s">
        <v>940</v>
      </c>
      <c r="E255" s="545" t="s">
        <v>941</v>
      </c>
      <c r="F255" s="548">
        <v>2</v>
      </c>
      <c r="G255" s="548">
        <v>4458</v>
      </c>
      <c r="H255" s="548">
        <v>0.99731543624161079</v>
      </c>
      <c r="I255" s="548">
        <v>2229</v>
      </c>
      <c r="J255" s="548">
        <v>2</v>
      </c>
      <c r="K255" s="548">
        <v>4470</v>
      </c>
      <c r="L255" s="548">
        <v>1</v>
      </c>
      <c r="M255" s="548">
        <v>2235</v>
      </c>
      <c r="N255" s="548">
        <v>10</v>
      </c>
      <c r="O255" s="548">
        <v>22590</v>
      </c>
      <c r="P255" s="598">
        <v>5.0536912751677852</v>
      </c>
      <c r="Q255" s="549">
        <v>2259</v>
      </c>
    </row>
    <row r="256" spans="1:17" ht="14.45" customHeight="1" x14ac:dyDescent="0.2">
      <c r="A256" s="544" t="s">
        <v>1109</v>
      </c>
      <c r="B256" s="545" t="s">
        <v>938</v>
      </c>
      <c r="C256" s="545" t="s">
        <v>939</v>
      </c>
      <c r="D256" s="545" t="s">
        <v>942</v>
      </c>
      <c r="E256" s="545" t="s">
        <v>943</v>
      </c>
      <c r="F256" s="548">
        <v>19</v>
      </c>
      <c r="G256" s="548">
        <v>1102</v>
      </c>
      <c r="H256" s="548">
        <v>0.86363636363636365</v>
      </c>
      <c r="I256" s="548">
        <v>58</v>
      </c>
      <c r="J256" s="548">
        <v>22</v>
      </c>
      <c r="K256" s="548">
        <v>1276</v>
      </c>
      <c r="L256" s="548">
        <v>1</v>
      </c>
      <c r="M256" s="548">
        <v>58</v>
      </c>
      <c r="N256" s="548">
        <v>17</v>
      </c>
      <c r="O256" s="548">
        <v>1003</v>
      </c>
      <c r="P256" s="598">
        <v>0.78605015673981193</v>
      </c>
      <c r="Q256" s="549">
        <v>59</v>
      </c>
    </row>
    <row r="257" spans="1:17" ht="14.45" customHeight="1" x14ac:dyDescent="0.2">
      <c r="A257" s="544" t="s">
        <v>1109</v>
      </c>
      <c r="B257" s="545" t="s">
        <v>938</v>
      </c>
      <c r="C257" s="545" t="s">
        <v>939</v>
      </c>
      <c r="D257" s="545" t="s">
        <v>944</v>
      </c>
      <c r="E257" s="545" t="s">
        <v>945</v>
      </c>
      <c r="F257" s="548">
        <v>21</v>
      </c>
      <c r="G257" s="548">
        <v>2751</v>
      </c>
      <c r="H257" s="548">
        <v>1.4886363636363635</v>
      </c>
      <c r="I257" s="548">
        <v>131</v>
      </c>
      <c r="J257" s="548">
        <v>14</v>
      </c>
      <c r="K257" s="548">
        <v>1848</v>
      </c>
      <c r="L257" s="548">
        <v>1</v>
      </c>
      <c r="M257" s="548">
        <v>132</v>
      </c>
      <c r="N257" s="548">
        <v>22</v>
      </c>
      <c r="O257" s="548">
        <v>2904</v>
      </c>
      <c r="P257" s="598">
        <v>1.5714285714285714</v>
      </c>
      <c r="Q257" s="549">
        <v>132</v>
      </c>
    </row>
    <row r="258" spans="1:17" ht="14.45" customHeight="1" x14ac:dyDescent="0.2">
      <c r="A258" s="544" t="s">
        <v>1109</v>
      </c>
      <c r="B258" s="545" t="s">
        <v>938</v>
      </c>
      <c r="C258" s="545" t="s">
        <v>939</v>
      </c>
      <c r="D258" s="545" t="s">
        <v>946</v>
      </c>
      <c r="E258" s="545" t="s">
        <v>947</v>
      </c>
      <c r="F258" s="548">
        <v>2</v>
      </c>
      <c r="G258" s="548">
        <v>378</v>
      </c>
      <c r="H258" s="548"/>
      <c r="I258" s="548">
        <v>189</v>
      </c>
      <c r="J258" s="548"/>
      <c r="K258" s="548"/>
      <c r="L258" s="548"/>
      <c r="M258" s="548"/>
      <c r="N258" s="548">
        <v>2</v>
      </c>
      <c r="O258" s="548">
        <v>380</v>
      </c>
      <c r="P258" s="598"/>
      <c r="Q258" s="549">
        <v>190</v>
      </c>
    </row>
    <row r="259" spans="1:17" ht="14.45" customHeight="1" x14ac:dyDescent="0.2">
      <c r="A259" s="544" t="s">
        <v>1109</v>
      </c>
      <c r="B259" s="545" t="s">
        <v>938</v>
      </c>
      <c r="C259" s="545" t="s">
        <v>939</v>
      </c>
      <c r="D259" s="545" t="s">
        <v>948</v>
      </c>
      <c r="E259" s="545" t="s">
        <v>949</v>
      </c>
      <c r="F259" s="548">
        <v>2</v>
      </c>
      <c r="G259" s="548">
        <v>816</v>
      </c>
      <c r="H259" s="548">
        <v>1</v>
      </c>
      <c r="I259" s="548">
        <v>408</v>
      </c>
      <c r="J259" s="548">
        <v>2</v>
      </c>
      <c r="K259" s="548">
        <v>816</v>
      </c>
      <c r="L259" s="548">
        <v>1</v>
      </c>
      <c r="M259" s="548">
        <v>408</v>
      </c>
      <c r="N259" s="548"/>
      <c r="O259" s="548"/>
      <c r="P259" s="598"/>
      <c r="Q259" s="549"/>
    </row>
    <row r="260" spans="1:17" ht="14.45" customHeight="1" x14ac:dyDescent="0.2">
      <c r="A260" s="544" t="s">
        <v>1109</v>
      </c>
      <c r="B260" s="545" t="s">
        <v>938</v>
      </c>
      <c r="C260" s="545" t="s">
        <v>939</v>
      </c>
      <c r="D260" s="545" t="s">
        <v>950</v>
      </c>
      <c r="E260" s="545" t="s">
        <v>951</v>
      </c>
      <c r="F260" s="548">
        <v>5</v>
      </c>
      <c r="G260" s="548">
        <v>900</v>
      </c>
      <c r="H260" s="548">
        <v>1</v>
      </c>
      <c r="I260" s="548">
        <v>180</v>
      </c>
      <c r="J260" s="548">
        <v>5</v>
      </c>
      <c r="K260" s="548">
        <v>900</v>
      </c>
      <c r="L260" s="548">
        <v>1</v>
      </c>
      <c r="M260" s="548">
        <v>180</v>
      </c>
      <c r="N260" s="548">
        <v>9</v>
      </c>
      <c r="O260" s="548">
        <v>1647</v>
      </c>
      <c r="P260" s="598">
        <v>1.83</v>
      </c>
      <c r="Q260" s="549">
        <v>183</v>
      </c>
    </row>
    <row r="261" spans="1:17" ht="14.45" customHeight="1" x14ac:dyDescent="0.2">
      <c r="A261" s="544" t="s">
        <v>1109</v>
      </c>
      <c r="B261" s="545" t="s">
        <v>938</v>
      </c>
      <c r="C261" s="545" t="s">
        <v>939</v>
      </c>
      <c r="D261" s="545" t="s">
        <v>952</v>
      </c>
      <c r="E261" s="545" t="s">
        <v>953</v>
      </c>
      <c r="F261" s="548">
        <v>3</v>
      </c>
      <c r="G261" s="548">
        <v>1707</v>
      </c>
      <c r="H261" s="548">
        <v>0.59894736842105267</v>
      </c>
      <c r="I261" s="548">
        <v>569</v>
      </c>
      <c r="J261" s="548">
        <v>5</v>
      </c>
      <c r="K261" s="548">
        <v>2850</v>
      </c>
      <c r="L261" s="548">
        <v>1</v>
      </c>
      <c r="M261" s="548">
        <v>570</v>
      </c>
      <c r="N261" s="548">
        <v>1</v>
      </c>
      <c r="O261" s="548">
        <v>575</v>
      </c>
      <c r="P261" s="598">
        <v>0.20175438596491227</v>
      </c>
      <c r="Q261" s="549">
        <v>575</v>
      </c>
    </row>
    <row r="262" spans="1:17" ht="14.45" customHeight="1" x14ac:dyDescent="0.2">
      <c r="A262" s="544" t="s">
        <v>1109</v>
      </c>
      <c r="B262" s="545" t="s">
        <v>938</v>
      </c>
      <c r="C262" s="545" t="s">
        <v>939</v>
      </c>
      <c r="D262" s="545" t="s">
        <v>954</v>
      </c>
      <c r="E262" s="545" t="s">
        <v>955</v>
      </c>
      <c r="F262" s="548">
        <v>12</v>
      </c>
      <c r="G262" s="548">
        <v>4032</v>
      </c>
      <c r="H262" s="548">
        <v>0.46016891120748687</v>
      </c>
      <c r="I262" s="548">
        <v>336</v>
      </c>
      <c r="J262" s="548">
        <v>26</v>
      </c>
      <c r="K262" s="548">
        <v>8762</v>
      </c>
      <c r="L262" s="548">
        <v>1</v>
      </c>
      <c r="M262" s="548">
        <v>337</v>
      </c>
      <c r="N262" s="548">
        <v>32</v>
      </c>
      <c r="O262" s="548">
        <v>10912</v>
      </c>
      <c r="P262" s="598">
        <v>1.2453777676329605</v>
      </c>
      <c r="Q262" s="549">
        <v>341</v>
      </c>
    </row>
    <row r="263" spans="1:17" ht="14.45" customHeight="1" x14ac:dyDescent="0.2">
      <c r="A263" s="544" t="s">
        <v>1109</v>
      </c>
      <c r="B263" s="545" t="s">
        <v>938</v>
      </c>
      <c r="C263" s="545" t="s">
        <v>939</v>
      </c>
      <c r="D263" s="545" t="s">
        <v>956</v>
      </c>
      <c r="E263" s="545" t="s">
        <v>957</v>
      </c>
      <c r="F263" s="548"/>
      <c r="G263" s="548"/>
      <c r="H263" s="548"/>
      <c r="I263" s="548"/>
      <c r="J263" s="548">
        <v>1</v>
      </c>
      <c r="K263" s="548">
        <v>459</v>
      </c>
      <c r="L263" s="548">
        <v>1</v>
      </c>
      <c r="M263" s="548">
        <v>459</v>
      </c>
      <c r="N263" s="548">
        <v>5</v>
      </c>
      <c r="O263" s="548">
        <v>2310</v>
      </c>
      <c r="P263" s="598">
        <v>5.0326797385620914</v>
      </c>
      <c r="Q263" s="549">
        <v>462</v>
      </c>
    </row>
    <row r="264" spans="1:17" ht="14.45" customHeight="1" x14ac:dyDescent="0.2">
      <c r="A264" s="544" t="s">
        <v>1109</v>
      </c>
      <c r="B264" s="545" t="s">
        <v>938</v>
      </c>
      <c r="C264" s="545" t="s">
        <v>939</v>
      </c>
      <c r="D264" s="545" t="s">
        <v>958</v>
      </c>
      <c r="E264" s="545" t="s">
        <v>959</v>
      </c>
      <c r="F264" s="548">
        <v>23</v>
      </c>
      <c r="G264" s="548">
        <v>8027</v>
      </c>
      <c r="H264" s="548">
        <v>1.7641758241758241</v>
      </c>
      <c r="I264" s="548">
        <v>349</v>
      </c>
      <c r="J264" s="548">
        <v>13</v>
      </c>
      <c r="K264" s="548">
        <v>4550</v>
      </c>
      <c r="L264" s="548">
        <v>1</v>
      </c>
      <c r="M264" s="548">
        <v>350</v>
      </c>
      <c r="N264" s="548">
        <v>45</v>
      </c>
      <c r="O264" s="548">
        <v>15795</v>
      </c>
      <c r="P264" s="598">
        <v>3.4714285714285715</v>
      </c>
      <c r="Q264" s="549">
        <v>351</v>
      </c>
    </row>
    <row r="265" spans="1:17" ht="14.45" customHeight="1" x14ac:dyDescent="0.2">
      <c r="A265" s="544" t="s">
        <v>1109</v>
      </c>
      <c r="B265" s="545" t="s">
        <v>938</v>
      </c>
      <c r="C265" s="545" t="s">
        <v>939</v>
      </c>
      <c r="D265" s="545" t="s">
        <v>964</v>
      </c>
      <c r="E265" s="545" t="s">
        <v>965</v>
      </c>
      <c r="F265" s="548"/>
      <c r="G265" s="548"/>
      <c r="H265" s="548"/>
      <c r="I265" s="548"/>
      <c r="J265" s="548">
        <v>1</v>
      </c>
      <c r="K265" s="548">
        <v>117</v>
      </c>
      <c r="L265" s="548">
        <v>1</v>
      </c>
      <c r="M265" s="548">
        <v>117</v>
      </c>
      <c r="N265" s="548">
        <v>1</v>
      </c>
      <c r="O265" s="548">
        <v>118</v>
      </c>
      <c r="P265" s="598">
        <v>1.0085470085470085</v>
      </c>
      <c r="Q265" s="549">
        <v>118</v>
      </c>
    </row>
    <row r="266" spans="1:17" ht="14.45" customHeight="1" x14ac:dyDescent="0.2">
      <c r="A266" s="544" t="s">
        <v>1109</v>
      </c>
      <c r="B266" s="545" t="s">
        <v>938</v>
      </c>
      <c r="C266" s="545" t="s">
        <v>939</v>
      </c>
      <c r="D266" s="545" t="s">
        <v>968</v>
      </c>
      <c r="E266" s="545" t="s">
        <v>969</v>
      </c>
      <c r="F266" s="548"/>
      <c r="G266" s="548"/>
      <c r="H266" s="548"/>
      <c r="I266" s="548"/>
      <c r="J266" s="548"/>
      <c r="K266" s="548"/>
      <c r="L266" s="548"/>
      <c r="M266" s="548"/>
      <c r="N266" s="548">
        <v>1</v>
      </c>
      <c r="O266" s="548">
        <v>399</v>
      </c>
      <c r="P266" s="598"/>
      <c r="Q266" s="549">
        <v>399</v>
      </c>
    </row>
    <row r="267" spans="1:17" ht="14.45" customHeight="1" x14ac:dyDescent="0.2">
      <c r="A267" s="544" t="s">
        <v>1109</v>
      </c>
      <c r="B267" s="545" t="s">
        <v>938</v>
      </c>
      <c r="C267" s="545" t="s">
        <v>939</v>
      </c>
      <c r="D267" s="545" t="s">
        <v>970</v>
      </c>
      <c r="E267" s="545" t="s">
        <v>971</v>
      </c>
      <c r="F267" s="548"/>
      <c r="G267" s="548"/>
      <c r="H267" s="548"/>
      <c r="I267" s="548"/>
      <c r="J267" s="548">
        <v>1</v>
      </c>
      <c r="K267" s="548">
        <v>38</v>
      </c>
      <c r="L267" s="548">
        <v>1</v>
      </c>
      <c r="M267" s="548">
        <v>38</v>
      </c>
      <c r="N267" s="548">
        <v>1</v>
      </c>
      <c r="O267" s="548">
        <v>38</v>
      </c>
      <c r="P267" s="598">
        <v>1</v>
      </c>
      <c r="Q267" s="549">
        <v>38</v>
      </c>
    </row>
    <row r="268" spans="1:17" ht="14.45" customHeight="1" x14ac:dyDescent="0.2">
      <c r="A268" s="544" t="s">
        <v>1109</v>
      </c>
      <c r="B268" s="545" t="s">
        <v>938</v>
      </c>
      <c r="C268" s="545" t="s">
        <v>939</v>
      </c>
      <c r="D268" s="545" t="s">
        <v>974</v>
      </c>
      <c r="E268" s="545" t="s">
        <v>975</v>
      </c>
      <c r="F268" s="548"/>
      <c r="G268" s="548"/>
      <c r="H268" s="548"/>
      <c r="I268" s="548"/>
      <c r="J268" s="548"/>
      <c r="K268" s="548"/>
      <c r="L268" s="548"/>
      <c r="M268" s="548"/>
      <c r="N268" s="548">
        <v>1</v>
      </c>
      <c r="O268" s="548">
        <v>713</v>
      </c>
      <c r="P268" s="598"/>
      <c r="Q268" s="549">
        <v>713</v>
      </c>
    </row>
    <row r="269" spans="1:17" ht="14.45" customHeight="1" x14ac:dyDescent="0.2">
      <c r="A269" s="544" t="s">
        <v>1109</v>
      </c>
      <c r="B269" s="545" t="s">
        <v>938</v>
      </c>
      <c r="C269" s="545" t="s">
        <v>939</v>
      </c>
      <c r="D269" s="545" t="s">
        <v>978</v>
      </c>
      <c r="E269" s="545" t="s">
        <v>979</v>
      </c>
      <c r="F269" s="548">
        <v>21</v>
      </c>
      <c r="G269" s="548">
        <v>6405</v>
      </c>
      <c r="H269" s="548">
        <v>1.3125</v>
      </c>
      <c r="I269" s="548">
        <v>305</v>
      </c>
      <c r="J269" s="548">
        <v>16</v>
      </c>
      <c r="K269" s="548">
        <v>4880</v>
      </c>
      <c r="L269" s="548">
        <v>1</v>
      </c>
      <c r="M269" s="548">
        <v>305</v>
      </c>
      <c r="N269" s="548">
        <v>28</v>
      </c>
      <c r="O269" s="548">
        <v>8624</v>
      </c>
      <c r="P269" s="598">
        <v>1.7672131147540984</v>
      </c>
      <c r="Q269" s="549">
        <v>308</v>
      </c>
    </row>
    <row r="270" spans="1:17" ht="14.45" customHeight="1" x14ac:dyDescent="0.2">
      <c r="A270" s="544" t="s">
        <v>1109</v>
      </c>
      <c r="B270" s="545" t="s">
        <v>938</v>
      </c>
      <c r="C270" s="545" t="s">
        <v>939</v>
      </c>
      <c r="D270" s="545" t="s">
        <v>980</v>
      </c>
      <c r="E270" s="545" t="s">
        <v>981</v>
      </c>
      <c r="F270" s="548">
        <v>8</v>
      </c>
      <c r="G270" s="548">
        <v>29696</v>
      </c>
      <c r="H270" s="548">
        <v>0.61373124457487704</v>
      </c>
      <c r="I270" s="548">
        <v>3712</v>
      </c>
      <c r="J270" s="548">
        <v>13</v>
      </c>
      <c r="K270" s="548">
        <v>48386</v>
      </c>
      <c r="L270" s="548">
        <v>1</v>
      </c>
      <c r="M270" s="548">
        <v>3722</v>
      </c>
      <c r="N270" s="548">
        <v>13</v>
      </c>
      <c r="O270" s="548">
        <v>48919</v>
      </c>
      <c r="P270" s="598">
        <v>1.0110155830198817</v>
      </c>
      <c r="Q270" s="549">
        <v>3763</v>
      </c>
    </row>
    <row r="271" spans="1:17" ht="14.45" customHeight="1" x14ac:dyDescent="0.2">
      <c r="A271" s="544" t="s">
        <v>1109</v>
      </c>
      <c r="B271" s="545" t="s">
        <v>938</v>
      </c>
      <c r="C271" s="545" t="s">
        <v>939</v>
      </c>
      <c r="D271" s="545" t="s">
        <v>982</v>
      </c>
      <c r="E271" s="545" t="s">
        <v>983</v>
      </c>
      <c r="F271" s="548">
        <v>14</v>
      </c>
      <c r="G271" s="548">
        <v>6916</v>
      </c>
      <c r="H271" s="548">
        <v>0.66531986531986531</v>
      </c>
      <c r="I271" s="548">
        <v>494</v>
      </c>
      <c r="J271" s="548">
        <v>21</v>
      </c>
      <c r="K271" s="548">
        <v>10395</v>
      </c>
      <c r="L271" s="548">
        <v>1</v>
      </c>
      <c r="M271" s="548">
        <v>495</v>
      </c>
      <c r="N271" s="548">
        <v>25</v>
      </c>
      <c r="O271" s="548">
        <v>12475</v>
      </c>
      <c r="P271" s="598">
        <v>1.2000962000962001</v>
      </c>
      <c r="Q271" s="549">
        <v>499</v>
      </c>
    </row>
    <row r="272" spans="1:17" ht="14.45" customHeight="1" x14ac:dyDescent="0.2">
      <c r="A272" s="544" t="s">
        <v>1109</v>
      </c>
      <c r="B272" s="545" t="s">
        <v>938</v>
      </c>
      <c r="C272" s="545" t="s">
        <v>939</v>
      </c>
      <c r="D272" s="545" t="s">
        <v>984</v>
      </c>
      <c r="E272" s="545" t="s">
        <v>985</v>
      </c>
      <c r="F272" s="548"/>
      <c r="G272" s="548"/>
      <c r="H272" s="548"/>
      <c r="I272" s="548"/>
      <c r="J272" s="548"/>
      <c r="K272" s="548"/>
      <c r="L272" s="548"/>
      <c r="M272" s="548"/>
      <c r="N272" s="548">
        <v>6</v>
      </c>
      <c r="O272" s="548">
        <v>40014</v>
      </c>
      <c r="P272" s="598"/>
      <c r="Q272" s="549">
        <v>6669</v>
      </c>
    </row>
    <row r="273" spans="1:17" ht="14.45" customHeight="1" x14ac:dyDescent="0.2">
      <c r="A273" s="544" t="s">
        <v>1109</v>
      </c>
      <c r="B273" s="545" t="s">
        <v>938</v>
      </c>
      <c r="C273" s="545" t="s">
        <v>939</v>
      </c>
      <c r="D273" s="545" t="s">
        <v>986</v>
      </c>
      <c r="E273" s="545" t="s">
        <v>987</v>
      </c>
      <c r="F273" s="548">
        <v>31</v>
      </c>
      <c r="G273" s="548">
        <v>11470</v>
      </c>
      <c r="H273" s="548">
        <v>0.96613881401617252</v>
      </c>
      <c r="I273" s="548">
        <v>370</v>
      </c>
      <c r="J273" s="548">
        <v>32</v>
      </c>
      <c r="K273" s="548">
        <v>11872</v>
      </c>
      <c r="L273" s="548">
        <v>1</v>
      </c>
      <c r="M273" s="548">
        <v>371</v>
      </c>
      <c r="N273" s="548">
        <v>40</v>
      </c>
      <c r="O273" s="548">
        <v>15040</v>
      </c>
      <c r="P273" s="598">
        <v>1.2668463611859839</v>
      </c>
      <c r="Q273" s="549">
        <v>376</v>
      </c>
    </row>
    <row r="274" spans="1:17" ht="14.45" customHeight="1" x14ac:dyDescent="0.2">
      <c r="A274" s="544" t="s">
        <v>1109</v>
      </c>
      <c r="B274" s="545" t="s">
        <v>938</v>
      </c>
      <c r="C274" s="545" t="s">
        <v>939</v>
      </c>
      <c r="D274" s="545" t="s">
        <v>994</v>
      </c>
      <c r="E274" s="545" t="s">
        <v>995</v>
      </c>
      <c r="F274" s="548"/>
      <c r="G274" s="548"/>
      <c r="H274" s="548"/>
      <c r="I274" s="548"/>
      <c r="J274" s="548">
        <v>8</v>
      </c>
      <c r="K274" s="548">
        <v>896</v>
      </c>
      <c r="L274" s="548">
        <v>1</v>
      </c>
      <c r="M274" s="548">
        <v>112</v>
      </c>
      <c r="N274" s="548">
        <v>7</v>
      </c>
      <c r="O274" s="548">
        <v>791</v>
      </c>
      <c r="P274" s="598">
        <v>0.8828125</v>
      </c>
      <c r="Q274" s="549">
        <v>113</v>
      </c>
    </row>
    <row r="275" spans="1:17" ht="14.45" customHeight="1" x14ac:dyDescent="0.2">
      <c r="A275" s="544" t="s">
        <v>1109</v>
      </c>
      <c r="B275" s="545" t="s">
        <v>938</v>
      </c>
      <c r="C275" s="545" t="s">
        <v>939</v>
      </c>
      <c r="D275" s="545" t="s">
        <v>996</v>
      </c>
      <c r="E275" s="545" t="s">
        <v>997</v>
      </c>
      <c r="F275" s="548"/>
      <c r="G275" s="548"/>
      <c r="H275" s="548"/>
      <c r="I275" s="548"/>
      <c r="J275" s="548">
        <v>2</v>
      </c>
      <c r="K275" s="548">
        <v>252</v>
      </c>
      <c r="L275" s="548">
        <v>1</v>
      </c>
      <c r="M275" s="548">
        <v>126</v>
      </c>
      <c r="N275" s="548"/>
      <c r="O275" s="548"/>
      <c r="P275" s="598"/>
      <c r="Q275" s="549"/>
    </row>
    <row r="276" spans="1:17" ht="14.45" customHeight="1" x14ac:dyDescent="0.2">
      <c r="A276" s="544" t="s">
        <v>1109</v>
      </c>
      <c r="B276" s="545" t="s">
        <v>938</v>
      </c>
      <c r="C276" s="545" t="s">
        <v>939</v>
      </c>
      <c r="D276" s="545" t="s">
        <v>998</v>
      </c>
      <c r="E276" s="545" t="s">
        <v>999</v>
      </c>
      <c r="F276" s="548"/>
      <c r="G276" s="548"/>
      <c r="H276" s="548"/>
      <c r="I276" s="548"/>
      <c r="J276" s="548">
        <v>1</v>
      </c>
      <c r="K276" s="548">
        <v>496</v>
      </c>
      <c r="L276" s="548">
        <v>1</v>
      </c>
      <c r="M276" s="548">
        <v>496</v>
      </c>
      <c r="N276" s="548">
        <v>2</v>
      </c>
      <c r="O276" s="548">
        <v>1000</v>
      </c>
      <c r="P276" s="598">
        <v>2.0161290322580645</v>
      </c>
      <c r="Q276" s="549">
        <v>500</v>
      </c>
    </row>
    <row r="277" spans="1:17" ht="14.45" customHeight="1" x14ac:dyDescent="0.2">
      <c r="A277" s="544" t="s">
        <v>1109</v>
      </c>
      <c r="B277" s="545" t="s">
        <v>938</v>
      </c>
      <c r="C277" s="545" t="s">
        <v>939</v>
      </c>
      <c r="D277" s="545" t="s">
        <v>1000</v>
      </c>
      <c r="E277" s="545"/>
      <c r="F277" s="548">
        <v>1</v>
      </c>
      <c r="G277" s="548">
        <v>1285</v>
      </c>
      <c r="H277" s="548"/>
      <c r="I277" s="548">
        <v>1285</v>
      </c>
      <c r="J277" s="548"/>
      <c r="K277" s="548"/>
      <c r="L277" s="548"/>
      <c r="M277" s="548"/>
      <c r="N277" s="548"/>
      <c r="O277" s="548"/>
      <c r="P277" s="598"/>
      <c r="Q277" s="549"/>
    </row>
    <row r="278" spans="1:17" ht="14.45" customHeight="1" x14ac:dyDescent="0.2">
      <c r="A278" s="544" t="s">
        <v>1109</v>
      </c>
      <c r="B278" s="545" t="s">
        <v>938</v>
      </c>
      <c r="C278" s="545" t="s">
        <v>939</v>
      </c>
      <c r="D278" s="545" t="s">
        <v>1001</v>
      </c>
      <c r="E278" s="545" t="s">
        <v>1002</v>
      </c>
      <c r="F278" s="548">
        <v>7</v>
      </c>
      <c r="G278" s="548">
        <v>3192</v>
      </c>
      <c r="H278" s="548">
        <v>0.36681222707423583</v>
      </c>
      <c r="I278" s="548">
        <v>456</v>
      </c>
      <c r="J278" s="548">
        <v>19</v>
      </c>
      <c r="K278" s="548">
        <v>8702</v>
      </c>
      <c r="L278" s="548">
        <v>1</v>
      </c>
      <c r="M278" s="548">
        <v>458</v>
      </c>
      <c r="N278" s="548">
        <v>18</v>
      </c>
      <c r="O278" s="548">
        <v>8334</v>
      </c>
      <c r="P278" s="598">
        <v>0.95771087106412323</v>
      </c>
      <c r="Q278" s="549">
        <v>463</v>
      </c>
    </row>
    <row r="279" spans="1:17" ht="14.45" customHeight="1" x14ac:dyDescent="0.2">
      <c r="A279" s="544" t="s">
        <v>1109</v>
      </c>
      <c r="B279" s="545" t="s">
        <v>938</v>
      </c>
      <c r="C279" s="545" t="s">
        <v>939</v>
      </c>
      <c r="D279" s="545" t="s">
        <v>1003</v>
      </c>
      <c r="E279" s="545" t="s">
        <v>1004</v>
      </c>
      <c r="F279" s="548">
        <v>8</v>
      </c>
      <c r="G279" s="548">
        <v>464</v>
      </c>
      <c r="H279" s="548">
        <v>4</v>
      </c>
      <c r="I279" s="548">
        <v>58</v>
      </c>
      <c r="J279" s="548">
        <v>2</v>
      </c>
      <c r="K279" s="548">
        <v>116</v>
      </c>
      <c r="L279" s="548">
        <v>1</v>
      </c>
      <c r="M279" s="548">
        <v>58</v>
      </c>
      <c r="N279" s="548">
        <v>2</v>
      </c>
      <c r="O279" s="548">
        <v>118</v>
      </c>
      <c r="P279" s="598">
        <v>1.0172413793103448</v>
      </c>
      <c r="Q279" s="549">
        <v>59</v>
      </c>
    </row>
    <row r="280" spans="1:17" ht="14.45" customHeight="1" x14ac:dyDescent="0.2">
      <c r="A280" s="544" t="s">
        <v>1109</v>
      </c>
      <c r="B280" s="545" t="s">
        <v>938</v>
      </c>
      <c r="C280" s="545" t="s">
        <v>939</v>
      </c>
      <c r="D280" s="545" t="s">
        <v>1007</v>
      </c>
      <c r="E280" s="545" t="s">
        <v>1008</v>
      </c>
      <c r="F280" s="548">
        <v>4</v>
      </c>
      <c r="G280" s="548">
        <v>39048</v>
      </c>
      <c r="H280" s="548"/>
      <c r="I280" s="548">
        <v>9762</v>
      </c>
      <c r="J280" s="548"/>
      <c r="K280" s="548"/>
      <c r="L280" s="548"/>
      <c r="M280" s="548"/>
      <c r="N280" s="548"/>
      <c r="O280" s="548"/>
      <c r="P280" s="598"/>
      <c r="Q280" s="549"/>
    </row>
    <row r="281" spans="1:17" ht="14.45" customHeight="1" x14ac:dyDescent="0.2">
      <c r="A281" s="544" t="s">
        <v>1109</v>
      </c>
      <c r="B281" s="545" t="s">
        <v>938</v>
      </c>
      <c r="C281" s="545" t="s">
        <v>939</v>
      </c>
      <c r="D281" s="545" t="s">
        <v>1011</v>
      </c>
      <c r="E281" s="545" t="s">
        <v>1012</v>
      </c>
      <c r="F281" s="548">
        <v>208</v>
      </c>
      <c r="G281" s="548">
        <v>36608</v>
      </c>
      <c r="H281" s="548">
        <v>0.80620155038759689</v>
      </c>
      <c r="I281" s="548">
        <v>176</v>
      </c>
      <c r="J281" s="548">
        <v>258</v>
      </c>
      <c r="K281" s="548">
        <v>45408</v>
      </c>
      <c r="L281" s="548">
        <v>1</v>
      </c>
      <c r="M281" s="548">
        <v>176</v>
      </c>
      <c r="N281" s="548">
        <v>427</v>
      </c>
      <c r="O281" s="548">
        <v>76433</v>
      </c>
      <c r="P281" s="598">
        <v>1.6832496476391825</v>
      </c>
      <c r="Q281" s="549">
        <v>179</v>
      </c>
    </row>
    <row r="282" spans="1:17" ht="14.45" customHeight="1" x14ac:dyDescent="0.2">
      <c r="A282" s="544" t="s">
        <v>1109</v>
      </c>
      <c r="B282" s="545" t="s">
        <v>938</v>
      </c>
      <c r="C282" s="545" t="s">
        <v>939</v>
      </c>
      <c r="D282" s="545" t="s">
        <v>1013</v>
      </c>
      <c r="E282" s="545" t="s">
        <v>1014</v>
      </c>
      <c r="F282" s="548"/>
      <c r="G282" s="548"/>
      <c r="H282" s="548"/>
      <c r="I282" s="548"/>
      <c r="J282" s="548"/>
      <c r="K282" s="548"/>
      <c r="L282" s="548"/>
      <c r="M282" s="548"/>
      <c r="N282" s="548">
        <v>2</v>
      </c>
      <c r="O282" s="548">
        <v>174</v>
      </c>
      <c r="P282" s="598"/>
      <c r="Q282" s="549">
        <v>87</v>
      </c>
    </row>
    <row r="283" spans="1:17" ht="14.45" customHeight="1" x14ac:dyDescent="0.2">
      <c r="A283" s="544" t="s">
        <v>1109</v>
      </c>
      <c r="B283" s="545" t="s">
        <v>938</v>
      </c>
      <c r="C283" s="545" t="s">
        <v>939</v>
      </c>
      <c r="D283" s="545" t="s">
        <v>1017</v>
      </c>
      <c r="E283" s="545" t="s">
        <v>1018</v>
      </c>
      <c r="F283" s="548">
        <v>3</v>
      </c>
      <c r="G283" s="548">
        <v>510</v>
      </c>
      <c r="H283" s="548">
        <v>0.33333333333333331</v>
      </c>
      <c r="I283" s="548">
        <v>170</v>
      </c>
      <c r="J283" s="548">
        <v>9</v>
      </c>
      <c r="K283" s="548">
        <v>1530</v>
      </c>
      <c r="L283" s="548">
        <v>1</v>
      </c>
      <c r="M283" s="548">
        <v>170</v>
      </c>
      <c r="N283" s="548">
        <v>9</v>
      </c>
      <c r="O283" s="548">
        <v>1548</v>
      </c>
      <c r="P283" s="598">
        <v>1.0117647058823529</v>
      </c>
      <c r="Q283" s="549">
        <v>172</v>
      </c>
    </row>
    <row r="284" spans="1:17" ht="14.45" customHeight="1" x14ac:dyDescent="0.2">
      <c r="A284" s="544" t="s">
        <v>1109</v>
      </c>
      <c r="B284" s="545" t="s">
        <v>938</v>
      </c>
      <c r="C284" s="545" t="s">
        <v>939</v>
      </c>
      <c r="D284" s="545" t="s">
        <v>1021</v>
      </c>
      <c r="E284" s="545"/>
      <c r="F284" s="548">
        <v>4</v>
      </c>
      <c r="G284" s="548">
        <v>4048</v>
      </c>
      <c r="H284" s="548"/>
      <c r="I284" s="548">
        <v>1012</v>
      </c>
      <c r="J284" s="548"/>
      <c r="K284" s="548"/>
      <c r="L284" s="548"/>
      <c r="M284" s="548"/>
      <c r="N284" s="548"/>
      <c r="O284" s="548"/>
      <c r="P284" s="598"/>
      <c r="Q284" s="549"/>
    </row>
    <row r="285" spans="1:17" ht="14.45" customHeight="1" x14ac:dyDescent="0.2">
      <c r="A285" s="544" t="s">
        <v>1109</v>
      </c>
      <c r="B285" s="545" t="s">
        <v>938</v>
      </c>
      <c r="C285" s="545" t="s">
        <v>939</v>
      </c>
      <c r="D285" s="545" t="s">
        <v>1024</v>
      </c>
      <c r="E285" s="545"/>
      <c r="F285" s="548">
        <v>4</v>
      </c>
      <c r="G285" s="548">
        <v>9188</v>
      </c>
      <c r="H285" s="548"/>
      <c r="I285" s="548">
        <v>2297</v>
      </c>
      <c r="J285" s="548"/>
      <c r="K285" s="548"/>
      <c r="L285" s="548"/>
      <c r="M285" s="548"/>
      <c r="N285" s="548"/>
      <c r="O285" s="548"/>
      <c r="P285" s="598"/>
      <c r="Q285" s="549"/>
    </row>
    <row r="286" spans="1:17" ht="14.45" customHeight="1" x14ac:dyDescent="0.2">
      <c r="A286" s="544" t="s">
        <v>1109</v>
      </c>
      <c r="B286" s="545" t="s">
        <v>938</v>
      </c>
      <c r="C286" s="545" t="s">
        <v>939</v>
      </c>
      <c r="D286" s="545" t="s">
        <v>1027</v>
      </c>
      <c r="E286" s="545" t="s">
        <v>1028</v>
      </c>
      <c r="F286" s="548"/>
      <c r="G286" s="548"/>
      <c r="H286" s="548"/>
      <c r="I286" s="548"/>
      <c r="J286" s="548"/>
      <c r="K286" s="548"/>
      <c r="L286" s="548"/>
      <c r="M286" s="548"/>
      <c r="N286" s="548">
        <v>1</v>
      </c>
      <c r="O286" s="548">
        <v>267</v>
      </c>
      <c r="P286" s="598"/>
      <c r="Q286" s="549">
        <v>267</v>
      </c>
    </row>
    <row r="287" spans="1:17" ht="14.45" customHeight="1" x14ac:dyDescent="0.2">
      <c r="A287" s="544" t="s">
        <v>1109</v>
      </c>
      <c r="B287" s="545" t="s">
        <v>938</v>
      </c>
      <c r="C287" s="545" t="s">
        <v>939</v>
      </c>
      <c r="D287" s="545" t="s">
        <v>1029</v>
      </c>
      <c r="E287" s="545" t="s">
        <v>1030</v>
      </c>
      <c r="F287" s="548">
        <v>2</v>
      </c>
      <c r="G287" s="548">
        <v>4262</v>
      </c>
      <c r="H287" s="548"/>
      <c r="I287" s="548">
        <v>2131</v>
      </c>
      <c r="J287" s="548"/>
      <c r="K287" s="548"/>
      <c r="L287" s="548"/>
      <c r="M287" s="548"/>
      <c r="N287" s="548">
        <v>10</v>
      </c>
      <c r="O287" s="548">
        <v>21460</v>
      </c>
      <c r="P287" s="598"/>
      <c r="Q287" s="549">
        <v>2146</v>
      </c>
    </row>
    <row r="288" spans="1:17" ht="14.45" customHeight="1" x14ac:dyDescent="0.2">
      <c r="A288" s="544" t="s">
        <v>1109</v>
      </c>
      <c r="B288" s="545" t="s">
        <v>938</v>
      </c>
      <c r="C288" s="545" t="s">
        <v>939</v>
      </c>
      <c r="D288" s="545" t="s">
        <v>1031</v>
      </c>
      <c r="E288" s="545" t="s">
        <v>1032</v>
      </c>
      <c r="F288" s="548"/>
      <c r="G288" s="548"/>
      <c r="H288" s="548"/>
      <c r="I288" s="548"/>
      <c r="J288" s="548">
        <v>1</v>
      </c>
      <c r="K288" s="548">
        <v>243</v>
      </c>
      <c r="L288" s="548">
        <v>1</v>
      </c>
      <c r="M288" s="548">
        <v>243</v>
      </c>
      <c r="N288" s="548">
        <v>1</v>
      </c>
      <c r="O288" s="548">
        <v>244</v>
      </c>
      <c r="P288" s="598">
        <v>1.0041152263374487</v>
      </c>
      <c r="Q288" s="549">
        <v>244</v>
      </c>
    </row>
    <row r="289" spans="1:17" ht="14.45" customHeight="1" x14ac:dyDescent="0.2">
      <c r="A289" s="544" t="s">
        <v>1109</v>
      </c>
      <c r="B289" s="545" t="s">
        <v>938</v>
      </c>
      <c r="C289" s="545" t="s">
        <v>939</v>
      </c>
      <c r="D289" s="545" t="s">
        <v>1033</v>
      </c>
      <c r="E289" s="545" t="s">
        <v>1034</v>
      </c>
      <c r="F289" s="548">
        <v>10</v>
      </c>
      <c r="G289" s="548">
        <v>4240</v>
      </c>
      <c r="H289" s="548">
        <v>0.6220657276995305</v>
      </c>
      <c r="I289" s="548">
        <v>424</v>
      </c>
      <c r="J289" s="548">
        <v>16</v>
      </c>
      <c r="K289" s="548">
        <v>6816</v>
      </c>
      <c r="L289" s="548">
        <v>1</v>
      </c>
      <c r="M289" s="548">
        <v>426</v>
      </c>
      <c r="N289" s="548">
        <v>19</v>
      </c>
      <c r="O289" s="548">
        <v>8265</v>
      </c>
      <c r="P289" s="598">
        <v>1.212588028169014</v>
      </c>
      <c r="Q289" s="549">
        <v>435</v>
      </c>
    </row>
    <row r="290" spans="1:17" ht="14.45" customHeight="1" x14ac:dyDescent="0.2">
      <c r="A290" s="544" t="s">
        <v>1109</v>
      </c>
      <c r="B290" s="545" t="s">
        <v>938</v>
      </c>
      <c r="C290" s="545" t="s">
        <v>939</v>
      </c>
      <c r="D290" s="545" t="s">
        <v>1098</v>
      </c>
      <c r="E290" s="545" t="s">
        <v>1099</v>
      </c>
      <c r="F290" s="548"/>
      <c r="G290" s="548"/>
      <c r="H290" s="548"/>
      <c r="I290" s="548"/>
      <c r="J290" s="548">
        <v>3</v>
      </c>
      <c r="K290" s="548">
        <v>2553</v>
      </c>
      <c r="L290" s="548">
        <v>1</v>
      </c>
      <c r="M290" s="548">
        <v>851</v>
      </c>
      <c r="N290" s="548"/>
      <c r="O290" s="548"/>
      <c r="P290" s="598"/>
      <c r="Q290" s="549"/>
    </row>
    <row r="291" spans="1:17" ht="14.45" customHeight="1" x14ac:dyDescent="0.2">
      <c r="A291" s="544" t="s">
        <v>1109</v>
      </c>
      <c r="B291" s="545" t="s">
        <v>938</v>
      </c>
      <c r="C291" s="545" t="s">
        <v>939</v>
      </c>
      <c r="D291" s="545" t="s">
        <v>1042</v>
      </c>
      <c r="E291" s="545" t="s">
        <v>1043</v>
      </c>
      <c r="F291" s="548">
        <v>8</v>
      </c>
      <c r="G291" s="548">
        <v>8784</v>
      </c>
      <c r="H291" s="548">
        <v>0.56935442053409391</v>
      </c>
      <c r="I291" s="548">
        <v>1098</v>
      </c>
      <c r="J291" s="548">
        <v>14</v>
      </c>
      <c r="K291" s="548">
        <v>15428</v>
      </c>
      <c r="L291" s="548">
        <v>1</v>
      </c>
      <c r="M291" s="548">
        <v>1102</v>
      </c>
      <c r="N291" s="548">
        <v>9</v>
      </c>
      <c r="O291" s="548">
        <v>10062</v>
      </c>
      <c r="P291" s="598">
        <v>0.65219082188229194</v>
      </c>
      <c r="Q291" s="549">
        <v>1118</v>
      </c>
    </row>
    <row r="292" spans="1:17" ht="14.45" customHeight="1" x14ac:dyDescent="0.2">
      <c r="A292" s="544" t="s">
        <v>1109</v>
      </c>
      <c r="B292" s="545" t="s">
        <v>938</v>
      </c>
      <c r="C292" s="545" t="s">
        <v>939</v>
      </c>
      <c r="D292" s="545" t="s">
        <v>1058</v>
      </c>
      <c r="E292" s="545" t="s">
        <v>1059</v>
      </c>
      <c r="F292" s="548"/>
      <c r="G292" s="548"/>
      <c r="H292" s="548"/>
      <c r="I292" s="548"/>
      <c r="J292" s="548">
        <v>4</v>
      </c>
      <c r="K292" s="548">
        <v>30300</v>
      </c>
      <c r="L292" s="548">
        <v>1</v>
      </c>
      <c r="M292" s="548">
        <v>7575</v>
      </c>
      <c r="N292" s="548"/>
      <c r="O292" s="548"/>
      <c r="P292" s="598"/>
      <c r="Q292" s="549"/>
    </row>
    <row r="293" spans="1:17" ht="14.45" customHeight="1" x14ac:dyDescent="0.2">
      <c r="A293" s="544" t="s">
        <v>1110</v>
      </c>
      <c r="B293" s="545" t="s">
        <v>938</v>
      </c>
      <c r="C293" s="545" t="s">
        <v>939</v>
      </c>
      <c r="D293" s="545" t="s">
        <v>942</v>
      </c>
      <c r="E293" s="545" t="s">
        <v>943</v>
      </c>
      <c r="F293" s="548">
        <v>462</v>
      </c>
      <c r="G293" s="548">
        <v>26796</v>
      </c>
      <c r="H293" s="548">
        <v>1.1815856777493605</v>
      </c>
      <c r="I293" s="548">
        <v>58</v>
      </c>
      <c r="J293" s="548">
        <v>391</v>
      </c>
      <c r="K293" s="548">
        <v>22678</v>
      </c>
      <c r="L293" s="548">
        <v>1</v>
      </c>
      <c r="M293" s="548">
        <v>58</v>
      </c>
      <c r="N293" s="548">
        <v>418</v>
      </c>
      <c r="O293" s="548">
        <v>24662</v>
      </c>
      <c r="P293" s="598">
        <v>1.0874856689302408</v>
      </c>
      <c r="Q293" s="549">
        <v>59</v>
      </c>
    </row>
    <row r="294" spans="1:17" ht="14.45" customHeight="1" x14ac:dyDescent="0.2">
      <c r="A294" s="544" t="s">
        <v>1110</v>
      </c>
      <c r="B294" s="545" t="s">
        <v>938</v>
      </c>
      <c r="C294" s="545" t="s">
        <v>939</v>
      </c>
      <c r="D294" s="545" t="s">
        <v>944</v>
      </c>
      <c r="E294" s="545" t="s">
        <v>945</v>
      </c>
      <c r="F294" s="548">
        <v>1091</v>
      </c>
      <c r="G294" s="548">
        <v>142921</v>
      </c>
      <c r="H294" s="548">
        <v>1.1196844348343831</v>
      </c>
      <c r="I294" s="548">
        <v>131</v>
      </c>
      <c r="J294" s="548">
        <v>967</v>
      </c>
      <c r="K294" s="548">
        <v>127644</v>
      </c>
      <c r="L294" s="548">
        <v>1</v>
      </c>
      <c r="M294" s="548">
        <v>132</v>
      </c>
      <c r="N294" s="548">
        <v>1015</v>
      </c>
      <c r="O294" s="548">
        <v>133980</v>
      </c>
      <c r="P294" s="598">
        <v>1.0496380558428129</v>
      </c>
      <c r="Q294" s="549">
        <v>132</v>
      </c>
    </row>
    <row r="295" spans="1:17" ht="14.45" customHeight="1" x14ac:dyDescent="0.2">
      <c r="A295" s="544" t="s">
        <v>1110</v>
      </c>
      <c r="B295" s="545" t="s">
        <v>938</v>
      </c>
      <c r="C295" s="545" t="s">
        <v>939</v>
      </c>
      <c r="D295" s="545" t="s">
        <v>946</v>
      </c>
      <c r="E295" s="545" t="s">
        <v>947</v>
      </c>
      <c r="F295" s="548">
        <v>115</v>
      </c>
      <c r="G295" s="548">
        <v>21735</v>
      </c>
      <c r="H295" s="548">
        <v>0.87324226597026922</v>
      </c>
      <c r="I295" s="548">
        <v>189</v>
      </c>
      <c r="J295" s="548">
        <v>131</v>
      </c>
      <c r="K295" s="548">
        <v>24890</v>
      </c>
      <c r="L295" s="548">
        <v>1</v>
      </c>
      <c r="M295" s="548">
        <v>190</v>
      </c>
      <c r="N295" s="548">
        <v>129</v>
      </c>
      <c r="O295" s="548">
        <v>24510</v>
      </c>
      <c r="P295" s="598">
        <v>0.98473282442748089</v>
      </c>
      <c r="Q295" s="549">
        <v>190</v>
      </c>
    </row>
    <row r="296" spans="1:17" ht="14.45" customHeight="1" x14ac:dyDescent="0.2">
      <c r="A296" s="544" t="s">
        <v>1110</v>
      </c>
      <c r="B296" s="545" t="s">
        <v>938</v>
      </c>
      <c r="C296" s="545" t="s">
        <v>939</v>
      </c>
      <c r="D296" s="545" t="s">
        <v>948</v>
      </c>
      <c r="E296" s="545" t="s">
        <v>949</v>
      </c>
      <c r="F296" s="548">
        <v>41</v>
      </c>
      <c r="G296" s="548">
        <v>16728</v>
      </c>
      <c r="H296" s="548">
        <v>0.7192982456140351</v>
      </c>
      <c r="I296" s="548">
        <v>408</v>
      </c>
      <c r="J296" s="548">
        <v>57</v>
      </c>
      <c r="K296" s="548">
        <v>23256</v>
      </c>
      <c r="L296" s="548">
        <v>1</v>
      </c>
      <c r="M296" s="548">
        <v>408</v>
      </c>
      <c r="N296" s="548">
        <v>93</v>
      </c>
      <c r="O296" s="548">
        <v>38223</v>
      </c>
      <c r="P296" s="598">
        <v>1.6435758513931888</v>
      </c>
      <c r="Q296" s="549">
        <v>411</v>
      </c>
    </row>
    <row r="297" spans="1:17" ht="14.45" customHeight="1" x14ac:dyDescent="0.2">
      <c r="A297" s="544" t="s">
        <v>1110</v>
      </c>
      <c r="B297" s="545" t="s">
        <v>938</v>
      </c>
      <c r="C297" s="545" t="s">
        <v>939</v>
      </c>
      <c r="D297" s="545" t="s">
        <v>950</v>
      </c>
      <c r="E297" s="545" t="s">
        <v>951</v>
      </c>
      <c r="F297" s="548">
        <v>96</v>
      </c>
      <c r="G297" s="548">
        <v>17280</v>
      </c>
      <c r="H297" s="548">
        <v>1.1851851851851851</v>
      </c>
      <c r="I297" s="548">
        <v>180</v>
      </c>
      <c r="J297" s="548">
        <v>81</v>
      </c>
      <c r="K297" s="548">
        <v>14580</v>
      </c>
      <c r="L297" s="548">
        <v>1</v>
      </c>
      <c r="M297" s="548">
        <v>180</v>
      </c>
      <c r="N297" s="548">
        <v>124</v>
      </c>
      <c r="O297" s="548">
        <v>22692</v>
      </c>
      <c r="P297" s="598">
        <v>1.5563786008230454</v>
      </c>
      <c r="Q297" s="549">
        <v>183</v>
      </c>
    </row>
    <row r="298" spans="1:17" ht="14.45" customHeight="1" x14ac:dyDescent="0.2">
      <c r="A298" s="544" t="s">
        <v>1110</v>
      </c>
      <c r="B298" s="545" t="s">
        <v>938</v>
      </c>
      <c r="C298" s="545" t="s">
        <v>939</v>
      </c>
      <c r="D298" s="545" t="s">
        <v>954</v>
      </c>
      <c r="E298" s="545" t="s">
        <v>955</v>
      </c>
      <c r="F298" s="548">
        <v>60</v>
      </c>
      <c r="G298" s="548">
        <v>20160</v>
      </c>
      <c r="H298" s="548">
        <v>1.1078140454995054</v>
      </c>
      <c r="I298" s="548">
        <v>336</v>
      </c>
      <c r="J298" s="548">
        <v>54</v>
      </c>
      <c r="K298" s="548">
        <v>18198</v>
      </c>
      <c r="L298" s="548">
        <v>1</v>
      </c>
      <c r="M298" s="548">
        <v>337</v>
      </c>
      <c r="N298" s="548">
        <v>29</v>
      </c>
      <c r="O298" s="548">
        <v>9889</v>
      </c>
      <c r="P298" s="598">
        <v>0.54341136388614131</v>
      </c>
      <c r="Q298" s="549">
        <v>341</v>
      </c>
    </row>
    <row r="299" spans="1:17" ht="14.45" customHeight="1" x14ac:dyDescent="0.2">
      <c r="A299" s="544" t="s">
        <v>1110</v>
      </c>
      <c r="B299" s="545" t="s">
        <v>938</v>
      </c>
      <c r="C299" s="545" t="s">
        <v>939</v>
      </c>
      <c r="D299" s="545" t="s">
        <v>958</v>
      </c>
      <c r="E299" s="545" t="s">
        <v>959</v>
      </c>
      <c r="F299" s="548">
        <v>559</v>
      </c>
      <c r="G299" s="548">
        <v>195091</v>
      </c>
      <c r="H299" s="548">
        <v>1.3303170814865326</v>
      </c>
      <c r="I299" s="548">
        <v>349</v>
      </c>
      <c r="J299" s="548">
        <v>419</v>
      </c>
      <c r="K299" s="548">
        <v>146650</v>
      </c>
      <c r="L299" s="548">
        <v>1</v>
      </c>
      <c r="M299" s="548">
        <v>350</v>
      </c>
      <c r="N299" s="548">
        <v>461</v>
      </c>
      <c r="O299" s="548">
        <v>161811</v>
      </c>
      <c r="P299" s="598">
        <v>1.103382202523014</v>
      </c>
      <c r="Q299" s="549">
        <v>351</v>
      </c>
    </row>
    <row r="300" spans="1:17" ht="14.45" customHeight="1" x14ac:dyDescent="0.2">
      <c r="A300" s="544" t="s">
        <v>1110</v>
      </c>
      <c r="B300" s="545" t="s">
        <v>938</v>
      </c>
      <c r="C300" s="545" t="s">
        <v>939</v>
      </c>
      <c r="D300" s="545" t="s">
        <v>964</v>
      </c>
      <c r="E300" s="545" t="s">
        <v>965</v>
      </c>
      <c r="F300" s="548">
        <v>28</v>
      </c>
      <c r="G300" s="548">
        <v>3276</v>
      </c>
      <c r="H300" s="548">
        <v>1.1666666666666667</v>
      </c>
      <c r="I300" s="548">
        <v>117</v>
      </c>
      <c r="J300" s="548">
        <v>24</v>
      </c>
      <c r="K300" s="548">
        <v>2808</v>
      </c>
      <c r="L300" s="548">
        <v>1</v>
      </c>
      <c r="M300" s="548">
        <v>117</v>
      </c>
      <c r="N300" s="548">
        <v>31</v>
      </c>
      <c r="O300" s="548">
        <v>3658</v>
      </c>
      <c r="P300" s="598">
        <v>1.3027065527065527</v>
      </c>
      <c r="Q300" s="549">
        <v>118</v>
      </c>
    </row>
    <row r="301" spans="1:17" ht="14.45" customHeight="1" x14ac:dyDescent="0.2">
      <c r="A301" s="544" t="s">
        <v>1110</v>
      </c>
      <c r="B301" s="545" t="s">
        <v>938</v>
      </c>
      <c r="C301" s="545" t="s">
        <v>939</v>
      </c>
      <c r="D301" s="545" t="s">
        <v>966</v>
      </c>
      <c r="E301" s="545" t="s">
        <v>967</v>
      </c>
      <c r="F301" s="548"/>
      <c r="G301" s="548"/>
      <c r="H301" s="548"/>
      <c r="I301" s="548"/>
      <c r="J301" s="548"/>
      <c r="K301" s="548"/>
      <c r="L301" s="548"/>
      <c r="M301" s="548"/>
      <c r="N301" s="548">
        <v>1</v>
      </c>
      <c r="O301" s="548">
        <v>50</v>
      </c>
      <c r="P301" s="598"/>
      <c r="Q301" s="549">
        <v>50</v>
      </c>
    </row>
    <row r="302" spans="1:17" ht="14.45" customHeight="1" x14ac:dyDescent="0.2">
      <c r="A302" s="544" t="s">
        <v>1110</v>
      </c>
      <c r="B302" s="545" t="s">
        <v>938</v>
      </c>
      <c r="C302" s="545" t="s">
        <v>939</v>
      </c>
      <c r="D302" s="545" t="s">
        <v>968</v>
      </c>
      <c r="E302" s="545" t="s">
        <v>969</v>
      </c>
      <c r="F302" s="548">
        <v>33</v>
      </c>
      <c r="G302" s="548">
        <v>12903</v>
      </c>
      <c r="H302" s="548">
        <v>0.94045189504373183</v>
      </c>
      <c r="I302" s="548">
        <v>391</v>
      </c>
      <c r="J302" s="548">
        <v>35</v>
      </c>
      <c r="K302" s="548">
        <v>13720</v>
      </c>
      <c r="L302" s="548">
        <v>1</v>
      </c>
      <c r="M302" s="548">
        <v>392</v>
      </c>
      <c r="N302" s="548">
        <v>29</v>
      </c>
      <c r="O302" s="548">
        <v>11571</v>
      </c>
      <c r="P302" s="598">
        <v>0.84336734693877546</v>
      </c>
      <c r="Q302" s="549">
        <v>399</v>
      </c>
    </row>
    <row r="303" spans="1:17" ht="14.45" customHeight="1" x14ac:dyDescent="0.2">
      <c r="A303" s="544" t="s">
        <v>1110</v>
      </c>
      <c r="B303" s="545" t="s">
        <v>938</v>
      </c>
      <c r="C303" s="545" t="s">
        <v>939</v>
      </c>
      <c r="D303" s="545" t="s">
        <v>970</v>
      </c>
      <c r="E303" s="545" t="s">
        <v>971</v>
      </c>
      <c r="F303" s="548">
        <v>19</v>
      </c>
      <c r="G303" s="548">
        <v>722</v>
      </c>
      <c r="H303" s="548">
        <v>0.73076923076923073</v>
      </c>
      <c r="I303" s="548">
        <v>38</v>
      </c>
      <c r="J303" s="548">
        <v>26</v>
      </c>
      <c r="K303" s="548">
        <v>988</v>
      </c>
      <c r="L303" s="548">
        <v>1</v>
      </c>
      <c r="M303" s="548">
        <v>38</v>
      </c>
      <c r="N303" s="548">
        <v>17</v>
      </c>
      <c r="O303" s="548">
        <v>646</v>
      </c>
      <c r="P303" s="598">
        <v>0.65384615384615385</v>
      </c>
      <c r="Q303" s="549">
        <v>38</v>
      </c>
    </row>
    <row r="304" spans="1:17" ht="14.45" customHeight="1" x14ac:dyDescent="0.2">
      <c r="A304" s="544" t="s">
        <v>1110</v>
      </c>
      <c r="B304" s="545" t="s">
        <v>938</v>
      </c>
      <c r="C304" s="545" t="s">
        <v>939</v>
      </c>
      <c r="D304" s="545" t="s">
        <v>974</v>
      </c>
      <c r="E304" s="545" t="s">
        <v>975</v>
      </c>
      <c r="F304" s="548">
        <v>35</v>
      </c>
      <c r="G304" s="548">
        <v>24675</v>
      </c>
      <c r="H304" s="548">
        <v>1.0576057605760576</v>
      </c>
      <c r="I304" s="548">
        <v>705</v>
      </c>
      <c r="J304" s="548">
        <v>33</v>
      </c>
      <c r="K304" s="548">
        <v>23331</v>
      </c>
      <c r="L304" s="548">
        <v>1</v>
      </c>
      <c r="M304" s="548">
        <v>707</v>
      </c>
      <c r="N304" s="548">
        <v>25</v>
      </c>
      <c r="O304" s="548">
        <v>17825</v>
      </c>
      <c r="P304" s="598">
        <v>0.764004971925764</v>
      </c>
      <c r="Q304" s="549">
        <v>713</v>
      </c>
    </row>
    <row r="305" spans="1:17" ht="14.45" customHeight="1" x14ac:dyDescent="0.2">
      <c r="A305" s="544" t="s">
        <v>1110</v>
      </c>
      <c r="B305" s="545" t="s">
        <v>938</v>
      </c>
      <c r="C305" s="545" t="s">
        <v>939</v>
      </c>
      <c r="D305" s="545" t="s">
        <v>976</v>
      </c>
      <c r="E305" s="545" t="s">
        <v>977</v>
      </c>
      <c r="F305" s="548"/>
      <c r="G305" s="548"/>
      <c r="H305" s="548"/>
      <c r="I305" s="548"/>
      <c r="J305" s="548"/>
      <c r="K305" s="548"/>
      <c r="L305" s="548"/>
      <c r="M305" s="548"/>
      <c r="N305" s="548">
        <v>1</v>
      </c>
      <c r="O305" s="548">
        <v>150</v>
      </c>
      <c r="P305" s="598"/>
      <c r="Q305" s="549">
        <v>150</v>
      </c>
    </row>
    <row r="306" spans="1:17" ht="14.45" customHeight="1" x14ac:dyDescent="0.2">
      <c r="A306" s="544" t="s">
        <v>1110</v>
      </c>
      <c r="B306" s="545" t="s">
        <v>938</v>
      </c>
      <c r="C306" s="545" t="s">
        <v>939</v>
      </c>
      <c r="D306" s="545" t="s">
        <v>978</v>
      </c>
      <c r="E306" s="545" t="s">
        <v>979</v>
      </c>
      <c r="F306" s="548">
        <v>1687</v>
      </c>
      <c r="G306" s="548">
        <v>514535</v>
      </c>
      <c r="H306" s="548">
        <v>1.2251270878721858</v>
      </c>
      <c r="I306" s="548">
        <v>305</v>
      </c>
      <c r="J306" s="548">
        <v>1377</v>
      </c>
      <c r="K306" s="548">
        <v>419985</v>
      </c>
      <c r="L306" s="548">
        <v>1</v>
      </c>
      <c r="M306" s="548">
        <v>305</v>
      </c>
      <c r="N306" s="548">
        <v>1515</v>
      </c>
      <c r="O306" s="548">
        <v>466620</v>
      </c>
      <c r="P306" s="598">
        <v>1.1110396799885711</v>
      </c>
      <c r="Q306" s="549">
        <v>308</v>
      </c>
    </row>
    <row r="307" spans="1:17" ht="14.45" customHeight="1" x14ac:dyDescent="0.2">
      <c r="A307" s="544" t="s">
        <v>1110</v>
      </c>
      <c r="B307" s="545" t="s">
        <v>938</v>
      </c>
      <c r="C307" s="545" t="s">
        <v>939</v>
      </c>
      <c r="D307" s="545" t="s">
        <v>980</v>
      </c>
      <c r="E307" s="545" t="s">
        <v>981</v>
      </c>
      <c r="F307" s="548"/>
      <c r="G307" s="548"/>
      <c r="H307" s="548"/>
      <c r="I307" s="548"/>
      <c r="J307" s="548">
        <v>8</v>
      </c>
      <c r="K307" s="548">
        <v>29776</v>
      </c>
      <c r="L307" s="548">
        <v>1</v>
      </c>
      <c r="M307" s="548">
        <v>3722</v>
      </c>
      <c r="N307" s="548"/>
      <c r="O307" s="548"/>
      <c r="P307" s="598"/>
      <c r="Q307" s="549"/>
    </row>
    <row r="308" spans="1:17" ht="14.45" customHeight="1" x14ac:dyDescent="0.2">
      <c r="A308" s="544" t="s">
        <v>1110</v>
      </c>
      <c r="B308" s="545" t="s">
        <v>938</v>
      </c>
      <c r="C308" s="545" t="s">
        <v>939</v>
      </c>
      <c r="D308" s="545" t="s">
        <v>982</v>
      </c>
      <c r="E308" s="545" t="s">
        <v>983</v>
      </c>
      <c r="F308" s="548">
        <v>223</v>
      </c>
      <c r="G308" s="548">
        <v>110162</v>
      </c>
      <c r="H308" s="548">
        <v>0.43129747083235453</v>
      </c>
      <c r="I308" s="548">
        <v>494</v>
      </c>
      <c r="J308" s="548">
        <v>516</v>
      </c>
      <c r="K308" s="548">
        <v>255420</v>
      </c>
      <c r="L308" s="548">
        <v>1</v>
      </c>
      <c r="M308" s="548">
        <v>495</v>
      </c>
      <c r="N308" s="548">
        <v>500</v>
      </c>
      <c r="O308" s="548">
        <v>249500</v>
      </c>
      <c r="P308" s="598">
        <v>0.97682248845039543</v>
      </c>
      <c r="Q308" s="549">
        <v>499</v>
      </c>
    </row>
    <row r="309" spans="1:17" ht="14.45" customHeight="1" x14ac:dyDescent="0.2">
      <c r="A309" s="544" t="s">
        <v>1110</v>
      </c>
      <c r="B309" s="545" t="s">
        <v>938</v>
      </c>
      <c r="C309" s="545" t="s">
        <v>939</v>
      </c>
      <c r="D309" s="545" t="s">
        <v>986</v>
      </c>
      <c r="E309" s="545" t="s">
        <v>987</v>
      </c>
      <c r="F309" s="548">
        <v>1648</v>
      </c>
      <c r="G309" s="548">
        <v>609760</v>
      </c>
      <c r="H309" s="548">
        <v>0.95890195535733946</v>
      </c>
      <c r="I309" s="548">
        <v>370</v>
      </c>
      <c r="J309" s="548">
        <v>1714</v>
      </c>
      <c r="K309" s="548">
        <v>635894</v>
      </c>
      <c r="L309" s="548">
        <v>1</v>
      </c>
      <c r="M309" s="548">
        <v>371</v>
      </c>
      <c r="N309" s="548">
        <v>1758</v>
      </c>
      <c r="O309" s="548">
        <v>661008</v>
      </c>
      <c r="P309" s="598">
        <v>1.0394940037176008</v>
      </c>
      <c r="Q309" s="549">
        <v>376</v>
      </c>
    </row>
    <row r="310" spans="1:17" ht="14.45" customHeight="1" x14ac:dyDescent="0.2">
      <c r="A310" s="544" t="s">
        <v>1110</v>
      </c>
      <c r="B310" s="545" t="s">
        <v>938</v>
      </c>
      <c r="C310" s="545" t="s">
        <v>939</v>
      </c>
      <c r="D310" s="545" t="s">
        <v>988</v>
      </c>
      <c r="E310" s="545" t="s">
        <v>989</v>
      </c>
      <c r="F310" s="548"/>
      <c r="G310" s="548"/>
      <c r="H310" s="548"/>
      <c r="I310" s="548"/>
      <c r="J310" s="548"/>
      <c r="K310" s="548"/>
      <c r="L310" s="548"/>
      <c r="M310" s="548"/>
      <c r="N310" s="548">
        <v>1</v>
      </c>
      <c r="O310" s="548">
        <v>3132</v>
      </c>
      <c r="P310" s="598"/>
      <c r="Q310" s="549">
        <v>3132</v>
      </c>
    </row>
    <row r="311" spans="1:17" ht="14.45" customHeight="1" x14ac:dyDescent="0.2">
      <c r="A311" s="544" t="s">
        <v>1110</v>
      </c>
      <c r="B311" s="545" t="s">
        <v>938</v>
      </c>
      <c r="C311" s="545" t="s">
        <v>939</v>
      </c>
      <c r="D311" s="545" t="s">
        <v>990</v>
      </c>
      <c r="E311" s="545" t="s">
        <v>991</v>
      </c>
      <c r="F311" s="548"/>
      <c r="G311" s="548"/>
      <c r="H311" s="548"/>
      <c r="I311" s="548"/>
      <c r="J311" s="548">
        <v>1</v>
      </c>
      <c r="K311" s="548">
        <v>12</v>
      </c>
      <c r="L311" s="548">
        <v>1</v>
      </c>
      <c r="M311" s="548">
        <v>12</v>
      </c>
      <c r="N311" s="548"/>
      <c r="O311" s="548"/>
      <c r="P311" s="598"/>
      <c r="Q311" s="549"/>
    </row>
    <row r="312" spans="1:17" ht="14.45" customHeight="1" x14ac:dyDescent="0.2">
      <c r="A312" s="544" t="s">
        <v>1110</v>
      </c>
      <c r="B312" s="545" t="s">
        <v>938</v>
      </c>
      <c r="C312" s="545" t="s">
        <v>939</v>
      </c>
      <c r="D312" s="545" t="s">
        <v>994</v>
      </c>
      <c r="E312" s="545" t="s">
        <v>995</v>
      </c>
      <c r="F312" s="548">
        <v>4</v>
      </c>
      <c r="G312" s="548">
        <v>444</v>
      </c>
      <c r="H312" s="548">
        <v>1.3214285714285714</v>
      </c>
      <c r="I312" s="548">
        <v>111</v>
      </c>
      <c r="J312" s="548">
        <v>3</v>
      </c>
      <c r="K312" s="548">
        <v>336</v>
      </c>
      <c r="L312" s="548">
        <v>1</v>
      </c>
      <c r="M312" s="548">
        <v>112</v>
      </c>
      <c r="N312" s="548">
        <v>3</v>
      </c>
      <c r="O312" s="548">
        <v>339</v>
      </c>
      <c r="P312" s="598">
        <v>1.0089285714285714</v>
      </c>
      <c r="Q312" s="549">
        <v>113</v>
      </c>
    </row>
    <row r="313" spans="1:17" ht="14.45" customHeight="1" x14ac:dyDescent="0.2">
      <c r="A313" s="544" t="s">
        <v>1110</v>
      </c>
      <c r="B313" s="545" t="s">
        <v>938</v>
      </c>
      <c r="C313" s="545" t="s">
        <v>939</v>
      </c>
      <c r="D313" s="545" t="s">
        <v>996</v>
      </c>
      <c r="E313" s="545" t="s">
        <v>997</v>
      </c>
      <c r="F313" s="548">
        <v>63</v>
      </c>
      <c r="G313" s="548">
        <v>7875</v>
      </c>
      <c r="H313" s="548">
        <v>0.80128205128205132</v>
      </c>
      <c r="I313" s="548">
        <v>125</v>
      </c>
      <c r="J313" s="548">
        <v>78</v>
      </c>
      <c r="K313" s="548">
        <v>9828</v>
      </c>
      <c r="L313" s="548">
        <v>1</v>
      </c>
      <c r="M313" s="548">
        <v>126</v>
      </c>
      <c r="N313" s="548">
        <v>65</v>
      </c>
      <c r="O313" s="548">
        <v>8190</v>
      </c>
      <c r="P313" s="598">
        <v>0.83333333333333337</v>
      </c>
      <c r="Q313" s="549">
        <v>126</v>
      </c>
    </row>
    <row r="314" spans="1:17" ht="14.45" customHeight="1" x14ac:dyDescent="0.2">
      <c r="A314" s="544" t="s">
        <v>1110</v>
      </c>
      <c r="B314" s="545" t="s">
        <v>938</v>
      </c>
      <c r="C314" s="545" t="s">
        <v>939</v>
      </c>
      <c r="D314" s="545" t="s">
        <v>998</v>
      </c>
      <c r="E314" s="545" t="s">
        <v>999</v>
      </c>
      <c r="F314" s="548">
        <v>43</v>
      </c>
      <c r="G314" s="548">
        <v>21285</v>
      </c>
      <c r="H314" s="548">
        <v>0.93289796633941091</v>
      </c>
      <c r="I314" s="548">
        <v>495</v>
      </c>
      <c r="J314" s="548">
        <v>46</v>
      </c>
      <c r="K314" s="548">
        <v>22816</v>
      </c>
      <c r="L314" s="548">
        <v>1</v>
      </c>
      <c r="M314" s="548">
        <v>496</v>
      </c>
      <c r="N314" s="548">
        <v>42</v>
      </c>
      <c r="O314" s="548">
        <v>21000</v>
      </c>
      <c r="P314" s="598">
        <v>0.9204067321178121</v>
      </c>
      <c r="Q314" s="549">
        <v>500</v>
      </c>
    </row>
    <row r="315" spans="1:17" ht="14.45" customHeight="1" x14ac:dyDescent="0.2">
      <c r="A315" s="544" t="s">
        <v>1110</v>
      </c>
      <c r="B315" s="545" t="s">
        <v>938</v>
      </c>
      <c r="C315" s="545" t="s">
        <v>939</v>
      </c>
      <c r="D315" s="545" t="s">
        <v>1000</v>
      </c>
      <c r="E315" s="545"/>
      <c r="F315" s="548">
        <v>3</v>
      </c>
      <c r="G315" s="548">
        <v>3855</v>
      </c>
      <c r="H315" s="548"/>
      <c r="I315" s="548">
        <v>1285</v>
      </c>
      <c r="J315" s="548"/>
      <c r="K315" s="548"/>
      <c r="L315" s="548"/>
      <c r="M315" s="548"/>
      <c r="N315" s="548"/>
      <c r="O315" s="548"/>
      <c r="P315" s="598"/>
      <c r="Q315" s="549"/>
    </row>
    <row r="316" spans="1:17" ht="14.45" customHeight="1" x14ac:dyDescent="0.2">
      <c r="A316" s="544" t="s">
        <v>1110</v>
      </c>
      <c r="B316" s="545" t="s">
        <v>938</v>
      </c>
      <c r="C316" s="545" t="s">
        <v>939</v>
      </c>
      <c r="D316" s="545" t="s">
        <v>1001</v>
      </c>
      <c r="E316" s="545" t="s">
        <v>1002</v>
      </c>
      <c r="F316" s="548">
        <v>9</v>
      </c>
      <c r="G316" s="548">
        <v>4104</v>
      </c>
      <c r="H316" s="548">
        <v>2.2401746724890828</v>
      </c>
      <c r="I316" s="548">
        <v>456</v>
      </c>
      <c r="J316" s="548">
        <v>4</v>
      </c>
      <c r="K316" s="548">
        <v>1832</v>
      </c>
      <c r="L316" s="548">
        <v>1</v>
      </c>
      <c r="M316" s="548">
        <v>458</v>
      </c>
      <c r="N316" s="548">
        <v>4</v>
      </c>
      <c r="O316" s="548">
        <v>1852</v>
      </c>
      <c r="P316" s="598">
        <v>1.0109170305676856</v>
      </c>
      <c r="Q316" s="549">
        <v>463</v>
      </c>
    </row>
    <row r="317" spans="1:17" ht="14.45" customHeight="1" x14ac:dyDescent="0.2">
      <c r="A317" s="544" t="s">
        <v>1110</v>
      </c>
      <c r="B317" s="545" t="s">
        <v>938</v>
      </c>
      <c r="C317" s="545" t="s">
        <v>939</v>
      </c>
      <c r="D317" s="545" t="s">
        <v>1003</v>
      </c>
      <c r="E317" s="545" t="s">
        <v>1004</v>
      </c>
      <c r="F317" s="548">
        <v>719</v>
      </c>
      <c r="G317" s="548">
        <v>41702</v>
      </c>
      <c r="H317" s="548">
        <v>1.0286123032904149</v>
      </c>
      <c r="I317" s="548">
        <v>58</v>
      </c>
      <c r="J317" s="548">
        <v>699</v>
      </c>
      <c r="K317" s="548">
        <v>40542</v>
      </c>
      <c r="L317" s="548">
        <v>1</v>
      </c>
      <c r="M317" s="548">
        <v>58</v>
      </c>
      <c r="N317" s="548">
        <v>674</v>
      </c>
      <c r="O317" s="548">
        <v>39766</v>
      </c>
      <c r="P317" s="598">
        <v>0.98085935572986038</v>
      </c>
      <c r="Q317" s="549">
        <v>59</v>
      </c>
    </row>
    <row r="318" spans="1:17" ht="14.45" customHeight="1" x14ac:dyDescent="0.2">
      <c r="A318" s="544" t="s">
        <v>1110</v>
      </c>
      <c r="B318" s="545" t="s">
        <v>938</v>
      </c>
      <c r="C318" s="545" t="s">
        <v>939</v>
      </c>
      <c r="D318" s="545" t="s">
        <v>1005</v>
      </c>
      <c r="E318" s="545" t="s">
        <v>1006</v>
      </c>
      <c r="F318" s="548">
        <v>1</v>
      </c>
      <c r="G318" s="548">
        <v>2173</v>
      </c>
      <c r="H318" s="548"/>
      <c r="I318" s="548">
        <v>2173</v>
      </c>
      <c r="J318" s="548"/>
      <c r="K318" s="548"/>
      <c r="L318" s="548"/>
      <c r="M318" s="548"/>
      <c r="N318" s="548"/>
      <c r="O318" s="548"/>
      <c r="P318" s="598"/>
      <c r="Q318" s="549"/>
    </row>
    <row r="319" spans="1:17" ht="14.45" customHeight="1" x14ac:dyDescent="0.2">
      <c r="A319" s="544" t="s">
        <v>1110</v>
      </c>
      <c r="B319" s="545" t="s">
        <v>938</v>
      </c>
      <c r="C319" s="545" t="s">
        <v>939</v>
      </c>
      <c r="D319" s="545" t="s">
        <v>1007</v>
      </c>
      <c r="E319" s="545" t="s">
        <v>1008</v>
      </c>
      <c r="F319" s="548">
        <v>4</v>
      </c>
      <c r="G319" s="548">
        <v>39048</v>
      </c>
      <c r="H319" s="548"/>
      <c r="I319" s="548">
        <v>9762</v>
      </c>
      <c r="J319" s="548"/>
      <c r="K319" s="548"/>
      <c r="L319" s="548"/>
      <c r="M319" s="548"/>
      <c r="N319" s="548"/>
      <c r="O319" s="548"/>
      <c r="P319" s="598"/>
      <c r="Q319" s="549"/>
    </row>
    <row r="320" spans="1:17" ht="14.45" customHeight="1" x14ac:dyDescent="0.2">
      <c r="A320" s="544" t="s">
        <v>1110</v>
      </c>
      <c r="B320" s="545" t="s">
        <v>938</v>
      </c>
      <c r="C320" s="545" t="s">
        <v>939</v>
      </c>
      <c r="D320" s="545" t="s">
        <v>1011</v>
      </c>
      <c r="E320" s="545" t="s">
        <v>1012</v>
      </c>
      <c r="F320" s="548">
        <v>5534</v>
      </c>
      <c r="G320" s="548">
        <v>973984</v>
      </c>
      <c r="H320" s="548">
        <v>0.98172786943409618</v>
      </c>
      <c r="I320" s="548">
        <v>176</v>
      </c>
      <c r="J320" s="548">
        <v>5637</v>
      </c>
      <c r="K320" s="548">
        <v>992112</v>
      </c>
      <c r="L320" s="548">
        <v>1</v>
      </c>
      <c r="M320" s="548">
        <v>176</v>
      </c>
      <c r="N320" s="548">
        <v>5046</v>
      </c>
      <c r="O320" s="548">
        <v>903234</v>
      </c>
      <c r="P320" s="598">
        <v>0.91041535633073689</v>
      </c>
      <c r="Q320" s="549">
        <v>179</v>
      </c>
    </row>
    <row r="321" spans="1:17" ht="14.45" customHeight="1" x14ac:dyDescent="0.2">
      <c r="A321" s="544" t="s">
        <v>1110</v>
      </c>
      <c r="B321" s="545" t="s">
        <v>938</v>
      </c>
      <c r="C321" s="545" t="s">
        <v>939</v>
      </c>
      <c r="D321" s="545" t="s">
        <v>1013</v>
      </c>
      <c r="E321" s="545" t="s">
        <v>1014</v>
      </c>
      <c r="F321" s="548">
        <v>67</v>
      </c>
      <c r="G321" s="548">
        <v>5695</v>
      </c>
      <c r="H321" s="548">
        <v>0.98837209302325579</v>
      </c>
      <c r="I321" s="548">
        <v>85</v>
      </c>
      <c r="J321" s="548">
        <v>67</v>
      </c>
      <c r="K321" s="548">
        <v>5762</v>
      </c>
      <c r="L321" s="548">
        <v>1</v>
      </c>
      <c r="M321" s="548">
        <v>86</v>
      </c>
      <c r="N321" s="548">
        <v>51</v>
      </c>
      <c r="O321" s="548">
        <v>4437</v>
      </c>
      <c r="P321" s="598">
        <v>0.77004512322110374</v>
      </c>
      <c r="Q321" s="549">
        <v>87</v>
      </c>
    </row>
    <row r="322" spans="1:17" ht="14.45" customHeight="1" x14ac:dyDescent="0.2">
      <c r="A322" s="544" t="s">
        <v>1110</v>
      </c>
      <c r="B322" s="545" t="s">
        <v>938</v>
      </c>
      <c r="C322" s="545" t="s">
        <v>939</v>
      </c>
      <c r="D322" s="545" t="s">
        <v>1015</v>
      </c>
      <c r="E322" s="545" t="s">
        <v>1016</v>
      </c>
      <c r="F322" s="548">
        <v>1</v>
      </c>
      <c r="G322" s="548">
        <v>178</v>
      </c>
      <c r="H322" s="548"/>
      <c r="I322" s="548">
        <v>178</v>
      </c>
      <c r="J322" s="548"/>
      <c r="K322" s="548"/>
      <c r="L322" s="548"/>
      <c r="M322" s="548"/>
      <c r="N322" s="548"/>
      <c r="O322" s="548"/>
      <c r="P322" s="598"/>
      <c r="Q322" s="549"/>
    </row>
    <row r="323" spans="1:17" ht="14.45" customHeight="1" x14ac:dyDescent="0.2">
      <c r="A323" s="544" t="s">
        <v>1110</v>
      </c>
      <c r="B323" s="545" t="s">
        <v>938</v>
      </c>
      <c r="C323" s="545" t="s">
        <v>939</v>
      </c>
      <c r="D323" s="545" t="s">
        <v>1017</v>
      </c>
      <c r="E323" s="545" t="s">
        <v>1018</v>
      </c>
      <c r="F323" s="548">
        <v>5</v>
      </c>
      <c r="G323" s="548">
        <v>850</v>
      </c>
      <c r="H323" s="548">
        <v>0.7142857142857143</v>
      </c>
      <c r="I323" s="548">
        <v>170</v>
      </c>
      <c r="J323" s="548">
        <v>7</v>
      </c>
      <c r="K323" s="548">
        <v>1190</v>
      </c>
      <c r="L323" s="548">
        <v>1</v>
      </c>
      <c r="M323" s="548">
        <v>170</v>
      </c>
      <c r="N323" s="548">
        <v>6</v>
      </c>
      <c r="O323" s="548">
        <v>1032</v>
      </c>
      <c r="P323" s="598">
        <v>0.86722689075630255</v>
      </c>
      <c r="Q323" s="549">
        <v>172</v>
      </c>
    </row>
    <row r="324" spans="1:17" ht="14.45" customHeight="1" x14ac:dyDescent="0.2">
      <c r="A324" s="544" t="s">
        <v>1110</v>
      </c>
      <c r="B324" s="545" t="s">
        <v>938</v>
      </c>
      <c r="C324" s="545" t="s">
        <v>939</v>
      </c>
      <c r="D324" s="545" t="s">
        <v>1021</v>
      </c>
      <c r="E324" s="545"/>
      <c r="F324" s="548">
        <v>9</v>
      </c>
      <c r="G324" s="548">
        <v>9108</v>
      </c>
      <c r="H324" s="548"/>
      <c r="I324" s="548">
        <v>1012</v>
      </c>
      <c r="J324" s="548"/>
      <c r="K324" s="548"/>
      <c r="L324" s="548"/>
      <c r="M324" s="548"/>
      <c r="N324" s="548"/>
      <c r="O324" s="548"/>
      <c r="P324" s="598"/>
      <c r="Q324" s="549"/>
    </row>
    <row r="325" spans="1:17" ht="14.45" customHeight="1" x14ac:dyDescent="0.2">
      <c r="A325" s="544" t="s">
        <v>1110</v>
      </c>
      <c r="B325" s="545" t="s">
        <v>938</v>
      </c>
      <c r="C325" s="545" t="s">
        <v>939</v>
      </c>
      <c r="D325" s="545" t="s">
        <v>1022</v>
      </c>
      <c r="E325" s="545" t="s">
        <v>1023</v>
      </c>
      <c r="F325" s="548">
        <v>1</v>
      </c>
      <c r="G325" s="548">
        <v>176</v>
      </c>
      <c r="H325" s="548"/>
      <c r="I325" s="548">
        <v>176</v>
      </c>
      <c r="J325" s="548"/>
      <c r="K325" s="548"/>
      <c r="L325" s="548"/>
      <c r="M325" s="548"/>
      <c r="N325" s="548">
        <v>1</v>
      </c>
      <c r="O325" s="548">
        <v>178</v>
      </c>
      <c r="P325" s="598"/>
      <c r="Q325" s="549">
        <v>178</v>
      </c>
    </row>
    <row r="326" spans="1:17" ht="14.45" customHeight="1" x14ac:dyDescent="0.2">
      <c r="A326" s="544" t="s">
        <v>1110</v>
      </c>
      <c r="B326" s="545" t="s">
        <v>938</v>
      </c>
      <c r="C326" s="545" t="s">
        <v>939</v>
      </c>
      <c r="D326" s="545" t="s">
        <v>1024</v>
      </c>
      <c r="E326" s="545"/>
      <c r="F326" s="548">
        <v>10</v>
      </c>
      <c r="G326" s="548">
        <v>22970</v>
      </c>
      <c r="H326" s="548"/>
      <c r="I326" s="548">
        <v>2297</v>
      </c>
      <c r="J326" s="548"/>
      <c r="K326" s="548"/>
      <c r="L326" s="548"/>
      <c r="M326" s="548"/>
      <c r="N326" s="548"/>
      <c r="O326" s="548"/>
      <c r="P326" s="598"/>
      <c r="Q326" s="549"/>
    </row>
    <row r="327" spans="1:17" ht="14.45" customHeight="1" x14ac:dyDescent="0.2">
      <c r="A327" s="544" t="s">
        <v>1110</v>
      </c>
      <c r="B327" s="545" t="s">
        <v>938</v>
      </c>
      <c r="C327" s="545" t="s">
        <v>939</v>
      </c>
      <c r="D327" s="545" t="s">
        <v>1027</v>
      </c>
      <c r="E327" s="545" t="s">
        <v>1028</v>
      </c>
      <c r="F327" s="548">
        <v>30</v>
      </c>
      <c r="G327" s="548">
        <v>7920</v>
      </c>
      <c r="H327" s="548">
        <v>1.25</v>
      </c>
      <c r="I327" s="548">
        <v>264</v>
      </c>
      <c r="J327" s="548">
        <v>24</v>
      </c>
      <c r="K327" s="548">
        <v>6336</v>
      </c>
      <c r="L327" s="548">
        <v>1</v>
      </c>
      <c r="M327" s="548">
        <v>264</v>
      </c>
      <c r="N327" s="548">
        <v>31</v>
      </c>
      <c r="O327" s="548">
        <v>8277</v>
      </c>
      <c r="P327" s="598">
        <v>1.306344696969697</v>
      </c>
      <c r="Q327" s="549">
        <v>267</v>
      </c>
    </row>
    <row r="328" spans="1:17" ht="14.45" customHeight="1" x14ac:dyDescent="0.2">
      <c r="A328" s="544" t="s">
        <v>1110</v>
      </c>
      <c r="B328" s="545" t="s">
        <v>938</v>
      </c>
      <c r="C328" s="545" t="s">
        <v>939</v>
      </c>
      <c r="D328" s="545" t="s">
        <v>1029</v>
      </c>
      <c r="E328" s="545" t="s">
        <v>1030</v>
      </c>
      <c r="F328" s="548">
        <v>14</v>
      </c>
      <c r="G328" s="548">
        <v>29834</v>
      </c>
      <c r="H328" s="548">
        <v>6.9901593252108718</v>
      </c>
      <c r="I328" s="548">
        <v>2131</v>
      </c>
      <c r="J328" s="548">
        <v>2</v>
      </c>
      <c r="K328" s="548">
        <v>4268</v>
      </c>
      <c r="L328" s="548">
        <v>1</v>
      </c>
      <c r="M328" s="548">
        <v>2134</v>
      </c>
      <c r="N328" s="548">
        <v>1</v>
      </c>
      <c r="O328" s="548">
        <v>2146</v>
      </c>
      <c r="P328" s="598">
        <v>0.50281162136832236</v>
      </c>
      <c r="Q328" s="549">
        <v>2146</v>
      </c>
    </row>
    <row r="329" spans="1:17" ht="14.45" customHeight="1" x14ac:dyDescent="0.2">
      <c r="A329" s="544" t="s">
        <v>1110</v>
      </c>
      <c r="B329" s="545" t="s">
        <v>938</v>
      </c>
      <c r="C329" s="545" t="s">
        <v>939</v>
      </c>
      <c r="D329" s="545" t="s">
        <v>1031</v>
      </c>
      <c r="E329" s="545" t="s">
        <v>1032</v>
      </c>
      <c r="F329" s="548">
        <v>44</v>
      </c>
      <c r="G329" s="548">
        <v>10648</v>
      </c>
      <c r="H329" s="548">
        <v>1.0433078581226729</v>
      </c>
      <c r="I329" s="548">
        <v>242</v>
      </c>
      <c r="J329" s="548">
        <v>42</v>
      </c>
      <c r="K329" s="548">
        <v>10206</v>
      </c>
      <c r="L329" s="548">
        <v>1</v>
      </c>
      <c r="M329" s="548">
        <v>243</v>
      </c>
      <c r="N329" s="548">
        <v>55</v>
      </c>
      <c r="O329" s="548">
        <v>13420</v>
      </c>
      <c r="P329" s="598">
        <v>1.3149127963942779</v>
      </c>
      <c r="Q329" s="549">
        <v>244</v>
      </c>
    </row>
    <row r="330" spans="1:17" ht="14.45" customHeight="1" x14ac:dyDescent="0.2">
      <c r="A330" s="544" t="s">
        <v>1110</v>
      </c>
      <c r="B330" s="545" t="s">
        <v>938</v>
      </c>
      <c r="C330" s="545" t="s">
        <v>939</v>
      </c>
      <c r="D330" s="545" t="s">
        <v>1033</v>
      </c>
      <c r="E330" s="545" t="s">
        <v>1034</v>
      </c>
      <c r="F330" s="548"/>
      <c r="G330" s="548"/>
      <c r="H330" s="548"/>
      <c r="I330" s="548"/>
      <c r="J330" s="548">
        <v>8</v>
      </c>
      <c r="K330" s="548">
        <v>3408</v>
      </c>
      <c r="L330" s="548">
        <v>1</v>
      </c>
      <c r="M330" s="548">
        <v>426</v>
      </c>
      <c r="N330" s="548">
        <v>1</v>
      </c>
      <c r="O330" s="548">
        <v>435</v>
      </c>
      <c r="P330" s="598">
        <v>0.12764084507042253</v>
      </c>
      <c r="Q330" s="549">
        <v>435</v>
      </c>
    </row>
    <row r="331" spans="1:17" ht="14.45" customHeight="1" x14ac:dyDescent="0.2">
      <c r="A331" s="544" t="s">
        <v>1110</v>
      </c>
      <c r="B331" s="545" t="s">
        <v>938</v>
      </c>
      <c r="C331" s="545" t="s">
        <v>939</v>
      </c>
      <c r="D331" s="545" t="s">
        <v>1098</v>
      </c>
      <c r="E331" s="545" t="s">
        <v>1099</v>
      </c>
      <c r="F331" s="548"/>
      <c r="G331" s="548"/>
      <c r="H331" s="548"/>
      <c r="I331" s="548"/>
      <c r="J331" s="548"/>
      <c r="K331" s="548"/>
      <c r="L331" s="548"/>
      <c r="M331" s="548"/>
      <c r="N331" s="548">
        <v>1</v>
      </c>
      <c r="O331" s="548">
        <v>865</v>
      </c>
      <c r="P331" s="598"/>
      <c r="Q331" s="549">
        <v>865</v>
      </c>
    </row>
    <row r="332" spans="1:17" ht="14.45" customHeight="1" x14ac:dyDescent="0.2">
      <c r="A332" s="544" t="s">
        <v>1110</v>
      </c>
      <c r="B332" s="545" t="s">
        <v>938</v>
      </c>
      <c r="C332" s="545" t="s">
        <v>939</v>
      </c>
      <c r="D332" s="545" t="s">
        <v>1035</v>
      </c>
      <c r="E332" s="545" t="s">
        <v>943</v>
      </c>
      <c r="F332" s="548">
        <v>2</v>
      </c>
      <c r="G332" s="548">
        <v>74</v>
      </c>
      <c r="H332" s="548"/>
      <c r="I332" s="548">
        <v>37</v>
      </c>
      <c r="J332" s="548"/>
      <c r="K332" s="548"/>
      <c r="L332" s="548"/>
      <c r="M332" s="548"/>
      <c r="N332" s="548"/>
      <c r="O332" s="548"/>
      <c r="P332" s="598"/>
      <c r="Q332" s="549"/>
    </row>
    <row r="333" spans="1:17" ht="14.45" customHeight="1" x14ac:dyDescent="0.2">
      <c r="A333" s="544" t="s">
        <v>1110</v>
      </c>
      <c r="B333" s="545" t="s">
        <v>938</v>
      </c>
      <c r="C333" s="545" t="s">
        <v>939</v>
      </c>
      <c r="D333" s="545" t="s">
        <v>1038</v>
      </c>
      <c r="E333" s="545" t="s">
        <v>1039</v>
      </c>
      <c r="F333" s="548">
        <v>27</v>
      </c>
      <c r="G333" s="548">
        <v>28539</v>
      </c>
      <c r="H333" s="548">
        <v>1.9231132075471697</v>
      </c>
      <c r="I333" s="548">
        <v>1057</v>
      </c>
      <c r="J333" s="548">
        <v>14</v>
      </c>
      <c r="K333" s="548">
        <v>14840</v>
      </c>
      <c r="L333" s="548">
        <v>1</v>
      </c>
      <c r="M333" s="548">
        <v>1060</v>
      </c>
      <c r="N333" s="548">
        <v>17</v>
      </c>
      <c r="O333" s="548">
        <v>18275</v>
      </c>
      <c r="P333" s="598">
        <v>1.2314690026954178</v>
      </c>
      <c r="Q333" s="549">
        <v>1075</v>
      </c>
    </row>
    <row r="334" spans="1:17" ht="14.45" customHeight="1" x14ac:dyDescent="0.2">
      <c r="A334" s="544" t="s">
        <v>1110</v>
      </c>
      <c r="B334" s="545" t="s">
        <v>938</v>
      </c>
      <c r="C334" s="545" t="s">
        <v>939</v>
      </c>
      <c r="D334" s="545" t="s">
        <v>1040</v>
      </c>
      <c r="E334" s="545" t="s">
        <v>1041</v>
      </c>
      <c r="F334" s="548">
        <v>3</v>
      </c>
      <c r="G334" s="548">
        <v>867</v>
      </c>
      <c r="H334" s="548">
        <v>3</v>
      </c>
      <c r="I334" s="548">
        <v>289</v>
      </c>
      <c r="J334" s="548">
        <v>1</v>
      </c>
      <c r="K334" s="548">
        <v>289</v>
      </c>
      <c r="L334" s="548">
        <v>1</v>
      </c>
      <c r="M334" s="548">
        <v>289</v>
      </c>
      <c r="N334" s="548"/>
      <c r="O334" s="548"/>
      <c r="P334" s="598"/>
      <c r="Q334" s="549"/>
    </row>
    <row r="335" spans="1:17" ht="14.45" customHeight="1" x14ac:dyDescent="0.2">
      <c r="A335" s="544" t="s">
        <v>1110</v>
      </c>
      <c r="B335" s="545" t="s">
        <v>938</v>
      </c>
      <c r="C335" s="545" t="s">
        <v>939</v>
      </c>
      <c r="D335" s="545" t="s">
        <v>1042</v>
      </c>
      <c r="E335" s="545" t="s">
        <v>1043</v>
      </c>
      <c r="F335" s="548"/>
      <c r="G335" s="548"/>
      <c r="H335" s="548"/>
      <c r="I335" s="548"/>
      <c r="J335" s="548">
        <v>8</v>
      </c>
      <c r="K335" s="548">
        <v>8816</v>
      </c>
      <c r="L335" s="548">
        <v>1</v>
      </c>
      <c r="M335" s="548">
        <v>1102</v>
      </c>
      <c r="N335" s="548">
        <v>1</v>
      </c>
      <c r="O335" s="548">
        <v>1118</v>
      </c>
      <c r="P335" s="598">
        <v>0.12681488203266789</v>
      </c>
      <c r="Q335" s="549">
        <v>1118</v>
      </c>
    </row>
    <row r="336" spans="1:17" ht="14.45" customHeight="1" x14ac:dyDescent="0.2">
      <c r="A336" s="544" t="s">
        <v>1110</v>
      </c>
      <c r="B336" s="545" t="s">
        <v>938</v>
      </c>
      <c r="C336" s="545" t="s">
        <v>939</v>
      </c>
      <c r="D336" s="545" t="s">
        <v>1048</v>
      </c>
      <c r="E336" s="545" t="s">
        <v>1049</v>
      </c>
      <c r="F336" s="548">
        <v>1</v>
      </c>
      <c r="G336" s="548">
        <v>0</v>
      </c>
      <c r="H336" s="548"/>
      <c r="I336" s="548">
        <v>0</v>
      </c>
      <c r="J336" s="548"/>
      <c r="K336" s="548"/>
      <c r="L336" s="548"/>
      <c r="M336" s="548"/>
      <c r="N336" s="548"/>
      <c r="O336" s="548"/>
      <c r="P336" s="598"/>
      <c r="Q336" s="549"/>
    </row>
    <row r="337" spans="1:17" ht="14.45" customHeight="1" x14ac:dyDescent="0.2">
      <c r="A337" s="544" t="s">
        <v>1110</v>
      </c>
      <c r="B337" s="545" t="s">
        <v>938</v>
      </c>
      <c r="C337" s="545" t="s">
        <v>939</v>
      </c>
      <c r="D337" s="545" t="s">
        <v>1052</v>
      </c>
      <c r="E337" s="545" t="s">
        <v>1053</v>
      </c>
      <c r="F337" s="548"/>
      <c r="G337" s="548"/>
      <c r="H337" s="548"/>
      <c r="I337" s="548"/>
      <c r="J337" s="548">
        <v>4</v>
      </c>
      <c r="K337" s="548">
        <v>19116</v>
      </c>
      <c r="L337" s="548">
        <v>1</v>
      </c>
      <c r="M337" s="548">
        <v>4779</v>
      </c>
      <c r="N337" s="548"/>
      <c r="O337" s="548"/>
      <c r="P337" s="598"/>
      <c r="Q337" s="549"/>
    </row>
    <row r="338" spans="1:17" ht="14.45" customHeight="1" x14ac:dyDescent="0.2">
      <c r="A338" s="544" t="s">
        <v>1110</v>
      </c>
      <c r="B338" s="545" t="s">
        <v>938</v>
      </c>
      <c r="C338" s="545" t="s">
        <v>939</v>
      </c>
      <c r="D338" s="545" t="s">
        <v>1054</v>
      </c>
      <c r="E338" s="545" t="s">
        <v>1055</v>
      </c>
      <c r="F338" s="548"/>
      <c r="G338" s="548"/>
      <c r="H338" s="548"/>
      <c r="I338" s="548"/>
      <c r="J338" s="548">
        <v>1</v>
      </c>
      <c r="K338" s="548">
        <v>609</v>
      </c>
      <c r="L338" s="548">
        <v>1</v>
      </c>
      <c r="M338" s="548">
        <v>609</v>
      </c>
      <c r="N338" s="548"/>
      <c r="O338" s="548"/>
      <c r="P338" s="598"/>
      <c r="Q338" s="549"/>
    </row>
    <row r="339" spans="1:17" ht="14.45" customHeight="1" x14ac:dyDescent="0.2">
      <c r="A339" s="544" t="s">
        <v>937</v>
      </c>
      <c r="B339" s="545" t="s">
        <v>938</v>
      </c>
      <c r="C339" s="545" t="s">
        <v>939</v>
      </c>
      <c r="D339" s="545" t="s">
        <v>940</v>
      </c>
      <c r="E339" s="545" t="s">
        <v>941</v>
      </c>
      <c r="F339" s="548">
        <v>1</v>
      </c>
      <c r="G339" s="548">
        <v>2229</v>
      </c>
      <c r="H339" s="548"/>
      <c r="I339" s="548">
        <v>2229</v>
      </c>
      <c r="J339" s="548"/>
      <c r="K339" s="548"/>
      <c r="L339" s="548"/>
      <c r="M339" s="548"/>
      <c r="N339" s="548"/>
      <c r="O339" s="548"/>
      <c r="P339" s="598"/>
      <c r="Q339" s="549"/>
    </row>
    <row r="340" spans="1:17" ht="14.45" customHeight="1" x14ac:dyDescent="0.2">
      <c r="A340" s="544" t="s">
        <v>937</v>
      </c>
      <c r="B340" s="545" t="s">
        <v>938</v>
      </c>
      <c r="C340" s="545" t="s">
        <v>939</v>
      </c>
      <c r="D340" s="545" t="s">
        <v>942</v>
      </c>
      <c r="E340" s="545" t="s">
        <v>943</v>
      </c>
      <c r="F340" s="548">
        <v>6</v>
      </c>
      <c r="G340" s="548">
        <v>348</v>
      </c>
      <c r="H340" s="548"/>
      <c r="I340" s="548">
        <v>58</v>
      </c>
      <c r="J340" s="548"/>
      <c r="K340" s="548"/>
      <c r="L340" s="548"/>
      <c r="M340" s="548"/>
      <c r="N340" s="548"/>
      <c r="O340" s="548"/>
      <c r="P340" s="598"/>
      <c r="Q340" s="549"/>
    </row>
    <row r="341" spans="1:17" ht="14.45" customHeight="1" x14ac:dyDescent="0.2">
      <c r="A341" s="544" t="s">
        <v>937</v>
      </c>
      <c r="B341" s="545" t="s">
        <v>938</v>
      </c>
      <c r="C341" s="545" t="s">
        <v>939</v>
      </c>
      <c r="D341" s="545" t="s">
        <v>944</v>
      </c>
      <c r="E341" s="545" t="s">
        <v>945</v>
      </c>
      <c r="F341" s="548">
        <v>12</v>
      </c>
      <c r="G341" s="548">
        <v>1572</v>
      </c>
      <c r="H341" s="548">
        <v>1.9848484848484849</v>
      </c>
      <c r="I341" s="548">
        <v>131</v>
      </c>
      <c r="J341" s="548">
        <v>6</v>
      </c>
      <c r="K341" s="548">
        <v>792</v>
      </c>
      <c r="L341" s="548">
        <v>1</v>
      </c>
      <c r="M341" s="548">
        <v>132</v>
      </c>
      <c r="N341" s="548">
        <v>1</v>
      </c>
      <c r="O341" s="548">
        <v>132</v>
      </c>
      <c r="P341" s="598">
        <v>0.16666666666666666</v>
      </c>
      <c r="Q341" s="549">
        <v>132</v>
      </c>
    </row>
    <row r="342" spans="1:17" ht="14.45" customHeight="1" x14ac:dyDescent="0.2">
      <c r="A342" s="544" t="s">
        <v>937</v>
      </c>
      <c r="B342" s="545" t="s">
        <v>938</v>
      </c>
      <c r="C342" s="545" t="s">
        <v>939</v>
      </c>
      <c r="D342" s="545" t="s">
        <v>948</v>
      </c>
      <c r="E342" s="545" t="s">
        <v>949</v>
      </c>
      <c r="F342" s="548">
        <v>3</v>
      </c>
      <c r="G342" s="548">
        <v>1224</v>
      </c>
      <c r="H342" s="548"/>
      <c r="I342" s="548">
        <v>408</v>
      </c>
      <c r="J342" s="548"/>
      <c r="K342" s="548"/>
      <c r="L342" s="548"/>
      <c r="M342" s="548"/>
      <c r="N342" s="548"/>
      <c r="O342" s="548"/>
      <c r="P342" s="598"/>
      <c r="Q342" s="549"/>
    </row>
    <row r="343" spans="1:17" ht="14.45" customHeight="1" x14ac:dyDescent="0.2">
      <c r="A343" s="544" t="s">
        <v>937</v>
      </c>
      <c r="B343" s="545" t="s">
        <v>938</v>
      </c>
      <c r="C343" s="545" t="s">
        <v>939</v>
      </c>
      <c r="D343" s="545" t="s">
        <v>950</v>
      </c>
      <c r="E343" s="545" t="s">
        <v>951</v>
      </c>
      <c r="F343" s="548">
        <v>6</v>
      </c>
      <c r="G343" s="548">
        <v>1080</v>
      </c>
      <c r="H343" s="548">
        <v>6</v>
      </c>
      <c r="I343" s="548">
        <v>180</v>
      </c>
      <c r="J343" s="548">
        <v>1</v>
      </c>
      <c r="K343" s="548">
        <v>180</v>
      </c>
      <c r="L343" s="548">
        <v>1</v>
      </c>
      <c r="M343" s="548">
        <v>180</v>
      </c>
      <c r="N343" s="548"/>
      <c r="O343" s="548"/>
      <c r="P343" s="598"/>
      <c r="Q343" s="549"/>
    </row>
    <row r="344" spans="1:17" ht="14.45" customHeight="1" x14ac:dyDescent="0.2">
      <c r="A344" s="544" t="s">
        <v>937</v>
      </c>
      <c r="B344" s="545" t="s">
        <v>938</v>
      </c>
      <c r="C344" s="545" t="s">
        <v>939</v>
      </c>
      <c r="D344" s="545" t="s">
        <v>954</v>
      </c>
      <c r="E344" s="545" t="s">
        <v>955</v>
      </c>
      <c r="F344" s="548">
        <v>1</v>
      </c>
      <c r="G344" s="548">
        <v>336</v>
      </c>
      <c r="H344" s="548"/>
      <c r="I344" s="548">
        <v>336</v>
      </c>
      <c r="J344" s="548"/>
      <c r="K344" s="548"/>
      <c r="L344" s="548"/>
      <c r="M344" s="548"/>
      <c r="N344" s="548"/>
      <c r="O344" s="548"/>
      <c r="P344" s="598"/>
      <c r="Q344" s="549"/>
    </row>
    <row r="345" spans="1:17" ht="14.45" customHeight="1" x14ac:dyDescent="0.2">
      <c r="A345" s="544" t="s">
        <v>937</v>
      </c>
      <c r="B345" s="545" t="s">
        <v>938</v>
      </c>
      <c r="C345" s="545" t="s">
        <v>939</v>
      </c>
      <c r="D345" s="545" t="s">
        <v>958</v>
      </c>
      <c r="E345" s="545" t="s">
        <v>959</v>
      </c>
      <c r="F345" s="548">
        <v>52</v>
      </c>
      <c r="G345" s="548">
        <v>18148</v>
      </c>
      <c r="H345" s="548">
        <v>6.4814285714285713</v>
      </c>
      <c r="I345" s="548">
        <v>349</v>
      </c>
      <c r="J345" s="548">
        <v>8</v>
      </c>
      <c r="K345" s="548">
        <v>2800</v>
      </c>
      <c r="L345" s="548">
        <v>1</v>
      </c>
      <c r="M345" s="548">
        <v>350</v>
      </c>
      <c r="N345" s="548">
        <v>3</v>
      </c>
      <c r="O345" s="548">
        <v>1053</v>
      </c>
      <c r="P345" s="598">
        <v>0.37607142857142856</v>
      </c>
      <c r="Q345" s="549">
        <v>351</v>
      </c>
    </row>
    <row r="346" spans="1:17" ht="14.45" customHeight="1" x14ac:dyDescent="0.2">
      <c r="A346" s="544" t="s">
        <v>937</v>
      </c>
      <c r="B346" s="545" t="s">
        <v>938</v>
      </c>
      <c r="C346" s="545" t="s">
        <v>939</v>
      </c>
      <c r="D346" s="545" t="s">
        <v>964</v>
      </c>
      <c r="E346" s="545" t="s">
        <v>965</v>
      </c>
      <c r="F346" s="548">
        <v>3</v>
      </c>
      <c r="G346" s="548">
        <v>351</v>
      </c>
      <c r="H346" s="548"/>
      <c r="I346" s="548">
        <v>117</v>
      </c>
      <c r="J346" s="548"/>
      <c r="K346" s="548"/>
      <c r="L346" s="548"/>
      <c r="M346" s="548"/>
      <c r="N346" s="548"/>
      <c r="O346" s="548"/>
      <c r="P346" s="598"/>
      <c r="Q346" s="549"/>
    </row>
    <row r="347" spans="1:17" ht="14.45" customHeight="1" x14ac:dyDescent="0.2">
      <c r="A347" s="544" t="s">
        <v>937</v>
      </c>
      <c r="B347" s="545" t="s">
        <v>938</v>
      </c>
      <c r="C347" s="545" t="s">
        <v>939</v>
      </c>
      <c r="D347" s="545" t="s">
        <v>970</v>
      </c>
      <c r="E347" s="545" t="s">
        <v>971</v>
      </c>
      <c r="F347" s="548">
        <v>2</v>
      </c>
      <c r="G347" s="548">
        <v>76</v>
      </c>
      <c r="H347" s="548"/>
      <c r="I347" s="548">
        <v>38</v>
      </c>
      <c r="J347" s="548"/>
      <c r="K347" s="548"/>
      <c r="L347" s="548"/>
      <c r="M347" s="548"/>
      <c r="N347" s="548"/>
      <c r="O347" s="548"/>
      <c r="P347" s="598"/>
      <c r="Q347" s="549"/>
    </row>
    <row r="348" spans="1:17" ht="14.45" customHeight="1" x14ac:dyDescent="0.2">
      <c r="A348" s="544" t="s">
        <v>937</v>
      </c>
      <c r="B348" s="545" t="s">
        <v>938</v>
      </c>
      <c r="C348" s="545" t="s">
        <v>939</v>
      </c>
      <c r="D348" s="545" t="s">
        <v>978</v>
      </c>
      <c r="E348" s="545" t="s">
        <v>979</v>
      </c>
      <c r="F348" s="548">
        <v>13</v>
      </c>
      <c r="G348" s="548">
        <v>3965</v>
      </c>
      <c r="H348" s="548">
        <v>2.1666666666666665</v>
      </c>
      <c r="I348" s="548">
        <v>305</v>
      </c>
      <c r="J348" s="548">
        <v>6</v>
      </c>
      <c r="K348" s="548">
        <v>1830</v>
      </c>
      <c r="L348" s="548">
        <v>1</v>
      </c>
      <c r="M348" s="548">
        <v>305</v>
      </c>
      <c r="N348" s="548">
        <v>1</v>
      </c>
      <c r="O348" s="548">
        <v>308</v>
      </c>
      <c r="P348" s="598">
        <v>0.16830601092896175</v>
      </c>
      <c r="Q348" s="549">
        <v>308</v>
      </c>
    </row>
    <row r="349" spans="1:17" ht="14.45" customHeight="1" x14ac:dyDescent="0.2">
      <c r="A349" s="544" t="s">
        <v>937</v>
      </c>
      <c r="B349" s="545" t="s">
        <v>938</v>
      </c>
      <c r="C349" s="545" t="s">
        <v>939</v>
      </c>
      <c r="D349" s="545" t="s">
        <v>980</v>
      </c>
      <c r="E349" s="545" t="s">
        <v>981</v>
      </c>
      <c r="F349" s="548">
        <v>5</v>
      </c>
      <c r="G349" s="548">
        <v>18560</v>
      </c>
      <c r="H349" s="548">
        <v>4.9865663621708762</v>
      </c>
      <c r="I349" s="548">
        <v>3712</v>
      </c>
      <c r="J349" s="548">
        <v>1</v>
      </c>
      <c r="K349" s="548">
        <v>3722</v>
      </c>
      <c r="L349" s="548">
        <v>1</v>
      </c>
      <c r="M349" s="548">
        <v>3722</v>
      </c>
      <c r="N349" s="548">
        <v>1</v>
      </c>
      <c r="O349" s="548">
        <v>3763</v>
      </c>
      <c r="P349" s="598">
        <v>1.0110155830198817</v>
      </c>
      <c r="Q349" s="549">
        <v>3763</v>
      </c>
    </row>
    <row r="350" spans="1:17" ht="14.45" customHeight="1" x14ac:dyDescent="0.2">
      <c r="A350" s="544" t="s">
        <v>937</v>
      </c>
      <c r="B350" s="545" t="s">
        <v>938</v>
      </c>
      <c r="C350" s="545" t="s">
        <v>939</v>
      </c>
      <c r="D350" s="545" t="s">
        <v>982</v>
      </c>
      <c r="E350" s="545" t="s">
        <v>983</v>
      </c>
      <c r="F350" s="548">
        <v>4</v>
      </c>
      <c r="G350" s="548">
        <v>1976</v>
      </c>
      <c r="H350" s="548">
        <v>3.9919191919191919</v>
      </c>
      <c r="I350" s="548">
        <v>494</v>
      </c>
      <c r="J350" s="548">
        <v>1</v>
      </c>
      <c r="K350" s="548">
        <v>495</v>
      </c>
      <c r="L350" s="548">
        <v>1</v>
      </c>
      <c r="M350" s="548">
        <v>495</v>
      </c>
      <c r="N350" s="548"/>
      <c r="O350" s="548"/>
      <c r="P350" s="598"/>
      <c r="Q350" s="549"/>
    </row>
    <row r="351" spans="1:17" ht="14.45" customHeight="1" x14ac:dyDescent="0.2">
      <c r="A351" s="544" t="s">
        <v>937</v>
      </c>
      <c r="B351" s="545" t="s">
        <v>938</v>
      </c>
      <c r="C351" s="545" t="s">
        <v>939</v>
      </c>
      <c r="D351" s="545" t="s">
        <v>986</v>
      </c>
      <c r="E351" s="545" t="s">
        <v>987</v>
      </c>
      <c r="F351" s="548">
        <v>19</v>
      </c>
      <c r="G351" s="548">
        <v>7030</v>
      </c>
      <c r="H351" s="548">
        <v>2.7069695802849441</v>
      </c>
      <c r="I351" s="548">
        <v>370</v>
      </c>
      <c r="J351" s="548">
        <v>7</v>
      </c>
      <c r="K351" s="548">
        <v>2597</v>
      </c>
      <c r="L351" s="548">
        <v>1</v>
      </c>
      <c r="M351" s="548">
        <v>371</v>
      </c>
      <c r="N351" s="548">
        <v>1</v>
      </c>
      <c r="O351" s="548">
        <v>376</v>
      </c>
      <c r="P351" s="598">
        <v>0.14478244127839815</v>
      </c>
      <c r="Q351" s="549">
        <v>376</v>
      </c>
    </row>
    <row r="352" spans="1:17" ht="14.45" customHeight="1" x14ac:dyDescent="0.2">
      <c r="A352" s="544" t="s">
        <v>937</v>
      </c>
      <c r="B352" s="545" t="s">
        <v>938</v>
      </c>
      <c r="C352" s="545" t="s">
        <v>939</v>
      </c>
      <c r="D352" s="545" t="s">
        <v>998</v>
      </c>
      <c r="E352" s="545" t="s">
        <v>999</v>
      </c>
      <c r="F352" s="548">
        <v>3</v>
      </c>
      <c r="G352" s="548">
        <v>1485</v>
      </c>
      <c r="H352" s="548"/>
      <c r="I352" s="548">
        <v>495</v>
      </c>
      <c r="J352" s="548"/>
      <c r="K352" s="548"/>
      <c r="L352" s="548"/>
      <c r="M352" s="548"/>
      <c r="N352" s="548"/>
      <c r="O352" s="548"/>
      <c r="P352" s="598"/>
      <c r="Q352" s="549"/>
    </row>
    <row r="353" spans="1:17" ht="14.45" customHeight="1" x14ac:dyDescent="0.2">
      <c r="A353" s="544" t="s">
        <v>937</v>
      </c>
      <c r="B353" s="545" t="s">
        <v>938</v>
      </c>
      <c r="C353" s="545" t="s">
        <v>939</v>
      </c>
      <c r="D353" s="545" t="s">
        <v>1001</v>
      </c>
      <c r="E353" s="545" t="s">
        <v>1002</v>
      </c>
      <c r="F353" s="548">
        <v>1</v>
      </c>
      <c r="G353" s="548">
        <v>456</v>
      </c>
      <c r="H353" s="548">
        <v>0.99563318777292575</v>
      </c>
      <c r="I353" s="548">
        <v>456</v>
      </c>
      <c r="J353" s="548">
        <v>1</v>
      </c>
      <c r="K353" s="548">
        <v>458</v>
      </c>
      <c r="L353" s="548">
        <v>1</v>
      </c>
      <c r="M353" s="548">
        <v>458</v>
      </c>
      <c r="N353" s="548"/>
      <c r="O353" s="548"/>
      <c r="P353" s="598"/>
      <c r="Q353" s="549"/>
    </row>
    <row r="354" spans="1:17" ht="14.45" customHeight="1" x14ac:dyDescent="0.2">
      <c r="A354" s="544" t="s">
        <v>937</v>
      </c>
      <c r="B354" s="545" t="s">
        <v>938</v>
      </c>
      <c r="C354" s="545" t="s">
        <v>939</v>
      </c>
      <c r="D354" s="545" t="s">
        <v>1003</v>
      </c>
      <c r="E354" s="545" t="s">
        <v>1004</v>
      </c>
      <c r="F354" s="548">
        <v>4</v>
      </c>
      <c r="G354" s="548">
        <v>232</v>
      </c>
      <c r="H354" s="548">
        <v>4</v>
      </c>
      <c r="I354" s="548">
        <v>58</v>
      </c>
      <c r="J354" s="548">
        <v>1</v>
      </c>
      <c r="K354" s="548">
        <v>58</v>
      </c>
      <c r="L354" s="548">
        <v>1</v>
      </c>
      <c r="M354" s="548">
        <v>58</v>
      </c>
      <c r="N354" s="548"/>
      <c r="O354" s="548"/>
      <c r="P354" s="598"/>
      <c r="Q354" s="549"/>
    </row>
    <row r="355" spans="1:17" ht="14.45" customHeight="1" x14ac:dyDescent="0.2">
      <c r="A355" s="544" t="s">
        <v>937</v>
      </c>
      <c r="B355" s="545" t="s">
        <v>938</v>
      </c>
      <c r="C355" s="545" t="s">
        <v>939</v>
      </c>
      <c r="D355" s="545" t="s">
        <v>1011</v>
      </c>
      <c r="E355" s="545" t="s">
        <v>1012</v>
      </c>
      <c r="F355" s="548">
        <v>131</v>
      </c>
      <c r="G355" s="548">
        <v>23056</v>
      </c>
      <c r="H355" s="548">
        <v>3.358974358974359</v>
      </c>
      <c r="I355" s="548">
        <v>176</v>
      </c>
      <c r="J355" s="548">
        <v>39</v>
      </c>
      <c r="K355" s="548">
        <v>6864</v>
      </c>
      <c r="L355" s="548">
        <v>1</v>
      </c>
      <c r="M355" s="548">
        <v>176</v>
      </c>
      <c r="N355" s="548">
        <v>27</v>
      </c>
      <c r="O355" s="548">
        <v>4833</v>
      </c>
      <c r="P355" s="598">
        <v>0.70410839160839156</v>
      </c>
      <c r="Q355" s="549">
        <v>179</v>
      </c>
    </row>
    <row r="356" spans="1:17" ht="14.45" customHeight="1" x14ac:dyDescent="0.2">
      <c r="A356" s="544" t="s">
        <v>937</v>
      </c>
      <c r="B356" s="545" t="s">
        <v>938</v>
      </c>
      <c r="C356" s="545" t="s">
        <v>939</v>
      </c>
      <c r="D356" s="545" t="s">
        <v>1031</v>
      </c>
      <c r="E356" s="545" t="s">
        <v>1032</v>
      </c>
      <c r="F356" s="548">
        <v>3</v>
      </c>
      <c r="G356" s="548">
        <v>726</v>
      </c>
      <c r="H356" s="548"/>
      <c r="I356" s="548">
        <v>242</v>
      </c>
      <c r="J356" s="548"/>
      <c r="K356" s="548"/>
      <c r="L356" s="548"/>
      <c r="M356" s="548"/>
      <c r="N356" s="548"/>
      <c r="O356" s="548"/>
      <c r="P356" s="598"/>
      <c r="Q356" s="549"/>
    </row>
    <row r="357" spans="1:17" ht="14.45" customHeight="1" x14ac:dyDescent="0.2">
      <c r="A357" s="544" t="s">
        <v>937</v>
      </c>
      <c r="B357" s="545" t="s">
        <v>938</v>
      </c>
      <c r="C357" s="545" t="s">
        <v>939</v>
      </c>
      <c r="D357" s="545" t="s">
        <v>1033</v>
      </c>
      <c r="E357" s="545" t="s">
        <v>1034</v>
      </c>
      <c r="F357" s="548">
        <v>6</v>
      </c>
      <c r="G357" s="548">
        <v>2544</v>
      </c>
      <c r="H357" s="548">
        <v>5.971830985915493</v>
      </c>
      <c r="I357" s="548">
        <v>424</v>
      </c>
      <c r="J357" s="548">
        <v>1</v>
      </c>
      <c r="K357" s="548">
        <v>426</v>
      </c>
      <c r="L357" s="548">
        <v>1</v>
      </c>
      <c r="M357" s="548">
        <v>426</v>
      </c>
      <c r="N357" s="548">
        <v>1</v>
      </c>
      <c r="O357" s="548">
        <v>435</v>
      </c>
      <c r="P357" s="598">
        <v>1.0211267605633803</v>
      </c>
      <c r="Q357" s="549">
        <v>435</v>
      </c>
    </row>
    <row r="358" spans="1:17" ht="14.45" customHeight="1" x14ac:dyDescent="0.2">
      <c r="A358" s="544" t="s">
        <v>937</v>
      </c>
      <c r="B358" s="545" t="s">
        <v>938</v>
      </c>
      <c r="C358" s="545" t="s">
        <v>939</v>
      </c>
      <c r="D358" s="545" t="s">
        <v>1098</v>
      </c>
      <c r="E358" s="545" t="s">
        <v>1099</v>
      </c>
      <c r="F358" s="548">
        <v>1</v>
      </c>
      <c r="G358" s="548">
        <v>848</v>
      </c>
      <c r="H358" s="548"/>
      <c r="I358" s="548">
        <v>848</v>
      </c>
      <c r="J358" s="548"/>
      <c r="K358" s="548"/>
      <c r="L358" s="548"/>
      <c r="M358" s="548"/>
      <c r="N358" s="548"/>
      <c r="O358" s="548"/>
      <c r="P358" s="598"/>
      <c r="Q358" s="549"/>
    </row>
    <row r="359" spans="1:17" ht="14.45" customHeight="1" x14ac:dyDescent="0.2">
      <c r="A359" s="544" t="s">
        <v>937</v>
      </c>
      <c r="B359" s="545" t="s">
        <v>938</v>
      </c>
      <c r="C359" s="545" t="s">
        <v>939</v>
      </c>
      <c r="D359" s="545" t="s">
        <v>1040</v>
      </c>
      <c r="E359" s="545" t="s">
        <v>1041</v>
      </c>
      <c r="F359" s="548"/>
      <c r="G359" s="548"/>
      <c r="H359" s="548"/>
      <c r="I359" s="548"/>
      <c r="J359" s="548">
        <v>1</v>
      </c>
      <c r="K359" s="548">
        <v>289</v>
      </c>
      <c r="L359" s="548">
        <v>1</v>
      </c>
      <c r="M359" s="548">
        <v>289</v>
      </c>
      <c r="N359" s="548"/>
      <c r="O359" s="548"/>
      <c r="P359" s="598"/>
      <c r="Q359" s="549"/>
    </row>
    <row r="360" spans="1:17" ht="14.45" customHeight="1" x14ac:dyDescent="0.2">
      <c r="A360" s="544" t="s">
        <v>937</v>
      </c>
      <c r="B360" s="545" t="s">
        <v>938</v>
      </c>
      <c r="C360" s="545" t="s">
        <v>939</v>
      </c>
      <c r="D360" s="545" t="s">
        <v>1042</v>
      </c>
      <c r="E360" s="545" t="s">
        <v>1043</v>
      </c>
      <c r="F360" s="548">
        <v>5</v>
      </c>
      <c r="G360" s="548">
        <v>5490</v>
      </c>
      <c r="H360" s="548">
        <v>4.9818511796733214</v>
      </c>
      <c r="I360" s="548">
        <v>1098</v>
      </c>
      <c r="J360" s="548">
        <v>1</v>
      </c>
      <c r="K360" s="548">
        <v>1102</v>
      </c>
      <c r="L360" s="548">
        <v>1</v>
      </c>
      <c r="M360" s="548">
        <v>1102</v>
      </c>
      <c r="N360" s="548">
        <v>1</v>
      </c>
      <c r="O360" s="548">
        <v>1118</v>
      </c>
      <c r="P360" s="598">
        <v>1.0145190562613431</v>
      </c>
      <c r="Q360" s="549">
        <v>1118</v>
      </c>
    </row>
    <row r="361" spans="1:17" ht="14.45" customHeight="1" x14ac:dyDescent="0.2">
      <c r="A361" s="544" t="s">
        <v>1111</v>
      </c>
      <c r="B361" s="545" t="s">
        <v>938</v>
      </c>
      <c r="C361" s="545" t="s">
        <v>939</v>
      </c>
      <c r="D361" s="545" t="s">
        <v>942</v>
      </c>
      <c r="E361" s="545" t="s">
        <v>943</v>
      </c>
      <c r="F361" s="548">
        <v>138</v>
      </c>
      <c r="G361" s="548">
        <v>8004</v>
      </c>
      <c r="H361" s="548">
        <v>0.9517241379310345</v>
      </c>
      <c r="I361" s="548">
        <v>58</v>
      </c>
      <c r="J361" s="548">
        <v>145</v>
      </c>
      <c r="K361" s="548">
        <v>8410</v>
      </c>
      <c r="L361" s="548">
        <v>1</v>
      </c>
      <c r="M361" s="548">
        <v>58</v>
      </c>
      <c r="N361" s="548">
        <v>148</v>
      </c>
      <c r="O361" s="548">
        <v>8732</v>
      </c>
      <c r="P361" s="598">
        <v>1.0382877526753864</v>
      </c>
      <c r="Q361" s="549">
        <v>59</v>
      </c>
    </row>
    <row r="362" spans="1:17" ht="14.45" customHeight="1" x14ac:dyDescent="0.2">
      <c r="A362" s="544" t="s">
        <v>1111</v>
      </c>
      <c r="B362" s="545" t="s">
        <v>938</v>
      </c>
      <c r="C362" s="545" t="s">
        <v>939</v>
      </c>
      <c r="D362" s="545" t="s">
        <v>944</v>
      </c>
      <c r="E362" s="545" t="s">
        <v>945</v>
      </c>
      <c r="F362" s="548">
        <v>137</v>
      </c>
      <c r="G362" s="548">
        <v>17947</v>
      </c>
      <c r="H362" s="548">
        <v>1.2139475108225108</v>
      </c>
      <c r="I362" s="548">
        <v>131</v>
      </c>
      <c r="J362" s="548">
        <v>112</v>
      </c>
      <c r="K362" s="548">
        <v>14784</v>
      </c>
      <c r="L362" s="548">
        <v>1</v>
      </c>
      <c r="M362" s="548">
        <v>132</v>
      </c>
      <c r="N362" s="548">
        <v>119</v>
      </c>
      <c r="O362" s="548">
        <v>15708</v>
      </c>
      <c r="P362" s="598">
        <v>1.0625</v>
      </c>
      <c r="Q362" s="549">
        <v>132</v>
      </c>
    </row>
    <row r="363" spans="1:17" ht="14.45" customHeight="1" x14ac:dyDescent="0.2">
      <c r="A363" s="544" t="s">
        <v>1111</v>
      </c>
      <c r="B363" s="545" t="s">
        <v>938</v>
      </c>
      <c r="C363" s="545" t="s">
        <v>939</v>
      </c>
      <c r="D363" s="545" t="s">
        <v>946</v>
      </c>
      <c r="E363" s="545" t="s">
        <v>947</v>
      </c>
      <c r="F363" s="548">
        <v>2</v>
      </c>
      <c r="G363" s="548">
        <v>378</v>
      </c>
      <c r="H363" s="548">
        <v>1.9894736842105263</v>
      </c>
      <c r="I363" s="548">
        <v>189</v>
      </c>
      <c r="J363" s="548">
        <v>1</v>
      </c>
      <c r="K363" s="548">
        <v>190</v>
      </c>
      <c r="L363" s="548">
        <v>1</v>
      </c>
      <c r="M363" s="548">
        <v>190</v>
      </c>
      <c r="N363" s="548">
        <v>1</v>
      </c>
      <c r="O363" s="548">
        <v>190</v>
      </c>
      <c r="P363" s="598">
        <v>1</v>
      </c>
      <c r="Q363" s="549">
        <v>190</v>
      </c>
    </row>
    <row r="364" spans="1:17" ht="14.45" customHeight="1" x14ac:dyDescent="0.2">
      <c r="A364" s="544" t="s">
        <v>1111</v>
      </c>
      <c r="B364" s="545" t="s">
        <v>938</v>
      </c>
      <c r="C364" s="545" t="s">
        <v>939</v>
      </c>
      <c r="D364" s="545" t="s">
        <v>948</v>
      </c>
      <c r="E364" s="545" t="s">
        <v>949</v>
      </c>
      <c r="F364" s="548">
        <v>8</v>
      </c>
      <c r="G364" s="548">
        <v>3264</v>
      </c>
      <c r="H364" s="548">
        <v>2.6666666666666665</v>
      </c>
      <c r="I364" s="548">
        <v>408</v>
      </c>
      <c r="J364" s="548">
        <v>3</v>
      </c>
      <c r="K364" s="548">
        <v>1224</v>
      </c>
      <c r="L364" s="548">
        <v>1</v>
      </c>
      <c r="M364" s="548">
        <v>408</v>
      </c>
      <c r="N364" s="548">
        <v>7</v>
      </c>
      <c r="O364" s="548">
        <v>2877</v>
      </c>
      <c r="P364" s="598">
        <v>2.3504901960784315</v>
      </c>
      <c r="Q364" s="549">
        <v>411</v>
      </c>
    </row>
    <row r="365" spans="1:17" ht="14.45" customHeight="1" x14ac:dyDescent="0.2">
      <c r="A365" s="544" t="s">
        <v>1111</v>
      </c>
      <c r="B365" s="545" t="s">
        <v>938</v>
      </c>
      <c r="C365" s="545" t="s">
        <v>939</v>
      </c>
      <c r="D365" s="545" t="s">
        <v>950</v>
      </c>
      <c r="E365" s="545" t="s">
        <v>951</v>
      </c>
      <c r="F365" s="548">
        <v>78</v>
      </c>
      <c r="G365" s="548">
        <v>14040</v>
      </c>
      <c r="H365" s="548">
        <v>0.83870967741935487</v>
      </c>
      <c r="I365" s="548">
        <v>180</v>
      </c>
      <c r="J365" s="548">
        <v>93</v>
      </c>
      <c r="K365" s="548">
        <v>16740</v>
      </c>
      <c r="L365" s="548">
        <v>1</v>
      </c>
      <c r="M365" s="548">
        <v>180</v>
      </c>
      <c r="N365" s="548">
        <v>101</v>
      </c>
      <c r="O365" s="548">
        <v>18483</v>
      </c>
      <c r="P365" s="598">
        <v>1.1041218637992831</v>
      </c>
      <c r="Q365" s="549">
        <v>183</v>
      </c>
    </row>
    <row r="366" spans="1:17" ht="14.45" customHeight="1" x14ac:dyDescent="0.2">
      <c r="A366" s="544" t="s">
        <v>1111</v>
      </c>
      <c r="B366" s="545" t="s">
        <v>938</v>
      </c>
      <c r="C366" s="545" t="s">
        <v>939</v>
      </c>
      <c r="D366" s="545" t="s">
        <v>952</v>
      </c>
      <c r="E366" s="545" t="s">
        <v>953</v>
      </c>
      <c r="F366" s="548">
        <v>5</v>
      </c>
      <c r="G366" s="548">
        <v>2845</v>
      </c>
      <c r="H366" s="548">
        <v>0.99824561403508771</v>
      </c>
      <c r="I366" s="548">
        <v>569</v>
      </c>
      <c r="J366" s="548">
        <v>5</v>
      </c>
      <c r="K366" s="548">
        <v>2850</v>
      </c>
      <c r="L366" s="548">
        <v>1</v>
      </c>
      <c r="M366" s="548">
        <v>570</v>
      </c>
      <c r="N366" s="548">
        <v>8</v>
      </c>
      <c r="O366" s="548">
        <v>4600</v>
      </c>
      <c r="P366" s="598">
        <v>1.6140350877192982</v>
      </c>
      <c r="Q366" s="549">
        <v>575</v>
      </c>
    </row>
    <row r="367" spans="1:17" ht="14.45" customHeight="1" x14ac:dyDescent="0.2">
      <c r="A367" s="544" t="s">
        <v>1111</v>
      </c>
      <c r="B367" s="545" t="s">
        <v>938</v>
      </c>
      <c r="C367" s="545" t="s">
        <v>939</v>
      </c>
      <c r="D367" s="545" t="s">
        <v>954</v>
      </c>
      <c r="E367" s="545" t="s">
        <v>955</v>
      </c>
      <c r="F367" s="548">
        <v>85</v>
      </c>
      <c r="G367" s="548">
        <v>28560</v>
      </c>
      <c r="H367" s="548">
        <v>1.3452027695351136</v>
      </c>
      <c r="I367" s="548">
        <v>336</v>
      </c>
      <c r="J367" s="548">
        <v>63</v>
      </c>
      <c r="K367" s="548">
        <v>21231</v>
      </c>
      <c r="L367" s="548">
        <v>1</v>
      </c>
      <c r="M367" s="548">
        <v>337</v>
      </c>
      <c r="N367" s="548">
        <v>79</v>
      </c>
      <c r="O367" s="548">
        <v>26939</v>
      </c>
      <c r="P367" s="598">
        <v>1.2688521501577881</v>
      </c>
      <c r="Q367" s="549">
        <v>341</v>
      </c>
    </row>
    <row r="368" spans="1:17" ht="14.45" customHeight="1" x14ac:dyDescent="0.2">
      <c r="A368" s="544" t="s">
        <v>1111</v>
      </c>
      <c r="B368" s="545" t="s">
        <v>938</v>
      </c>
      <c r="C368" s="545" t="s">
        <v>939</v>
      </c>
      <c r="D368" s="545" t="s">
        <v>956</v>
      </c>
      <c r="E368" s="545" t="s">
        <v>957</v>
      </c>
      <c r="F368" s="548">
        <v>8</v>
      </c>
      <c r="G368" s="548">
        <v>3672</v>
      </c>
      <c r="H368" s="548">
        <v>0.8</v>
      </c>
      <c r="I368" s="548">
        <v>459</v>
      </c>
      <c r="J368" s="548">
        <v>10</v>
      </c>
      <c r="K368" s="548">
        <v>4590</v>
      </c>
      <c r="L368" s="548">
        <v>1</v>
      </c>
      <c r="M368" s="548">
        <v>459</v>
      </c>
      <c r="N368" s="548"/>
      <c r="O368" s="548"/>
      <c r="P368" s="598"/>
      <c r="Q368" s="549"/>
    </row>
    <row r="369" spans="1:17" ht="14.45" customHeight="1" x14ac:dyDescent="0.2">
      <c r="A369" s="544" t="s">
        <v>1111</v>
      </c>
      <c r="B369" s="545" t="s">
        <v>938</v>
      </c>
      <c r="C369" s="545" t="s">
        <v>939</v>
      </c>
      <c r="D369" s="545" t="s">
        <v>958</v>
      </c>
      <c r="E369" s="545" t="s">
        <v>959</v>
      </c>
      <c r="F369" s="548">
        <v>349</v>
      </c>
      <c r="G369" s="548">
        <v>121801</v>
      </c>
      <c r="H369" s="548">
        <v>1.1638891543239369</v>
      </c>
      <c r="I369" s="548">
        <v>349</v>
      </c>
      <c r="J369" s="548">
        <v>299</v>
      </c>
      <c r="K369" s="548">
        <v>104650</v>
      </c>
      <c r="L369" s="548">
        <v>1</v>
      </c>
      <c r="M369" s="548">
        <v>350</v>
      </c>
      <c r="N369" s="548">
        <v>330</v>
      </c>
      <c r="O369" s="548">
        <v>115830</v>
      </c>
      <c r="P369" s="598">
        <v>1.1068322981366459</v>
      </c>
      <c r="Q369" s="549">
        <v>351</v>
      </c>
    </row>
    <row r="370" spans="1:17" ht="14.45" customHeight="1" x14ac:dyDescent="0.2">
      <c r="A370" s="544" t="s">
        <v>1111</v>
      </c>
      <c r="B370" s="545" t="s">
        <v>938</v>
      </c>
      <c r="C370" s="545" t="s">
        <v>939</v>
      </c>
      <c r="D370" s="545" t="s">
        <v>960</v>
      </c>
      <c r="E370" s="545" t="s">
        <v>961</v>
      </c>
      <c r="F370" s="548">
        <v>4</v>
      </c>
      <c r="G370" s="548">
        <v>6612</v>
      </c>
      <c r="H370" s="548">
        <v>0.99879154078549848</v>
      </c>
      <c r="I370" s="548">
        <v>1653</v>
      </c>
      <c r="J370" s="548">
        <v>4</v>
      </c>
      <c r="K370" s="548">
        <v>6620</v>
      </c>
      <c r="L370" s="548">
        <v>1</v>
      </c>
      <c r="M370" s="548">
        <v>1655</v>
      </c>
      <c r="N370" s="548">
        <v>6</v>
      </c>
      <c r="O370" s="548">
        <v>9960</v>
      </c>
      <c r="P370" s="598">
        <v>1.5045317220543806</v>
      </c>
      <c r="Q370" s="549">
        <v>1660</v>
      </c>
    </row>
    <row r="371" spans="1:17" ht="14.45" customHeight="1" x14ac:dyDescent="0.2">
      <c r="A371" s="544" t="s">
        <v>1111</v>
      </c>
      <c r="B371" s="545" t="s">
        <v>938</v>
      </c>
      <c r="C371" s="545" t="s">
        <v>939</v>
      </c>
      <c r="D371" s="545" t="s">
        <v>962</v>
      </c>
      <c r="E371" s="545" t="s">
        <v>963</v>
      </c>
      <c r="F371" s="548">
        <v>3</v>
      </c>
      <c r="G371" s="548">
        <v>18693</v>
      </c>
      <c r="H371" s="548">
        <v>0.74867830823454018</v>
      </c>
      <c r="I371" s="548">
        <v>6231</v>
      </c>
      <c r="J371" s="548">
        <v>4</v>
      </c>
      <c r="K371" s="548">
        <v>24968</v>
      </c>
      <c r="L371" s="548">
        <v>1</v>
      </c>
      <c r="M371" s="548">
        <v>6242</v>
      </c>
      <c r="N371" s="548">
        <v>2</v>
      </c>
      <c r="O371" s="548">
        <v>12574</v>
      </c>
      <c r="P371" s="598">
        <v>0.50360461390579947</v>
      </c>
      <c r="Q371" s="549">
        <v>6287</v>
      </c>
    </row>
    <row r="372" spans="1:17" ht="14.45" customHeight="1" x14ac:dyDescent="0.2">
      <c r="A372" s="544" t="s">
        <v>1111</v>
      </c>
      <c r="B372" s="545" t="s">
        <v>938</v>
      </c>
      <c r="C372" s="545" t="s">
        <v>939</v>
      </c>
      <c r="D372" s="545" t="s">
        <v>964</v>
      </c>
      <c r="E372" s="545" t="s">
        <v>965</v>
      </c>
      <c r="F372" s="548">
        <v>3</v>
      </c>
      <c r="G372" s="548">
        <v>351</v>
      </c>
      <c r="H372" s="548">
        <v>0.75</v>
      </c>
      <c r="I372" s="548">
        <v>117</v>
      </c>
      <c r="J372" s="548">
        <v>4</v>
      </c>
      <c r="K372" s="548">
        <v>468</v>
      </c>
      <c r="L372" s="548">
        <v>1</v>
      </c>
      <c r="M372" s="548">
        <v>117</v>
      </c>
      <c r="N372" s="548">
        <v>5</v>
      </c>
      <c r="O372" s="548">
        <v>590</v>
      </c>
      <c r="P372" s="598">
        <v>1.2606837606837606</v>
      </c>
      <c r="Q372" s="549">
        <v>118</v>
      </c>
    </row>
    <row r="373" spans="1:17" ht="14.45" customHeight="1" x14ac:dyDescent="0.2">
      <c r="A373" s="544" t="s">
        <v>1111</v>
      </c>
      <c r="B373" s="545" t="s">
        <v>938</v>
      </c>
      <c r="C373" s="545" t="s">
        <v>939</v>
      </c>
      <c r="D373" s="545" t="s">
        <v>966</v>
      </c>
      <c r="E373" s="545" t="s">
        <v>967</v>
      </c>
      <c r="F373" s="548">
        <v>3</v>
      </c>
      <c r="G373" s="548">
        <v>147</v>
      </c>
      <c r="H373" s="548">
        <v>3</v>
      </c>
      <c r="I373" s="548">
        <v>49</v>
      </c>
      <c r="J373" s="548">
        <v>1</v>
      </c>
      <c r="K373" s="548">
        <v>49</v>
      </c>
      <c r="L373" s="548">
        <v>1</v>
      </c>
      <c r="M373" s="548">
        <v>49</v>
      </c>
      <c r="N373" s="548"/>
      <c r="O373" s="548"/>
      <c r="P373" s="598"/>
      <c r="Q373" s="549"/>
    </row>
    <row r="374" spans="1:17" ht="14.45" customHeight="1" x14ac:dyDescent="0.2">
      <c r="A374" s="544" t="s">
        <v>1111</v>
      </c>
      <c r="B374" s="545" t="s">
        <v>938</v>
      </c>
      <c r="C374" s="545" t="s">
        <v>939</v>
      </c>
      <c r="D374" s="545" t="s">
        <v>968</v>
      </c>
      <c r="E374" s="545" t="s">
        <v>969</v>
      </c>
      <c r="F374" s="548">
        <v>6</v>
      </c>
      <c r="G374" s="548">
        <v>2346</v>
      </c>
      <c r="H374" s="548">
        <v>0.99744897959183676</v>
      </c>
      <c r="I374" s="548">
        <v>391</v>
      </c>
      <c r="J374" s="548">
        <v>6</v>
      </c>
      <c r="K374" s="548">
        <v>2352</v>
      </c>
      <c r="L374" s="548">
        <v>1</v>
      </c>
      <c r="M374" s="548">
        <v>392</v>
      </c>
      <c r="N374" s="548">
        <v>3</v>
      </c>
      <c r="O374" s="548">
        <v>1197</v>
      </c>
      <c r="P374" s="598">
        <v>0.5089285714285714</v>
      </c>
      <c r="Q374" s="549">
        <v>399</v>
      </c>
    </row>
    <row r="375" spans="1:17" ht="14.45" customHeight="1" x14ac:dyDescent="0.2">
      <c r="A375" s="544" t="s">
        <v>1111</v>
      </c>
      <c r="B375" s="545" t="s">
        <v>938</v>
      </c>
      <c r="C375" s="545" t="s">
        <v>939</v>
      </c>
      <c r="D375" s="545" t="s">
        <v>970</v>
      </c>
      <c r="E375" s="545" t="s">
        <v>971</v>
      </c>
      <c r="F375" s="548">
        <v>4</v>
      </c>
      <c r="G375" s="548">
        <v>152</v>
      </c>
      <c r="H375" s="548">
        <v>0.8</v>
      </c>
      <c r="I375" s="548">
        <v>38</v>
      </c>
      <c r="J375" s="548">
        <v>5</v>
      </c>
      <c r="K375" s="548">
        <v>190</v>
      </c>
      <c r="L375" s="548">
        <v>1</v>
      </c>
      <c r="M375" s="548">
        <v>38</v>
      </c>
      <c r="N375" s="548">
        <v>4</v>
      </c>
      <c r="O375" s="548">
        <v>152</v>
      </c>
      <c r="P375" s="598">
        <v>0.8</v>
      </c>
      <c r="Q375" s="549">
        <v>38</v>
      </c>
    </row>
    <row r="376" spans="1:17" ht="14.45" customHeight="1" x14ac:dyDescent="0.2">
      <c r="A376" s="544" t="s">
        <v>1111</v>
      </c>
      <c r="B376" s="545" t="s">
        <v>938</v>
      </c>
      <c r="C376" s="545" t="s">
        <v>939</v>
      </c>
      <c r="D376" s="545" t="s">
        <v>974</v>
      </c>
      <c r="E376" s="545" t="s">
        <v>975</v>
      </c>
      <c r="F376" s="548">
        <v>6</v>
      </c>
      <c r="G376" s="548">
        <v>4230</v>
      </c>
      <c r="H376" s="548">
        <v>0.99717114568599718</v>
      </c>
      <c r="I376" s="548">
        <v>705</v>
      </c>
      <c r="J376" s="548">
        <v>6</v>
      </c>
      <c r="K376" s="548">
        <v>4242</v>
      </c>
      <c r="L376" s="548">
        <v>1</v>
      </c>
      <c r="M376" s="548">
        <v>707</v>
      </c>
      <c r="N376" s="548">
        <v>2</v>
      </c>
      <c r="O376" s="548">
        <v>1426</v>
      </c>
      <c r="P376" s="598">
        <v>0.33616218764733619</v>
      </c>
      <c r="Q376" s="549">
        <v>713</v>
      </c>
    </row>
    <row r="377" spans="1:17" ht="14.45" customHeight="1" x14ac:dyDescent="0.2">
      <c r="A377" s="544" t="s">
        <v>1111</v>
      </c>
      <c r="B377" s="545" t="s">
        <v>938</v>
      </c>
      <c r="C377" s="545" t="s">
        <v>939</v>
      </c>
      <c r="D377" s="545" t="s">
        <v>978</v>
      </c>
      <c r="E377" s="545" t="s">
        <v>979</v>
      </c>
      <c r="F377" s="548">
        <v>233</v>
      </c>
      <c r="G377" s="548">
        <v>71065</v>
      </c>
      <c r="H377" s="548">
        <v>1.1095238095238096</v>
      </c>
      <c r="I377" s="548">
        <v>305</v>
      </c>
      <c r="J377" s="548">
        <v>210</v>
      </c>
      <c r="K377" s="548">
        <v>64050</v>
      </c>
      <c r="L377" s="548">
        <v>1</v>
      </c>
      <c r="M377" s="548">
        <v>305</v>
      </c>
      <c r="N377" s="548">
        <v>256</v>
      </c>
      <c r="O377" s="548">
        <v>78848</v>
      </c>
      <c r="P377" s="598">
        <v>1.2310382513661202</v>
      </c>
      <c r="Q377" s="549">
        <v>308</v>
      </c>
    </row>
    <row r="378" spans="1:17" ht="14.45" customHeight="1" x14ac:dyDescent="0.2">
      <c r="A378" s="544" t="s">
        <v>1111</v>
      </c>
      <c r="B378" s="545" t="s">
        <v>938</v>
      </c>
      <c r="C378" s="545" t="s">
        <v>939</v>
      </c>
      <c r="D378" s="545" t="s">
        <v>980</v>
      </c>
      <c r="E378" s="545" t="s">
        <v>981</v>
      </c>
      <c r="F378" s="548">
        <v>1</v>
      </c>
      <c r="G378" s="548">
        <v>3712</v>
      </c>
      <c r="H378" s="548">
        <v>0.99731327243417522</v>
      </c>
      <c r="I378" s="548">
        <v>3712</v>
      </c>
      <c r="J378" s="548">
        <v>1</v>
      </c>
      <c r="K378" s="548">
        <v>3722</v>
      </c>
      <c r="L378" s="548">
        <v>1</v>
      </c>
      <c r="M378" s="548">
        <v>3722</v>
      </c>
      <c r="N378" s="548">
        <v>1</v>
      </c>
      <c r="O378" s="548">
        <v>3763</v>
      </c>
      <c r="P378" s="598">
        <v>1.0110155830198817</v>
      </c>
      <c r="Q378" s="549">
        <v>3763</v>
      </c>
    </row>
    <row r="379" spans="1:17" ht="14.45" customHeight="1" x14ac:dyDescent="0.2">
      <c r="A379" s="544" t="s">
        <v>1111</v>
      </c>
      <c r="B379" s="545" t="s">
        <v>938</v>
      </c>
      <c r="C379" s="545" t="s">
        <v>939</v>
      </c>
      <c r="D379" s="545" t="s">
        <v>982</v>
      </c>
      <c r="E379" s="545" t="s">
        <v>983</v>
      </c>
      <c r="F379" s="548">
        <v>295</v>
      </c>
      <c r="G379" s="548">
        <v>145730</v>
      </c>
      <c r="H379" s="548">
        <v>0.99125939529979934</v>
      </c>
      <c r="I379" s="548">
        <v>494</v>
      </c>
      <c r="J379" s="548">
        <v>297</v>
      </c>
      <c r="K379" s="548">
        <v>147015</v>
      </c>
      <c r="L379" s="548">
        <v>1</v>
      </c>
      <c r="M379" s="548">
        <v>495</v>
      </c>
      <c r="N379" s="548">
        <v>281</v>
      </c>
      <c r="O379" s="548">
        <v>140219</v>
      </c>
      <c r="P379" s="598">
        <v>0.95377342448049518</v>
      </c>
      <c r="Q379" s="549">
        <v>499</v>
      </c>
    </row>
    <row r="380" spans="1:17" ht="14.45" customHeight="1" x14ac:dyDescent="0.2">
      <c r="A380" s="544" t="s">
        <v>1111</v>
      </c>
      <c r="B380" s="545" t="s">
        <v>938</v>
      </c>
      <c r="C380" s="545" t="s">
        <v>939</v>
      </c>
      <c r="D380" s="545" t="s">
        <v>986</v>
      </c>
      <c r="E380" s="545" t="s">
        <v>987</v>
      </c>
      <c r="F380" s="548">
        <v>394</v>
      </c>
      <c r="G380" s="548">
        <v>145780</v>
      </c>
      <c r="H380" s="548">
        <v>0.97745772485282478</v>
      </c>
      <c r="I380" s="548">
        <v>370</v>
      </c>
      <c r="J380" s="548">
        <v>402</v>
      </c>
      <c r="K380" s="548">
        <v>149142</v>
      </c>
      <c r="L380" s="548">
        <v>1</v>
      </c>
      <c r="M380" s="548">
        <v>371</v>
      </c>
      <c r="N380" s="548">
        <v>407</v>
      </c>
      <c r="O380" s="548">
        <v>153032</v>
      </c>
      <c r="P380" s="598">
        <v>1.0260825253784984</v>
      </c>
      <c r="Q380" s="549">
        <v>376</v>
      </c>
    </row>
    <row r="381" spans="1:17" ht="14.45" customHeight="1" x14ac:dyDescent="0.2">
      <c r="A381" s="544" t="s">
        <v>1111</v>
      </c>
      <c r="B381" s="545" t="s">
        <v>938</v>
      </c>
      <c r="C381" s="545" t="s">
        <v>939</v>
      </c>
      <c r="D381" s="545" t="s">
        <v>988</v>
      </c>
      <c r="E381" s="545" t="s">
        <v>989</v>
      </c>
      <c r="F381" s="548"/>
      <c r="G381" s="548"/>
      <c r="H381" s="548"/>
      <c r="I381" s="548"/>
      <c r="J381" s="548"/>
      <c r="K381" s="548"/>
      <c r="L381" s="548"/>
      <c r="M381" s="548"/>
      <c r="N381" s="548">
        <v>1</v>
      </c>
      <c r="O381" s="548">
        <v>3132</v>
      </c>
      <c r="P381" s="598"/>
      <c r="Q381" s="549">
        <v>3132</v>
      </c>
    </row>
    <row r="382" spans="1:17" ht="14.45" customHeight="1" x14ac:dyDescent="0.2">
      <c r="A382" s="544" t="s">
        <v>1111</v>
      </c>
      <c r="B382" s="545" t="s">
        <v>938</v>
      </c>
      <c r="C382" s="545" t="s">
        <v>939</v>
      </c>
      <c r="D382" s="545" t="s">
        <v>990</v>
      </c>
      <c r="E382" s="545" t="s">
        <v>991</v>
      </c>
      <c r="F382" s="548"/>
      <c r="G382" s="548"/>
      <c r="H382" s="548"/>
      <c r="I382" s="548"/>
      <c r="J382" s="548">
        <v>1</v>
      </c>
      <c r="K382" s="548">
        <v>12</v>
      </c>
      <c r="L382" s="548">
        <v>1</v>
      </c>
      <c r="M382" s="548">
        <v>12</v>
      </c>
      <c r="N382" s="548">
        <v>1</v>
      </c>
      <c r="O382" s="548">
        <v>12</v>
      </c>
      <c r="P382" s="598">
        <v>1</v>
      </c>
      <c r="Q382" s="549">
        <v>12</v>
      </c>
    </row>
    <row r="383" spans="1:17" ht="14.45" customHeight="1" x14ac:dyDescent="0.2">
      <c r="A383" s="544" t="s">
        <v>1111</v>
      </c>
      <c r="B383" s="545" t="s">
        <v>938</v>
      </c>
      <c r="C383" s="545" t="s">
        <v>939</v>
      </c>
      <c r="D383" s="545" t="s">
        <v>994</v>
      </c>
      <c r="E383" s="545" t="s">
        <v>995</v>
      </c>
      <c r="F383" s="548">
        <v>60</v>
      </c>
      <c r="G383" s="548">
        <v>6660</v>
      </c>
      <c r="H383" s="548">
        <v>0.9148351648351648</v>
      </c>
      <c r="I383" s="548">
        <v>111</v>
      </c>
      <c r="J383" s="548">
        <v>65</v>
      </c>
      <c r="K383" s="548">
        <v>7280</v>
      </c>
      <c r="L383" s="548">
        <v>1</v>
      </c>
      <c r="M383" s="548">
        <v>112</v>
      </c>
      <c r="N383" s="548">
        <v>64</v>
      </c>
      <c r="O383" s="548">
        <v>7232</v>
      </c>
      <c r="P383" s="598">
        <v>0.99340659340659343</v>
      </c>
      <c r="Q383" s="549">
        <v>113</v>
      </c>
    </row>
    <row r="384" spans="1:17" ht="14.45" customHeight="1" x14ac:dyDescent="0.2">
      <c r="A384" s="544" t="s">
        <v>1111</v>
      </c>
      <c r="B384" s="545" t="s">
        <v>938</v>
      </c>
      <c r="C384" s="545" t="s">
        <v>939</v>
      </c>
      <c r="D384" s="545" t="s">
        <v>996</v>
      </c>
      <c r="E384" s="545" t="s">
        <v>997</v>
      </c>
      <c r="F384" s="548">
        <v>17</v>
      </c>
      <c r="G384" s="548">
        <v>2125</v>
      </c>
      <c r="H384" s="548">
        <v>1.2973137973137974</v>
      </c>
      <c r="I384" s="548">
        <v>125</v>
      </c>
      <c r="J384" s="548">
        <v>13</v>
      </c>
      <c r="K384" s="548">
        <v>1638</v>
      </c>
      <c r="L384" s="548">
        <v>1</v>
      </c>
      <c r="M384" s="548">
        <v>126</v>
      </c>
      <c r="N384" s="548">
        <v>3</v>
      </c>
      <c r="O384" s="548">
        <v>378</v>
      </c>
      <c r="P384" s="598">
        <v>0.23076923076923078</v>
      </c>
      <c r="Q384" s="549">
        <v>126</v>
      </c>
    </row>
    <row r="385" spans="1:17" ht="14.45" customHeight="1" x14ac:dyDescent="0.2">
      <c r="A385" s="544" t="s">
        <v>1111</v>
      </c>
      <c r="B385" s="545" t="s">
        <v>938</v>
      </c>
      <c r="C385" s="545" t="s">
        <v>939</v>
      </c>
      <c r="D385" s="545" t="s">
        <v>998</v>
      </c>
      <c r="E385" s="545" t="s">
        <v>999</v>
      </c>
      <c r="F385" s="548">
        <v>8</v>
      </c>
      <c r="G385" s="548">
        <v>3960</v>
      </c>
      <c r="H385" s="548">
        <v>1.596774193548387</v>
      </c>
      <c r="I385" s="548">
        <v>495</v>
      </c>
      <c r="J385" s="548">
        <v>5</v>
      </c>
      <c r="K385" s="548">
        <v>2480</v>
      </c>
      <c r="L385" s="548">
        <v>1</v>
      </c>
      <c r="M385" s="548">
        <v>496</v>
      </c>
      <c r="N385" s="548">
        <v>1</v>
      </c>
      <c r="O385" s="548">
        <v>500</v>
      </c>
      <c r="P385" s="598">
        <v>0.20161290322580644</v>
      </c>
      <c r="Q385" s="549">
        <v>500</v>
      </c>
    </row>
    <row r="386" spans="1:17" ht="14.45" customHeight="1" x14ac:dyDescent="0.2">
      <c r="A386" s="544" t="s">
        <v>1111</v>
      </c>
      <c r="B386" s="545" t="s">
        <v>938</v>
      </c>
      <c r="C386" s="545" t="s">
        <v>939</v>
      </c>
      <c r="D386" s="545" t="s">
        <v>1000</v>
      </c>
      <c r="E386" s="545"/>
      <c r="F386" s="548">
        <v>2</v>
      </c>
      <c r="G386" s="548">
        <v>2570</v>
      </c>
      <c r="H386" s="548"/>
      <c r="I386" s="548">
        <v>1285</v>
      </c>
      <c r="J386" s="548"/>
      <c r="K386" s="548"/>
      <c r="L386" s="548"/>
      <c r="M386" s="548"/>
      <c r="N386" s="548"/>
      <c r="O386" s="548"/>
      <c r="P386" s="598"/>
      <c r="Q386" s="549"/>
    </row>
    <row r="387" spans="1:17" ht="14.45" customHeight="1" x14ac:dyDescent="0.2">
      <c r="A387" s="544" t="s">
        <v>1111</v>
      </c>
      <c r="B387" s="545" t="s">
        <v>938</v>
      </c>
      <c r="C387" s="545" t="s">
        <v>939</v>
      </c>
      <c r="D387" s="545" t="s">
        <v>1001</v>
      </c>
      <c r="E387" s="545" t="s">
        <v>1002</v>
      </c>
      <c r="F387" s="548">
        <v>113</v>
      </c>
      <c r="G387" s="548">
        <v>51528</v>
      </c>
      <c r="H387" s="548">
        <v>1.0714909544603868</v>
      </c>
      <c r="I387" s="548">
        <v>456</v>
      </c>
      <c r="J387" s="548">
        <v>105</v>
      </c>
      <c r="K387" s="548">
        <v>48090</v>
      </c>
      <c r="L387" s="548">
        <v>1</v>
      </c>
      <c r="M387" s="548">
        <v>458</v>
      </c>
      <c r="N387" s="548">
        <v>98</v>
      </c>
      <c r="O387" s="548">
        <v>45374</v>
      </c>
      <c r="P387" s="598">
        <v>0.94352256186317318</v>
      </c>
      <c r="Q387" s="549">
        <v>463</v>
      </c>
    </row>
    <row r="388" spans="1:17" ht="14.45" customHeight="1" x14ac:dyDescent="0.2">
      <c r="A388" s="544" t="s">
        <v>1111</v>
      </c>
      <c r="B388" s="545" t="s">
        <v>938</v>
      </c>
      <c r="C388" s="545" t="s">
        <v>939</v>
      </c>
      <c r="D388" s="545" t="s">
        <v>1003</v>
      </c>
      <c r="E388" s="545" t="s">
        <v>1004</v>
      </c>
      <c r="F388" s="548">
        <v>370</v>
      </c>
      <c r="G388" s="548">
        <v>21460</v>
      </c>
      <c r="H388" s="548">
        <v>1.1144578313253013</v>
      </c>
      <c r="I388" s="548">
        <v>58</v>
      </c>
      <c r="J388" s="548">
        <v>332</v>
      </c>
      <c r="K388" s="548">
        <v>19256</v>
      </c>
      <c r="L388" s="548">
        <v>1</v>
      </c>
      <c r="M388" s="548">
        <v>58</v>
      </c>
      <c r="N388" s="548">
        <v>323</v>
      </c>
      <c r="O388" s="548">
        <v>19057</v>
      </c>
      <c r="P388" s="598">
        <v>0.98966555878687168</v>
      </c>
      <c r="Q388" s="549">
        <v>59</v>
      </c>
    </row>
    <row r="389" spans="1:17" ht="14.45" customHeight="1" x14ac:dyDescent="0.2">
      <c r="A389" s="544" t="s">
        <v>1111</v>
      </c>
      <c r="B389" s="545" t="s">
        <v>938</v>
      </c>
      <c r="C389" s="545" t="s">
        <v>939</v>
      </c>
      <c r="D389" s="545" t="s">
        <v>1007</v>
      </c>
      <c r="E389" s="545" t="s">
        <v>1008</v>
      </c>
      <c r="F389" s="548">
        <v>4</v>
      </c>
      <c r="G389" s="548">
        <v>39048</v>
      </c>
      <c r="H389" s="548"/>
      <c r="I389" s="548">
        <v>9762</v>
      </c>
      <c r="J389" s="548"/>
      <c r="K389" s="548"/>
      <c r="L389" s="548"/>
      <c r="M389" s="548"/>
      <c r="N389" s="548"/>
      <c r="O389" s="548"/>
      <c r="P389" s="598"/>
      <c r="Q389" s="549"/>
    </row>
    <row r="390" spans="1:17" ht="14.45" customHeight="1" x14ac:dyDescent="0.2">
      <c r="A390" s="544" t="s">
        <v>1111</v>
      </c>
      <c r="B390" s="545" t="s">
        <v>938</v>
      </c>
      <c r="C390" s="545" t="s">
        <v>939</v>
      </c>
      <c r="D390" s="545" t="s">
        <v>1011</v>
      </c>
      <c r="E390" s="545" t="s">
        <v>1012</v>
      </c>
      <c r="F390" s="548">
        <v>551</v>
      </c>
      <c r="G390" s="548">
        <v>96976</v>
      </c>
      <c r="H390" s="548">
        <v>0.94349315068493156</v>
      </c>
      <c r="I390" s="548">
        <v>176</v>
      </c>
      <c r="J390" s="548">
        <v>584</v>
      </c>
      <c r="K390" s="548">
        <v>102784</v>
      </c>
      <c r="L390" s="548">
        <v>1</v>
      </c>
      <c r="M390" s="548">
        <v>176</v>
      </c>
      <c r="N390" s="548">
        <v>557</v>
      </c>
      <c r="O390" s="548">
        <v>99703</v>
      </c>
      <c r="P390" s="598">
        <v>0.97002451743462015</v>
      </c>
      <c r="Q390" s="549">
        <v>179</v>
      </c>
    </row>
    <row r="391" spans="1:17" ht="14.45" customHeight="1" x14ac:dyDescent="0.2">
      <c r="A391" s="544" t="s">
        <v>1111</v>
      </c>
      <c r="B391" s="545" t="s">
        <v>938</v>
      </c>
      <c r="C391" s="545" t="s">
        <v>939</v>
      </c>
      <c r="D391" s="545" t="s">
        <v>1013</v>
      </c>
      <c r="E391" s="545" t="s">
        <v>1014</v>
      </c>
      <c r="F391" s="548">
        <v>20</v>
      </c>
      <c r="G391" s="548">
        <v>1700</v>
      </c>
      <c r="H391" s="548">
        <v>1.4119601328903655</v>
      </c>
      <c r="I391" s="548">
        <v>85</v>
      </c>
      <c r="J391" s="548">
        <v>14</v>
      </c>
      <c r="K391" s="548">
        <v>1204</v>
      </c>
      <c r="L391" s="548">
        <v>1</v>
      </c>
      <c r="M391" s="548">
        <v>86</v>
      </c>
      <c r="N391" s="548">
        <v>7</v>
      </c>
      <c r="O391" s="548">
        <v>609</v>
      </c>
      <c r="P391" s="598">
        <v>0.5058139534883721</v>
      </c>
      <c r="Q391" s="549">
        <v>87</v>
      </c>
    </row>
    <row r="392" spans="1:17" ht="14.45" customHeight="1" x14ac:dyDescent="0.2">
      <c r="A392" s="544" t="s">
        <v>1111</v>
      </c>
      <c r="B392" s="545" t="s">
        <v>938</v>
      </c>
      <c r="C392" s="545" t="s">
        <v>939</v>
      </c>
      <c r="D392" s="545" t="s">
        <v>1017</v>
      </c>
      <c r="E392" s="545" t="s">
        <v>1018</v>
      </c>
      <c r="F392" s="548">
        <v>14</v>
      </c>
      <c r="G392" s="548">
        <v>2380</v>
      </c>
      <c r="H392" s="548">
        <v>0.53846153846153844</v>
      </c>
      <c r="I392" s="548">
        <v>170</v>
      </c>
      <c r="J392" s="548">
        <v>26</v>
      </c>
      <c r="K392" s="548">
        <v>4420</v>
      </c>
      <c r="L392" s="548">
        <v>1</v>
      </c>
      <c r="M392" s="548">
        <v>170</v>
      </c>
      <c r="N392" s="548">
        <v>18</v>
      </c>
      <c r="O392" s="548">
        <v>3096</v>
      </c>
      <c r="P392" s="598">
        <v>0.70045248868778276</v>
      </c>
      <c r="Q392" s="549">
        <v>172</v>
      </c>
    </row>
    <row r="393" spans="1:17" ht="14.45" customHeight="1" x14ac:dyDescent="0.2">
      <c r="A393" s="544" t="s">
        <v>1111</v>
      </c>
      <c r="B393" s="545" t="s">
        <v>938</v>
      </c>
      <c r="C393" s="545" t="s">
        <v>939</v>
      </c>
      <c r="D393" s="545" t="s">
        <v>1019</v>
      </c>
      <c r="E393" s="545" t="s">
        <v>1020</v>
      </c>
      <c r="F393" s="548"/>
      <c r="G393" s="548"/>
      <c r="H393" s="548"/>
      <c r="I393" s="548"/>
      <c r="J393" s="548"/>
      <c r="K393" s="548"/>
      <c r="L393" s="548"/>
      <c r="M393" s="548"/>
      <c r="N393" s="548">
        <v>1</v>
      </c>
      <c r="O393" s="548">
        <v>31</v>
      </c>
      <c r="P393" s="598"/>
      <c r="Q393" s="549">
        <v>31</v>
      </c>
    </row>
    <row r="394" spans="1:17" ht="14.45" customHeight="1" x14ac:dyDescent="0.2">
      <c r="A394" s="544" t="s">
        <v>1111</v>
      </c>
      <c r="B394" s="545" t="s">
        <v>938</v>
      </c>
      <c r="C394" s="545" t="s">
        <v>939</v>
      </c>
      <c r="D394" s="545" t="s">
        <v>1021</v>
      </c>
      <c r="E394" s="545"/>
      <c r="F394" s="548">
        <v>3</v>
      </c>
      <c r="G394" s="548">
        <v>3036</v>
      </c>
      <c r="H394" s="548"/>
      <c r="I394" s="548">
        <v>1012</v>
      </c>
      <c r="J394" s="548"/>
      <c r="K394" s="548"/>
      <c r="L394" s="548"/>
      <c r="M394" s="548"/>
      <c r="N394" s="548"/>
      <c r="O394" s="548"/>
      <c r="P394" s="598"/>
      <c r="Q394" s="549"/>
    </row>
    <row r="395" spans="1:17" ht="14.45" customHeight="1" x14ac:dyDescent="0.2">
      <c r="A395" s="544" t="s">
        <v>1111</v>
      </c>
      <c r="B395" s="545" t="s">
        <v>938</v>
      </c>
      <c r="C395" s="545" t="s">
        <v>939</v>
      </c>
      <c r="D395" s="545" t="s">
        <v>1022</v>
      </c>
      <c r="E395" s="545" t="s">
        <v>1023</v>
      </c>
      <c r="F395" s="548">
        <v>2</v>
      </c>
      <c r="G395" s="548">
        <v>352</v>
      </c>
      <c r="H395" s="548"/>
      <c r="I395" s="548">
        <v>176</v>
      </c>
      <c r="J395" s="548"/>
      <c r="K395" s="548"/>
      <c r="L395" s="548"/>
      <c r="M395" s="548"/>
      <c r="N395" s="548"/>
      <c r="O395" s="548"/>
      <c r="P395" s="598"/>
      <c r="Q395" s="549"/>
    </row>
    <row r="396" spans="1:17" ht="14.45" customHeight="1" x14ac:dyDescent="0.2">
      <c r="A396" s="544" t="s">
        <v>1111</v>
      </c>
      <c r="B396" s="545" t="s">
        <v>938</v>
      </c>
      <c r="C396" s="545" t="s">
        <v>939</v>
      </c>
      <c r="D396" s="545" t="s">
        <v>1024</v>
      </c>
      <c r="E396" s="545"/>
      <c r="F396" s="548">
        <v>8</v>
      </c>
      <c r="G396" s="548">
        <v>18376</v>
      </c>
      <c r="H396" s="548"/>
      <c r="I396" s="548">
        <v>2297</v>
      </c>
      <c r="J396" s="548"/>
      <c r="K396" s="548"/>
      <c r="L396" s="548"/>
      <c r="M396" s="548"/>
      <c r="N396" s="548"/>
      <c r="O396" s="548"/>
      <c r="P396" s="598"/>
      <c r="Q396" s="549"/>
    </row>
    <row r="397" spans="1:17" ht="14.45" customHeight="1" x14ac:dyDescent="0.2">
      <c r="A397" s="544" t="s">
        <v>1111</v>
      </c>
      <c r="B397" s="545" t="s">
        <v>938</v>
      </c>
      <c r="C397" s="545" t="s">
        <v>939</v>
      </c>
      <c r="D397" s="545" t="s">
        <v>1027</v>
      </c>
      <c r="E397" s="545" t="s">
        <v>1028</v>
      </c>
      <c r="F397" s="548">
        <v>7</v>
      </c>
      <c r="G397" s="548">
        <v>1848</v>
      </c>
      <c r="H397" s="548">
        <v>0.77777777777777779</v>
      </c>
      <c r="I397" s="548">
        <v>264</v>
      </c>
      <c r="J397" s="548">
        <v>9</v>
      </c>
      <c r="K397" s="548">
        <v>2376</v>
      </c>
      <c r="L397" s="548">
        <v>1</v>
      </c>
      <c r="M397" s="548">
        <v>264</v>
      </c>
      <c r="N397" s="548">
        <v>9</v>
      </c>
      <c r="O397" s="548">
        <v>2403</v>
      </c>
      <c r="P397" s="598">
        <v>1.0113636363636365</v>
      </c>
      <c r="Q397" s="549">
        <v>267</v>
      </c>
    </row>
    <row r="398" spans="1:17" ht="14.45" customHeight="1" x14ac:dyDescent="0.2">
      <c r="A398" s="544" t="s">
        <v>1111</v>
      </c>
      <c r="B398" s="545" t="s">
        <v>938</v>
      </c>
      <c r="C398" s="545" t="s">
        <v>939</v>
      </c>
      <c r="D398" s="545" t="s">
        <v>1029</v>
      </c>
      <c r="E398" s="545" t="s">
        <v>1030</v>
      </c>
      <c r="F398" s="548">
        <v>16</v>
      </c>
      <c r="G398" s="548">
        <v>34096</v>
      </c>
      <c r="H398" s="548">
        <v>0.76083366805016295</v>
      </c>
      <c r="I398" s="548">
        <v>2131</v>
      </c>
      <c r="J398" s="548">
        <v>21</v>
      </c>
      <c r="K398" s="548">
        <v>44814</v>
      </c>
      <c r="L398" s="548">
        <v>1</v>
      </c>
      <c r="M398" s="548">
        <v>2134</v>
      </c>
      <c r="N398" s="548">
        <v>2</v>
      </c>
      <c r="O398" s="548">
        <v>4292</v>
      </c>
      <c r="P398" s="598">
        <v>9.5773642165394746E-2</v>
      </c>
      <c r="Q398" s="549">
        <v>2146</v>
      </c>
    </row>
    <row r="399" spans="1:17" ht="14.45" customHeight="1" x14ac:dyDescent="0.2">
      <c r="A399" s="544" t="s">
        <v>1111</v>
      </c>
      <c r="B399" s="545" t="s">
        <v>938</v>
      </c>
      <c r="C399" s="545" t="s">
        <v>939</v>
      </c>
      <c r="D399" s="545" t="s">
        <v>1031</v>
      </c>
      <c r="E399" s="545" t="s">
        <v>1032</v>
      </c>
      <c r="F399" s="548">
        <v>8</v>
      </c>
      <c r="G399" s="548">
        <v>1936</v>
      </c>
      <c r="H399" s="548">
        <v>0.99588477366255146</v>
      </c>
      <c r="I399" s="548">
        <v>242</v>
      </c>
      <c r="J399" s="548">
        <v>8</v>
      </c>
      <c r="K399" s="548">
        <v>1944</v>
      </c>
      <c r="L399" s="548">
        <v>1</v>
      </c>
      <c r="M399" s="548">
        <v>243</v>
      </c>
      <c r="N399" s="548">
        <v>7</v>
      </c>
      <c r="O399" s="548">
        <v>1708</v>
      </c>
      <c r="P399" s="598">
        <v>0.87860082304526754</v>
      </c>
      <c r="Q399" s="549">
        <v>244</v>
      </c>
    </row>
    <row r="400" spans="1:17" ht="14.45" customHeight="1" x14ac:dyDescent="0.2">
      <c r="A400" s="544" t="s">
        <v>1111</v>
      </c>
      <c r="B400" s="545" t="s">
        <v>938</v>
      </c>
      <c r="C400" s="545" t="s">
        <v>939</v>
      </c>
      <c r="D400" s="545" t="s">
        <v>1033</v>
      </c>
      <c r="E400" s="545" t="s">
        <v>1034</v>
      </c>
      <c r="F400" s="548">
        <v>1</v>
      </c>
      <c r="G400" s="548">
        <v>424</v>
      </c>
      <c r="H400" s="548">
        <v>0.99530516431924887</v>
      </c>
      <c r="I400" s="548">
        <v>424</v>
      </c>
      <c r="J400" s="548">
        <v>1</v>
      </c>
      <c r="K400" s="548">
        <v>426</v>
      </c>
      <c r="L400" s="548">
        <v>1</v>
      </c>
      <c r="M400" s="548">
        <v>426</v>
      </c>
      <c r="N400" s="548">
        <v>1</v>
      </c>
      <c r="O400" s="548">
        <v>435</v>
      </c>
      <c r="P400" s="598">
        <v>1.0211267605633803</v>
      </c>
      <c r="Q400" s="549">
        <v>435</v>
      </c>
    </row>
    <row r="401" spans="1:17" ht="14.45" customHeight="1" x14ac:dyDescent="0.2">
      <c r="A401" s="544" t="s">
        <v>1111</v>
      </c>
      <c r="B401" s="545" t="s">
        <v>938</v>
      </c>
      <c r="C401" s="545" t="s">
        <v>939</v>
      </c>
      <c r="D401" s="545" t="s">
        <v>1036</v>
      </c>
      <c r="E401" s="545" t="s">
        <v>1037</v>
      </c>
      <c r="F401" s="548">
        <v>5</v>
      </c>
      <c r="G401" s="548">
        <v>26100</v>
      </c>
      <c r="H401" s="548">
        <v>1.2478485370051635</v>
      </c>
      <c r="I401" s="548">
        <v>5220</v>
      </c>
      <c r="J401" s="548">
        <v>4</v>
      </c>
      <c r="K401" s="548">
        <v>20916</v>
      </c>
      <c r="L401" s="548">
        <v>1</v>
      </c>
      <c r="M401" s="548">
        <v>5229</v>
      </c>
      <c r="N401" s="548">
        <v>3</v>
      </c>
      <c r="O401" s="548">
        <v>15786</v>
      </c>
      <c r="P401" s="598">
        <v>0.75473321858864029</v>
      </c>
      <c r="Q401" s="549">
        <v>5262</v>
      </c>
    </row>
    <row r="402" spans="1:17" ht="14.45" customHeight="1" x14ac:dyDescent="0.2">
      <c r="A402" s="544" t="s">
        <v>1111</v>
      </c>
      <c r="B402" s="545" t="s">
        <v>938</v>
      </c>
      <c r="C402" s="545" t="s">
        <v>939</v>
      </c>
      <c r="D402" s="545" t="s">
        <v>1040</v>
      </c>
      <c r="E402" s="545" t="s">
        <v>1041</v>
      </c>
      <c r="F402" s="548"/>
      <c r="G402" s="548"/>
      <c r="H402" s="548"/>
      <c r="I402" s="548"/>
      <c r="J402" s="548">
        <v>2</v>
      </c>
      <c r="K402" s="548">
        <v>578</v>
      </c>
      <c r="L402" s="548">
        <v>1</v>
      </c>
      <c r="M402" s="548">
        <v>289</v>
      </c>
      <c r="N402" s="548"/>
      <c r="O402" s="548"/>
      <c r="P402" s="598"/>
      <c r="Q402" s="549"/>
    </row>
    <row r="403" spans="1:17" ht="14.45" customHeight="1" x14ac:dyDescent="0.2">
      <c r="A403" s="544" t="s">
        <v>1111</v>
      </c>
      <c r="B403" s="545" t="s">
        <v>938</v>
      </c>
      <c r="C403" s="545" t="s">
        <v>939</v>
      </c>
      <c r="D403" s="545" t="s">
        <v>1042</v>
      </c>
      <c r="E403" s="545" t="s">
        <v>1043</v>
      </c>
      <c r="F403" s="548">
        <v>1</v>
      </c>
      <c r="G403" s="548">
        <v>1098</v>
      </c>
      <c r="H403" s="548">
        <v>0.99637023593466423</v>
      </c>
      <c r="I403" s="548">
        <v>1098</v>
      </c>
      <c r="J403" s="548">
        <v>1</v>
      </c>
      <c r="K403" s="548">
        <v>1102</v>
      </c>
      <c r="L403" s="548">
        <v>1</v>
      </c>
      <c r="M403" s="548">
        <v>1102</v>
      </c>
      <c r="N403" s="548">
        <v>1</v>
      </c>
      <c r="O403" s="548">
        <v>1118</v>
      </c>
      <c r="P403" s="598">
        <v>1.0145190562613431</v>
      </c>
      <c r="Q403" s="549">
        <v>1118</v>
      </c>
    </row>
    <row r="404" spans="1:17" ht="14.45" customHeight="1" x14ac:dyDescent="0.2">
      <c r="A404" s="544" t="s">
        <v>1111</v>
      </c>
      <c r="B404" s="545" t="s">
        <v>938</v>
      </c>
      <c r="C404" s="545" t="s">
        <v>939</v>
      </c>
      <c r="D404" s="545" t="s">
        <v>1052</v>
      </c>
      <c r="E404" s="545" t="s">
        <v>1053</v>
      </c>
      <c r="F404" s="548"/>
      <c r="G404" s="548"/>
      <c r="H404" s="548"/>
      <c r="I404" s="548"/>
      <c r="J404" s="548">
        <v>4</v>
      </c>
      <c r="K404" s="548">
        <v>19116</v>
      </c>
      <c r="L404" s="548">
        <v>1</v>
      </c>
      <c r="M404" s="548">
        <v>4779</v>
      </c>
      <c r="N404" s="548">
        <v>6</v>
      </c>
      <c r="O404" s="548">
        <v>28818</v>
      </c>
      <c r="P404" s="598">
        <v>1.5075329566854991</v>
      </c>
      <c r="Q404" s="549">
        <v>4803</v>
      </c>
    </row>
    <row r="405" spans="1:17" ht="14.45" customHeight="1" x14ac:dyDescent="0.2">
      <c r="A405" s="544" t="s">
        <v>1111</v>
      </c>
      <c r="B405" s="545" t="s">
        <v>938</v>
      </c>
      <c r="C405" s="545" t="s">
        <v>939</v>
      </c>
      <c r="D405" s="545" t="s">
        <v>1054</v>
      </c>
      <c r="E405" s="545" t="s">
        <v>1055</v>
      </c>
      <c r="F405" s="548"/>
      <c r="G405" s="548"/>
      <c r="H405" s="548"/>
      <c r="I405" s="548"/>
      <c r="J405" s="548">
        <v>1</v>
      </c>
      <c r="K405" s="548">
        <v>609</v>
      </c>
      <c r="L405" s="548">
        <v>1</v>
      </c>
      <c r="M405" s="548">
        <v>609</v>
      </c>
      <c r="N405" s="548">
        <v>1</v>
      </c>
      <c r="O405" s="548">
        <v>612</v>
      </c>
      <c r="P405" s="598">
        <v>1.0049261083743843</v>
      </c>
      <c r="Q405" s="549">
        <v>612</v>
      </c>
    </row>
    <row r="406" spans="1:17" ht="14.45" customHeight="1" x14ac:dyDescent="0.2">
      <c r="A406" s="544" t="s">
        <v>1111</v>
      </c>
      <c r="B406" s="545" t="s">
        <v>938</v>
      </c>
      <c r="C406" s="545" t="s">
        <v>939</v>
      </c>
      <c r="D406" s="545" t="s">
        <v>1066</v>
      </c>
      <c r="E406" s="545" t="s">
        <v>1067</v>
      </c>
      <c r="F406" s="548"/>
      <c r="G406" s="548"/>
      <c r="H406" s="548"/>
      <c r="I406" s="548"/>
      <c r="J406" s="548"/>
      <c r="K406" s="548"/>
      <c r="L406" s="548"/>
      <c r="M406" s="548"/>
      <c r="N406" s="548">
        <v>1</v>
      </c>
      <c r="O406" s="548">
        <v>1142</v>
      </c>
      <c r="P406" s="598"/>
      <c r="Q406" s="549">
        <v>1142</v>
      </c>
    </row>
    <row r="407" spans="1:17" ht="14.45" customHeight="1" x14ac:dyDescent="0.2">
      <c r="A407" s="544" t="s">
        <v>1112</v>
      </c>
      <c r="B407" s="545" t="s">
        <v>938</v>
      </c>
      <c r="C407" s="545" t="s">
        <v>939</v>
      </c>
      <c r="D407" s="545" t="s">
        <v>942</v>
      </c>
      <c r="E407" s="545" t="s">
        <v>943</v>
      </c>
      <c r="F407" s="548">
        <v>63</v>
      </c>
      <c r="G407" s="548">
        <v>3654</v>
      </c>
      <c r="H407" s="548">
        <v>1.0161290322580645</v>
      </c>
      <c r="I407" s="548">
        <v>58</v>
      </c>
      <c r="J407" s="548">
        <v>62</v>
      </c>
      <c r="K407" s="548">
        <v>3596</v>
      </c>
      <c r="L407" s="548">
        <v>1</v>
      </c>
      <c r="M407" s="548">
        <v>58</v>
      </c>
      <c r="N407" s="548">
        <v>77</v>
      </c>
      <c r="O407" s="548">
        <v>4543</v>
      </c>
      <c r="P407" s="598">
        <v>1.2633481646273637</v>
      </c>
      <c r="Q407" s="549">
        <v>59</v>
      </c>
    </row>
    <row r="408" spans="1:17" ht="14.45" customHeight="1" x14ac:dyDescent="0.2">
      <c r="A408" s="544" t="s">
        <v>1112</v>
      </c>
      <c r="B408" s="545" t="s">
        <v>938</v>
      </c>
      <c r="C408" s="545" t="s">
        <v>939</v>
      </c>
      <c r="D408" s="545" t="s">
        <v>944</v>
      </c>
      <c r="E408" s="545" t="s">
        <v>945</v>
      </c>
      <c r="F408" s="548">
        <v>22</v>
      </c>
      <c r="G408" s="548">
        <v>2882</v>
      </c>
      <c r="H408" s="548">
        <v>1.3645833333333333</v>
      </c>
      <c r="I408" s="548">
        <v>131</v>
      </c>
      <c r="J408" s="548">
        <v>16</v>
      </c>
      <c r="K408" s="548">
        <v>2112</v>
      </c>
      <c r="L408" s="548">
        <v>1</v>
      </c>
      <c r="M408" s="548">
        <v>132</v>
      </c>
      <c r="N408" s="548">
        <v>20</v>
      </c>
      <c r="O408" s="548">
        <v>2640</v>
      </c>
      <c r="P408" s="598">
        <v>1.25</v>
      </c>
      <c r="Q408" s="549">
        <v>132</v>
      </c>
    </row>
    <row r="409" spans="1:17" ht="14.45" customHeight="1" x14ac:dyDescent="0.2">
      <c r="A409" s="544" t="s">
        <v>1112</v>
      </c>
      <c r="B409" s="545" t="s">
        <v>938</v>
      </c>
      <c r="C409" s="545" t="s">
        <v>939</v>
      </c>
      <c r="D409" s="545" t="s">
        <v>946</v>
      </c>
      <c r="E409" s="545" t="s">
        <v>947</v>
      </c>
      <c r="F409" s="548">
        <v>2</v>
      </c>
      <c r="G409" s="548">
        <v>378</v>
      </c>
      <c r="H409" s="548"/>
      <c r="I409" s="548">
        <v>189</v>
      </c>
      <c r="J409" s="548"/>
      <c r="K409" s="548"/>
      <c r="L409" s="548"/>
      <c r="M409" s="548"/>
      <c r="N409" s="548">
        <v>1</v>
      </c>
      <c r="O409" s="548">
        <v>190</v>
      </c>
      <c r="P409" s="598"/>
      <c r="Q409" s="549">
        <v>190</v>
      </c>
    </row>
    <row r="410" spans="1:17" ht="14.45" customHeight="1" x14ac:dyDescent="0.2">
      <c r="A410" s="544" t="s">
        <v>1112</v>
      </c>
      <c r="B410" s="545" t="s">
        <v>938</v>
      </c>
      <c r="C410" s="545" t="s">
        <v>939</v>
      </c>
      <c r="D410" s="545" t="s">
        <v>948</v>
      </c>
      <c r="E410" s="545" t="s">
        <v>949</v>
      </c>
      <c r="F410" s="548">
        <v>5</v>
      </c>
      <c r="G410" s="548">
        <v>2040</v>
      </c>
      <c r="H410" s="548">
        <v>1</v>
      </c>
      <c r="I410" s="548">
        <v>408</v>
      </c>
      <c r="J410" s="548">
        <v>5</v>
      </c>
      <c r="K410" s="548">
        <v>2040</v>
      </c>
      <c r="L410" s="548">
        <v>1</v>
      </c>
      <c r="M410" s="548">
        <v>408</v>
      </c>
      <c r="N410" s="548">
        <v>4</v>
      </c>
      <c r="O410" s="548">
        <v>1644</v>
      </c>
      <c r="P410" s="598">
        <v>0.80588235294117649</v>
      </c>
      <c r="Q410" s="549">
        <v>411</v>
      </c>
    </row>
    <row r="411" spans="1:17" ht="14.45" customHeight="1" x14ac:dyDescent="0.2">
      <c r="A411" s="544" t="s">
        <v>1112</v>
      </c>
      <c r="B411" s="545" t="s">
        <v>938</v>
      </c>
      <c r="C411" s="545" t="s">
        <v>939</v>
      </c>
      <c r="D411" s="545" t="s">
        <v>950</v>
      </c>
      <c r="E411" s="545" t="s">
        <v>951</v>
      </c>
      <c r="F411" s="548">
        <v>8</v>
      </c>
      <c r="G411" s="548">
        <v>1440</v>
      </c>
      <c r="H411" s="548">
        <v>0.5714285714285714</v>
      </c>
      <c r="I411" s="548">
        <v>180</v>
      </c>
      <c r="J411" s="548">
        <v>14</v>
      </c>
      <c r="K411" s="548">
        <v>2520</v>
      </c>
      <c r="L411" s="548">
        <v>1</v>
      </c>
      <c r="M411" s="548">
        <v>180</v>
      </c>
      <c r="N411" s="548">
        <v>5</v>
      </c>
      <c r="O411" s="548">
        <v>915</v>
      </c>
      <c r="P411" s="598">
        <v>0.36309523809523808</v>
      </c>
      <c r="Q411" s="549">
        <v>183</v>
      </c>
    </row>
    <row r="412" spans="1:17" ht="14.45" customHeight="1" x14ac:dyDescent="0.2">
      <c r="A412" s="544" t="s">
        <v>1112</v>
      </c>
      <c r="B412" s="545" t="s">
        <v>938</v>
      </c>
      <c r="C412" s="545" t="s">
        <v>939</v>
      </c>
      <c r="D412" s="545" t="s">
        <v>954</v>
      </c>
      <c r="E412" s="545" t="s">
        <v>955</v>
      </c>
      <c r="F412" s="548">
        <v>21</v>
      </c>
      <c r="G412" s="548">
        <v>7056</v>
      </c>
      <c r="H412" s="548">
        <v>1.1632047477744807</v>
      </c>
      <c r="I412" s="548">
        <v>336</v>
      </c>
      <c r="J412" s="548">
        <v>18</v>
      </c>
      <c r="K412" s="548">
        <v>6066</v>
      </c>
      <c r="L412" s="548">
        <v>1</v>
      </c>
      <c r="M412" s="548">
        <v>337</v>
      </c>
      <c r="N412" s="548">
        <v>13</v>
      </c>
      <c r="O412" s="548">
        <v>4433</v>
      </c>
      <c r="P412" s="598">
        <v>0.730794592812397</v>
      </c>
      <c r="Q412" s="549">
        <v>341</v>
      </c>
    </row>
    <row r="413" spans="1:17" ht="14.45" customHeight="1" x14ac:dyDescent="0.2">
      <c r="A413" s="544" t="s">
        <v>1112</v>
      </c>
      <c r="B413" s="545" t="s">
        <v>938</v>
      </c>
      <c r="C413" s="545" t="s">
        <v>939</v>
      </c>
      <c r="D413" s="545" t="s">
        <v>956</v>
      </c>
      <c r="E413" s="545" t="s">
        <v>957</v>
      </c>
      <c r="F413" s="548">
        <v>18</v>
      </c>
      <c r="G413" s="548">
        <v>8262</v>
      </c>
      <c r="H413" s="548">
        <v>0.72</v>
      </c>
      <c r="I413" s="548">
        <v>459</v>
      </c>
      <c r="J413" s="548">
        <v>25</v>
      </c>
      <c r="K413" s="548">
        <v>11475</v>
      </c>
      <c r="L413" s="548">
        <v>1</v>
      </c>
      <c r="M413" s="548">
        <v>459</v>
      </c>
      <c r="N413" s="548">
        <v>36</v>
      </c>
      <c r="O413" s="548">
        <v>16632</v>
      </c>
      <c r="P413" s="598">
        <v>1.4494117647058824</v>
      </c>
      <c r="Q413" s="549">
        <v>462</v>
      </c>
    </row>
    <row r="414" spans="1:17" ht="14.45" customHeight="1" x14ac:dyDescent="0.2">
      <c r="A414" s="544" t="s">
        <v>1112</v>
      </c>
      <c r="B414" s="545" t="s">
        <v>938</v>
      </c>
      <c r="C414" s="545" t="s">
        <v>939</v>
      </c>
      <c r="D414" s="545" t="s">
        <v>958</v>
      </c>
      <c r="E414" s="545" t="s">
        <v>959</v>
      </c>
      <c r="F414" s="548">
        <v>176</v>
      </c>
      <c r="G414" s="548">
        <v>61424</v>
      </c>
      <c r="H414" s="548">
        <v>0.64521008403361346</v>
      </c>
      <c r="I414" s="548">
        <v>349</v>
      </c>
      <c r="J414" s="548">
        <v>272</v>
      </c>
      <c r="K414" s="548">
        <v>95200</v>
      </c>
      <c r="L414" s="548">
        <v>1</v>
      </c>
      <c r="M414" s="548">
        <v>350</v>
      </c>
      <c r="N414" s="548">
        <v>282</v>
      </c>
      <c r="O414" s="548">
        <v>98982</v>
      </c>
      <c r="P414" s="598">
        <v>1.0397268907563024</v>
      </c>
      <c r="Q414" s="549">
        <v>351</v>
      </c>
    </row>
    <row r="415" spans="1:17" ht="14.45" customHeight="1" x14ac:dyDescent="0.2">
      <c r="A415" s="544" t="s">
        <v>1112</v>
      </c>
      <c r="B415" s="545" t="s">
        <v>938</v>
      </c>
      <c r="C415" s="545" t="s">
        <v>939</v>
      </c>
      <c r="D415" s="545" t="s">
        <v>960</v>
      </c>
      <c r="E415" s="545" t="s">
        <v>961</v>
      </c>
      <c r="F415" s="548">
        <v>9</v>
      </c>
      <c r="G415" s="548">
        <v>14877</v>
      </c>
      <c r="H415" s="548">
        <v>2.2472809667673714</v>
      </c>
      <c r="I415" s="548">
        <v>1653</v>
      </c>
      <c r="J415" s="548">
        <v>4</v>
      </c>
      <c r="K415" s="548">
        <v>6620</v>
      </c>
      <c r="L415" s="548">
        <v>1</v>
      </c>
      <c r="M415" s="548">
        <v>1655</v>
      </c>
      <c r="N415" s="548">
        <v>4</v>
      </c>
      <c r="O415" s="548">
        <v>6640</v>
      </c>
      <c r="P415" s="598">
        <v>1.0030211480362539</v>
      </c>
      <c r="Q415" s="549">
        <v>1660</v>
      </c>
    </row>
    <row r="416" spans="1:17" ht="14.45" customHeight="1" x14ac:dyDescent="0.2">
      <c r="A416" s="544" t="s">
        <v>1112</v>
      </c>
      <c r="B416" s="545" t="s">
        <v>938</v>
      </c>
      <c r="C416" s="545" t="s">
        <v>939</v>
      </c>
      <c r="D416" s="545" t="s">
        <v>962</v>
      </c>
      <c r="E416" s="545" t="s">
        <v>963</v>
      </c>
      <c r="F416" s="548">
        <v>1</v>
      </c>
      <c r="G416" s="548">
        <v>6231</v>
      </c>
      <c r="H416" s="548"/>
      <c r="I416" s="548">
        <v>6231</v>
      </c>
      <c r="J416" s="548"/>
      <c r="K416" s="548"/>
      <c r="L416" s="548"/>
      <c r="M416" s="548"/>
      <c r="N416" s="548"/>
      <c r="O416" s="548"/>
      <c r="P416" s="598"/>
      <c r="Q416" s="549"/>
    </row>
    <row r="417" spans="1:17" ht="14.45" customHeight="1" x14ac:dyDescent="0.2">
      <c r="A417" s="544" t="s">
        <v>1112</v>
      </c>
      <c r="B417" s="545" t="s">
        <v>938</v>
      </c>
      <c r="C417" s="545" t="s">
        <v>939</v>
      </c>
      <c r="D417" s="545" t="s">
        <v>964</v>
      </c>
      <c r="E417" s="545" t="s">
        <v>965</v>
      </c>
      <c r="F417" s="548">
        <v>1</v>
      </c>
      <c r="G417" s="548">
        <v>117</v>
      </c>
      <c r="H417" s="548">
        <v>1</v>
      </c>
      <c r="I417" s="548">
        <v>117</v>
      </c>
      <c r="J417" s="548">
        <v>1</v>
      </c>
      <c r="K417" s="548">
        <v>117</v>
      </c>
      <c r="L417" s="548">
        <v>1</v>
      </c>
      <c r="M417" s="548">
        <v>117</v>
      </c>
      <c r="N417" s="548">
        <v>2</v>
      </c>
      <c r="O417" s="548">
        <v>236</v>
      </c>
      <c r="P417" s="598">
        <v>2.017094017094017</v>
      </c>
      <c r="Q417" s="549">
        <v>118</v>
      </c>
    </row>
    <row r="418" spans="1:17" ht="14.45" customHeight="1" x14ac:dyDescent="0.2">
      <c r="A418" s="544" t="s">
        <v>1112</v>
      </c>
      <c r="B418" s="545" t="s">
        <v>938</v>
      </c>
      <c r="C418" s="545" t="s">
        <v>939</v>
      </c>
      <c r="D418" s="545" t="s">
        <v>968</v>
      </c>
      <c r="E418" s="545" t="s">
        <v>969</v>
      </c>
      <c r="F418" s="548">
        <v>2</v>
      </c>
      <c r="G418" s="548">
        <v>782</v>
      </c>
      <c r="H418" s="548"/>
      <c r="I418" s="548">
        <v>391</v>
      </c>
      <c r="J418" s="548"/>
      <c r="K418" s="548"/>
      <c r="L418" s="548"/>
      <c r="M418" s="548"/>
      <c r="N418" s="548"/>
      <c r="O418" s="548"/>
      <c r="P418" s="598"/>
      <c r="Q418" s="549"/>
    </row>
    <row r="419" spans="1:17" ht="14.45" customHeight="1" x14ac:dyDescent="0.2">
      <c r="A419" s="544" t="s">
        <v>1112</v>
      </c>
      <c r="B419" s="545" t="s">
        <v>938</v>
      </c>
      <c r="C419" s="545" t="s">
        <v>939</v>
      </c>
      <c r="D419" s="545" t="s">
        <v>970</v>
      </c>
      <c r="E419" s="545" t="s">
        <v>971</v>
      </c>
      <c r="F419" s="548">
        <v>1</v>
      </c>
      <c r="G419" s="548">
        <v>38</v>
      </c>
      <c r="H419" s="548">
        <v>1</v>
      </c>
      <c r="I419" s="548">
        <v>38</v>
      </c>
      <c r="J419" s="548">
        <v>1</v>
      </c>
      <c r="K419" s="548">
        <v>38</v>
      </c>
      <c r="L419" s="548">
        <v>1</v>
      </c>
      <c r="M419" s="548">
        <v>38</v>
      </c>
      <c r="N419" s="548">
        <v>3</v>
      </c>
      <c r="O419" s="548">
        <v>114</v>
      </c>
      <c r="P419" s="598">
        <v>3</v>
      </c>
      <c r="Q419" s="549">
        <v>38</v>
      </c>
    </row>
    <row r="420" spans="1:17" ht="14.45" customHeight="1" x14ac:dyDescent="0.2">
      <c r="A420" s="544" t="s">
        <v>1112</v>
      </c>
      <c r="B420" s="545" t="s">
        <v>938</v>
      </c>
      <c r="C420" s="545" t="s">
        <v>939</v>
      </c>
      <c r="D420" s="545" t="s">
        <v>974</v>
      </c>
      <c r="E420" s="545" t="s">
        <v>975</v>
      </c>
      <c r="F420" s="548">
        <v>2</v>
      </c>
      <c r="G420" s="548">
        <v>1410</v>
      </c>
      <c r="H420" s="548"/>
      <c r="I420" s="548">
        <v>705</v>
      </c>
      <c r="J420" s="548"/>
      <c r="K420" s="548"/>
      <c r="L420" s="548"/>
      <c r="M420" s="548"/>
      <c r="N420" s="548"/>
      <c r="O420" s="548"/>
      <c r="P420" s="598"/>
      <c r="Q420" s="549"/>
    </row>
    <row r="421" spans="1:17" ht="14.45" customHeight="1" x14ac:dyDescent="0.2">
      <c r="A421" s="544" t="s">
        <v>1112</v>
      </c>
      <c r="B421" s="545" t="s">
        <v>938</v>
      </c>
      <c r="C421" s="545" t="s">
        <v>939</v>
      </c>
      <c r="D421" s="545" t="s">
        <v>978</v>
      </c>
      <c r="E421" s="545" t="s">
        <v>979</v>
      </c>
      <c r="F421" s="548">
        <v>72</v>
      </c>
      <c r="G421" s="548">
        <v>21960</v>
      </c>
      <c r="H421" s="548">
        <v>0.9</v>
      </c>
      <c r="I421" s="548">
        <v>305</v>
      </c>
      <c r="J421" s="548">
        <v>80</v>
      </c>
      <c r="K421" s="548">
        <v>24400</v>
      </c>
      <c r="L421" s="548">
        <v>1</v>
      </c>
      <c r="M421" s="548">
        <v>305</v>
      </c>
      <c r="N421" s="548">
        <v>80</v>
      </c>
      <c r="O421" s="548">
        <v>24640</v>
      </c>
      <c r="P421" s="598">
        <v>1.0098360655737706</v>
      </c>
      <c r="Q421" s="549">
        <v>308</v>
      </c>
    </row>
    <row r="422" spans="1:17" ht="14.45" customHeight="1" x14ac:dyDescent="0.2">
      <c r="A422" s="544" t="s">
        <v>1112</v>
      </c>
      <c r="B422" s="545" t="s">
        <v>938</v>
      </c>
      <c r="C422" s="545" t="s">
        <v>939</v>
      </c>
      <c r="D422" s="545" t="s">
        <v>980</v>
      </c>
      <c r="E422" s="545" t="s">
        <v>981</v>
      </c>
      <c r="F422" s="548">
        <v>1</v>
      </c>
      <c r="G422" s="548">
        <v>3712</v>
      </c>
      <c r="H422" s="548"/>
      <c r="I422" s="548">
        <v>3712</v>
      </c>
      <c r="J422" s="548"/>
      <c r="K422" s="548"/>
      <c r="L422" s="548"/>
      <c r="M422" s="548"/>
      <c r="N422" s="548"/>
      <c r="O422" s="548"/>
      <c r="P422" s="598"/>
      <c r="Q422" s="549"/>
    </row>
    <row r="423" spans="1:17" ht="14.45" customHeight="1" x14ac:dyDescent="0.2">
      <c r="A423" s="544" t="s">
        <v>1112</v>
      </c>
      <c r="B423" s="545" t="s">
        <v>938</v>
      </c>
      <c r="C423" s="545" t="s">
        <v>939</v>
      </c>
      <c r="D423" s="545" t="s">
        <v>982</v>
      </c>
      <c r="E423" s="545" t="s">
        <v>983</v>
      </c>
      <c r="F423" s="548">
        <v>24</v>
      </c>
      <c r="G423" s="548">
        <v>11856</v>
      </c>
      <c r="H423" s="548">
        <v>1.0413702239789195</v>
      </c>
      <c r="I423" s="548">
        <v>494</v>
      </c>
      <c r="J423" s="548">
        <v>23</v>
      </c>
      <c r="K423" s="548">
        <v>11385</v>
      </c>
      <c r="L423" s="548">
        <v>1</v>
      </c>
      <c r="M423" s="548">
        <v>495</v>
      </c>
      <c r="N423" s="548">
        <v>39</v>
      </c>
      <c r="O423" s="548">
        <v>19461</v>
      </c>
      <c r="P423" s="598">
        <v>1.7093544137022398</v>
      </c>
      <c r="Q423" s="549">
        <v>499</v>
      </c>
    </row>
    <row r="424" spans="1:17" ht="14.45" customHeight="1" x14ac:dyDescent="0.2">
      <c r="A424" s="544" t="s">
        <v>1112</v>
      </c>
      <c r="B424" s="545" t="s">
        <v>938</v>
      </c>
      <c r="C424" s="545" t="s">
        <v>939</v>
      </c>
      <c r="D424" s="545" t="s">
        <v>986</v>
      </c>
      <c r="E424" s="545" t="s">
        <v>987</v>
      </c>
      <c r="F424" s="548">
        <v>94</v>
      </c>
      <c r="G424" s="548">
        <v>34780</v>
      </c>
      <c r="H424" s="548">
        <v>1.008028287395299</v>
      </c>
      <c r="I424" s="548">
        <v>370</v>
      </c>
      <c r="J424" s="548">
        <v>93</v>
      </c>
      <c r="K424" s="548">
        <v>34503</v>
      </c>
      <c r="L424" s="548">
        <v>1</v>
      </c>
      <c r="M424" s="548">
        <v>371</v>
      </c>
      <c r="N424" s="548">
        <v>100</v>
      </c>
      <c r="O424" s="548">
        <v>37600</v>
      </c>
      <c r="P424" s="598">
        <v>1.0897603106976206</v>
      </c>
      <c r="Q424" s="549">
        <v>376</v>
      </c>
    </row>
    <row r="425" spans="1:17" ht="14.45" customHeight="1" x14ac:dyDescent="0.2">
      <c r="A425" s="544" t="s">
        <v>1112</v>
      </c>
      <c r="B425" s="545" t="s">
        <v>938</v>
      </c>
      <c r="C425" s="545" t="s">
        <v>939</v>
      </c>
      <c r="D425" s="545" t="s">
        <v>994</v>
      </c>
      <c r="E425" s="545" t="s">
        <v>995</v>
      </c>
      <c r="F425" s="548"/>
      <c r="G425" s="548"/>
      <c r="H425" s="548"/>
      <c r="I425" s="548"/>
      <c r="J425" s="548">
        <v>6</v>
      </c>
      <c r="K425" s="548">
        <v>672</v>
      </c>
      <c r="L425" s="548">
        <v>1</v>
      </c>
      <c r="M425" s="548">
        <v>112</v>
      </c>
      <c r="N425" s="548"/>
      <c r="O425" s="548"/>
      <c r="P425" s="598"/>
      <c r="Q425" s="549"/>
    </row>
    <row r="426" spans="1:17" ht="14.45" customHeight="1" x14ac:dyDescent="0.2">
      <c r="A426" s="544" t="s">
        <v>1112</v>
      </c>
      <c r="B426" s="545" t="s">
        <v>938</v>
      </c>
      <c r="C426" s="545" t="s">
        <v>939</v>
      </c>
      <c r="D426" s="545" t="s">
        <v>996</v>
      </c>
      <c r="E426" s="545" t="s">
        <v>997</v>
      </c>
      <c r="F426" s="548"/>
      <c r="G426" s="548"/>
      <c r="H426" s="548"/>
      <c r="I426" s="548"/>
      <c r="J426" s="548">
        <v>3</v>
      </c>
      <c r="K426" s="548">
        <v>378</v>
      </c>
      <c r="L426" s="548">
        <v>1</v>
      </c>
      <c r="M426" s="548">
        <v>126</v>
      </c>
      <c r="N426" s="548">
        <v>2</v>
      </c>
      <c r="O426" s="548">
        <v>252</v>
      </c>
      <c r="P426" s="598">
        <v>0.66666666666666663</v>
      </c>
      <c r="Q426" s="549">
        <v>126</v>
      </c>
    </row>
    <row r="427" spans="1:17" ht="14.45" customHeight="1" x14ac:dyDescent="0.2">
      <c r="A427" s="544" t="s">
        <v>1112</v>
      </c>
      <c r="B427" s="545" t="s">
        <v>938</v>
      </c>
      <c r="C427" s="545" t="s">
        <v>939</v>
      </c>
      <c r="D427" s="545" t="s">
        <v>998</v>
      </c>
      <c r="E427" s="545" t="s">
        <v>999</v>
      </c>
      <c r="F427" s="548">
        <v>2</v>
      </c>
      <c r="G427" s="548">
        <v>990</v>
      </c>
      <c r="H427" s="548">
        <v>1.9959677419354838</v>
      </c>
      <c r="I427" s="548">
        <v>495</v>
      </c>
      <c r="J427" s="548">
        <v>1</v>
      </c>
      <c r="K427" s="548">
        <v>496</v>
      </c>
      <c r="L427" s="548">
        <v>1</v>
      </c>
      <c r="M427" s="548">
        <v>496</v>
      </c>
      <c r="N427" s="548">
        <v>2</v>
      </c>
      <c r="O427" s="548">
        <v>1000</v>
      </c>
      <c r="P427" s="598">
        <v>2.0161290322580645</v>
      </c>
      <c r="Q427" s="549">
        <v>500</v>
      </c>
    </row>
    <row r="428" spans="1:17" ht="14.45" customHeight="1" x14ac:dyDescent="0.2">
      <c r="A428" s="544" t="s">
        <v>1112</v>
      </c>
      <c r="B428" s="545" t="s">
        <v>938</v>
      </c>
      <c r="C428" s="545" t="s">
        <v>939</v>
      </c>
      <c r="D428" s="545" t="s">
        <v>1001</v>
      </c>
      <c r="E428" s="545" t="s">
        <v>1002</v>
      </c>
      <c r="F428" s="548">
        <v>7</v>
      </c>
      <c r="G428" s="548">
        <v>3192</v>
      </c>
      <c r="H428" s="548">
        <v>0.49781659388646288</v>
      </c>
      <c r="I428" s="548">
        <v>456</v>
      </c>
      <c r="J428" s="548">
        <v>14</v>
      </c>
      <c r="K428" s="548">
        <v>6412</v>
      </c>
      <c r="L428" s="548">
        <v>1</v>
      </c>
      <c r="M428" s="548">
        <v>458</v>
      </c>
      <c r="N428" s="548">
        <v>2</v>
      </c>
      <c r="O428" s="548">
        <v>926</v>
      </c>
      <c r="P428" s="598">
        <v>0.1444167186525265</v>
      </c>
      <c r="Q428" s="549">
        <v>463</v>
      </c>
    </row>
    <row r="429" spans="1:17" ht="14.45" customHeight="1" x14ac:dyDescent="0.2">
      <c r="A429" s="544" t="s">
        <v>1112</v>
      </c>
      <c r="B429" s="545" t="s">
        <v>938</v>
      </c>
      <c r="C429" s="545" t="s">
        <v>939</v>
      </c>
      <c r="D429" s="545" t="s">
        <v>1003</v>
      </c>
      <c r="E429" s="545" t="s">
        <v>1004</v>
      </c>
      <c r="F429" s="548">
        <v>36</v>
      </c>
      <c r="G429" s="548">
        <v>2088</v>
      </c>
      <c r="H429" s="548">
        <v>0.48</v>
      </c>
      <c r="I429" s="548">
        <v>58</v>
      </c>
      <c r="J429" s="548">
        <v>75</v>
      </c>
      <c r="K429" s="548">
        <v>4350</v>
      </c>
      <c r="L429" s="548">
        <v>1</v>
      </c>
      <c r="M429" s="548">
        <v>58</v>
      </c>
      <c r="N429" s="548">
        <v>36</v>
      </c>
      <c r="O429" s="548">
        <v>2124</v>
      </c>
      <c r="P429" s="598">
        <v>0.4882758620689655</v>
      </c>
      <c r="Q429" s="549">
        <v>59</v>
      </c>
    </row>
    <row r="430" spans="1:17" ht="14.45" customHeight="1" x14ac:dyDescent="0.2">
      <c r="A430" s="544" t="s">
        <v>1112</v>
      </c>
      <c r="B430" s="545" t="s">
        <v>938</v>
      </c>
      <c r="C430" s="545" t="s">
        <v>939</v>
      </c>
      <c r="D430" s="545" t="s">
        <v>1005</v>
      </c>
      <c r="E430" s="545" t="s">
        <v>1006</v>
      </c>
      <c r="F430" s="548">
        <v>1</v>
      </c>
      <c r="G430" s="548">
        <v>2173</v>
      </c>
      <c r="H430" s="548"/>
      <c r="I430" s="548">
        <v>2173</v>
      </c>
      <c r="J430" s="548"/>
      <c r="K430" s="548"/>
      <c r="L430" s="548"/>
      <c r="M430" s="548"/>
      <c r="N430" s="548"/>
      <c r="O430" s="548"/>
      <c r="P430" s="598"/>
      <c r="Q430" s="549"/>
    </row>
    <row r="431" spans="1:17" ht="14.45" customHeight="1" x14ac:dyDescent="0.2">
      <c r="A431" s="544" t="s">
        <v>1112</v>
      </c>
      <c r="B431" s="545" t="s">
        <v>938</v>
      </c>
      <c r="C431" s="545" t="s">
        <v>939</v>
      </c>
      <c r="D431" s="545" t="s">
        <v>1011</v>
      </c>
      <c r="E431" s="545" t="s">
        <v>1012</v>
      </c>
      <c r="F431" s="548">
        <v>251</v>
      </c>
      <c r="G431" s="548">
        <v>44176</v>
      </c>
      <c r="H431" s="548">
        <v>1.3422459893048129</v>
      </c>
      <c r="I431" s="548">
        <v>176</v>
      </c>
      <c r="J431" s="548">
        <v>187</v>
      </c>
      <c r="K431" s="548">
        <v>32912</v>
      </c>
      <c r="L431" s="548">
        <v>1</v>
      </c>
      <c r="M431" s="548">
        <v>176</v>
      </c>
      <c r="N431" s="548">
        <v>156</v>
      </c>
      <c r="O431" s="548">
        <v>27924</v>
      </c>
      <c r="P431" s="598">
        <v>0.84844433641225081</v>
      </c>
      <c r="Q431" s="549">
        <v>179</v>
      </c>
    </row>
    <row r="432" spans="1:17" ht="14.45" customHeight="1" x14ac:dyDescent="0.2">
      <c r="A432" s="544" t="s">
        <v>1112</v>
      </c>
      <c r="B432" s="545" t="s">
        <v>938</v>
      </c>
      <c r="C432" s="545" t="s">
        <v>939</v>
      </c>
      <c r="D432" s="545" t="s">
        <v>1013</v>
      </c>
      <c r="E432" s="545" t="s">
        <v>1014</v>
      </c>
      <c r="F432" s="548">
        <v>4</v>
      </c>
      <c r="G432" s="548">
        <v>340</v>
      </c>
      <c r="H432" s="548"/>
      <c r="I432" s="548">
        <v>85</v>
      </c>
      <c r="J432" s="548"/>
      <c r="K432" s="548"/>
      <c r="L432" s="548"/>
      <c r="M432" s="548"/>
      <c r="N432" s="548">
        <v>2</v>
      </c>
      <c r="O432" s="548">
        <v>174</v>
      </c>
      <c r="P432" s="598"/>
      <c r="Q432" s="549">
        <v>87</v>
      </c>
    </row>
    <row r="433" spans="1:17" ht="14.45" customHeight="1" x14ac:dyDescent="0.2">
      <c r="A433" s="544" t="s">
        <v>1112</v>
      </c>
      <c r="B433" s="545" t="s">
        <v>938</v>
      </c>
      <c r="C433" s="545" t="s">
        <v>939</v>
      </c>
      <c r="D433" s="545" t="s">
        <v>1017</v>
      </c>
      <c r="E433" s="545" t="s">
        <v>1018</v>
      </c>
      <c r="F433" s="548">
        <v>25</v>
      </c>
      <c r="G433" s="548">
        <v>4250</v>
      </c>
      <c r="H433" s="548">
        <v>0.80645161290322576</v>
      </c>
      <c r="I433" s="548">
        <v>170</v>
      </c>
      <c r="J433" s="548">
        <v>31</v>
      </c>
      <c r="K433" s="548">
        <v>5270</v>
      </c>
      <c r="L433" s="548">
        <v>1</v>
      </c>
      <c r="M433" s="548">
        <v>170</v>
      </c>
      <c r="N433" s="548">
        <v>36</v>
      </c>
      <c r="O433" s="548">
        <v>6192</v>
      </c>
      <c r="P433" s="598">
        <v>1.1749525616698293</v>
      </c>
      <c r="Q433" s="549">
        <v>172</v>
      </c>
    </row>
    <row r="434" spans="1:17" ht="14.45" customHeight="1" x14ac:dyDescent="0.2">
      <c r="A434" s="544" t="s">
        <v>1112</v>
      </c>
      <c r="B434" s="545" t="s">
        <v>938</v>
      </c>
      <c r="C434" s="545" t="s">
        <v>939</v>
      </c>
      <c r="D434" s="545" t="s">
        <v>1021</v>
      </c>
      <c r="E434" s="545"/>
      <c r="F434" s="548">
        <v>4</v>
      </c>
      <c r="G434" s="548">
        <v>4048</v>
      </c>
      <c r="H434" s="548"/>
      <c r="I434" s="548">
        <v>1012</v>
      </c>
      <c r="J434" s="548"/>
      <c r="K434" s="548"/>
      <c r="L434" s="548"/>
      <c r="M434" s="548"/>
      <c r="N434" s="548"/>
      <c r="O434" s="548"/>
      <c r="P434" s="598"/>
      <c r="Q434" s="549"/>
    </row>
    <row r="435" spans="1:17" ht="14.45" customHeight="1" x14ac:dyDescent="0.2">
      <c r="A435" s="544" t="s">
        <v>1112</v>
      </c>
      <c r="B435" s="545" t="s">
        <v>938</v>
      </c>
      <c r="C435" s="545" t="s">
        <v>939</v>
      </c>
      <c r="D435" s="545" t="s">
        <v>1027</v>
      </c>
      <c r="E435" s="545" t="s">
        <v>1028</v>
      </c>
      <c r="F435" s="548">
        <v>2</v>
      </c>
      <c r="G435" s="548">
        <v>528</v>
      </c>
      <c r="H435" s="548"/>
      <c r="I435" s="548">
        <v>264</v>
      </c>
      <c r="J435" s="548"/>
      <c r="K435" s="548"/>
      <c r="L435" s="548"/>
      <c r="M435" s="548"/>
      <c r="N435" s="548">
        <v>1</v>
      </c>
      <c r="O435" s="548">
        <v>267</v>
      </c>
      <c r="P435" s="598"/>
      <c r="Q435" s="549">
        <v>267</v>
      </c>
    </row>
    <row r="436" spans="1:17" ht="14.45" customHeight="1" x14ac:dyDescent="0.2">
      <c r="A436" s="544" t="s">
        <v>1112</v>
      </c>
      <c r="B436" s="545" t="s">
        <v>938</v>
      </c>
      <c r="C436" s="545" t="s">
        <v>939</v>
      </c>
      <c r="D436" s="545" t="s">
        <v>1029</v>
      </c>
      <c r="E436" s="545" t="s">
        <v>1030</v>
      </c>
      <c r="F436" s="548">
        <v>6</v>
      </c>
      <c r="G436" s="548">
        <v>12786</v>
      </c>
      <c r="H436" s="548">
        <v>8.2076234738288123E-2</v>
      </c>
      <c r="I436" s="548">
        <v>2131</v>
      </c>
      <c r="J436" s="548">
        <v>73</v>
      </c>
      <c r="K436" s="548">
        <v>155782</v>
      </c>
      <c r="L436" s="548">
        <v>1</v>
      </c>
      <c r="M436" s="548">
        <v>2134</v>
      </c>
      <c r="N436" s="548">
        <v>80</v>
      </c>
      <c r="O436" s="548">
        <v>171680</v>
      </c>
      <c r="P436" s="598">
        <v>1.1020528687524875</v>
      </c>
      <c r="Q436" s="549">
        <v>2146</v>
      </c>
    </row>
    <row r="437" spans="1:17" ht="14.45" customHeight="1" x14ac:dyDescent="0.2">
      <c r="A437" s="544" t="s">
        <v>1112</v>
      </c>
      <c r="B437" s="545" t="s">
        <v>938</v>
      </c>
      <c r="C437" s="545" t="s">
        <v>939</v>
      </c>
      <c r="D437" s="545" t="s">
        <v>1031</v>
      </c>
      <c r="E437" s="545" t="s">
        <v>1032</v>
      </c>
      <c r="F437" s="548">
        <v>5</v>
      </c>
      <c r="G437" s="548">
        <v>1210</v>
      </c>
      <c r="H437" s="548">
        <v>4.9794238683127574</v>
      </c>
      <c r="I437" s="548">
        <v>242</v>
      </c>
      <c r="J437" s="548">
        <v>1</v>
      </c>
      <c r="K437" s="548">
        <v>243</v>
      </c>
      <c r="L437" s="548">
        <v>1</v>
      </c>
      <c r="M437" s="548">
        <v>243</v>
      </c>
      <c r="N437" s="548">
        <v>3</v>
      </c>
      <c r="O437" s="548">
        <v>732</v>
      </c>
      <c r="P437" s="598">
        <v>3.0123456790123457</v>
      </c>
      <c r="Q437" s="549">
        <v>244</v>
      </c>
    </row>
    <row r="438" spans="1:17" ht="14.45" customHeight="1" x14ac:dyDescent="0.2">
      <c r="A438" s="544" t="s">
        <v>1112</v>
      </c>
      <c r="B438" s="545" t="s">
        <v>938</v>
      </c>
      <c r="C438" s="545" t="s">
        <v>939</v>
      </c>
      <c r="D438" s="545" t="s">
        <v>1033</v>
      </c>
      <c r="E438" s="545" t="s">
        <v>1034</v>
      </c>
      <c r="F438" s="548">
        <v>1</v>
      </c>
      <c r="G438" s="548">
        <v>424</v>
      </c>
      <c r="H438" s="548"/>
      <c r="I438" s="548">
        <v>424</v>
      </c>
      <c r="J438" s="548"/>
      <c r="K438" s="548"/>
      <c r="L438" s="548"/>
      <c r="M438" s="548"/>
      <c r="N438" s="548"/>
      <c r="O438" s="548"/>
      <c r="P438" s="598"/>
      <c r="Q438" s="549"/>
    </row>
    <row r="439" spans="1:17" ht="14.45" customHeight="1" x14ac:dyDescent="0.2">
      <c r="A439" s="544" t="s">
        <v>1112</v>
      </c>
      <c r="B439" s="545" t="s">
        <v>938</v>
      </c>
      <c r="C439" s="545" t="s">
        <v>939</v>
      </c>
      <c r="D439" s="545" t="s">
        <v>1036</v>
      </c>
      <c r="E439" s="545" t="s">
        <v>1037</v>
      </c>
      <c r="F439" s="548">
        <v>2</v>
      </c>
      <c r="G439" s="548">
        <v>10440</v>
      </c>
      <c r="H439" s="548"/>
      <c r="I439" s="548">
        <v>5220</v>
      </c>
      <c r="J439" s="548"/>
      <c r="K439" s="548"/>
      <c r="L439" s="548"/>
      <c r="M439" s="548"/>
      <c r="N439" s="548"/>
      <c r="O439" s="548"/>
      <c r="P439" s="598"/>
      <c r="Q439" s="549"/>
    </row>
    <row r="440" spans="1:17" ht="14.45" customHeight="1" x14ac:dyDescent="0.2">
      <c r="A440" s="544" t="s">
        <v>1112</v>
      </c>
      <c r="B440" s="545" t="s">
        <v>938</v>
      </c>
      <c r="C440" s="545" t="s">
        <v>939</v>
      </c>
      <c r="D440" s="545" t="s">
        <v>1040</v>
      </c>
      <c r="E440" s="545" t="s">
        <v>1041</v>
      </c>
      <c r="F440" s="548">
        <v>1</v>
      </c>
      <c r="G440" s="548">
        <v>289</v>
      </c>
      <c r="H440" s="548">
        <v>1</v>
      </c>
      <c r="I440" s="548">
        <v>289</v>
      </c>
      <c r="J440" s="548">
        <v>1</v>
      </c>
      <c r="K440" s="548">
        <v>289</v>
      </c>
      <c r="L440" s="548">
        <v>1</v>
      </c>
      <c r="M440" s="548">
        <v>289</v>
      </c>
      <c r="N440" s="548"/>
      <c r="O440" s="548"/>
      <c r="P440" s="598"/>
      <c r="Q440" s="549"/>
    </row>
    <row r="441" spans="1:17" ht="14.45" customHeight="1" x14ac:dyDescent="0.2">
      <c r="A441" s="544" t="s">
        <v>1112</v>
      </c>
      <c r="B441" s="545" t="s">
        <v>938</v>
      </c>
      <c r="C441" s="545" t="s">
        <v>939</v>
      </c>
      <c r="D441" s="545" t="s">
        <v>1042</v>
      </c>
      <c r="E441" s="545" t="s">
        <v>1043</v>
      </c>
      <c r="F441" s="548">
        <v>1</v>
      </c>
      <c r="G441" s="548">
        <v>1098</v>
      </c>
      <c r="H441" s="548"/>
      <c r="I441" s="548">
        <v>1098</v>
      </c>
      <c r="J441" s="548"/>
      <c r="K441" s="548"/>
      <c r="L441" s="548"/>
      <c r="M441" s="548"/>
      <c r="N441" s="548"/>
      <c r="O441" s="548"/>
      <c r="P441" s="598"/>
      <c r="Q441" s="549"/>
    </row>
    <row r="442" spans="1:17" ht="14.45" customHeight="1" x14ac:dyDescent="0.2">
      <c r="A442" s="544" t="s">
        <v>1112</v>
      </c>
      <c r="B442" s="545" t="s">
        <v>938</v>
      </c>
      <c r="C442" s="545" t="s">
        <v>939</v>
      </c>
      <c r="D442" s="545" t="s">
        <v>1048</v>
      </c>
      <c r="E442" s="545" t="s">
        <v>1049</v>
      </c>
      <c r="F442" s="548">
        <v>1</v>
      </c>
      <c r="G442" s="548">
        <v>0</v>
      </c>
      <c r="H442" s="548"/>
      <c r="I442" s="548">
        <v>0</v>
      </c>
      <c r="J442" s="548"/>
      <c r="K442" s="548"/>
      <c r="L442" s="548"/>
      <c r="M442" s="548"/>
      <c r="N442" s="548"/>
      <c r="O442" s="548"/>
      <c r="P442" s="598"/>
      <c r="Q442" s="549"/>
    </row>
    <row r="443" spans="1:17" ht="14.45" customHeight="1" x14ac:dyDescent="0.2">
      <c r="A443" s="544" t="s">
        <v>1112</v>
      </c>
      <c r="B443" s="545" t="s">
        <v>938</v>
      </c>
      <c r="C443" s="545" t="s">
        <v>939</v>
      </c>
      <c r="D443" s="545" t="s">
        <v>1050</v>
      </c>
      <c r="E443" s="545" t="s">
        <v>1051</v>
      </c>
      <c r="F443" s="548"/>
      <c r="G443" s="548"/>
      <c r="H443" s="548"/>
      <c r="I443" s="548"/>
      <c r="J443" s="548">
        <v>1</v>
      </c>
      <c r="K443" s="548">
        <v>0</v>
      </c>
      <c r="L443" s="548"/>
      <c r="M443" s="548">
        <v>0</v>
      </c>
      <c r="N443" s="548"/>
      <c r="O443" s="548"/>
      <c r="P443" s="598"/>
      <c r="Q443" s="549"/>
    </row>
    <row r="444" spans="1:17" ht="14.45" customHeight="1" x14ac:dyDescent="0.2">
      <c r="A444" s="544" t="s">
        <v>1112</v>
      </c>
      <c r="B444" s="545" t="s">
        <v>938</v>
      </c>
      <c r="C444" s="545" t="s">
        <v>939</v>
      </c>
      <c r="D444" s="545" t="s">
        <v>1052</v>
      </c>
      <c r="E444" s="545" t="s">
        <v>1053</v>
      </c>
      <c r="F444" s="548"/>
      <c r="G444" s="548"/>
      <c r="H444" s="548"/>
      <c r="I444" s="548"/>
      <c r="J444" s="548">
        <v>10</v>
      </c>
      <c r="K444" s="548">
        <v>47790</v>
      </c>
      <c r="L444" s="548">
        <v>1</v>
      </c>
      <c r="M444" s="548">
        <v>4779</v>
      </c>
      <c r="N444" s="548"/>
      <c r="O444" s="548"/>
      <c r="P444" s="598"/>
      <c r="Q444" s="549"/>
    </row>
    <row r="445" spans="1:17" ht="14.45" customHeight="1" x14ac:dyDescent="0.2">
      <c r="A445" s="544" t="s">
        <v>1112</v>
      </c>
      <c r="B445" s="545" t="s">
        <v>938</v>
      </c>
      <c r="C445" s="545" t="s">
        <v>939</v>
      </c>
      <c r="D445" s="545" t="s">
        <v>1054</v>
      </c>
      <c r="E445" s="545" t="s">
        <v>1055</v>
      </c>
      <c r="F445" s="548"/>
      <c r="G445" s="548"/>
      <c r="H445" s="548"/>
      <c r="I445" s="548"/>
      <c r="J445" s="548">
        <v>3</v>
      </c>
      <c r="K445" s="548">
        <v>1827</v>
      </c>
      <c r="L445" s="548">
        <v>1</v>
      </c>
      <c r="M445" s="548">
        <v>609</v>
      </c>
      <c r="N445" s="548"/>
      <c r="O445" s="548"/>
      <c r="P445" s="598"/>
      <c r="Q445" s="549"/>
    </row>
    <row r="446" spans="1:17" ht="14.45" customHeight="1" x14ac:dyDescent="0.2">
      <c r="A446" s="544" t="s">
        <v>1112</v>
      </c>
      <c r="B446" s="545" t="s">
        <v>938</v>
      </c>
      <c r="C446" s="545" t="s">
        <v>939</v>
      </c>
      <c r="D446" s="545" t="s">
        <v>1056</v>
      </c>
      <c r="E446" s="545" t="s">
        <v>1057</v>
      </c>
      <c r="F446" s="548"/>
      <c r="G446" s="548"/>
      <c r="H446" s="548"/>
      <c r="I446" s="548"/>
      <c r="J446" s="548">
        <v>1</v>
      </c>
      <c r="K446" s="548">
        <v>2840</v>
      </c>
      <c r="L446" s="548">
        <v>1</v>
      </c>
      <c r="M446" s="548">
        <v>2840</v>
      </c>
      <c r="N446" s="548"/>
      <c r="O446" s="548"/>
      <c r="P446" s="598"/>
      <c r="Q446" s="549"/>
    </row>
    <row r="447" spans="1:17" ht="14.45" customHeight="1" x14ac:dyDescent="0.2">
      <c r="A447" s="544" t="s">
        <v>1113</v>
      </c>
      <c r="B447" s="545" t="s">
        <v>938</v>
      </c>
      <c r="C447" s="545" t="s">
        <v>939</v>
      </c>
      <c r="D447" s="545" t="s">
        <v>942</v>
      </c>
      <c r="E447" s="545" t="s">
        <v>943</v>
      </c>
      <c r="F447" s="548">
        <v>1017</v>
      </c>
      <c r="G447" s="548">
        <v>58986</v>
      </c>
      <c r="H447" s="548">
        <v>4.0843373493975905</v>
      </c>
      <c r="I447" s="548">
        <v>58</v>
      </c>
      <c r="J447" s="548">
        <v>249</v>
      </c>
      <c r="K447" s="548">
        <v>14442</v>
      </c>
      <c r="L447" s="548">
        <v>1</v>
      </c>
      <c r="M447" s="548">
        <v>58</v>
      </c>
      <c r="N447" s="548">
        <v>221</v>
      </c>
      <c r="O447" s="548">
        <v>13039</v>
      </c>
      <c r="P447" s="598">
        <v>0.90285279047223377</v>
      </c>
      <c r="Q447" s="549">
        <v>59</v>
      </c>
    </row>
    <row r="448" spans="1:17" ht="14.45" customHeight="1" x14ac:dyDescent="0.2">
      <c r="A448" s="544" t="s">
        <v>1113</v>
      </c>
      <c r="B448" s="545" t="s">
        <v>938</v>
      </c>
      <c r="C448" s="545" t="s">
        <v>939</v>
      </c>
      <c r="D448" s="545" t="s">
        <v>944</v>
      </c>
      <c r="E448" s="545" t="s">
        <v>945</v>
      </c>
      <c r="F448" s="548">
        <v>588</v>
      </c>
      <c r="G448" s="548">
        <v>77028</v>
      </c>
      <c r="H448" s="548">
        <v>0.92921250723798499</v>
      </c>
      <c r="I448" s="548">
        <v>131</v>
      </c>
      <c r="J448" s="548">
        <v>628</v>
      </c>
      <c r="K448" s="548">
        <v>82896</v>
      </c>
      <c r="L448" s="548">
        <v>1</v>
      </c>
      <c r="M448" s="548">
        <v>132</v>
      </c>
      <c r="N448" s="548">
        <v>575</v>
      </c>
      <c r="O448" s="548">
        <v>75900</v>
      </c>
      <c r="P448" s="598">
        <v>0.91560509554140124</v>
      </c>
      <c r="Q448" s="549">
        <v>132</v>
      </c>
    </row>
    <row r="449" spans="1:17" ht="14.45" customHeight="1" x14ac:dyDescent="0.2">
      <c r="A449" s="544" t="s">
        <v>1113</v>
      </c>
      <c r="B449" s="545" t="s">
        <v>938</v>
      </c>
      <c r="C449" s="545" t="s">
        <v>939</v>
      </c>
      <c r="D449" s="545" t="s">
        <v>946</v>
      </c>
      <c r="E449" s="545" t="s">
        <v>947</v>
      </c>
      <c r="F449" s="548">
        <v>197</v>
      </c>
      <c r="G449" s="548">
        <v>37233</v>
      </c>
      <c r="H449" s="548">
        <v>0.92435451837140015</v>
      </c>
      <c r="I449" s="548">
        <v>189</v>
      </c>
      <c r="J449" s="548">
        <v>212</v>
      </c>
      <c r="K449" s="548">
        <v>40280</v>
      </c>
      <c r="L449" s="548">
        <v>1</v>
      </c>
      <c r="M449" s="548">
        <v>190</v>
      </c>
      <c r="N449" s="548">
        <v>200</v>
      </c>
      <c r="O449" s="548">
        <v>38000</v>
      </c>
      <c r="P449" s="598">
        <v>0.94339622641509435</v>
      </c>
      <c r="Q449" s="549">
        <v>190</v>
      </c>
    </row>
    <row r="450" spans="1:17" ht="14.45" customHeight="1" x14ac:dyDescent="0.2">
      <c r="A450" s="544" t="s">
        <v>1113</v>
      </c>
      <c r="B450" s="545" t="s">
        <v>938</v>
      </c>
      <c r="C450" s="545" t="s">
        <v>939</v>
      </c>
      <c r="D450" s="545" t="s">
        <v>948</v>
      </c>
      <c r="E450" s="545" t="s">
        <v>949</v>
      </c>
      <c r="F450" s="548">
        <v>10</v>
      </c>
      <c r="G450" s="548">
        <v>4080</v>
      </c>
      <c r="H450" s="548">
        <v>0.27027027027027029</v>
      </c>
      <c r="I450" s="548">
        <v>408</v>
      </c>
      <c r="J450" s="548">
        <v>37</v>
      </c>
      <c r="K450" s="548">
        <v>15096</v>
      </c>
      <c r="L450" s="548">
        <v>1</v>
      </c>
      <c r="M450" s="548">
        <v>408</v>
      </c>
      <c r="N450" s="548">
        <v>15</v>
      </c>
      <c r="O450" s="548">
        <v>6165</v>
      </c>
      <c r="P450" s="598">
        <v>0.40838632750397458</v>
      </c>
      <c r="Q450" s="549">
        <v>411</v>
      </c>
    </row>
    <row r="451" spans="1:17" ht="14.45" customHeight="1" x14ac:dyDescent="0.2">
      <c r="A451" s="544" t="s">
        <v>1113</v>
      </c>
      <c r="B451" s="545" t="s">
        <v>938</v>
      </c>
      <c r="C451" s="545" t="s">
        <v>939</v>
      </c>
      <c r="D451" s="545" t="s">
        <v>950</v>
      </c>
      <c r="E451" s="545" t="s">
        <v>951</v>
      </c>
      <c r="F451" s="548">
        <v>107</v>
      </c>
      <c r="G451" s="548">
        <v>19260</v>
      </c>
      <c r="H451" s="548">
        <v>1.5285714285714285</v>
      </c>
      <c r="I451" s="548">
        <v>180</v>
      </c>
      <c r="J451" s="548">
        <v>70</v>
      </c>
      <c r="K451" s="548">
        <v>12600</v>
      </c>
      <c r="L451" s="548">
        <v>1</v>
      </c>
      <c r="M451" s="548">
        <v>180</v>
      </c>
      <c r="N451" s="548">
        <v>65</v>
      </c>
      <c r="O451" s="548">
        <v>11895</v>
      </c>
      <c r="P451" s="598">
        <v>0.94404761904761902</v>
      </c>
      <c r="Q451" s="549">
        <v>183</v>
      </c>
    </row>
    <row r="452" spans="1:17" ht="14.45" customHeight="1" x14ac:dyDescent="0.2">
      <c r="A452" s="544" t="s">
        <v>1113</v>
      </c>
      <c r="B452" s="545" t="s">
        <v>938</v>
      </c>
      <c r="C452" s="545" t="s">
        <v>939</v>
      </c>
      <c r="D452" s="545" t="s">
        <v>954</v>
      </c>
      <c r="E452" s="545" t="s">
        <v>955</v>
      </c>
      <c r="F452" s="548">
        <v>39</v>
      </c>
      <c r="G452" s="548">
        <v>13104</v>
      </c>
      <c r="H452" s="548">
        <v>1.2543313870010528</v>
      </c>
      <c r="I452" s="548">
        <v>336</v>
      </c>
      <c r="J452" s="548">
        <v>31</v>
      </c>
      <c r="K452" s="548">
        <v>10447</v>
      </c>
      <c r="L452" s="548">
        <v>1</v>
      </c>
      <c r="M452" s="548">
        <v>337</v>
      </c>
      <c r="N452" s="548">
        <v>22</v>
      </c>
      <c r="O452" s="548">
        <v>7502</v>
      </c>
      <c r="P452" s="598">
        <v>0.71810089020771517</v>
      </c>
      <c r="Q452" s="549">
        <v>341</v>
      </c>
    </row>
    <row r="453" spans="1:17" ht="14.45" customHeight="1" x14ac:dyDescent="0.2">
      <c r="A453" s="544" t="s">
        <v>1113</v>
      </c>
      <c r="B453" s="545" t="s">
        <v>938</v>
      </c>
      <c r="C453" s="545" t="s">
        <v>939</v>
      </c>
      <c r="D453" s="545" t="s">
        <v>956</v>
      </c>
      <c r="E453" s="545" t="s">
        <v>957</v>
      </c>
      <c r="F453" s="548"/>
      <c r="G453" s="548"/>
      <c r="H453" s="548"/>
      <c r="I453" s="548"/>
      <c r="J453" s="548">
        <v>1</v>
      </c>
      <c r="K453" s="548">
        <v>459</v>
      </c>
      <c r="L453" s="548">
        <v>1</v>
      </c>
      <c r="M453" s="548">
        <v>459</v>
      </c>
      <c r="N453" s="548"/>
      <c r="O453" s="548"/>
      <c r="P453" s="598"/>
      <c r="Q453" s="549"/>
    </row>
    <row r="454" spans="1:17" ht="14.45" customHeight="1" x14ac:dyDescent="0.2">
      <c r="A454" s="544" t="s">
        <v>1113</v>
      </c>
      <c r="B454" s="545" t="s">
        <v>938</v>
      </c>
      <c r="C454" s="545" t="s">
        <v>939</v>
      </c>
      <c r="D454" s="545" t="s">
        <v>958</v>
      </c>
      <c r="E454" s="545" t="s">
        <v>959</v>
      </c>
      <c r="F454" s="548">
        <v>683</v>
      </c>
      <c r="G454" s="548">
        <v>238367</v>
      </c>
      <c r="H454" s="548">
        <v>1.1465464165464165</v>
      </c>
      <c r="I454" s="548">
        <v>349</v>
      </c>
      <c r="J454" s="548">
        <v>594</v>
      </c>
      <c r="K454" s="548">
        <v>207900</v>
      </c>
      <c r="L454" s="548">
        <v>1</v>
      </c>
      <c r="M454" s="548">
        <v>350</v>
      </c>
      <c r="N454" s="548">
        <v>832</v>
      </c>
      <c r="O454" s="548">
        <v>292032</v>
      </c>
      <c r="P454" s="598">
        <v>1.4046753246753247</v>
      </c>
      <c r="Q454" s="549">
        <v>351</v>
      </c>
    </row>
    <row r="455" spans="1:17" ht="14.45" customHeight="1" x14ac:dyDescent="0.2">
      <c r="A455" s="544" t="s">
        <v>1113</v>
      </c>
      <c r="B455" s="545" t="s">
        <v>938</v>
      </c>
      <c r="C455" s="545" t="s">
        <v>939</v>
      </c>
      <c r="D455" s="545" t="s">
        <v>962</v>
      </c>
      <c r="E455" s="545" t="s">
        <v>963</v>
      </c>
      <c r="F455" s="548"/>
      <c r="G455" s="548"/>
      <c r="H455" s="548"/>
      <c r="I455" s="548"/>
      <c r="J455" s="548"/>
      <c r="K455" s="548"/>
      <c r="L455" s="548"/>
      <c r="M455" s="548"/>
      <c r="N455" s="548">
        <v>1</v>
      </c>
      <c r="O455" s="548">
        <v>6287</v>
      </c>
      <c r="P455" s="598"/>
      <c r="Q455" s="549">
        <v>6287</v>
      </c>
    </row>
    <row r="456" spans="1:17" ht="14.45" customHeight="1" x14ac:dyDescent="0.2">
      <c r="A456" s="544" t="s">
        <v>1113</v>
      </c>
      <c r="B456" s="545" t="s">
        <v>938</v>
      </c>
      <c r="C456" s="545" t="s">
        <v>939</v>
      </c>
      <c r="D456" s="545" t="s">
        <v>964</v>
      </c>
      <c r="E456" s="545" t="s">
        <v>965</v>
      </c>
      <c r="F456" s="548">
        <v>24</v>
      </c>
      <c r="G456" s="548">
        <v>2808</v>
      </c>
      <c r="H456" s="548">
        <v>3</v>
      </c>
      <c r="I456" s="548">
        <v>117</v>
      </c>
      <c r="J456" s="548">
        <v>8</v>
      </c>
      <c r="K456" s="548">
        <v>936</v>
      </c>
      <c r="L456" s="548">
        <v>1</v>
      </c>
      <c r="M456" s="548">
        <v>117</v>
      </c>
      <c r="N456" s="548">
        <v>6</v>
      </c>
      <c r="O456" s="548">
        <v>708</v>
      </c>
      <c r="P456" s="598">
        <v>0.75641025641025639</v>
      </c>
      <c r="Q456" s="549">
        <v>118</v>
      </c>
    </row>
    <row r="457" spans="1:17" ht="14.45" customHeight="1" x14ac:dyDescent="0.2">
      <c r="A457" s="544" t="s">
        <v>1113</v>
      </c>
      <c r="B457" s="545" t="s">
        <v>938</v>
      </c>
      <c r="C457" s="545" t="s">
        <v>939</v>
      </c>
      <c r="D457" s="545" t="s">
        <v>966</v>
      </c>
      <c r="E457" s="545" t="s">
        <v>967</v>
      </c>
      <c r="F457" s="548"/>
      <c r="G457" s="548"/>
      <c r="H457" s="548"/>
      <c r="I457" s="548"/>
      <c r="J457" s="548">
        <v>2</v>
      </c>
      <c r="K457" s="548">
        <v>98</v>
      </c>
      <c r="L457" s="548">
        <v>1</v>
      </c>
      <c r="M457" s="548">
        <v>49</v>
      </c>
      <c r="N457" s="548"/>
      <c r="O457" s="548"/>
      <c r="P457" s="598"/>
      <c r="Q457" s="549"/>
    </row>
    <row r="458" spans="1:17" ht="14.45" customHeight="1" x14ac:dyDescent="0.2">
      <c r="A458" s="544" t="s">
        <v>1113</v>
      </c>
      <c r="B458" s="545" t="s">
        <v>938</v>
      </c>
      <c r="C458" s="545" t="s">
        <v>939</v>
      </c>
      <c r="D458" s="545" t="s">
        <v>968</v>
      </c>
      <c r="E458" s="545" t="s">
        <v>969</v>
      </c>
      <c r="F458" s="548">
        <v>3</v>
      </c>
      <c r="G458" s="548">
        <v>1173</v>
      </c>
      <c r="H458" s="548">
        <v>0.74808673469387754</v>
      </c>
      <c r="I458" s="548">
        <v>391</v>
      </c>
      <c r="J458" s="548">
        <v>4</v>
      </c>
      <c r="K458" s="548">
        <v>1568</v>
      </c>
      <c r="L458" s="548">
        <v>1</v>
      </c>
      <c r="M458" s="548">
        <v>392</v>
      </c>
      <c r="N458" s="548">
        <v>2</v>
      </c>
      <c r="O458" s="548">
        <v>798</v>
      </c>
      <c r="P458" s="598">
        <v>0.5089285714285714</v>
      </c>
      <c r="Q458" s="549">
        <v>399</v>
      </c>
    </row>
    <row r="459" spans="1:17" ht="14.45" customHeight="1" x14ac:dyDescent="0.2">
      <c r="A459" s="544" t="s">
        <v>1113</v>
      </c>
      <c r="B459" s="545" t="s">
        <v>938</v>
      </c>
      <c r="C459" s="545" t="s">
        <v>939</v>
      </c>
      <c r="D459" s="545" t="s">
        <v>970</v>
      </c>
      <c r="E459" s="545" t="s">
        <v>971</v>
      </c>
      <c r="F459" s="548">
        <v>16</v>
      </c>
      <c r="G459" s="548">
        <v>608</v>
      </c>
      <c r="H459" s="548">
        <v>2</v>
      </c>
      <c r="I459" s="548">
        <v>38</v>
      </c>
      <c r="J459" s="548">
        <v>8</v>
      </c>
      <c r="K459" s="548">
        <v>304</v>
      </c>
      <c r="L459" s="548">
        <v>1</v>
      </c>
      <c r="M459" s="548">
        <v>38</v>
      </c>
      <c r="N459" s="548">
        <v>5</v>
      </c>
      <c r="O459" s="548">
        <v>190</v>
      </c>
      <c r="P459" s="598">
        <v>0.625</v>
      </c>
      <c r="Q459" s="549">
        <v>38</v>
      </c>
    </row>
    <row r="460" spans="1:17" ht="14.45" customHeight="1" x14ac:dyDescent="0.2">
      <c r="A460" s="544" t="s">
        <v>1113</v>
      </c>
      <c r="B460" s="545" t="s">
        <v>938</v>
      </c>
      <c r="C460" s="545" t="s">
        <v>939</v>
      </c>
      <c r="D460" s="545" t="s">
        <v>974</v>
      </c>
      <c r="E460" s="545" t="s">
        <v>975</v>
      </c>
      <c r="F460" s="548">
        <v>85</v>
      </c>
      <c r="G460" s="548">
        <v>59925</v>
      </c>
      <c r="H460" s="548">
        <v>1.0594943422913721</v>
      </c>
      <c r="I460" s="548">
        <v>705</v>
      </c>
      <c r="J460" s="548">
        <v>80</v>
      </c>
      <c r="K460" s="548">
        <v>56560</v>
      </c>
      <c r="L460" s="548">
        <v>1</v>
      </c>
      <c r="M460" s="548">
        <v>707</v>
      </c>
      <c r="N460" s="548">
        <v>26</v>
      </c>
      <c r="O460" s="548">
        <v>18538</v>
      </c>
      <c r="P460" s="598">
        <v>0.32775813295615275</v>
      </c>
      <c r="Q460" s="549">
        <v>713</v>
      </c>
    </row>
    <row r="461" spans="1:17" ht="14.45" customHeight="1" x14ac:dyDescent="0.2">
      <c r="A461" s="544" t="s">
        <v>1113</v>
      </c>
      <c r="B461" s="545" t="s">
        <v>938</v>
      </c>
      <c r="C461" s="545" t="s">
        <v>939</v>
      </c>
      <c r="D461" s="545" t="s">
        <v>976</v>
      </c>
      <c r="E461" s="545" t="s">
        <v>977</v>
      </c>
      <c r="F461" s="548"/>
      <c r="G461" s="548"/>
      <c r="H461" s="548"/>
      <c r="I461" s="548"/>
      <c r="J461" s="548">
        <v>1</v>
      </c>
      <c r="K461" s="548">
        <v>148</v>
      </c>
      <c r="L461" s="548">
        <v>1</v>
      </c>
      <c r="M461" s="548">
        <v>148</v>
      </c>
      <c r="N461" s="548"/>
      <c r="O461" s="548"/>
      <c r="P461" s="598"/>
      <c r="Q461" s="549"/>
    </row>
    <row r="462" spans="1:17" ht="14.45" customHeight="1" x14ac:dyDescent="0.2">
      <c r="A462" s="544" t="s">
        <v>1113</v>
      </c>
      <c r="B462" s="545" t="s">
        <v>938</v>
      </c>
      <c r="C462" s="545" t="s">
        <v>939</v>
      </c>
      <c r="D462" s="545" t="s">
        <v>978</v>
      </c>
      <c r="E462" s="545" t="s">
        <v>979</v>
      </c>
      <c r="F462" s="548">
        <v>595</v>
      </c>
      <c r="G462" s="548">
        <v>181475</v>
      </c>
      <c r="H462" s="548">
        <v>1.1508704061895552</v>
      </c>
      <c r="I462" s="548">
        <v>305</v>
      </c>
      <c r="J462" s="548">
        <v>517</v>
      </c>
      <c r="K462" s="548">
        <v>157685</v>
      </c>
      <c r="L462" s="548">
        <v>1</v>
      </c>
      <c r="M462" s="548">
        <v>305</v>
      </c>
      <c r="N462" s="548">
        <v>472</v>
      </c>
      <c r="O462" s="548">
        <v>145376</v>
      </c>
      <c r="P462" s="598">
        <v>0.92193930938262991</v>
      </c>
      <c r="Q462" s="549">
        <v>308</v>
      </c>
    </row>
    <row r="463" spans="1:17" ht="14.45" customHeight="1" x14ac:dyDescent="0.2">
      <c r="A463" s="544" t="s">
        <v>1113</v>
      </c>
      <c r="B463" s="545" t="s">
        <v>938</v>
      </c>
      <c r="C463" s="545" t="s">
        <v>939</v>
      </c>
      <c r="D463" s="545" t="s">
        <v>982</v>
      </c>
      <c r="E463" s="545" t="s">
        <v>983</v>
      </c>
      <c r="F463" s="548">
        <v>699</v>
      </c>
      <c r="G463" s="548">
        <v>345306</v>
      </c>
      <c r="H463" s="548">
        <v>0.88638866427938856</v>
      </c>
      <c r="I463" s="548">
        <v>494</v>
      </c>
      <c r="J463" s="548">
        <v>787</v>
      </c>
      <c r="K463" s="548">
        <v>389565</v>
      </c>
      <c r="L463" s="548">
        <v>1</v>
      </c>
      <c r="M463" s="548">
        <v>495</v>
      </c>
      <c r="N463" s="548">
        <v>850</v>
      </c>
      <c r="O463" s="548">
        <v>424150</v>
      </c>
      <c r="P463" s="598">
        <v>1.0887785093630074</v>
      </c>
      <c r="Q463" s="549">
        <v>499</v>
      </c>
    </row>
    <row r="464" spans="1:17" ht="14.45" customHeight="1" x14ac:dyDescent="0.2">
      <c r="A464" s="544" t="s">
        <v>1113</v>
      </c>
      <c r="B464" s="545" t="s">
        <v>938</v>
      </c>
      <c r="C464" s="545" t="s">
        <v>939</v>
      </c>
      <c r="D464" s="545" t="s">
        <v>986</v>
      </c>
      <c r="E464" s="545" t="s">
        <v>987</v>
      </c>
      <c r="F464" s="548">
        <v>1063</v>
      </c>
      <c r="G464" s="548">
        <v>393310</v>
      </c>
      <c r="H464" s="548">
        <v>0.98069821543893421</v>
      </c>
      <c r="I464" s="548">
        <v>370</v>
      </c>
      <c r="J464" s="548">
        <v>1081</v>
      </c>
      <c r="K464" s="548">
        <v>401051</v>
      </c>
      <c r="L464" s="548">
        <v>1</v>
      </c>
      <c r="M464" s="548">
        <v>371</v>
      </c>
      <c r="N464" s="548">
        <v>1032</v>
      </c>
      <c r="O464" s="548">
        <v>388032</v>
      </c>
      <c r="P464" s="598">
        <v>0.96753779444509547</v>
      </c>
      <c r="Q464" s="549">
        <v>376</v>
      </c>
    </row>
    <row r="465" spans="1:17" ht="14.45" customHeight="1" x14ac:dyDescent="0.2">
      <c r="A465" s="544" t="s">
        <v>1113</v>
      </c>
      <c r="B465" s="545" t="s">
        <v>938</v>
      </c>
      <c r="C465" s="545" t="s">
        <v>939</v>
      </c>
      <c r="D465" s="545" t="s">
        <v>988</v>
      </c>
      <c r="E465" s="545" t="s">
        <v>989</v>
      </c>
      <c r="F465" s="548"/>
      <c r="G465" s="548"/>
      <c r="H465" s="548"/>
      <c r="I465" s="548"/>
      <c r="J465" s="548"/>
      <c r="K465" s="548"/>
      <c r="L465" s="548"/>
      <c r="M465" s="548"/>
      <c r="N465" s="548">
        <v>1</v>
      </c>
      <c r="O465" s="548">
        <v>3132</v>
      </c>
      <c r="P465" s="598"/>
      <c r="Q465" s="549">
        <v>3132</v>
      </c>
    </row>
    <row r="466" spans="1:17" ht="14.45" customHeight="1" x14ac:dyDescent="0.2">
      <c r="A466" s="544" t="s">
        <v>1113</v>
      </c>
      <c r="B466" s="545" t="s">
        <v>938</v>
      </c>
      <c r="C466" s="545" t="s">
        <v>939</v>
      </c>
      <c r="D466" s="545" t="s">
        <v>990</v>
      </c>
      <c r="E466" s="545" t="s">
        <v>991</v>
      </c>
      <c r="F466" s="548"/>
      <c r="G466" s="548"/>
      <c r="H466" s="548"/>
      <c r="I466" s="548"/>
      <c r="J466" s="548"/>
      <c r="K466" s="548"/>
      <c r="L466" s="548"/>
      <c r="M466" s="548"/>
      <c r="N466" s="548">
        <v>1</v>
      </c>
      <c r="O466" s="548">
        <v>12</v>
      </c>
      <c r="P466" s="598"/>
      <c r="Q466" s="549">
        <v>12</v>
      </c>
    </row>
    <row r="467" spans="1:17" ht="14.45" customHeight="1" x14ac:dyDescent="0.2">
      <c r="A467" s="544" t="s">
        <v>1113</v>
      </c>
      <c r="B467" s="545" t="s">
        <v>938</v>
      </c>
      <c r="C467" s="545" t="s">
        <v>939</v>
      </c>
      <c r="D467" s="545" t="s">
        <v>994</v>
      </c>
      <c r="E467" s="545" t="s">
        <v>995</v>
      </c>
      <c r="F467" s="548">
        <v>8</v>
      </c>
      <c r="G467" s="548">
        <v>888</v>
      </c>
      <c r="H467" s="548">
        <v>1.3214285714285714</v>
      </c>
      <c r="I467" s="548">
        <v>111</v>
      </c>
      <c r="J467" s="548">
        <v>6</v>
      </c>
      <c r="K467" s="548">
        <v>672</v>
      </c>
      <c r="L467" s="548">
        <v>1</v>
      </c>
      <c r="M467" s="548">
        <v>112</v>
      </c>
      <c r="N467" s="548">
        <v>2</v>
      </c>
      <c r="O467" s="548">
        <v>226</v>
      </c>
      <c r="P467" s="598">
        <v>0.33630952380952384</v>
      </c>
      <c r="Q467" s="549">
        <v>113</v>
      </c>
    </row>
    <row r="468" spans="1:17" ht="14.45" customHeight="1" x14ac:dyDescent="0.2">
      <c r="A468" s="544" t="s">
        <v>1113</v>
      </c>
      <c r="B468" s="545" t="s">
        <v>938</v>
      </c>
      <c r="C468" s="545" t="s">
        <v>939</v>
      </c>
      <c r="D468" s="545" t="s">
        <v>996</v>
      </c>
      <c r="E468" s="545" t="s">
        <v>997</v>
      </c>
      <c r="F468" s="548">
        <v>11</v>
      </c>
      <c r="G468" s="548">
        <v>1375</v>
      </c>
      <c r="H468" s="548">
        <v>0.77947845804988658</v>
      </c>
      <c r="I468" s="548">
        <v>125</v>
      </c>
      <c r="J468" s="548">
        <v>14</v>
      </c>
      <c r="K468" s="548">
        <v>1764</v>
      </c>
      <c r="L468" s="548">
        <v>1</v>
      </c>
      <c r="M468" s="548">
        <v>126</v>
      </c>
      <c r="N468" s="548">
        <v>14</v>
      </c>
      <c r="O468" s="548">
        <v>1764</v>
      </c>
      <c r="P468" s="598">
        <v>1</v>
      </c>
      <c r="Q468" s="549">
        <v>126</v>
      </c>
    </row>
    <row r="469" spans="1:17" ht="14.45" customHeight="1" x14ac:dyDescent="0.2">
      <c r="A469" s="544" t="s">
        <v>1113</v>
      </c>
      <c r="B469" s="545" t="s">
        <v>938</v>
      </c>
      <c r="C469" s="545" t="s">
        <v>939</v>
      </c>
      <c r="D469" s="545" t="s">
        <v>998</v>
      </c>
      <c r="E469" s="545" t="s">
        <v>999</v>
      </c>
      <c r="F469" s="548">
        <v>44</v>
      </c>
      <c r="G469" s="548">
        <v>21780</v>
      </c>
      <c r="H469" s="548">
        <v>0.6363955119214586</v>
      </c>
      <c r="I469" s="548">
        <v>495</v>
      </c>
      <c r="J469" s="548">
        <v>69</v>
      </c>
      <c r="K469" s="548">
        <v>34224</v>
      </c>
      <c r="L469" s="548">
        <v>1</v>
      </c>
      <c r="M469" s="548">
        <v>496</v>
      </c>
      <c r="N469" s="548">
        <v>7</v>
      </c>
      <c r="O469" s="548">
        <v>3500</v>
      </c>
      <c r="P469" s="598">
        <v>0.10226741467975689</v>
      </c>
      <c r="Q469" s="549">
        <v>500</v>
      </c>
    </row>
    <row r="470" spans="1:17" ht="14.45" customHeight="1" x14ac:dyDescent="0.2">
      <c r="A470" s="544" t="s">
        <v>1113</v>
      </c>
      <c r="B470" s="545" t="s">
        <v>938</v>
      </c>
      <c r="C470" s="545" t="s">
        <v>939</v>
      </c>
      <c r="D470" s="545" t="s">
        <v>1000</v>
      </c>
      <c r="E470" s="545"/>
      <c r="F470" s="548">
        <v>3</v>
      </c>
      <c r="G470" s="548">
        <v>3855</v>
      </c>
      <c r="H470" s="548"/>
      <c r="I470" s="548">
        <v>1285</v>
      </c>
      <c r="J470" s="548"/>
      <c r="K470" s="548"/>
      <c r="L470" s="548"/>
      <c r="M470" s="548"/>
      <c r="N470" s="548"/>
      <c r="O470" s="548"/>
      <c r="P470" s="598"/>
      <c r="Q470" s="549"/>
    </row>
    <row r="471" spans="1:17" ht="14.45" customHeight="1" x14ac:dyDescent="0.2">
      <c r="A471" s="544" t="s">
        <v>1113</v>
      </c>
      <c r="B471" s="545" t="s">
        <v>938</v>
      </c>
      <c r="C471" s="545" t="s">
        <v>939</v>
      </c>
      <c r="D471" s="545" t="s">
        <v>1001</v>
      </c>
      <c r="E471" s="545" t="s">
        <v>1002</v>
      </c>
      <c r="F471" s="548">
        <v>12</v>
      </c>
      <c r="G471" s="548">
        <v>5472</v>
      </c>
      <c r="H471" s="548">
        <v>1.1947598253275109</v>
      </c>
      <c r="I471" s="548">
        <v>456</v>
      </c>
      <c r="J471" s="548">
        <v>10</v>
      </c>
      <c r="K471" s="548">
        <v>4580</v>
      </c>
      <c r="L471" s="548">
        <v>1</v>
      </c>
      <c r="M471" s="548">
        <v>458</v>
      </c>
      <c r="N471" s="548">
        <v>14</v>
      </c>
      <c r="O471" s="548">
        <v>6482</v>
      </c>
      <c r="P471" s="598">
        <v>1.4152838427947598</v>
      </c>
      <c r="Q471" s="549">
        <v>463</v>
      </c>
    </row>
    <row r="472" spans="1:17" ht="14.45" customHeight="1" x14ac:dyDescent="0.2">
      <c r="A472" s="544" t="s">
        <v>1113</v>
      </c>
      <c r="B472" s="545" t="s">
        <v>938</v>
      </c>
      <c r="C472" s="545" t="s">
        <v>939</v>
      </c>
      <c r="D472" s="545" t="s">
        <v>1003</v>
      </c>
      <c r="E472" s="545" t="s">
        <v>1004</v>
      </c>
      <c r="F472" s="548">
        <v>1260</v>
      </c>
      <c r="G472" s="548">
        <v>73080</v>
      </c>
      <c r="H472" s="548">
        <v>1.0535117056856187</v>
      </c>
      <c r="I472" s="548">
        <v>58</v>
      </c>
      <c r="J472" s="548">
        <v>1196</v>
      </c>
      <c r="K472" s="548">
        <v>69368</v>
      </c>
      <c r="L472" s="548">
        <v>1</v>
      </c>
      <c r="M472" s="548">
        <v>58</v>
      </c>
      <c r="N472" s="548">
        <v>1018</v>
      </c>
      <c r="O472" s="548">
        <v>60062</v>
      </c>
      <c r="P472" s="598">
        <v>0.86584592319225007</v>
      </c>
      <c r="Q472" s="549">
        <v>59</v>
      </c>
    </row>
    <row r="473" spans="1:17" ht="14.45" customHeight="1" x14ac:dyDescent="0.2">
      <c r="A473" s="544" t="s">
        <v>1113</v>
      </c>
      <c r="B473" s="545" t="s">
        <v>938</v>
      </c>
      <c r="C473" s="545" t="s">
        <v>939</v>
      </c>
      <c r="D473" s="545" t="s">
        <v>1011</v>
      </c>
      <c r="E473" s="545" t="s">
        <v>1012</v>
      </c>
      <c r="F473" s="548">
        <v>7386</v>
      </c>
      <c r="G473" s="548">
        <v>1299936</v>
      </c>
      <c r="H473" s="548">
        <v>0.88138424821002381</v>
      </c>
      <c r="I473" s="548">
        <v>176</v>
      </c>
      <c r="J473" s="548">
        <v>8380</v>
      </c>
      <c r="K473" s="548">
        <v>1474880</v>
      </c>
      <c r="L473" s="548">
        <v>1</v>
      </c>
      <c r="M473" s="548">
        <v>176</v>
      </c>
      <c r="N473" s="548">
        <v>6911</v>
      </c>
      <c r="O473" s="548">
        <v>1237069</v>
      </c>
      <c r="P473" s="598">
        <v>0.83875908548492084</v>
      </c>
      <c r="Q473" s="549">
        <v>179</v>
      </c>
    </row>
    <row r="474" spans="1:17" ht="14.45" customHeight="1" x14ac:dyDescent="0.2">
      <c r="A474" s="544" t="s">
        <v>1113</v>
      </c>
      <c r="B474" s="545" t="s">
        <v>938</v>
      </c>
      <c r="C474" s="545" t="s">
        <v>939</v>
      </c>
      <c r="D474" s="545" t="s">
        <v>1013</v>
      </c>
      <c r="E474" s="545" t="s">
        <v>1014</v>
      </c>
      <c r="F474" s="548">
        <v>182</v>
      </c>
      <c r="G474" s="548">
        <v>15470</v>
      </c>
      <c r="H474" s="548">
        <v>0.85658914728682167</v>
      </c>
      <c r="I474" s="548">
        <v>85</v>
      </c>
      <c r="J474" s="548">
        <v>210</v>
      </c>
      <c r="K474" s="548">
        <v>18060</v>
      </c>
      <c r="L474" s="548">
        <v>1</v>
      </c>
      <c r="M474" s="548">
        <v>86</v>
      </c>
      <c r="N474" s="548">
        <v>68</v>
      </c>
      <c r="O474" s="548">
        <v>5916</v>
      </c>
      <c r="P474" s="598">
        <v>0.32757475083056481</v>
      </c>
      <c r="Q474" s="549">
        <v>87</v>
      </c>
    </row>
    <row r="475" spans="1:17" ht="14.45" customHeight="1" x14ac:dyDescent="0.2">
      <c r="A475" s="544" t="s">
        <v>1113</v>
      </c>
      <c r="B475" s="545" t="s">
        <v>938</v>
      </c>
      <c r="C475" s="545" t="s">
        <v>939</v>
      </c>
      <c r="D475" s="545" t="s">
        <v>1017</v>
      </c>
      <c r="E475" s="545" t="s">
        <v>1018</v>
      </c>
      <c r="F475" s="548"/>
      <c r="G475" s="548"/>
      <c r="H475" s="548"/>
      <c r="I475" s="548"/>
      <c r="J475" s="548">
        <v>2</v>
      </c>
      <c r="K475" s="548">
        <v>340</v>
      </c>
      <c r="L475" s="548">
        <v>1</v>
      </c>
      <c r="M475" s="548">
        <v>170</v>
      </c>
      <c r="N475" s="548">
        <v>5</v>
      </c>
      <c r="O475" s="548">
        <v>860</v>
      </c>
      <c r="P475" s="598">
        <v>2.5294117647058822</v>
      </c>
      <c r="Q475" s="549">
        <v>172</v>
      </c>
    </row>
    <row r="476" spans="1:17" ht="14.45" customHeight="1" x14ac:dyDescent="0.2">
      <c r="A476" s="544" t="s">
        <v>1113</v>
      </c>
      <c r="B476" s="545" t="s">
        <v>938</v>
      </c>
      <c r="C476" s="545" t="s">
        <v>939</v>
      </c>
      <c r="D476" s="545" t="s">
        <v>1021</v>
      </c>
      <c r="E476" s="545"/>
      <c r="F476" s="548">
        <v>5</v>
      </c>
      <c r="G476" s="548">
        <v>5060</v>
      </c>
      <c r="H476" s="548"/>
      <c r="I476" s="548">
        <v>1012</v>
      </c>
      <c r="J476" s="548"/>
      <c r="K476" s="548"/>
      <c r="L476" s="548"/>
      <c r="M476" s="548"/>
      <c r="N476" s="548"/>
      <c r="O476" s="548"/>
      <c r="P476" s="598"/>
      <c r="Q476" s="549"/>
    </row>
    <row r="477" spans="1:17" ht="14.45" customHeight="1" x14ac:dyDescent="0.2">
      <c r="A477" s="544" t="s">
        <v>1113</v>
      </c>
      <c r="B477" s="545" t="s">
        <v>938</v>
      </c>
      <c r="C477" s="545" t="s">
        <v>939</v>
      </c>
      <c r="D477" s="545" t="s">
        <v>1022</v>
      </c>
      <c r="E477" s="545" t="s">
        <v>1023</v>
      </c>
      <c r="F477" s="548"/>
      <c r="G477" s="548"/>
      <c r="H477" s="548"/>
      <c r="I477" s="548"/>
      <c r="J477" s="548">
        <v>2</v>
      </c>
      <c r="K477" s="548">
        <v>354</v>
      </c>
      <c r="L477" s="548">
        <v>1</v>
      </c>
      <c r="M477" s="548">
        <v>177</v>
      </c>
      <c r="N477" s="548"/>
      <c r="O477" s="548"/>
      <c r="P477" s="598"/>
      <c r="Q477" s="549"/>
    </row>
    <row r="478" spans="1:17" ht="14.45" customHeight="1" x14ac:dyDescent="0.2">
      <c r="A478" s="544" t="s">
        <v>1113</v>
      </c>
      <c r="B478" s="545" t="s">
        <v>938</v>
      </c>
      <c r="C478" s="545" t="s">
        <v>939</v>
      </c>
      <c r="D478" s="545" t="s">
        <v>1024</v>
      </c>
      <c r="E478" s="545"/>
      <c r="F478" s="548">
        <v>12</v>
      </c>
      <c r="G478" s="548">
        <v>27564</v>
      </c>
      <c r="H478" s="548"/>
      <c r="I478" s="548">
        <v>2297</v>
      </c>
      <c r="J478" s="548"/>
      <c r="K478" s="548"/>
      <c r="L478" s="548"/>
      <c r="M478" s="548"/>
      <c r="N478" s="548"/>
      <c r="O478" s="548"/>
      <c r="P478" s="598"/>
      <c r="Q478" s="549"/>
    </row>
    <row r="479" spans="1:17" ht="14.45" customHeight="1" x14ac:dyDescent="0.2">
      <c r="A479" s="544" t="s">
        <v>1113</v>
      </c>
      <c r="B479" s="545" t="s">
        <v>938</v>
      </c>
      <c r="C479" s="545" t="s">
        <v>939</v>
      </c>
      <c r="D479" s="545" t="s">
        <v>1027</v>
      </c>
      <c r="E479" s="545" t="s">
        <v>1028</v>
      </c>
      <c r="F479" s="548">
        <v>67</v>
      </c>
      <c r="G479" s="548">
        <v>17688</v>
      </c>
      <c r="H479" s="548">
        <v>1.5227272727272727</v>
      </c>
      <c r="I479" s="548">
        <v>264</v>
      </c>
      <c r="J479" s="548">
        <v>44</v>
      </c>
      <c r="K479" s="548">
        <v>11616</v>
      </c>
      <c r="L479" s="548">
        <v>1</v>
      </c>
      <c r="M479" s="548">
        <v>264</v>
      </c>
      <c r="N479" s="548">
        <v>20</v>
      </c>
      <c r="O479" s="548">
        <v>5340</v>
      </c>
      <c r="P479" s="598">
        <v>0.45971074380165289</v>
      </c>
      <c r="Q479" s="549">
        <v>267</v>
      </c>
    </row>
    <row r="480" spans="1:17" ht="14.45" customHeight="1" x14ac:dyDescent="0.2">
      <c r="A480" s="544" t="s">
        <v>1113</v>
      </c>
      <c r="B480" s="545" t="s">
        <v>938</v>
      </c>
      <c r="C480" s="545" t="s">
        <v>939</v>
      </c>
      <c r="D480" s="545" t="s">
        <v>1029</v>
      </c>
      <c r="E480" s="545" t="s">
        <v>1030</v>
      </c>
      <c r="F480" s="548">
        <v>10</v>
      </c>
      <c r="G480" s="548">
        <v>21310</v>
      </c>
      <c r="H480" s="548"/>
      <c r="I480" s="548">
        <v>2131</v>
      </c>
      <c r="J480" s="548"/>
      <c r="K480" s="548"/>
      <c r="L480" s="548"/>
      <c r="M480" s="548"/>
      <c r="N480" s="548">
        <v>7</v>
      </c>
      <c r="O480" s="548">
        <v>15022</v>
      </c>
      <c r="P480" s="598"/>
      <c r="Q480" s="549">
        <v>2146</v>
      </c>
    </row>
    <row r="481" spans="1:17" ht="14.45" customHeight="1" x14ac:dyDescent="0.2">
      <c r="A481" s="544" t="s">
        <v>1113</v>
      </c>
      <c r="B481" s="545" t="s">
        <v>938</v>
      </c>
      <c r="C481" s="545" t="s">
        <v>939</v>
      </c>
      <c r="D481" s="545" t="s">
        <v>1031</v>
      </c>
      <c r="E481" s="545" t="s">
        <v>1032</v>
      </c>
      <c r="F481" s="548">
        <v>29</v>
      </c>
      <c r="G481" s="548">
        <v>7018</v>
      </c>
      <c r="H481" s="548">
        <v>2.2215891104779995</v>
      </c>
      <c r="I481" s="548">
        <v>242</v>
      </c>
      <c r="J481" s="548">
        <v>13</v>
      </c>
      <c r="K481" s="548">
        <v>3159</v>
      </c>
      <c r="L481" s="548">
        <v>1</v>
      </c>
      <c r="M481" s="548">
        <v>243</v>
      </c>
      <c r="N481" s="548">
        <v>8</v>
      </c>
      <c r="O481" s="548">
        <v>1952</v>
      </c>
      <c r="P481" s="598">
        <v>0.61791706236150679</v>
      </c>
      <c r="Q481" s="549">
        <v>244</v>
      </c>
    </row>
    <row r="482" spans="1:17" ht="14.45" customHeight="1" x14ac:dyDescent="0.2">
      <c r="A482" s="544" t="s">
        <v>1113</v>
      </c>
      <c r="B482" s="545" t="s">
        <v>938</v>
      </c>
      <c r="C482" s="545" t="s">
        <v>939</v>
      </c>
      <c r="D482" s="545" t="s">
        <v>1035</v>
      </c>
      <c r="E482" s="545" t="s">
        <v>943</v>
      </c>
      <c r="F482" s="548">
        <v>1</v>
      </c>
      <c r="G482" s="548">
        <v>37</v>
      </c>
      <c r="H482" s="548"/>
      <c r="I482" s="548">
        <v>37</v>
      </c>
      <c r="J482" s="548"/>
      <c r="K482" s="548"/>
      <c r="L482" s="548"/>
      <c r="M482" s="548"/>
      <c r="N482" s="548"/>
      <c r="O482" s="548"/>
      <c r="P482" s="598"/>
      <c r="Q482" s="549"/>
    </row>
    <row r="483" spans="1:17" ht="14.45" customHeight="1" x14ac:dyDescent="0.2">
      <c r="A483" s="544" t="s">
        <v>1113</v>
      </c>
      <c r="B483" s="545" t="s">
        <v>938</v>
      </c>
      <c r="C483" s="545" t="s">
        <v>939</v>
      </c>
      <c r="D483" s="545" t="s">
        <v>1036</v>
      </c>
      <c r="E483" s="545" t="s">
        <v>1037</v>
      </c>
      <c r="F483" s="548"/>
      <c r="G483" s="548"/>
      <c r="H483" s="548"/>
      <c r="I483" s="548"/>
      <c r="J483" s="548"/>
      <c r="K483" s="548"/>
      <c r="L483" s="548"/>
      <c r="M483" s="548"/>
      <c r="N483" s="548">
        <v>1</v>
      </c>
      <c r="O483" s="548">
        <v>5262</v>
      </c>
      <c r="P483" s="598"/>
      <c r="Q483" s="549">
        <v>5262</v>
      </c>
    </row>
    <row r="484" spans="1:17" ht="14.45" customHeight="1" x14ac:dyDescent="0.2">
      <c r="A484" s="544" t="s">
        <v>1113</v>
      </c>
      <c r="B484" s="545" t="s">
        <v>938</v>
      </c>
      <c r="C484" s="545" t="s">
        <v>939</v>
      </c>
      <c r="D484" s="545" t="s">
        <v>1038</v>
      </c>
      <c r="E484" s="545" t="s">
        <v>1039</v>
      </c>
      <c r="F484" s="548">
        <v>779</v>
      </c>
      <c r="G484" s="548">
        <v>823403</v>
      </c>
      <c r="H484" s="548">
        <v>1.1698724141850421</v>
      </c>
      <c r="I484" s="548">
        <v>1057</v>
      </c>
      <c r="J484" s="548">
        <v>664</v>
      </c>
      <c r="K484" s="548">
        <v>703840</v>
      </c>
      <c r="L484" s="548">
        <v>1</v>
      </c>
      <c r="M484" s="548">
        <v>1060</v>
      </c>
      <c r="N484" s="548">
        <v>732</v>
      </c>
      <c r="O484" s="548">
        <v>786900</v>
      </c>
      <c r="P484" s="598">
        <v>1.118009774948852</v>
      </c>
      <c r="Q484" s="549">
        <v>1075</v>
      </c>
    </row>
    <row r="485" spans="1:17" ht="14.45" customHeight="1" x14ac:dyDescent="0.2">
      <c r="A485" s="544" t="s">
        <v>1113</v>
      </c>
      <c r="B485" s="545" t="s">
        <v>938</v>
      </c>
      <c r="C485" s="545" t="s">
        <v>939</v>
      </c>
      <c r="D485" s="545" t="s">
        <v>1040</v>
      </c>
      <c r="E485" s="545" t="s">
        <v>1041</v>
      </c>
      <c r="F485" s="548">
        <v>1</v>
      </c>
      <c r="G485" s="548">
        <v>289</v>
      </c>
      <c r="H485" s="548">
        <v>0.33333333333333331</v>
      </c>
      <c r="I485" s="548">
        <v>289</v>
      </c>
      <c r="J485" s="548">
        <v>3</v>
      </c>
      <c r="K485" s="548">
        <v>867</v>
      </c>
      <c r="L485" s="548">
        <v>1</v>
      </c>
      <c r="M485" s="548">
        <v>289</v>
      </c>
      <c r="N485" s="548">
        <v>6</v>
      </c>
      <c r="O485" s="548">
        <v>1746</v>
      </c>
      <c r="P485" s="598">
        <v>2.0138408304498272</v>
      </c>
      <c r="Q485" s="549">
        <v>291</v>
      </c>
    </row>
    <row r="486" spans="1:17" ht="14.45" customHeight="1" x14ac:dyDescent="0.2">
      <c r="A486" s="544" t="s">
        <v>1113</v>
      </c>
      <c r="B486" s="545" t="s">
        <v>938</v>
      </c>
      <c r="C486" s="545" t="s">
        <v>939</v>
      </c>
      <c r="D486" s="545" t="s">
        <v>1050</v>
      </c>
      <c r="E486" s="545" t="s">
        <v>1051</v>
      </c>
      <c r="F486" s="548"/>
      <c r="G486" s="548"/>
      <c r="H486" s="548"/>
      <c r="I486" s="548"/>
      <c r="J486" s="548"/>
      <c r="K486" s="548"/>
      <c r="L486" s="548"/>
      <c r="M486" s="548"/>
      <c r="N486" s="548">
        <v>1</v>
      </c>
      <c r="O486" s="548">
        <v>0</v>
      </c>
      <c r="P486" s="598"/>
      <c r="Q486" s="549">
        <v>0</v>
      </c>
    </row>
    <row r="487" spans="1:17" ht="14.45" customHeight="1" x14ac:dyDescent="0.2">
      <c r="A487" s="544" t="s">
        <v>1113</v>
      </c>
      <c r="B487" s="545" t="s">
        <v>938</v>
      </c>
      <c r="C487" s="545" t="s">
        <v>939</v>
      </c>
      <c r="D487" s="545" t="s">
        <v>1052</v>
      </c>
      <c r="E487" s="545" t="s">
        <v>1053</v>
      </c>
      <c r="F487" s="548"/>
      <c r="G487" s="548"/>
      <c r="H487" s="548"/>
      <c r="I487" s="548"/>
      <c r="J487" s="548">
        <v>1</v>
      </c>
      <c r="K487" s="548">
        <v>4779</v>
      </c>
      <c r="L487" s="548">
        <v>1</v>
      </c>
      <c r="M487" s="548">
        <v>4779</v>
      </c>
      <c r="N487" s="548">
        <v>4</v>
      </c>
      <c r="O487" s="548">
        <v>19212</v>
      </c>
      <c r="P487" s="598">
        <v>4.0200878844946644</v>
      </c>
      <c r="Q487" s="549">
        <v>4803</v>
      </c>
    </row>
    <row r="488" spans="1:17" ht="14.45" customHeight="1" x14ac:dyDescent="0.2">
      <c r="A488" s="544" t="s">
        <v>1113</v>
      </c>
      <c r="B488" s="545" t="s">
        <v>938</v>
      </c>
      <c r="C488" s="545" t="s">
        <v>939</v>
      </c>
      <c r="D488" s="545" t="s">
        <v>1054</v>
      </c>
      <c r="E488" s="545" t="s">
        <v>1055</v>
      </c>
      <c r="F488" s="548"/>
      <c r="G488" s="548"/>
      <c r="H488" s="548"/>
      <c r="I488" s="548"/>
      <c r="J488" s="548"/>
      <c r="K488" s="548"/>
      <c r="L488" s="548"/>
      <c r="M488" s="548"/>
      <c r="N488" s="548">
        <v>1</v>
      </c>
      <c r="O488" s="548">
        <v>612</v>
      </c>
      <c r="P488" s="598"/>
      <c r="Q488" s="549">
        <v>612</v>
      </c>
    </row>
    <row r="489" spans="1:17" ht="14.45" customHeight="1" x14ac:dyDescent="0.2">
      <c r="A489" s="544" t="s">
        <v>1113</v>
      </c>
      <c r="B489" s="545" t="s">
        <v>938</v>
      </c>
      <c r="C489" s="545" t="s">
        <v>939</v>
      </c>
      <c r="D489" s="545" t="s">
        <v>1062</v>
      </c>
      <c r="E489" s="545" t="s">
        <v>1063</v>
      </c>
      <c r="F489" s="548"/>
      <c r="G489" s="548"/>
      <c r="H489" s="548"/>
      <c r="I489" s="548"/>
      <c r="J489" s="548"/>
      <c r="K489" s="548"/>
      <c r="L489" s="548"/>
      <c r="M489" s="548"/>
      <c r="N489" s="548">
        <v>2</v>
      </c>
      <c r="O489" s="548">
        <v>7678</v>
      </c>
      <c r="P489" s="598"/>
      <c r="Q489" s="549">
        <v>3839</v>
      </c>
    </row>
    <row r="490" spans="1:17" ht="14.45" customHeight="1" x14ac:dyDescent="0.2">
      <c r="A490" s="544" t="s">
        <v>1113</v>
      </c>
      <c r="B490" s="545" t="s">
        <v>938</v>
      </c>
      <c r="C490" s="545" t="s">
        <v>939</v>
      </c>
      <c r="D490" s="545" t="s">
        <v>1064</v>
      </c>
      <c r="E490" s="545" t="s">
        <v>1065</v>
      </c>
      <c r="F490" s="548"/>
      <c r="G490" s="548"/>
      <c r="H490" s="548"/>
      <c r="I490" s="548"/>
      <c r="J490" s="548">
        <v>2</v>
      </c>
      <c r="K490" s="548">
        <v>19972</v>
      </c>
      <c r="L490" s="548">
        <v>1</v>
      </c>
      <c r="M490" s="548">
        <v>9986</v>
      </c>
      <c r="N490" s="548"/>
      <c r="O490" s="548"/>
      <c r="P490" s="598"/>
      <c r="Q490" s="549"/>
    </row>
    <row r="491" spans="1:17" ht="14.45" customHeight="1" x14ac:dyDescent="0.2">
      <c r="A491" s="544" t="s">
        <v>1114</v>
      </c>
      <c r="B491" s="545" t="s">
        <v>938</v>
      </c>
      <c r="C491" s="545" t="s">
        <v>939</v>
      </c>
      <c r="D491" s="545" t="s">
        <v>942</v>
      </c>
      <c r="E491" s="545" t="s">
        <v>943</v>
      </c>
      <c r="F491" s="548">
        <v>379</v>
      </c>
      <c r="G491" s="548">
        <v>21982</v>
      </c>
      <c r="H491" s="548">
        <v>1.4465648854961832</v>
      </c>
      <c r="I491" s="548">
        <v>58</v>
      </c>
      <c r="J491" s="548">
        <v>262</v>
      </c>
      <c r="K491" s="548">
        <v>15196</v>
      </c>
      <c r="L491" s="548">
        <v>1</v>
      </c>
      <c r="M491" s="548">
        <v>58</v>
      </c>
      <c r="N491" s="548">
        <v>343</v>
      </c>
      <c r="O491" s="548">
        <v>20237</v>
      </c>
      <c r="P491" s="598">
        <v>1.3317320347459858</v>
      </c>
      <c r="Q491" s="549">
        <v>59</v>
      </c>
    </row>
    <row r="492" spans="1:17" ht="14.45" customHeight="1" x14ac:dyDescent="0.2">
      <c r="A492" s="544" t="s">
        <v>1114</v>
      </c>
      <c r="B492" s="545" t="s">
        <v>938</v>
      </c>
      <c r="C492" s="545" t="s">
        <v>939</v>
      </c>
      <c r="D492" s="545" t="s">
        <v>944</v>
      </c>
      <c r="E492" s="545" t="s">
        <v>945</v>
      </c>
      <c r="F492" s="548">
        <v>119</v>
      </c>
      <c r="G492" s="548">
        <v>15589</v>
      </c>
      <c r="H492" s="548">
        <v>0.820128367003367</v>
      </c>
      <c r="I492" s="548">
        <v>131</v>
      </c>
      <c r="J492" s="548">
        <v>144</v>
      </c>
      <c r="K492" s="548">
        <v>19008</v>
      </c>
      <c r="L492" s="548">
        <v>1</v>
      </c>
      <c r="M492" s="548">
        <v>132</v>
      </c>
      <c r="N492" s="548">
        <v>170</v>
      </c>
      <c r="O492" s="548">
        <v>22440</v>
      </c>
      <c r="P492" s="598">
        <v>1.1805555555555556</v>
      </c>
      <c r="Q492" s="549">
        <v>132</v>
      </c>
    </row>
    <row r="493" spans="1:17" ht="14.45" customHeight="1" x14ac:dyDescent="0.2">
      <c r="A493" s="544" t="s">
        <v>1114</v>
      </c>
      <c r="B493" s="545" t="s">
        <v>938</v>
      </c>
      <c r="C493" s="545" t="s">
        <v>939</v>
      </c>
      <c r="D493" s="545" t="s">
        <v>946</v>
      </c>
      <c r="E493" s="545" t="s">
        <v>947</v>
      </c>
      <c r="F493" s="548">
        <v>20</v>
      </c>
      <c r="G493" s="548">
        <v>3780</v>
      </c>
      <c r="H493" s="548">
        <v>1.3263157894736841</v>
      </c>
      <c r="I493" s="548">
        <v>189</v>
      </c>
      <c r="J493" s="548">
        <v>15</v>
      </c>
      <c r="K493" s="548">
        <v>2850</v>
      </c>
      <c r="L493" s="548">
        <v>1</v>
      </c>
      <c r="M493" s="548">
        <v>190</v>
      </c>
      <c r="N493" s="548">
        <v>27</v>
      </c>
      <c r="O493" s="548">
        <v>5130</v>
      </c>
      <c r="P493" s="598">
        <v>1.8</v>
      </c>
      <c r="Q493" s="549">
        <v>190</v>
      </c>
    </row>
    <row r="494" spans="1:17" ht="14.45" customHeight="1" x14ac:dyDescent="0.2">
      <c r="A494" s="544" t="s">
        <v>1114</v>
      </c>
      <c r="B494" s="545" t="s">
        <v>938</v>
      </c>
      <c r="C494" s="545" t="s">
        <v>939</v>
      </c>
      <c r="D494" s="545" t="s">
        <v>948</v>
      </c>
      <c r="E494" s="545" t="s">
        <v>949</v>
      </c>
      <c r="F494" s="548">
        <v>62</v>
      </c>
      <c r="G494" s="548">
        <v>25296</v>
      </c>
      <c r="H494" s="548">
        <v>1.6756756756756757</v>
      </c>
      <c r="I494" s="548">
        <v>408</v>
      </c>
      <c r="J494" s="548">
        <v>37</v>
      </c>
      <c r="K494" s="548">
        <v>15096</v>
      </c>
      <c r="L494" s="548">
        <v>1</v>
      </c>
      <c r="M494" s="548">
        <v>408</v>
      </c>
      <c r="N494" s="548">
        <v>43</v>
      </c>
      <c r="O494" s="548">
        <v>17673</v>
      </c>
      <c r="P494" s="598">
        <v>1.1707074721780604</v>
      </c>
      <c r="Q494" s="549">
        <v>411</v>
      </c>
    </row>
    <row r="495" spans="1:17" ht="14.45" customHeight="1" x14ac:dyDescent="0.2">
      <c r="A495" s="544" t="s">
        <v>1114</v>
      </c>
      <c r="B495" s="545" t="s">
        <v>938</v>
      </c>
      <c r="C495" s="545" t="s">
        <v>939</v>
      </c>
      <c r="D495" s="545" t="s">
        <v>950</v>
      </c>
      <c r="E495" s="545" t="s">
        <v>951</v>
      </c>
      <c r="F495" s="548">
        <v>61</v>
      </c>
      <c r="G495" s="548">
        <v>10980</v>
      </c>
      <c r="H495" s="548">
        <v>1.4878048780487805</v>
      </c>
      <c r="I495" s="548">
        <v>180</v>
      </c>
      <c r="J495" s="548">
        <v>41</v>
      </c>
      <c r="K495" s="548">
        <v>7380</v>
      </c>
      <c r="L495" s="548">
        <v>1</v>
      </c>
      <c r="M495" s="548">
        <v>180</v>
      </c>
      <c r="N495" s="548">
        <v>63</v>
      </c>
      <c r="O495" s="548">
        <v>11529</v>
      </c>
      <c r="P495" s="598">
        <v>1.5621951219512196</v>
      </c>
      <c r="Q495" s="549">
        <v>183</v>
      </c>
    </row>
    <row r="496" spans="1:17" ht="14.45" customHeight="1" x14ac:dyDescent="0.2">
      <c r="A496" s="544" t="s">
        <v>1114</v>
      </c>
      <c r="B496" s="545" t="s">
        <v>938</v>
      </c>
      <c r="C496" s="545" t="s">
        <v>939</v>
      </c>
      <c r="D496" s="545" t="s">
        <v>954</v>
      </c>
      <c r="E496" s="545" t="s">
        <v>955</v>
      </c>
      <c r="F496" s="548">
        <v>34</v>
      </c>
      <c r="G496" s="548">
        <v>11424</v>
      </c>
      <c r="H496" s="548">
        <v>1.0935196707188666</v>
      </c>
      <c r="I496" s="548">
        <v>336</v>
      </c>
      <c r="J496" s="548">
        <v>31</v>
      </c>
      <c r="K496" s="548">
        <v>10447</v>
      </c>
      <c r="L496" s="548">
        <v>1</v>
      </c>
      <c r="M496" s="548">
        <v>337</v>
      </c>
      <c r="N496" s="548">
        <v>45</v>
      </c>
      <c r="O496" s="548">
        <v>15345</v>
      </c>
      <c r="P496" s="598">
        <v>1.4688427299703264</v>
      </c>
      <c r="Q496" s="549">
        <v>341</v>
      </c>
    </row>
    <row r="497" spans="1:17" ht="14.45" customHeight="1" x14ac:dyDescent="0.2">
      <c r="A497" s="544" t="s">
        <v>1114</v>
      </c>
      <c r="B497" s="545" t="s">
        <v>938</v>
      </c>
      <c r="C497" s="545" t="s">
        <v>939</v>
      </c>
      <c r="D497" s="545" t="s">
        <v>958</v>
      </c>
      <c r="E497" s="545" t="s">
        <v>959</v>
      </c>
      <c r="F497" s="548">
        <v>628</v>
      </c>
      <c r="G497" s="548">
        <v>219172</v>
      </c>
      <c r="H497" s="548">
        <v>1.0577799227799227</v>
      </c>
      <c r="I497" s="548">
        <v>349</v>
      </c>
      <c r="J497" s="548">
        <v>592</v>
      </c>
      <c r="K497" s="548">
        <v>207200</v>
      </c>
      <c r="L497" s="548">
        <v>1</v>
      </c>
      <c r="M497" s="548">
        <v>350</v>
      </c>
      <c r="N497" s="548">
        <v>790</v>
      </c>
      <c r="O497" s="548">
        <v>277290</v>
      </c>
      <c r="P497" s="598">
        <v>1.3382722007722008</v>
      </c>
      <c r="Q497" s="549">
        <v>351</v>
      </c>
    </row>
    <row r="498" spans="1:17" ht="14.45" customHeight="1" x14ac:dyDescent="0.2">
      <c r="A498" s="544" t="s">
        <v>1114</v>
      </c>
      <c r="B498" s="545" t="s">
        <v>938</v>
      </c>
      <c r="C498" s="545" t="s">
        <v>939</v>
      </c>
      <c r="D498" s="545" t="s">
        <v>964</v>
      </c>
      <c r="E498" s="545" t="s">
        <v>965</v>
      </c>
      <c r="F498" s="548">
        <v>31</v>
      </c>
      <c r="G498" s="548">
        <v>3627</v>
      </c>
      <c r="H498" s="548">
        <v>1</v>
      </c>
      <c r="I498" s="548">
        <v>117</v>
      </c>
      <c r="J498" s="548">
        <v>31</v>
      </c>
      <c r="K498" s="548">
        <v>3627</v>
      </c>
      <c r="L498" s="548">
        <v>1</v>
      </c>
      <c r="M498" s="548">
        <v>117</v>
      </c>
      <c r="N498" s="548">
        <v>25</v>
      </c>
      <c r="O498" s="548">
        <v>2950</v>
      </c>
      <c r="P498" s="598">
        <v>0.81334436173145852</v>
      </c>
      <c r="Q498" s="549">
        <v>118</v>
      </c>
    </row>
    <row r="499" spans="1:17" ht="14.45" customHeight="1" x14ac:dyDescent="0.2">
      <c r="A499" s="544" t="s">
        <v>1114</v>
      </c>
      <c r="B499" s="545" t="s">
        <v>938</v>
      </c>
      <c r="C499" s="545" t="s">
        <v>939</v>
      </c>
      <c r="D499" s="545" t="s">
        <v>966</v>
      </c>
      <c r="E499" s="545" t="s">
        <v>967</v>
      </c>
      <c r="F499" s="548">
        <v>2</v>
      </c>
      <c r="G499" s="548">
        <v>98</v>
      </c>
      <c r="H499" s="548"/>
      <c r="I499" s="548">
        <v>49</v>
      </c>
      <c r="J499" s="548"/>
      <c r="K499" s="548"/>
      <c r="L499" s="548"/>
      <c r="M499" s="548"/>
      <c r="N499" s="548">
        <v>2</v>
      </c>
      <c r="O499" s="548">
        <v>100</v>
      </c>
      <c r="P499" s="598"/>
      <c r="Q499" s="549">
        <v>50</v>
      </c>
    </row>
    <row r="500" spans="1:17" ht="14.45" customHeight="1" x14ac:dyDescent="0.2">
      <c r="A500" s="544" t="s">
        <v>1114</v>
      </c>
      <c r="B500" s="545" t="s">
        <v>938</v>
      </c>
      <c r="C500" s="545" t="s">
        <v>939</v>
      </c>
      <c r="D500" s="545" t="s">
        <v>968</v>
      </c>
      <c r="E500" s="545" t="s">
        <v>969</v>
      </c>
      <c r="F500" s="548"/>
      <c r="G500" s="548"/>
      <c r="H500" s="548"/>
      <c r="I500" s="548"/>
      <c r="J500" s="548"/>
      <c r="K500" s="548"/>
      <c r="L500" s="548"/>
      <c r="M500" s="548"/>
      <c r="N500" s="548">
        <v>1</v>
      </c>
      <c r="O500" s="548">
        <v>399</v>
      </c>
      <c r="P500" s="598"/>
      <c r="Q500" s="549">
        <v>399</v>
      </c>
    </row>
    <row r="501" spans="1:17" ht="14.45" customHeight="1" x14ac:dyDescent="0.2">
      <c r="A501" s="544" t="s">
        <v>1114</v>
      </c>
      <c r="B501" s="545" t="s">
        <v>938</v>
      </c>
      <c r="C501" s="545" t="s">
        <v>939</v>
      </c>
      <c r="D501" s="545" t="s">
        <v>970</v>
      </c>
      <c r="E501" s="545" t="s">
        <v>971</v>
      </c>
      <c r="F501" s="548">
        <v>32</v>
      </c>
      <c r="G501" s="548">
        <v>1216</v>
      </c>
      <c r="H501" s="548">
        <v>1.3333333333333333</v>
      </c>
      <c r="I501" s="548">
        <v>38</v>
      </c>
      <c r="J501" s="548">
        <v>24</v>
      </c>
      <c r="K501" s="548">
        <v>912</v>
      </c>
      <c r="L501" s="548">
        <v>1</v>
      </c>
      <c r="M501" s="548">
        <v>38</v>
      </c>
      <c r="N501" s="548">
        <v>24</v>
      </c>
      <c r="O501" s="548">
        <v>912</v>
      </c>
      <c r="P501" s="598">
        <v>1</v>
      </c>
      <c r="Q501" s="549">
        <v>38</v>
      </c>
    </row>
    <row r="502" spans="1:17" ht="14.45" customHeight="1" x14ac:dyDescent="0.2">
      <c r="A502" s="544" t="s">
        <v>1114</v>
      </c>
      <c r="B502" s="545" t="s">
        <v>938</v>
      </c>
      <c r="C502" s="545" t="s">
        <v>939</v>
      </c>
      <c r="D502" s="545" t="s">
        <v>972</v>
      </c>
      <c r="E502" s="545" t="s">
        <v>973</v>
      </c>
      <c r="F502" s="548">
        <v>1</v>
      </c>
      <c r="G502" s="548">
        <v>265</v>
      </c>
      <c r="H502" s="548"/>
      <c r="I502" s="548">
        <v>265</v>
      </c>
      <c r="J502" s="548"/>
      <c r="K502" s="548"/>
      <c r="L502" s="548"/>
      <c r="M502" s="548"/>
      <c r="N502" s="548"/>
      <c r="O502" s="548"/>
      <c r="P502" s="598"/>
      <c r="Q502" s="549"/>
    </row>
    <row r="503" spans="1:17" ht="14.45" customHeight="1" x14ac:dyDescent="0.2">
      <c r="A503" s="544" t="s">
        <v>1114</v>
      </c>
      <c r="B503" s="545" t="s">
        <v>938</v>
      </c>
      <c r="C503" s="545" t="s">
        <v>939</v>
      </c>
      <c r="D503" s="545" t="s">
        <v>974</v>
      </c>
      <c r="E503" s="545" t="s">
        <v>975</v>
      </c>
      <c r="F503" s="548">
        <v>1</v>
      </c>
      <c r="G503" s="548">
        <v>705</v>
      </c>
      <c r="H503" s="548"/>
      <c r="I503" s="548">
        <v>705</v>
      </c>
      <c r="J503" s="548"/>
      <c r="K503" s="548"/>
      <c r="L503" s="548"/>
      <c r="M503" s="548"/>
      <c r="N503" s="548">
        <v>1</v>
      </c>
      <c r="O503" s="548">
        <v>713</v>
      </c>
      <c r="P503" s="598"/>
      <c r="Q503" s="549">
        <v>713</v>
      </c>
    </row>
    <row r="504" spans="1:17" ht="14.45" customHeight="1" x14ac:dyDescent="0.2">
      <c r="A504" s="544" t="s">
        <v>1114</v>
      </c>
      <c r="B504" s="545" t="s">
        <v>938</v>
      </c>
      <c r="C504" s="545" t="s">
        <v>939</v>
      </c>
      <c r="D504" s="545" t="s">
        <v>978</v>
      </c>
      <c r="E504" s="545" t="s">
        <v>979</v>
      </c>
      <c r="F504" s="548">
        <v>454</v>
      </c>
      <c r="G504" s="548">
        <v>138470</v>
      </c>
      <c r="H504" s="548">
        <v>1.2370572207084469</v>
      </c>
      <c r="I504" s="548">
        <v>305</v>
      </c>
      <c r="J504" s="548">
        <v>367</v>
      </c>
      <c r="K504" s="548">
        <v>111935</v>
      </c>
      <c r="L504" s="548">
        <v>1</v>
      </c>
      <c r="M504" s="548">
        <v>305</v>
      </c>
      <c r="N504" s="548">
        <v>424</v>
      </c>
      <c r="O504" s="548">
        <v>130592</v>
      </c>
      <c r="P504" s="598">
        <v>1.1666770893822307</v>
      </c>
      <c r="Q504" s="549">
        <v>308</v>
      </c>
    </row>
    <row r="505" spans="1:17" ht="14.45" customHeight="1" x14ac:dyDescent="0.2">
      <c r="A505" s="544" t="s">
        <v>1114</v>
      </c>
      <c r="B505" s="545" t="s">
        <v>938</v>
      </c>
      <c r="C505" s="545" t="s">
        <v>939</v>
      </c>
      <c r="D505" s="545" t="s">
        <v>980</v>
      </c>
      <c r="E505" s="545" t="s">
        <v>981</v>
      </c>
      <c r="F505" s="548">
        <v>1</v>
      </c>
      <c r="G505" s="548">
        <v>3712</v>
      </c>
      <c r="H505" s="548"/>
      <c r="I505" s="548">
        <v>3712</v>
      </c>
      <c r="J505" s="548"/>
      <c r="K505" s="548"/>
      <c r="L505" s="548"/>
      <c r="M505" s="548"/>
      <c r="N505" s="548"/>
      <c r="O505" s="548"/>
      <c r="P505" s="598"/>
      <c r="Q505" s="549"/>
    </row>
    <row r="506" spans="1:17" ht="14.45" customHeight="1" x14ac:dyDescent="0.2">
      <c r="A506" s="544" t="s">
        <v>1114</v>
      </c>
      <c r="B506" s="545" t="s">
        <v>938</v>
      </c>
      <c r="C506" s="545" t="s">
        <v>939</v>
      </c>
      <c r="D506" s="545" t="s">
        <v>982</v>
      </c>
      <c r="E506" s="545" t="s">
        <v>983</v>
      </c>
      <c r="F506" s="548">
        <v>163</v>
      </c>
      <c r="G506" s="548">
        <v>80522</v>
      </c>
      <c r="H506" s="548">
        <v>0.67779461279461284</v>
      </c>
      <c r="I506" s="548">
        <v>494</v>
      </c>
      <c r="J506" s="548">
        <v>240</v>
      </c>
      <c r="K506" s="548">
        <v>118800</v>
      </c>
      <c r="L506" s="548">
        <v>1</v>
      </c>
      <c r="M506" s="548">
        <v>495</v>
      </c>
      <c r="N506" s="548">
        <v>300</v>
      </c>
      <c r="O506" s="548">
        <v>149700</v>
      </c>
      <c r="P506" s="598">
        <v>1.2601010101010102</v>
      </c>
      <c r="Q506" s="549">
        <v>499</v>
      </c>
    </row>
    <row r="507" spans="1:17" ht="14.45" customHeight="1" x14ac:dyDescent="0.2">
      <c r="A507" s="544" t="s">
        <v>1114</v>
      </c>
      <c r="B507" s="545" t="s">
        <v>938</v>
      </c>
      <c r="C507" s="545" t="s">
        <v>939</v>
      </c>
      <c r="D507" s="545" t="s">
        <v>984</v>
      </c>
      <c r="E507" s="545" t="s">
        <v>985</v>
      </c>
      <c r="F507" s="548"/>
      <c r="G507" s="548"/>
      <c r="H507" s="548"/>
      <c r="I507" s="548"/>
      <c r="J507" s="548"/>
      <c r="K507" s="548"/>
      <c r="L507" s="548"/>
      <c r="M507" s="548"/>
      <c r="N507" s="548">
        <v>1</v>
      </c>
      <c r="O507" s="548">
        <v>6669</v>
      </c>
      <c r="P507" s="598"/>
      <c r="Q507" s="549">
        <v>6669</v>
      </c>
    </row>
    <row r="508" spans="1:17" ht="14.45" customHeight="1" x14ac:dyDescent="0.2">
      <c r="A508" s="544" t="s">
        <v>1114</v>
      </c>
      <c r="B508" s="545" t="s">
        <v>938</v>
      </c>
      <c r="C508" s="545" t="s">
        <v>939</v>
      </c>
      <c r="D508" s="545" t="s">
        <v>986</v>
      </c>
      <c r="E508" s="545" t="s">
        <v>987</v>
      </c>
      <c r="F508" s="548">
        <v>491</v>
      </c>
      <c r="G508" s="548">
        <v>181670</v>
      </c>
      <c r="H508" s="548">
        <v>0.92741770807808543</v>
      </c>
      <c r="I508" s="548">
        <v>370</v>
      </c>
      <c r="J508" s="548">
        <v>528</v>
      </c>
      <c r="K508" s="548">
        <v>195888</v>
      </c>
      <c r="L508" s="548">
        <v>1</v>
      </c>
      <c r="M508" s="548">
        <v>371</v>
      </c>
      <c r="N508" s="548">
        <v>593</v>
      </c>
      <c r="O508" s="548">
        <v>222968</v>
      </c>
      <c r="P508" s="598">
        <v>1.1382422608837703</v>
      </c>
      <c r="Q508" s="549">
        <v>376</v>
      </c>
    </row>
    <row r="509" spans="1:17" ht="14.45" customHeight="1" x14ac:dyDescent="0.2">
      <c r="A509" s="544" t="s">
        <v>1114</v>
      </c>
      <c r="B509" s="545" t="s">
        <v>938</v>
      </c>
      <c r="C509" s="545" t="s">
        <v>939</v>
      </c>
      <c r="D509" s="545" t="s">
        <v>988</v>
      </c>
      <c r="E509" s="545" t="s">
        <v>989</v>
      </c>
      <c r="F509" s="548"/>
      <c r="G509" s="548"/>
      <c r="H509" s="548"/>
      <c r="I509" s="548"/>
      <c r="J509" s="548"/>
      <c r="K509" s="548"/>
      <c r="L509" s="548"/>
      <c r="M509" s="548"/>
      <c r="N509" s="548">
        <v>1</v>
      </c>
      <c r="O509" s="548">
        <v>3132</v>
      </c>
      <c r="P509" s="598"/>
      <c r="Q509" s="549">
        <v>3132</v>
      </c>
    </row>
    <row r="510" spans="1:17" ht="14.45" customHeight="1" x14ac:dyDescent="0.2">
      <c r="A510" s="544" t="s">
        <v>1114</v>
      </c>
      <c r="B510" s="545" t="s">
        <v>938</v>
      </c>
      <c r="C510" s="545" t="s">
        <v>939</v>
      </c>
      <c r="D510" s="545" t="s">
        <v>990</v>
      </c>
      <c r="E510" s="545" t="s">
        <v>991</v>
      </c>
      <c r="F510" s="548"/>
      <c r="G510" s="548"/>
      <c r="H510" s="548"/>
      <c r="I510" s="548"/>
      <c r="J510" s="548">
        <v>6</v>
      </c>
      <c r="K510" s="548">
        <v>72</v>
      </c>
      <c r="L510" s="548">
        <v>1</v>
      </c>
      <c r="M510" s="548">
        <v>12</v>
      </c>
      <c r="N510" s="548">
        <v>7</v>
      </c>
      <c r="O510" s="548">
        <v>84</v>
      </c>
      <c r="P510" s="598">
        <v>1.1666666666666667</v>
      </c>
      <c r="Q510" s="549">
        <v>12</v>
      </c>
    </row>
    <row r="511" spans="1:17" ht="14.45" customHeight="1" x14ac:dyDescent="0.2">
      <c r="A511" s="544" t="s">
        <v>1114</v>
      </c>
      <c r="B511" s="545" t="s">
        <v>938</v>
      </c>
      <c r="C511" s="545" t="s">
        <v>939</v>
      </c>
      <c r="D511" s="545" t="s">
        <v>994</v>
      </c>
      <c r="E511" s="545" t="s">
        <v>995</v>
      </c>
      <c r="F511" s="548">
        <v>10</v>
      </c>
      <c r="G511" s="548">
        <v>1110</v>
      </c>
      <c r="H511" s="548">
        <v>0.47193877551020408</v>
      </c>
      <c r="I511" s="548">
        <v>111</v>
      </c>
      <c r="J511" s="548">
        <v>21</v>
      </c>
      <c r="K511" s="548">
        <v>2352</v>
      </c>
      <c r="L511" s="548">
        <v>1</v>
      </c>
      <c r="M511" s="548">
        <v>112</v>
      </c>
      <c r="N511" s="548">
        <v>25</v>
      </c>
      <c r="O511" s="548">
        <v>2825</v>
      </c>
      <c r="P511" s="598">
        <v>1.2011054421768708</v>
      </c>
      <c r="Q511" s="549">
        <v>113</v>
      </c>
    </row>
    <row r="512" spans="1:17" ht="14.45" customHeight="1" x14ac:dyDescent="0.2">
      <c r="A512" s="544" t="s">
        <v>1114</v>
      </c>
      <c r="B512" s="545" t="s">
        <v>938</v>
      </c>
      <c r="C512" s="545" t="s">
        <v>939</v>
      </c>
      <c r="D512" s="545" t="s">
        <v>996</v>
      </c>
      <c r="E512" s="545" t="s">
        <v>997</v>
      </c>
      <c r="F512" s="548">
        <v>7</v>
      </c>
      <c r="G512" s="548">
        <v>875</v>
      </c>
      <c r="H512" s="548">
        <v>0.86805555555555558</v>
      </c>
      <c r="I512" s="548">
        <v>125</v>
      </c>
      <c r="J512" s="548">
        <v>8</v>
      </c>
      <c r="K512" s="548">
        <v>1008</v>
      </c>
      <c r="L512" s="548">
        <v>1</v>
      </c>
      <c r="M512" s="548">
        <v>126</v>
      </c>
      <c r="N512" s="548">
        <v>11</v>
      </c>
      <c r="O512" s="548">
        <v>1386</v>
      </c>
      <c r="P512" s="598">
        <v>1.375</v>
      </c>
      <c r="Q512" s="549">
        <v>126</v>
      </c>
    </row>
    <row r="513" spans="1:17" ht="14.45" customHeight="1" x14ac:dyDescent="0.2">
      <c r="A513" s="544" t="s">
        <v>1114</v>
      </c>
      <c r="B513" s="545" t="s">
        <v>938</v>
      </c>
      <c r="C513" s="545" t="s">
        <v>939</v>
      </c>
      <c r="D513" s="545" t="s">
        <v>998</v>
      </c>
      <c r="E513" s="545" t="s">
        <v>999</v>
      </c>
      <c r="F513" s="548">
        <v>44</v>
      </c>
      <c r="G513" s="548">
        <v>21780</v>
      </c>
      <c r="H513" s="548">
        <v>1.4637096774193548</v>
      </c>
      <c r="I513" s="548">
        <v>495</v>
      </c>
      <c r="J513" s="548">
        <v>30</v>
      </c>
      <c r="K513" s="548">
        <v>14880</v>
      </c>
      <c r="L513" s="548">
        <v>1</v>
      </c>
      <c r="M513" s="548">
        <v>496</v>
      </c>
      <c r="N513" s="548">
        <v>30</v>
      </c>
      <c r="O513" s="548">
        <v>15000</v>
      </c>
      <c r="P513" s="598">
        <v>1.0080645161290323</v>
      </c>
      <c r="Q513" s="549">
        <v>500</v>
      </c>
    </row>
    <row r="514" spans="1:17" ht="14.45" customHeight="1" x14ac:dyDescent="0.2">
      <c r="A514" s="544" t="s">
        <v>1114</v>
      </c>
      <c r="B514" s="545" t="s">
        <v>938</v>
      </c>
      <c r="C514" s="545" t="s">
        <v>939</v>
      </c>
      <c r="D514" s="545" t="s">
        <v>1000</v>
      </c>
      <c r="E514" s="545"/>
      <c r="F514" s="548">
        <v>7</v>
      </c>
      <c r="G514" s="548">
        <v>8995</v>
      </c>
      <c r="H514" s="548"/>
      <c r="I514" s="548">
        <v>1285</v>
      </c>
      <c r="J514" s="548"/>
      <c r="K514" s="548"/>
      <c r="L514" s="548"/>
      <c r="M514" s="548"/>
      <c r="N514" s="548"/>
      <c r="O514" s="548"/>
      <c r="P514" s="598"/>
      <c r="Q514" s="549"/>
    </row>
    <row r="515" spans="1:17" ht="14.45" customHeight="1" x14ac:dyDescent="0.2">
      <c r="A515" s="544" t="s">
        <v>1114</v>
      </c>
      <c r="B515" s="545" t="s">
        <v>938</v>
      </c>
      <c r="C515" s="545" t="s">
        <v>939</v>
      </c>
      <c r="D515" s="545" t="s">
        <v>1001</v>
      </c>
      <c r="E515" s="545" t="s">
        <v>1002</v>
      </c>
      <c r="F515" s="548">
        <v>35</v>
      </c>
      <c r="G515" s="548">
        <v>15960</v>
      </c>
      <c r="H515" s="548">
        <v>2.0498330336501414</v>
      </c>
      <c r="I515" s="548">
        <v>456</v>
      </c>
      <c r="J515" s="548">
        <v>17</v>
      </c>
      <c r="K515" s="548">
        <v>7786</v>
      </c>
      <c r="L515" s="548">
        <v>1</v>
      </c>
      <c r="M515" s="548">
        <v>458</v>
      </c>
      <c r="N515" s="548">
        <v>23</v>
      </c>
      <c r="O515" s="548">
        <v>10649</v>
      </c>
      <c r="P515" s="598">
        <v>1.367711276650398</v>
      </c>
      <c r="Q515" s="549">
        <v>463</v>
      </c>
    </row>
    <row r="516" spans="1:17" ht="14.45" customHeight="1" x14ac:dyDescent="0.2">
      <c r="A516" s="544" t="s">
        <v>1114</v>
      </c>
      <c r="B516" s="545" t="s">
        <v>938</v>
      </c>
      <c r="C516" s="545" t="s">
        <v>939</v>
      </c>
      <c r="D516" s="545" t="s">
        <v>1003</v>
      </c>
      <c r="E516" s="545" t="s">
        <v>1004</v>
      </c>
      <c r="F516" s="548">
        <v>238</v>
      </c>
      <c r="G516" s="548">
        <v>13804</v>
      </c>
      <c r="H516" s="548">
        <v>0.95582329317269077</v>
      </c>
      <c r="I516" s="548">
        <v>58</v>
      </c>
      <c r="J516" s="548">
        <v>249</v>
      </c>
      <c r="K516" s="548">
        <v>14442</v>
      </c>
      <c r="L516" s="548">
        <v>1</v>
      </c>
      <c r="M516" s="548">
        <v>58</v>
      </c>
      <c r="N516" s="548">
        <v>250</v>
      </c>
      <c r="O516" s="548">
        <v>14750</v>
      </c>
      <c r="P516" s="598">
        <v>1.0213266860545631</v>
      </c>
      <c r="Q516" s="549">
        <v>59</v>
      </c>
    </row>
    <row r="517" spans="1:17" ht="14.45" customHeight="1" x14ac:dyDescent="0.2">
      <c r="A517" s="544" t="s">
        <v>1114</v>
      </c>
      <c r="B517" s="545" t="s">
        <v>938</v>
      </c>
      <c r="C517" s="545" t="s">
        <v>939</v>
      </c>
      <c r="D517" s="545" t="s">
        <v>1005</v>
      </c>
      <c r="E517" s="545" t="s">
        <v>1006</v>
      </c>
      <c r="F517" s="548">
        <v>2</v>
      </c>
      <c r="G517" s="548">
        <v>4346</v>
      </c>
      <c r="H517" s="548"/>
      <c r="I517" s="548">
        <v>2173</v>
      </c>
      <c r="J517" s="548"/>
      <c r="K517" s="548"/>
      <c r="L517" s="548"/>
      <c r="M517" s="548"/>
      <c r="N517" s="548"/>
      <c r="O517" s="548"/>
      <c r="P517" s="598"/>
      <c r="Q517" s="549"/>
    </row>
    <row r="518" spans="1:17" ht="14.45" customHeight="1" x14ac:dyDescent="0.2">
      <c r="A518" s="544" t="s">
        <v>1114</v>
      </c>
      <c r="B518" s="545" t="s">
        <v>938</v>
      </c>
      <c r="C518" s="545" t="s">
        <v>939</v>
      </c>
      <c r="D518" s="545" t="s">
        <v>1007</v>
      </c>
      <c r="E518" s="545" t="s">
        <v>1008</v>
      </c>
      <c r="F518" s="548">
        <v>16</v>
      </c>
      <c r="G518" s="548">
        <v>156192</v>
      </c>
      <c r="H518" s="548">
        <v>3.7305818286041847</v>
      </c>
      <c r="I518" s="548">
        <v>9762</v>
      </c>
      <c r="J518" s="548">
        <v>4</v>
      </c>
      <c r="K518" s="548">
        <v>41868</v>
      </c>
      <c r="L518" s="548">
        <v>1</v>
      </c>
      <c r="M518" s="548">
        <v>10467</v>
      </c>
      <c r="N518" s="548">
        <v>4</v>
      </c>
      <c r="O518" s="548">
        <v>42000</v>
      </c>
      <c r="P518" s="598">
        <v>1.0031527658354829</v>
      </c>
      <c r="Q518" s="549">
        <v>10500</v>
      </c>
    </row>
    <row r="519" spans="1:17" ht="14.45" customHeight="1" x14ac:dyDescent="0.2">
      <c r="A519" s="544" t="s">
        <v>1114</v>
      </c>
      <c r="B519" s="545" t="s">
        <v>938</v>
      </c>
      <c r="C519" s="545" t="s">
        <v>939</v>
      </c>
      <c r="D519" s="545" t="s">
        <v>1011</v>
      </c>
      <c r="E519" s="545" t="s">
        <v>1012</v>
      </c>
      <c r="F519" s="548">
        <v>1129</v>
      </c>
      <c r="G519" s="548">
        <v>198704</v>
      </c>
      <c r="H519" s="548">
        <v>0.9046474358974359</v>
      </c>
      <c r="I519" s="548">
        <v>176</v>
      </c>
      <c r="J519" s="548">
        <v>1248</v>
      </c>
      <c r="K519" s="548">
        <v>219648</v>
      </c>
      <c r="L519" s="548">
        <v>1</v>
      </c>
      <c r="M519" s="548">
        <v>176</v>
      </c>
      <c r="N519" s="548">
        <v>1642</v>
      </c>
      <c r="O519" s="548">
        <v>293918</v>
      </c>
      <c r="P519" s="598">
        <v>1.3381319201631701</v>
      </c>
      <c r="Q519" s="549">
        <v>179</v>
      </c>
    </row>
    <row r="520" spans="1:17" ht="14.45" customHeight="1" x14ac:dyDescent="0.2">
      <c r="A520" s="544" t="s">
        <v>1114</v>
      </c>
      <c r="B520" s="545" t="s">
        <v>938</v>
      </c>
      <c r="C520" s="545" t="s">
        <v>939</v>
      </c>
      <c r="D520" s="545" t="s">
        <v>1013</v>
      </c>
      <c r="E520" s="545" t="s">
        <v>1014</v>
      </c>
      <c r="F520" s="548">
        <v>30</v>
      </c>
      <c r="G520" s="548">
        <v>2550</v>
      </c>
      <c r="H520" s="548">
        <v>7.4127906976744189</v>
      </c>
      <c r="I520" s="548">
        <v>85</v>
      </c>
      <c r="J520" s="548">
        <v>4</v>
      </c>
      <c r="K520" s="548">
        <v>344</v>
      </c>
      <c r="L520" s="548">
        <v>1</v>
      </c>
      <c r="M520" s="548">
        <v>86</v>
      </c>
      <c r="N520" s="548">
        <v>10</v>
      </c>
      <c r="O520" s="548">
        <v>870</v>
      </c>
      <c r="P520" s="598">
        <v>2.5290697674418605</v>
      </c>
      <c r="Q520" s="549">
        <v>87</v>
      </c>
    </row>
    <row r="521" spans="1:17" ht="14.45" customHeight="1" x14ac:dyDescent="0.2">
      <c r="A521" s="544" t="s">
        <v>1114</v>
      </c>
      <c r="B521" s="545" t="s">
        <v>938</v>
      </c>
      <c r="C521" s="545" t="s">
        <v>939</v>
      </c>
      <c r="D521" s="545" t="s">
        <v>1015</v>
      </c>
      <c r="E521" s="545" t="s">
        <v>1016</v>
      </c>
      <c r="F521" s="548">
        <v>1</v>
      </c>
      <c r="G521" s="548">
        <v>178</v>
      </c>
      <c r="H521" s="548"/>
      <c r="I521" s="548">
        <v>178</v>
      </c>
      <c r="J521" s="548"/>
      <c r="K521" s="548"/>
      <c r="L521" s="548"/>
      <c r="M521" s="548"/>
      <c r="N521" s="548">
        <v>1</v>
      </c>
      <c r="O521" s="548">
        <v>180</v>
      </c>
      <c r="P521" s="598"/>
      <c r="Q521" s="549">
        <v>180</v>
      </c>
    </row>
    <row r="522" spans="1:17" ht="14.45" customHeight="1" x14ac:dyDescent="0.2">
      <c r="A522" s="544" t="s">
        <v>1114</v>
      </c>
      <c r="B522" s="545" t="s">
        <v>938</v>
      </c>
      <c r="C522" s="545" t="s">
        <v>939</v>
      </c>
      <c r="D522" s="545" t="s">
        <v>1017</v>
      </c>
      <c r="E522" s="545" t="s">
        <v>1018</v>
      </c>
      <c r="F522" s="548">
        <v>18</v>
      </c>
      <c r="G522" s="548">
        <v>3060</v>
      </c>
      <c r="H522" s="548">
        <v>1.6363636363636365</v>
      </c>
      <c r="I522" s="548">
        <v>170</v>
      </c>
      <c r="J522" s="548">
        <v>11</v>
      </c>
      <c r="K522" s="548">
        <v>1870</v>
      </c>
      <c r="L522" s="548">
        <v>1</v>
      </c>
      <c r="M522" s="548">
        <v>170</v>
      </c>
      <c r="N522" s="548">
        <v>19</v>
      </c>
      <c r="O522" s="548">
        <v>3268</v>
      </c>
      <c r="P522" s="598">
        <v>1.7475935828877005</v>
      </c>
      <c r="Q522" s="549">
        <v>172</v>
      </c>
    </row>
    <row r="523" spans="1:17" ht="14.45" customHeight="1" x14ac:dyDescent="0.2">
      <c r="A523" s="544" t="s">
        <v>1114</v>
      </c>
      <c r="B523" s="545" t="s">
        <v>938</v>
      </c>
      <c r="C523" s="545" t="s">
        <v>939</v>
      </c>
      <c r="D523" s="545" t="s">
        <v>1019</v>
      </c>
      <c r="E523" s="545" t="s">
        <v>1020</v>
      </c>
      <c r="F523" s="548">
        <v>4</v>
      </c>
      <c r="G523" s="548">
        <v>116</v>
      </c>
      <c r="H523" s="548">
        <v>2</v>
      </c>
      <c r="I523" s="548">
        <v>29</v>
      </c>
      <c r="J523" s="548">
        <v>2</v>
      </c>
      <c r="K523" s="548">
        <v>58</v>
      </c>
      <c r="L523" s="548">
        <v>1</v>
      </c>
      <c r="M523" s="548">
        <v>29</v>
      </c>
      <c r="N523" s="548">
        <v>1</v>
      </c>
      <c r="O523" s="548">
        <v>31</v>
      </c>
      <c r="P523" s="598">
        <v>0.53448275862068961</v>
      </c>
      <c r="Q523" s="549">
        <v>31</v>
      </c>
    </row>
    <row r="524" spans="1:17" ht="14.45" customHeight="1" x14ac:dyDescent="0.2">
      <c r="A524" s="544" t="s">
        <v>1114</v>
      </c>
      <c r="B524" s="545" t="s">
        <v>938</v>
      </c>
      <c r="C524" s="545" t="s">
        <v>939</v>
      </c>
      <c r="D524" s="545" t="s">
        <v>1021</v>
      </c>
      <c r="E524" s="545"/>
      <c r="F524" s="548">
        <v>20</v>
      </c>
      <c r="G524" s="548">
        <v>20240</v>
      </c>
      <c r="H524" s="548"/>
      <c r="I524" s="548">
        <v>1012</v>
      </c>
      <c r="J524" s="548"/>
      <c r="K524" s="548"/>
      <c r="L524" s="548"/>
      <c r="M524" s="548"/>
      <c r="N524" s="548"/>
      <c r="O524" s="548"/>
      <c r="P524" s="598"/>
      <c r="Q524" s="549"/>
    </row>
    <row r="525" spans="1:17" ht="14.45" customHeight="1" x14ac:dyDescent="0.2">
      <c r="A525" s="544" t="s">
        <v>1114</v>
      </c>
      <c r="B525" s="545" t="s">
        <v>938</v>
      </c>
      <c r="C525" s="545" t="s">
        <v>939</v>
      </c>
      <c r="D525" s="545" t="s">
        <v>1022</v>
      </c>
      <c r="E525" s="545" t="s">
        <v>1023</v>
      </c>
      <c r="F525" s="548">
        <v>4</v>
      </c>
      <c r="G525" s="548">
        <v>704</v>
      </c>
      <c r="H525" s="548"/>
      <c r="I525" s="548">
        <v>176</v>
      </c>
      <c r="J525" s="548"/>
      <c r="K525" s="548"/>
      <c r="L525" s="548"/>
      <c r="M525" s="548"/>
      <c r="N525" s="548">
        <v>2</v>
      </c>
      <c r="O525" s="548">
        <v>356</v>
      </c>
      <c r="P525" s="598"/>
      <c r="Q525" s="549">
        <v>178</v>
      </c>
    </row>
    <row r="526" spans="1:17" ht="14.45" customHeight="1" x14ac:dyDescent="0.2">
      <c r="A526" s="544" t="s">
        <v>1114</v>
      </c>
      <c r="B526" s="545" t="s">
        <v>938</v>
      </c>
      <c r="C526" s="545" t="s">
        <v>939</v>
      </c>
      <c r="D526" s="545" t="s">
        <v>1024</v>
      </c>
      <c r="E526" s="545"/>
      <c r="F526" s="548">
        <v>33</v>
      </c>
      <c r="G526" s="548">
        <v>75801</v>
      </c>
      <c r="H526" s="548"/>
      <c r="I526" s="548">
        <v>2297</v>
      </c>
      <c r="J526" s="548"/>
      <c r="K526" s="548"/>
      <c r="L526" s="548"/>
      <c r="M526" s="548"/>
      <c r="N526" s="548"/>
      <c r="O526" s="548"/>
      <c r="P526" s="598"/>
      <c r="Q526" s="549"/>
    </row>
    <row r="527" spans="1:17" ht="14.45" customHeight="1" x14ac:dyDescent="0.2">
      <c r="A527" s="544" t="s">
        <v>1114</v>
      </c>
      <c r="B527" s="545" t="s">
        <v>938</v>
      </c>
      <c r="C527" s="545" t="s">
        <v>939</v>
      </c>
      <c r="D527" s="545" t="s">
        <v>1027</v>
      </c>
      <c r="E527" s="545" t="s">
        <v>1028</v>
      </c>
      <c r="F527" s="548">
        <v>6</v>
      </c>
      <c r="G527" s="548">
        <v>1584</v>
      </c>
      <c r="H527" s="548">
        <v>1</v>
      </c>
      <c r="I527" s="548">
        <v>264</v>
      </c>
      <c r="J527" s="548">
        <v>6</v>
      </c>
      <c r="K527" s="548">
        <v>1584</v>
      </c>
      <c r="L527" s="548">
        <v>1</v>
      </c>
      <c r="M527" s="548">
        <v>264</v>
      </c>
      <c r="N527" s="548">
        <v>7</v>
      </c>
      <c r="O527" s="548">
        <v>1869</v>
      </c>
      <c r="P527" s="598">
        <v>1.1799242424242424</v>
      </c>
      <c r="Q527" s="549">
        <v>267</v>
      </c>
    </row>
    <row r="528" spans="1:17" ht="14.45" customHeight="1" x14ac:dyDescent="0.2">
      <c r="A528" s="544" t="s">
        <v>1114</v>
      </c>
      <c r="B528" s="545" t="s">
        <v>938</v>
      </c>
      <c r="C528" s="545" t="s">
        <v>939</v>
      </c>
      <c r="D528" s="545" t="s">
        <v>1029</v>
      </c>
      <c r="E528" s="545" t="s">
        <v>1030</v>
      </c>
      <c r="F528" s="548">
        <v>7</v>
      </c>
      <c r="G528" s="548">
        <v>14917</v>
      </c>
      <c r="H528" s="548"/>
      <c r="I528" s="548">
        <v>2131</v>
      </c>
      <c r="J528" s="548"/>
      <c r="K528" s="548"/>
      <c r="L528" s="548"/>
      <c r="M528" s="548"/>
      <c r="N528" s="548">
        <v>2</v>
      </c>
      <c r="O528" s="548">
        <v>4292</v>
      </c>
      <c r="P528" s="598"/>
      <c r="Q528" s="549">
        <v>2146</v>
      </c>
    </row>
    <row r="529" spans="1:17" ht="14.45" customHeight="1" x14ac:dyDescent="0.2">
      <c r="A529" s="544" t="s">
        <v>1114</v>
      </c>
      <c r="B529" s="545" t="s">
        <v>938</v>
      </c>
      <c r="C529" s="545" t="s">
        <v>939</v>
      </c>
      <c r="D529" s="545" t="s">
        <v>1031</v>
      </c>
      <c r="E529" s="545" t="s">
        <v>1032</v>
      </c>
      <c r="F529" s="548">
        <v>48</v>
      </c>
      <c r="G529" s="548">
        <v>11616</v>
      </c>
      <c r="H529" s="548">
        <v>1.327846364883402</v>
      </c>
      <c r="I529" s="548">
        <v>242</v>
      </c>
      <c r="J529" s="548">
        <v>36</v>
      </c>
      <c r="K529" s="548">
        <v>8748</v>
      </c>
      <c r="L529" s="548">
        <v>1</v>
      </c>
      <c r="M529" s="548">
        <v>243</v>
      </c>
      <c r="N529" s="548">
        <v>36</v>
      </c>
      <c r="O529" s="548">
        <v>8784</v>
      </c>
      <c r="P529" s="598">
        <v>1.0041152263374487</v>
      </c>
      <c r="Q529" s="549">
        <v>244</v>
      </c>
    </row>
    <row r="530" spans="1:17" ht="14.45" customHeight="1" x14ac:dyDescent="0.2">
      <c r="A530" s="544" t="s">
        <v>1114</v>
      </c>
      <c r="B530" s="545" t="s">
        <v>938</v>
      </c>
      <c r="C530" s="545" t="s">
        <v>939</v>
      </c>
      <c r="D530" s="545" t="s">
        <v>1033</v>
      </c>
      <c r="E530" s="545" t="s">
        <v>1034</v>
      </c>
      <c r="F530" s="548">
        <v>1</v>
      </c>
      <c r="G530" s="548">
        <v>424</v>
      </c>
      <c r="H530" s="548"/>
      <c r="I530" s="548">
        <v>424</v>
      </c>
      <c r="J530" s="548"/>
      <c r="K530" s="548"/>
      <c r="L530" s="548"/>
      <c r="M530" s="548"/>
      <c r="N530" s="548">
        <v>1</v>
      </c>
      <c r="O530" s="548">
        <v>435</v>
      </c>
      <c r="P530" s="598"/>
      <c r="Q530" s="549">
        <v>435</v>
      </c>
    </row>
    <row r="531" spans="1:17" ht="14.45" customHeight="1" x14ac:dyDescent="0.2">
      <c r="A531" s="544" t="s">
        <v>1114</v>
      </c>
      <c r="B531" s="545" t="s">
        <v>938</v>
      </c>
      <c r="C531" s="545" t="s">
        <v>939</v>
      </c>
      <c r="D531" s="545" t="s">
        <v>1035</v>
      </c>
      <c r="E531" s="545" t="s">
        <v>943</v>
      </c>
      <c r="F531" s="548">
        <v>1</v>
      </c>
      <c r="G531" s="548">
        <v>37</v>
      </c>
      <c r="H531" s="548"/>
      <c r="I531" s="548">
        <v>37</v>
      </c>
      <c r="J531" s="548"/>
      <c r="K531" s="548"/>
      <c r="L531" s="548"/>
      <c r="M531" s="548"/>
      <c r="N531" s="548"/>
      <c r="O531" s="548"/>
      <c r="P531" s="598"/>
      <c r="Q531" s="549"/>
    </row>
    <row r="532" spans="1:17" ht="14.45" customHeight="1" x14ac:dyDescent="0.2">
      <c r="A532" s="544" t="s">
        <v>1114</v>
      </c>
      <c r="B532" s="545" t="s">
        <v>938</v>
      </c>
      <c r="C532" s="545" t="s">
        <v>939</v>
      </c>
      <c r="D532" s="545" t="s">
        <v>1040</v>
      </c>
      <c r="E532" s="545" t="s">
        <v>1041</v>
      </c>
      <c r="F532" s="548">
        <v>1</v>
      </c>
      <c r="G532" s="548">
        <v>289</v>
      </c>
      <c r="H532" s="548">
        <v>1</v>
      </c>
      <c r="I532" s="548">
        <v>289</v>
      </c>
      <c r="J532" s="548">
        <v>1</v>
      </c>
      <c r="K532" s="548">
        <v>289</v>
      </c>
      <c r="L532" s="548">
        <v>1</v>
      </c>
      <c r="M532" s="548">
        <v>289</v>
      </c>
      <c r="N532" s="548">
        <v>1</v>
      </c>
      <c r="O532" s="548">
        <v>291</v>
      </c>
      <c r="P532" s="598">
        <v>1.0069204152249136</v>
      </c>
      <c r="Q532" s="549">
        <v>291</v>
      </c>
    </row>
    <row r="533" spans="1:17" ht="14.45" customHeight="1" x14ac:dyDescent="0.2">
      <c r="A533" s="544" t="s">
        <v>1114</v>
      </c>
      <c r="B533" s="545" t="s">
        <v>938</v>
      </c>
      <c r="C533" s="545" t="s">
        <v>939</v>
      </c>
      <c r="D533" s="545" t="s">
        <v>1042</v>
      </c>
      <c r="E533" s="545" t="s">
        <v>1043</v>
      </c>
      <c r="F533" s="548">
        <v>1</v>
      </c>
      <c r="G533" s="548">
        <v>1098</v>
      </c>
      <c r="H533" s="548"/>
      <c r="I533" s="548">
        <v>1098</v>
      </c>
      <c r="J533" s="548"/>
      <c r="K533" s="548"/>
      <c r="L533" s="548"/>
      <c r="M533" s="548"/>
      <c r="N533" s="548">
        <v>1</v>
      </c>
      <c r="O533" s="548">
        <v>1118</v>
      </c>
      <c r="P533" s="598"/>
      <c r="Q533" s="549">
        <v>1118</v>
      </c>
    </row>
    <row r="534" spans="1:17" ht="14.45" customHeight="1" x14ac:dyDescent="0.2">
      <c r="A534" s="544" t="s">
        <v>1114</v>
      </c>
      <c r="B534" s="545" t="s">
        <v>938</v>
      </c>
      <c r="C534" s="545" t="s">
        <v>939</v>
      </c>
      <c r="D534" s="545" t="s">
        <v>1044</v>
      </c>
      <c r="E534" s="545" t="s">
        <v>1045</v>
      </c>
      <c r="F534" s="548">
        <v>1</v>
      </c>
      <c r="G534" s="548">
        <v>107</v>
      </c>
      <c r="H534" s="548"/>
      <c r="I534" s="548">
        <v>107</v>
      </c>
      <c r="J534" s="548"/>
      <c r="K534" s="548"/>
      <c r="L534" s="548"/>
      <c r="M534" s="548"/>
      <c r="N534" s="548"/>
      <c r="O534" s="548"/>
      <c r="P534" s="598"/>
      <c r="Q534" s="549"/>
    </row>
    <row r="535" spans="1:17" ht="14.45" customHeight="1" x14ac:dyDescent="0.2">
      <c r="A535" s="544" t="s">
        <v>1114</v>
      </c>
      <c r="B535" s="545" t="s">
        <v>938</v>
      </c>
      <c r="C535" s="545" t="s">
        <v>939</v>
      </c>
      <c r="D535" s="545" t="s">
        <v>1050</v>
      </c>
      <c r="E535" s="545" t="s">
        <v>1051</v>
      </c>
      <c r="F535" s="548">
        <v>1</v>
      </c>
      <c r="G535" s="548">
        <v>0</v>
      </c>
      <c r="H535" s="548"/>
      <c r="I535" s="548">
        <v>0</v>
      </c>
      <c r="J535" s="548"/>
      <c r="K535" s="548"/>
      <c r="L535" s="548"/>
      <c r="M535" s="548"/>
      <c r="N535" s="548"/>
      <c r="O535" s="548"/>
      <c r="P535" s="598"/>
      <c r="Q535" s="549"/>
    </row>
    <row r="536" spans="1:17" ht="14.45" customHeight="1" x14ac:dyDescent="0.2">
      <c r="A536" s="544" t="s">
        <v>1114</v>
      </c>
      <c r="B536" s="545" t="s">
        <v>938</v>
      </c>
      <c r="C536" s="545" t="s">
        <v>939</v>
      </c>
      <c r="D536" s="545" t="s">
        <v>1052</v>
      </c>
      <c r="E536" s="545" t="s">
        <v>1053</v>
      </c>
      <c r="F536" s="548"/>
      <c r="G536" s="548"/>
      <c r="H536" s="548"/>
      <c r="I536" s="548"/>
      <c r="J536" s="548">
        <v>26</v>
      </c>
      <c r="K536" s="548">
        <v>124254</v>
      </c>
      <c r="L536" s="548">
        <v>1</v>
      </c>
      <c r="M536" s="548">
        <v>4779</v>
      </c>
      <c r="N536" s="548">
        <v>51</v>
      </c>
      <c r="O536" s="548">
        <v>244953</v>
      </c>
      <c r="P536" s="598">
        <v>1.971389251050268</v>
      </c>
      <c r="Q536" s="549">
        <v>4803</v>
      </c>
    </row>
    <row r="537" spans="1:17" ht="14.45" customHeight="1" x14ac:dyDescent="0.2">
      <c r="A537" s="544" t="s">
        <v>1114</v>
      </c>
      <c r="B537" s="545" t="s">
        <v>938</v>
      </c>
      <c r="C537" s="545" t="s">
        <v>939</v>
      </c>
      <c r="D537" s="545" t="s">
        <v>1054</v>
      </c>
      <c r="E537" s="545" t="s">
        <v>1055</v>
      </c>
      <c r="F537" s="548"/>
      <c r="G537" s="548"/>
      <c r="H537" s="548"/>
      <c r="I537" s="548"/>
      <c r="J537" s="548">
        <v>8</v>
      </c>
      <c r="K537" s="548">
        <v>4872</v>
      </c>
      <c r="L537" s="548">
        <v>1</v>
      </c>
      <c r="M537" s="548">
        <v>609</v>
      </c>
      <c r="N537" s="548">
        <v>12</v>
      </c>
      <c r="O537" s="548">
        <v>7344</v>
      </c>
      <c r="P537" s="598">
        <v>1.5073891625615763</v>
      </c>
      <c r="Q537" s="549">
        <v>612</v>
      </c>
    </row>
    <row r="538" spans="1:17" ht="14.45" customHeight="1" x14ac:dyDescent="0.2">
      <c r="A538" s="544" t="s">
        <v>1114</v>
      </c>
      <c r="B538" s="545" t="s">
        <v>938</v>
      </c>
      <c r="C538" s="545" t="s">
        <v>939</v>
      </c>
      <c r="D538" s="545" t="s">
        <v>1058</v>
      </c>
      <c r="E538" s="545" t="s">
        <v>1059</v>
      </c>
      <c r="F538" s="548"/>
      <c r="G538" s="548"/>
      <c r="H538" s="548"/>
      <c r="I538" s="548"/>
      <c r="J538" s="548">
        <v>4</v>
      </c>
      <c r="K538" s="548">
        <v>30300</v>
      </c>
      <c r="L538" s="548">
        <v>1</v>
      </c>
      <c r="M538" s="548">
        <v>7575</v>
      </c>
      <c r="N538" s="548">
        <v>4</v>
      </c>
      <c r="O538" s="548">
        <v>30344</v>
      </c>
      <c r="P538" s="598">
        <v>1.0014521452145215</v>
      </c>
      <c r="Q538" s="549">
        <v>7586</v>
      </c>
    </row>
    <row r="539" spans="1:17" ht="14.45" customHeight="1" x14ac:dyDescent="0.2">
      <c r="A539" s="544" t="s">
        <v>1115</v>
      </c>
      <c r="B539" s="545" t="s">
        <v>938</v>
      </c>
      <c r="C539" s="545" t="s">
        <v>939</v>
      </c>
      <c r="D539" s="545" t="s">
        <v>942</v>
      </c>
      <c r="E539" s="545" t="s">
        <v>943</v>
      </c>
      <c r="F539" s="548">
        <v>23</v>
      </c>
      <c r="G539" s="548">
        <v>1334</v>
      </c>
      <c r="H539" s="548">
        <v>1.2777777777777777</v>
      </c>
      <c r="I539" s="548">
        <v>58</v>
      </c>
      <c r="J539" s="548">
        <v>18</v>
      </c>
      <c r="K539" s="548">
        <v>1044</v>
      </c>
      <c r="L539" s="548">
        <v>1</v>
      </c>
      <c r="M539" s="548">
        <v>58</v>
      </c>
      <c r="N539" s="548">
        <v>10</v>
      </c>
      <c r="O539" s="548">
        <v>590</v>
      </c>
      <c r="P539" s="598">
        <v>0.56513409961685823</v>
      </c>
      <c r="Q539" s="549">
        <v>59</v>
      </c>
    </row>
    <row r="540" spans="1:17" ht="14.45" customHeight="1" x14ac:dyDescent="0.2">
      <c r="A540" s="544" t="s">
        <v>1115</v>
      </c>
      <c r="B540" s="545" t="s">
        <v>938</v>
      </c>
      <c r="C540" s="545" t="s">
        <v>939</v>
      </c>
      <c r="D540" s="545" t="s">
        <v>944</v>
      </c>
      <c r="E540" s="545" t="s">
        <v>945</v>
      </c>
      <c r="F540" s="548">
        <v>3</v>
      </c>
      <c r="G540" s="548">
        <v>393</v>
      </c>
      <c r="H540" s="548">
        <v>0.59545454545454546</v>
      </c>
      <c r="I540" s="548">
        <v>131</v>
      </c>
      <c r="J540" s="548">
        <v>5</v>
      </c>
      <c r="K540" s="548">
        <v>660</v>
      </c>
      <c r="L540" s="548">
        <v>1</v>
      </c>
      <c r="M540" s="548">
        <v>132</v>
      </c>
      <c r="N540" s="548">
        <v>3</v>
      </c>
      <c r="O540" s="548">
        <v>396</v>
      </c>
      <c r="P540" s="598">
        <v>0.6</v>
      </c>
      <c r="Q540" s="549">
        <v>132</v>
      </c>
    </row>
    <row r="541" spans="1:17" ht="14.45" customHeight="1" x14ac:dyDescent="0.2">
      <c r="A541" s="544" t="s">
        <v>1115</v>
      </c>
      <c r="B541" s="545" t="s">
        <v>938</v>
      </c>
      <c r="C541" s="545" t="s">
        <v>939</v>
      </c>
      <c r="D541" s="545" t="s">
        <v>946</v>
      </c>
      <c r="E541" s="545" t="s">
        <v>947</v>
      </c>
      <c r="F541" s="548">
        <v>3</v>
      </c>
      <c r="G541" s="548">
        <v>567</v>
      </c>
      <c r="H541" s="548">
        <v>1.4921052631578948</v>
      </c>
      <c r="I541" s="548">
        <v>189</v>
      </c>
      <c r="J541" s="548">
        <v>2</v>
      </c>
      <c r="K541" s="548">
        <v>380</v>
      </c>
      <c r="L541" s="548">
        <v>1</v>
      </c>
      <c r="M541" s="548">
        <v>190</v>
      </c>
      <c r="N541" s="548">
        <v>6</v>
      </c>
      <c r="O541" s="548">
        <v>1140</v>
      </c>
      <c r="P541" s="598">
        <v>3</v>
      </c>
      <c r="Q541" s="549">
        <v>190</v>
      </c>
    </row>
    <row r="542" spans="1:17" ht="14.45" customHeight="1" x14ac:dyDescent="0.2">
      <c r="A542" s="544" t="s">
        <v>1115</v>
      </c>
      <c r="B542" s="545" t="s">
        <v>938</v>
      </c>
      <c r="C542" s="545" t="s">
        <v>939</v>
      </c>
      <c r="D542" s="545" t="s">
        <v>950</v>
      </c>
      <c r="E542" s="545" t="s">
        <v>951</v>
      </c>
      <c r="F542" s="548">
        <v>2</v>
      </c>
      <c r="G542" s="548">
        <v>360</v>
      </c>
      <c r="H542" s="548">
        <v>0.5</v>
      </c>
      <c r="I542" s="548">
        <v>180</v>
      </c>
      <c r="J542" s="548">
        <v>4</v>
      </c>
      <c r="K542" s="548">
        <v>720</v>
      </c>
      <c r="L542" s="548">
        <v>1</v>
      </c>
      <c r="M542" s="548">
        <v>180</v>
      </c>
      <c r="N542" s="548">
        <v>6</v>
      </c>
      <c r="O542" s="548">
        <v>1098</v>
      </c>
      <c r="P542" s="598">
        <v>1.5249999999999999</v>
      </c>
      <c r="Q542" s="549">
        <v>183</v>
      </c>
    </row>
    <row r="543" spans="1:17" ht="14.45" customHeight="1" x14ac:dyDescent="0.2">
      <c r="A543" s="544" t="s">
        <v>1115</v>
      </c>
      <c r="B543" s="545" t="s">
        <v>938</v>
      </c>
      <c r="C543" s="545" t="s">
        <v>939</v>
      </c>
      <c r="D543" s="545" t="s">
        <v>954</v>
      </c>
      <c r="E543" s="545" t="s">
        <v>955</v>
      </c>
      <c r="F543" s="548"/>
      <c r="G543" s="548"/>
      <c r="H543" s="548"/>
      <c r="I543" s="548"/>
      <c r="J543" s="548">
        <v>1</v>
      </c>
      <c r="K543" s="548">
        <v>337</v>
      </c>
      <c r="L543" s="548">
        <v>1</v>
      </c>
      <c r="M543" s="548">
        <v>337</v>
      </c>
      <c r="N543" s="548">
        <v>1</v>
      </c>
      <c r="O543" s="548">
        <v>341</v>
      </c>
      <c r="P543" s="598">
        <v>1.0118694362017804</v>
      </c>
      <c r="Q543" s="549">
        <v>341</v>
      </c>
    </row>
    <row r="544" spans="1:17" ht="14.45" customHeight="1" x14ac:dyDescent="0.2">
      <c r="A544" s="544" t="s">
        <v>1115</v>
      </c>
      <c r="B544" s="545" t="s">
        <v>938</v>
      </c>
      <c r="C544" s="545" t="s">
        <v>939</v>
      </c>
      <c r="D544" s="545" t="s">
        <v>958</v>
      </c>
      <c r="E544" s="545" t="s">
        <v>959</v>
      </c>
      <c r="F544" s="548">
        <v>14</v>
      </c>
      <c r="G544" s="548">
        <v>4886</v>
      </c>
      <c r="H544" s="548">
        <v>2.7919999999999998</v>
      </c>
      <c r="I544" s="548">
        <v>349</v>
      </c>
      <c r="J544" s="548">
        <v>5</v>
      </c>
      <c r="K544" s="548">
        <v>1750</v>
      </c>
      <c r="L544" s="548">
        <v>1</v>
      </c>
      <c r="M544" s="548">
        <v>350</v>
      </c>
      <c r="N544" s="548">
        <v>9</v>
      </c>
      <c r="O544" s="548">
        <v>3159</v>
      </c>
      <c r="P544" s="598">
        <v>1.8051428571428572</v>
      </c>
      <c r="Q544" s="549">
        <v>351</v>
      </c>
    </row>
    <row r="545" spans="1:17" ht="14.45" customHeight="1" x14ac:dyDescent="0.2">
      <c r="A545" s="544" t="s">
        <v>1115</v>
      </c>
      <c r="B545" s="545" t="s">
        <v>938</v>
      </c>
      <c r="C545" s="545" t="s">
        <v>939</v>
      </c>
      <c r="D545" s="545" t="s">
        <v>968</v>
      </c>
      <c r="E545" s="545" t="s">
        <v>969</v>
      </c>
      <c r="F545" s="548"/>
      <c r="G545" s="548"/>
      <c r="H545" s="548"/>
      <c r="I545" s="548"/>
      <c r="J545" s="548"/>
      <c r="K545" s="548"/>
      <c r="L545" s="548"/>
      <c r="M545" s="548"/>
      <c r="N545" s="548">
        <v>1</v>
      </c>
      <c r="O545" s="548">
        <v>399</v>
      </c>
      <c r="P545" s="598"/>
      <c r="Q545" s="549">
        <v>399</v>
      </c>
    </row>
    <row r="546" spans="1:17" ht="14.45" customHeight="1" x14ac:dyDescent="0.2">
      <c r="A546" s="544" t="s">
        <v>1115</v>
      </c>
      <c r="B546" s="545" t="s">
        <v>938</v>
      </c>
      <c r="C546" s="545" t="s">
        <v>939</v>
      </c>
      <c r="D546" s="545" t="s">
        <v>974</v>
      </c>
      <c r="E546" s="545" t="s">
        <v>975</v>
      </c>
      <c r="F546" s="548"/>
      <c r="G546" s="548"/>
      <c r="H546" s="548"/>
      <c r="I546" s="548"/>
      <c r="J546" s="548"/>
      <c r="K546" s="548"/>
      <c r="L546" s="548"/>
      <c r="M546" s="548"/>
      <c r="N546" s="548">
        <v>1</v>
      </c>
      <c r="O546" s="548">
        <v>713</v>
      </c>
      <c r="P546" s="598"/>
      <c r="Q546" s="549">
        <v>713</v>
      </c>
    </row>
    <row r="547" spans="1:17" ht="14.45" customHeight="1" x14ac:dyDescent="0.2">
      <c r="A547" s="544" t="s">
        <v>1115</v>
      </c>
      <c r="B547" s="545" t="s">
        <v>938</v>
      </c>
      <c r="C547" s="545" t="s">
        <v>939</v>
      </c>
      <c r="D547" s="545" t="s">
        <v>978</v>
      </c>
      <c r="E547" s="545" t="s">
        <v>979</v>
      </c>
      <c r="F547" s="548">
        <v>14</v>
      </c>
      <c r="G547" s="548">
        <v>4270</v>
      </c>
      <c r="H547" s="548">
        <v>0.875</v>
      </c>
      <c r="I547" s="548">
        <v>305</v>
      </c>
      <c r="J547" s="548">
        <v>16</v>
      </c>
      <c r="K547" s="548">
        <v>4880</v>
      </c>
      <c r="L547" s="548">
        <v>1</v>
      </c>
      <c r="M547" s="548">
        <v>305</v>
      </c>
      <c r="N547" s="548">
        <v>6</v>
      </c>
      <c r="O547" s="548">
        <v>1848</v>
      </c>
      <c r="P547" s="598">
        <v>0.37868852459016394</v>
      </c>
      <c r="Q547" s="549">
        <v>308</v>
      </c>
    </row>
    <row r="548" spans="1:17" ht="14.45" customHeight="1" x14ac:dyDescent="0.2">
      <c r="A548" s="544" t="s">
        <v>1115</v>
      </c>
      <c r="B548" s="545" t="s">
        <v>938</v>
      </c>
      <c r="C548" s="545" t="s">
        <v>939</v>
      </c>
      <c r="D548" s="545" t="s">
        <v>982</v>
      </c>
      <c r="E548" s="545" t="s">
        <v>983</v>
      </c>
      <c r="F548" s="548">
        <v>14</v>
      </c>
      <c r="G548" s="548">
        <v>6916</v>
      </c>
      <c r="H548" s="548">
        <v>1.2701561065197429</v>
      </c>
      <c r="I548" s="548">
        <v>494</v>
      </c>
      <c r="J548" s="548">
        <v>11</v>
      </c>
      <c r="K548" s="548">
        <v>5445</v>
      </c>
      <c r="L548" s="548">
        <v>1</v>
      </c>
      <c r="M548" s="548">
        <v>495</v>
      </c>
      <c r="N548" s="548">
        <v>19</v>
      </c>
      <c r="O548" s="548">
        <v>9481</v>
      </c>
      <c r="P548" s="598">
        <v>1.7412304866850321</v>
      </c>
      <c r="Q548" s="549">
        <v>499</v>
      </c>
    </row>
    <row r="549" spans="1:17" ht="14.45" customHeight="1" x14ac:dyDescent="0.2">
      <c r="A549" s="544" t="s">
        <v>1115</v>
      </c>
      <c r="B549" s="545" t="s">
        <v>938</v>
      </c>
      <c r="C549" s="545" t="s">
        <v>939</v>
      </c>
      <c r="D549" s="545" t="s">
        <v>986</v>
      </c>
      <c r="E549" s="545" t="s">
        <v>987</v>
      </c>
      <c r="F549" s="548">
        <v>27</v>
      </c>
      <c r="G549" s="548">
        <v>9990</v>
      </c>
      <c r="H549" s="548">
        <v>0.96168656141701969</v>
      </c>
      <c r="I549" s="548">
        <v>370</v>
      </c>
      <c r="J549" s="548">
        <v>28</v>
      </c>
      <c r="K549" s="548">
        <v>10388</v>
      </c>
      <c r="L549" s="548">
        <v>1</v>
      </c>
      <c r="M549" s="548">
        <v>371</v>
      </c>
      <c r="N549" s="548">
        <v>20</v>
      </c>
      <c r="O549" s="548">
        <v>7520</v>
      </c>
      <c r="P549" s="598">
        <v>0.72391220639199072</v>
      </c>
      <c r="Q549" s="549">
        <v>376</v>
      </c>
    </row>
    <row r="550" spans="1:17" ht="14.45" customHeight="1" x14ac:dyDescent="0.2">
      <c r="A550" s="544" t="s">
        <v>1115</v>
      </c>
      <c r="B550" s="545" t="s">
        <v>938</v>
      </c>
      <c r="C550" s="545" t="s">
        <v>939</v>
      </c>
      <c r="D550" s="545" t="s">
        <v>994</v>
      </c>
      <c r="E550" s="545" t="s">
        <v>995</v>
      </c>
      <c r="F550" s="548"/>
      <c r="G550" s="548"/>
      <c r="H550" s="548"/>
      <c r="I550" s="548"/>
      <c r="J550" s="548">
        <v>2</v>
      </c>
      <c r="K550" s="548">
        <v>224</v>
      </c>
      <c r="L550" s="548">
        <v>1</v>
      </c>
      <c r="M550" s="548">
        <v>112</v>
      </c>
      <c r="N550" s="548"/>
      <c r="O550" s="548"/>
      <c r="P550" s="598"/>
      <c r="Q550" s="549"/>
    </row>
    <row r="551" spans="1:17" ht="14.45" customHeight="1" x14ac:dyDescent="0.2">
      <c r="A551" s="544" t="s">
        <v>1115</v>
      </c>
      <c r="B551" s="545" t="s">
        <v>938</v>
      </c>
      <c r="C551" s="545" t="s">
        <v>939</v>
      </c>
      <c r="D551" s="545" t="s">
        <v>996</v>
      </c>
      <c r="E551" s="545" t="s">
        <v>997</v>
      </c>
      <c r="F551" s="548"/>
      <c r="G551" s="548"/>
      <c r="H551" s="548"/>
      <c r="I551" s="548"/>
      <c r="J551" s="548">
        <v>1</v>
      </c>
      <c r="K551" s="548">
        <v>126</v>
      </c>
      <c r="L551" s="548">
        <v>1</v>
      </c>
      <c r="M551" s="548">
        <v>126</v>
      </c>
      <c r="N551" s="548"/>
      <c r="O551" s="548"/>
      <c r="P551" s="598"/>
      <c r="Q551" s="549"/>
    </row>
    <row r="552" spans="1:17" ht="14.45" customHeight="1" x14ac:dyDescent="0.2">
      <c r="A552" s="544" t="s">
        <v>1115</v>
      </c>
      <c r="B552" s="545" t="s">
        <v>938</v>
      </c>
      <c r="C552" s="545" t="s">
        <v>939</v>
      </c>
      <c r="D552" s="545" t="s">
        <v>1001</v>
      </c>
      <c r="E552" s="545" t="s">
        <v>1002</v>
      </c>
      <c r="F552" s="548"/>
      <c r="G552" s="548"/>
      <c r="H552" s="548"/>
      <c r="I552" s="548"/>
      <c r="J552" s="548">
        <v>1</v>
      </c>
      <c r="K552" s="548">
        <v>458</v>
      </c>
      <c r="L552" s="548">
        <v>1</v>
      </c>
      <c r="M552" s="548">
        <v>458</v>
      </c>
      <c r="N552" s="548"/>
      <c r="O552" s="548"/>
      <c r="P552" s="598"/>
      <c r="Q552" s="549"/>
    </row>
    <row r="553" spans="1:17" ht="14.45" customHeight="1" x14ac:dyDescent="0.2">
      <c r="A553" s="544" t="s">
        <v>1115</v>
      </c>
      <c r="B553" s="545" t="s">
        <v>938</v>
      </c>
      <c r="C553" s="545" t="s">
        <v>939</v>
      </c>
      <c r="D553" s="545" t="s">
        <v>1003</v>
      </c>
      <c r="E553" s="545" t="s">
        <v>1004</v>
      </c>
      <c r="F553" s="548">
        <v>3</v>
      </c>
      <c r="G553" s="548">
        <v>174</v>
      </c>
      <c r="H553" s="548">
        <v>1</v>
      </c>
      <c r="I553" s="548">
        <v>58</v>
      </c>
      <c r="J553" s="548">
        <v>3</v>
      </c>
      <c r="K553" s="548">
        <v>174</v>
      </c>
      <c r="L553" s="548">
        <v>1</v>
      </c>
      <c r="M553" s="548">
        <v>58</v>
      </c>
      <c r="N553" s="548">
        <v>1</v>
      </c>
      <c r="O553" s="548">
        <v>59</v>
      </c>
      <c r="P553" s="598">
        <v>0.33908045977011492</v>
      </c>
      <c r="Q553" s="549">
        <v>59</v>
      </c>
    </row>
    <row r="554" spans="1:17" ht="14.45" customHeight="1" x14ac:dyDescent="0.2">
      <c r="A554" s="544" t="s">
        <v>1115</v>
      </c>
      <c r="B554" s="545" t="s">
        <v>938</v>
      </c>
      <c r="C554" s="545" t="s">
        <v>939</v>
      </c>
      <c r="D554" s="545" t="s">
        <v>1011</v>
      </c>
      <c r="E554" s="545" t="s">
        <v>1012</v>
      </c>
      <c r="F554" s="548">
        <v>21</v>
      </c>
      <c r="G554" s="548">
        <v>3696</v>
      </c>
      <c r="H554" s="548">
        <v>1.2352941176470589</v>
      </c>
      <c r="I554" s="548">
        <v>176</v>
      </c>
      <c r="J554" s="548">
        <v>17</v>
      </c>
      <c r="K554" s="548">
        <v>2992</v>
      </c>
      <c r="L554" s="548">
        <v>1</v>
      </c>
      <c r="M554" s="548">
        <v>176</v>
      </c>
      <c r="N554" s="548">
        <v>33</v>
      </c>
      <c r="O554" s="548">
        <v>5907</v>
      </c>
      <c r="P554" s="598">
        <v>1.974264705882353</v>
      </c>
      <c r="Q554" s="549">
        <v>179</v>
      </c>
    </row>
    <row r="555" spans="1:17" ht="14.45" customHeight="1" x14ac:dyDescent="0.2">
      <c r="A555" s="544" t="s">
        <v>1115</v>
      </c>
      <c r="B555" s="545" t="s">
        <v>938</v>
      </c>
      <c r="C555" s="545" t="s">
        <v>939</v>
      </c>
      <c r="D555" s="545" t="s">
        <v>1013</v>
      </c>
      <c r="E555" s="545" t="s">
        <v>1014</v>
      </c>
      <c r="F555" s="548"/>
      <c r="G555" s="548"/>
      <c r="H555" s="548"/>
      <c r="I555" s="548"/>
      <c r="J555" s="548"/>
      <c r="K555" s="548"/>
      <c r="L555" s="548"/>
      <c r="M555" s="548"/>
      <c r="N555" s="548">
        <v>3</v>
      </c>
      <c r="O555" s="548">
        <v>261</v>
      </c>
      <c r="P555" s="598"/>
      <c r="Q555" s="549">
        <v>87</v>
      </c>
    </row>
    <row r="556" spans="1:17" ht="14.45" customHeight="1" x14ac:dyDescent="0.2">
      <c r="A556" s="544" t="s">
        <v>1115</v>
      </c>
      <c r="B556" s="545" t="s">
        <v>938</v>
      </c>
      <c r="C556" s="545" t="s">
        <v>939</v>
      </c>
      <c r="D556" s="545" t="s">
        <v>1017</v>
      </c>
      <c r="E556" s="545" t="s">
        <v>1018</v>
      </c>
      <c r="F556" s="548"/>
      <c r="G556" s="548"/>
      <c r="H556" s="548"/>
      <c r="I556" s="548"/>
      <c r="J556" s="548">
        <v>1</v>
      </c>
      <c r="K556" s="548">
        <v>170</v>
      </c>
      <c r="L556" s="548">
        <v>1</v>
      </c>
      <c r="M556" s="548">
        <v>170</v>
      </c>
      <c r="N556" s="548"/>
      <c r="O556" s="548"/>
      <c r="P556" s="598"/>
      <c r="Q556" s="549"/>
    </row>
    <row r="557" spans="1:17" ht="14.45" customHeight="1" x14ac:dyDescent="0.2">
      <c r="A557" s="544" t="s">
        <v>1115</v>
      </c>
      <c r="B557" s="545" t="s">
        <v>938</v>
      </c>
      <c r="C557" s="545" t="s">
        <v>939</v>
      </c>
      <c r="D557" s="545" t="s">
        <v>1019</v>
      </c>
      <c r="E557" s="545" t="s">
        <v>1020</v>
      </c>
      <c r="F557" s="548"/>
      <c r="G557" s="548"/>
      <c r="H557" s="548"/>
      <c r="I557" s="548"/>
      <c r="J557" s="548"/>
      <c r="K557" s="548"/>
      <c r="L557" s="548"/>
      <c r="M557" s="548"/>
      <c r="N557" s="548">
        <v>1</v>
      </c>
      <c r="O557" s="548">
        <v>31</v>
      </c>
      <c r="P557" s="598"/>
      <c r="Q557" s="549">
        <v>31</v>
      </c>
    </row>
    <row r="558" spans="1:17" ht="14.45" customHeight="1" x14ac:dyDescent="0.2">
      <c r="A558" s="544" t="s">
        <v>1115</v>
      </c>
      <c r="B558" s="545" t="s">
        <v>938</v>
      </c>
      <c r="C558" s="545" t="s">
        <v>939</v>
      </c>
      <c r="D558" s="545" t="s">
        <v>1027</v>
      </c>
      <c r="E558" s="545" t="s">
        <v>1028</v>
      </c>
      <c r="F558" s="548"/>
      <c r="G558" s="548"/>
      <c r="H558" s="548"/>
      <c r="I558" s="548"/>
      <c r="J558" s="548">
        <v>1</v>
      </c>
      <c r="K558" s="548">
        <v>264</v>
      </c>
      <c r="L558" s="548">
        <v>1</v>
      </c>
      <c r="M558" s="548">
        <v>264</v>
      </c>
      <c r="N558" s="548">
        <v>2</v>
      </c>
      <c r="O558" s="548">
        <v>534</v>
      </c>
      <c r="P558" s="598">
        <v>2.0227272727272729</v>
      </c>
      <c r="Q558" s="549">
        <v>267</v>
      </c>
    </row>
    <row r="559" spans="1:17" ht="14.45" customHeight="1" x14ac:dyDescent="0.2">
      <c r="A559" s="544" t="s">
        <v>1116</v>
      </c>
      <c r="B559" s="545" t="s">
        <v>938</v>
      </c>
      <c r="C559" s="545" t="s">
        <v>939</v>
      </c>
      <c r="D559" s="545" t="s">
        <v>942</v>
      </c>
      <c r="E559" s="545" t="s">
        <v>943</v>
      </c>
      <c r="F559" s="548">
        <v>33</v>
      </c>
      <c r="G559" s="548">
        <v>1914</v>
      </c>
      <c r="H559" s="548">
        <v>1.2222222222222223</v>
      </c>
      <c r="I559" s="548">
        <v>58</v>
      </c>
      <c r="J559" s="548">
        <v>27</v>
      </c>
      <c r="K559" s="548">
        <v>1566</v>
      </c>
      <c r="L559" s="548">
        <v>1</v>
      </c>
      <c r="M559" s="548">
        <v>58</v>
      </c>
      <c r="N559" s="548">
        <v>27</v>
      </c>
      <c r="O559" s="548">
        <v>1593</v>
      </c>
      <c r="P559" s="598">
        <v>1.0172413793103448</v>
      </c>
      <c r="Q559" s="549">
        <v>59</v>
      </c>
    </row>
    <row r="560" spans="1:17" ht="14.45" customHeight="1" x14ac:dyDescent="0.2">
      <c r="A560" s="544" t="s">
        <v>1116</v>
      </c>
      <c r="B560" s="545" t="s">
        <v>938</v>
      </c>
      <c r="C560" s="545" t="s">
        <v>939</v>
      </c>
      <c r="D560" s="545" t="s">
        <v>944</v>
      </c>
      <c r="E560" s="545" t="s">
        <v>945</v>
      </c>
      <c r="F560" s="548"/>
      <c r="G560" s="548"/>
      <c r="H560" s="548"/>
      <c r="I560" s="548"/>
      <c r="J560" s="548"/>
      <c r="K560" s="548"/>
      <c r="L560" s="548"/>
      <c r="M560" s="548"/>
      <c r="N560" s="548">
        <v>4</v>
      </c>
      <c r="O560" s="548">
        <v>528</v>
      </c>
      <c r="P560" s="598"/>
      <c r="Q560" s="549">
        <v>132</v>
      </c>
    </row>
    <row r="561" spans="1:17" ht="14.45" customHeight="1" x14ac:dyDescent="0.2">
      <c r="A561" s="544" t="s">
        <v>1116</v>
      </c>
      <c r="B561" s="545" t="s">
        <v>938</v>
      </c>
      <c r="C561" s="545" t="s">
        <v>939</v>
      </c>
      <c r="D561" s="545" t="s">
        <v>946</v>
      </c>
      <c r="E561" s="545" t="s">
        <v>947</v>
      </c>
      <c r="F561" s="548"/>
      <c r="G561" s="548"/>
      <c r="H561" s="548"/>
      <c r="I561" s="548"/>
      <c r="J561" s="548"/>
      <c r="K561" s="548"/>
      <c r="L561" s="548"/>
      <c r="M561" s="548"/>
      <c r="N561" s="548">
        <v>1</v>
      </c>
      <c r="O561" s="548">
        <v>190</v>
      </c>
      <c r="P561" s="598"/>
      <c r="Q561" s="549">
        <v>190</v>
      </c>
    </row>
    <row r="562" spans="1:17" ht="14.45" customHeight="1" x14ac:dyDescent="0.2">
      <c r="A562" s="544" t="s">
        <v>1116</v>
      </c>
      <c r="B562" s="545" t="s">
        <v>938</v>
      </c>
      <c r="C562" s="545" t="s">
        <v>939</v>
      </c>
      <c r="D562" s="545" t="s">
        <v>950</v>
      </c>
      <c r="E562" s="545" t="s">
        <v>951</v>
      </c>
      <c r="F562" s="548">
        <v>284</v>
      </c>
      <c r="G562" s="548">
        <v>51120</v>
      </c>
      <c r="H562" s="548">
        <v>0.93729372937293731</v>
      </c>
      <c r="I562" s="548">
        <v>180</v>
      </c>
      <c r="J562" s="548">
        <v>303</v>
      </c>
      <c r="K562" s="548">
        <v>54540</v>
      </c>
      <c r="L562" s="548">
        <v>1</v>
      </c>
      <c r="M562" s="548">
        <v>180</v>
      </c>
      <c r="N562" s="548">
        <v>354</v>
      </c>
      <c r="O562" s="548">
        <v>64782</v>
      </c>
      <c r="P562" s="598">
        <v>1.1877887788778878</v>
      </c>
      <c r="Q562" s="549">
        <v>183</v>
      </c>
    </row>
    <row r="563" spans="1:17" ht="14.45" customHeight="1" x14ac:dyDescent="0.2">
      <c r="A563" s="544" t="s">
        <v>1116</v>
      </c>
      <c r="B563" s="545" t="s">
        <v>938</v>
      </c>
      <c r="C563" s="545" t="s">
        <v>939</v>
      </c>
      <c r="D563" s="545" t="s">
        <v>954</v>
      </c>
      <c r="E563" s="545" t="s">
        <v>955</v>
      </c>
      <c r="F563" s="548">
        <v>278</v>
      </c>
      <c r="G563" s="548">
        <v>93408</v>
      </c>
      <c r="H563" s="548">
        <v>0.87992087042532141</v>
      </c>
      <c r="I563" s="548">
        <v>336</v>
      </c>
      <c r="J563" s="548">
        <v>315</v>
      </c>
      <c r="K563" s="548">
        <v>106155</v>
      </c>
      <c r="L563" s="548">
        <v>1</v>
      </c>
      <c r="M563" s="548">
        <v>337</v>
      </c>
      <c r="N563" s="548">
        <v>404</v>
      </c>
      <c r="O563" s="548">
        <v>137764</v>
      </c>
      <c r="P563" s="598">
        <v>1.2977627054778391</v>
      </c>
      <c r="Q563" s="549">
        <v>341</v>
      </c>
    </row>
    <row r="564" spans="1:17" ht="14.45" customHeight="1" x14ac:dyDescent="0.2">
      <c r="A564" s="544" t="s">
        <v>1116</v>
      </c>
      <c r="B564" s="545" t="s">
        <v>938</v>
      </c>
      <c r="C564" s="545" t="s">
        <v>939</v>
      </c>
      <c r="D564" s="545" t="s">
        <v>956</v>
      </c>
      <c r="E564" s="545" t="s">
        <v>957</v>
      </c>
      <c r="F564" s="548"/>
      <c r="G564" s="548"/>
      <c r="H564" s="548"/>
      <c r="I564" s="548"/>
      <c r="J564" s="548">
        <v>1</v>
      </c>
      <c r="K564" s="548">
        <v>459</v>
      </c>
      <c r="L564" s="548">
        <v>1</v>
      </c>
      <c r="M564" s="548">
        <v>459</v>
      </c>
      <c r="N564" s="548">
        <v>1</v>
      </c>
      <c r="O564" s="548">
        <v>462</v>
      </c>
      <c r="P564" s="598">
        <v>1.0065359477124183</v>
      </c>
      <c r="Q564" s="549">
        <v>462</v>
      </c>
    </row>
    <row r="565" spans="1:17" ht="14.45" customHeight="1" x14ac:dyDescent="0.2">
      <c r="A565" s="544" t="s">
        <v>1116</v>
      </c>
      <c r="B565" s="545" t="s">
        <v>938</v>
      </c>
      <c r="C565" s="545" t="s">
        <v>939</v>
      </c>
      <c r="D565" s="545" t="s">
        <v>958</v>
      </c>
      <c r="E565" s="545" t="s">
        <v>959</v>
      </c>
      <c r="F565" s="548">
        <v>696</v>
      </c>
      <c r="G565" s="548">
        <v>242904</v>
      </c>
      <c r="H565" s="548">
        <v>0.9494000390854016</v>
      </c>
      <c r="I565" s="548">
        <v>349</v>
      </c>
      <c r="J565" s="548">
        <v>731</v>
      </c>
      <c r="K565" s="548">
        <v>255850</v>
      </c>
      <c r="L565" s="548">
        <v>1</v>
      </c>
      <c r="M565" s="548">
        <v>350</v>
      </c>
      <c r="N565" s="548">
        <v>958</v>
      </c>
      <c r="O565" s="548">
        <v>336258</v>
      </c>
      <c r="P565" s="598">
        <v>1.3142778972053937</v>
      </c>
      <c r="Q565" s="549">
        <v>351</v>
      </c>
    </row>
    <row r="566" spans="1:17" ht="14.45" customHeight="1" x14ac:dyDescent="0.2">
      <c r="A566" s="544" t="s">
        <v>1116</v>
      </c>
      <c r="B566" s="545" t="s">
        <v>938</v>
      </c>
      <c r="C566" s="545" t="s">
        <v>939</v>
      </c>
      <c r="D566" s="545" t="s">
        <v>962</v>
      </c>
      <c r="E566" s="545" t="s">
        <v>963</v>
      </c>
      <c r="F566" s="548">
        <v>1</v>
      </c>
      <c r="G566" s="548">
        <v>6231</v>
      </c>
      <c r="H566" s="548"/>
      <c r="I566" s="548">
        <v>6231</v>
      </c>
      <c r="J566" s="548"/>
      <c r="K566" s="548"/>
      <c r="L566" s="548"/>
      <c r="M566" s="548"/>
      <c r="N566" s="548">
        <v>1</v>
      </c>
      <c r="O566" s="548">
        <v>6287</v>
      </c>
      <c r="P566" s="598"/>
      <c r="Q566" s="549">
        <v>6287</v>
      </c>
    </row>
    <row r="567" spans="1:17" ht="14.45" customHeight="1" x14ac:dyDescent="0.2">
      <c r="A567" s="544" t="s">
        <v>1116</v>
      </c>
      <c r="B567" s="545" t="s">
        <v>938</v>
      </c>
      <c r="C567" s="545" t="s">
        <v>939</v>
      </c>
      <c r="D567" s="545" t="s">
        <v>964</v>
      </c>
      <c r="E567" s="545" t="s">
        <v>965</v>
      </c>
      <c r="F567" s="548">
        <v>2</v>
      </c>
      <c r="G567" s="548">
        <v>234</v>
      </c>
      <c r="H567" s="548"/>
      <c r="I567" s="548">
        <v>117</v>
      </c>
      <c r="J567" s="548"/>
      <c r="K567" s="548"/>
      <c r="L567" s="548"/>
      <c r="M567" s="548"/>
      <c r="N567" s="548"/>
      <c r="O567" s="548"/>
      <c r="P567" s="598"/>
      <c r="Q567" s="549"/>
    </row>
    <row r="568" spans="1:17" ht="14.45" customHeight="1" x14ac:dyDescent="0.2">
      <c r="A568" s="544" t="s">
        <v>1116</v>
      </c>
      <c r="B568" s="545" t="s">
        <v>938</v>
      </c>
      <c r="C568" s="545" t="s">
        <v>939</v>
      </c>
      <c r="D568" s="545" t="s">
        <v>966</v>
      </c>
      <c r="E568" s="545" t="s">
        <v>967</v>
      </c>
      <c r="F568" s="548"/>
      <c r="G568" s="548"/>
      <c r="H568" s="548"/>
      <c r="I568" s="548"/>
      <c r="J568" s="548">
        <v>10</v>
      </c>
      <c r="K568" s="548">
        <v>490</v>
      </c>
      <c r="L568" s="548">
        <v>1</v>
      </c>
      <c r="M568" s="548">
        <v>49</v>
      </c>
      <c r="N568" s="548">
        <v>2</v>
      </c>
      <c r="O568" s="548">
        <v>100</v>
      </c>
      <c r="P568" s="598">
        <v>0.20408163265306123</v>
      </c>
      <c r="Q568" s="549">
        <v>50</v>
      </c>
    </row>
    <row r="569" spans="1:17" ht="14.45" customHeight="1" x14ac:dyDescent="0.2">
      <c r="A569" s="544" t="s">
        <v>1116</v>
      </c>
      <c r="B569" s="545" t="s">
        <v>938</v>
      </c>
      <c r="C569" s="545" t="s">
        <v>939</v>
      </c>
      <c r="D569" s="545" t="s">
        <v>968</v>
      </c>
      <c r="E569" s="545" t="s">
        <v>969</v>
      </c>
      <c r="F569" s="548">
        <v>80</v>
      </c>
      <c r="G569" s="548">
        <v>31280</v>
      </c>
      <c r="H569" s="548">
        <v>0.83995703544575728</v>
      </c>
      <c r="I569" s="548">
        <v>391</v>
      </c>
      <c r="J569" s="548">
        <v>95</v>
      </c>
      <c r="K569" s="548">
        <v>37240</v>
      </c>
      <c r="L569" s="548">
        <v>1</v>
      </c>
      <c r="M569" s="548">
        <v>392</v>
      </c>
      <c r="N569" s="548">
        <v>125</v>
      </c>
      <c r="O569" s="548">
        <v>49875</v>
      </c>
      <c r="P569" s="598">
        <v>1.3392857142857142</v>
      </c>
      <c r="Q569" s="549">
        <v>399</v>
      </c>
    </row>
    <row r="570" spans="1:17" ht="14.45" customHeight="1" x14ac:dyDescent="0.2">
      <c r="A570" s="544" t="s">
        <v>1116</v>
      </c>
      <c r="B570" s="545" t="s">
        <v>938</v>
      </c>
      <c r="C570" s="545" t="s">
        <v>939</v>
      </c>
      <c r="D570" s="545" t="s">
        <v>970</v>
      </c>
      <c r="E570" s="545" t="s">
        <v>971</v>
      </c>
      <c r="F570" s="548"/>
      <c r="G570" s="548"/>
      <c r="H570" s="548"/>
      <c r="I570" s="548"/>
      <c r="J570" s="548">
        <v>7</v>
      </c>
      <c r="K570" s="548">
        <v>266</v>
      </c>
      <c r="L570" s="548">
        <v>1</v>
      </c>
      <c r="M570" s="548">
        <v>38</v>
      </c>
      <c r="N570" s="548">
        <v>1</v>
      </c>
      <c r="O570" s="548">
        <v>38</v>
      </c>
      <c r="P570" s="598">
        <v>0.14285714285714285</v>
      </c>
      <c r="Q570" s="549">
        <v>38</v>
      </c>
    </row>
    <row r="571" spans="1:17" ht="14.45" customHeight="1" x14ac:dyDescent="0.2">
      <c r="A571" s="544" t="s">
        <v>1116</v>
      </c>
      <c r="B571" s="545" t="s">
        <v>938</v>
      </c>
      <c r="C571" s="545" t="s">
        <v>939</v>
      </c>
      <c r="D571" s="545" t="s">
        <v>972</v>
      </c>
      <c r="E571" s="545" t="s">
        <v>973</v>
      </c>
      <c r="F571" s="548"/>
      <c r="G571" s="548"/>
      <c r="H571" s="548"/>
      <c r="I571" s="548"/>
      <c r="J571" s="548">
        <v>1</v>
      </c>
      <c r="K571" s="548">
        <v>265</v>
      </c>
      <c r="L571" s="548">
        <v>1</v>
      </c>
      <c r="M571" s="548">
        <v>265</v>
      </c>
      <c r="N571" s="548"/>
      <c r="O571" s="548"/>
      <c r="P571" s="598"/>
      <c r="Q571" s="549"/>
    </row>
    <row r="572" spans="1:17" ht="14.45" customHeight="1" x14ac:dyDescent="0.2">
      <c r="A572" s="544" t="s">
        <v>1116</v>
      </c>
      <c r="B572" s="545" t="s">
        <v>938</v>
      </c>
      <c r="C572" s="545" t="s">
        <v>939</v>
      </c>
      <c r="D572" s="545" t="s">
        <v>974</v>
      </c>
      <c r="E572" s="545" t="s">
        <v>975</v>
      </c>
      <c r="F572" s="548">
        <v>23</v>
      </c>
      <c r="G572" s="548">
        <v>16215</v>
      </c>
      <c r="H572" s="548">
        <v>0.79085987416475634</v>
      </c>
      <c r="I572" s="548">
        <v>705</v>
      </c>
      <c r="J572" s="548">
        <v>29</v>
      </c>
      <c r="K572" s="548">
        <v>20503</v>
      </c>
      <c r="L572" s="548">
        <v>1</v>
      </c>
      <c r="M572" s="548">
        <v>707</v>
      </c>
      <c r="N572" s="548">
        <v>80</v>
      </c>
      <c r="O572" s="548">
        <v>57040</v>
      </c>
      <c r="P572" s="598">
        <v>2.7820318977710579</v>
      </c>
      <c r="Q572" s="549">
        <v>713</v>
      </c>
    </row>
    <row r="573" spans="1:17" ht="14.45" customHeight="1" x14ac:dyDescent="0.2">
      <c r="A573" s="544" t="s">
        <v>1116</v>
      </c>
      <c r="B573" s="545" t="s">
        <v>938</v>
      </c>
      <c r="C573" s="545" t="s">
        <v>939</v>
      </c>
      <c r="D573" s="545" t="s">
        <v>976</v>
      </c>
      <c r="E573" s="545" t="s">
        <v>977</v>
      </c>
      <c r="F573" s="548">
        <v>2</v>
      </c>
      <c r="G573" s="548">
        <v>294</v>
      </c>
      <c r="H573" s="548">
        <v>0.4966216216216216</v>
      </c>
      <c r="I573" s="548">
        <v>147</v>
      </c>
      <c r="J573" s="548">
        <v>4</v>
      </c>
      <c r="K573" s="548">
        <v>592</v>
      </c>
      <c r="L573" s="548">
        <v>1</v>
      </c>
      <c r="M573" s="548">
        <v>148</v>
      </c>
      <c r="N573" s="548">
        <v>6</v>
      </c>
      <c r="O573" s="548">
        <v>900</v>
      </c>
      <c r="P573" s="598">
        <v>1.5202702702702702</v>
      </c>
      <c r="Q573" s="549">
        <v>150</v>
      </c>
    </row>
    <row r="574" spans="1:17" ht="14.45" customHeight="1" x14ac:dyDescent="0.2">
      <c r="A574" s="544" t="s">
        <v>1116</v>
      </c>
      <c r="B574" s="545" t="s">
        <v>938</v>
      </c>
      <c r="C574" s="545" t="s">
        <v>939</v>
      </c>
      <c r="D574" s="545" t="s">
        <v>978</v>
      </c>
      <c r="E574" s="545" t="s">
        <v>979</v>
      </c>
      <c r="F574" s="548">
        <v>8</v>
      </c>
      <c r="G574" s="548">
        <v>2440</v>
      </c>
      <c r="H574" s="548">
        <v>0.88888888888888884</v>
      </c>
      <c r="I574" s="548">
        <v>305</v>
      </c>
      <c r="J574" s="548">
        <v>9</v>
      </c>
      <c r="K574" s="548">
        <v>2745</v>
      </c>
      <c r="L574" s="548">
        <v>1</v>
      </c>
      <c r="M574" s="548">
        <v>305</v>
      </c>
      <c r="N574" s="548">
        <v>15</v>
      </c>
      <c r="O574" s="548">
        <v>4620</v>
      </c>
      <c r="P574" s="598">
        <v>1.6830601092896176</v>
      </c>
      <c r="Q574" s="549">
        <v>308</v>
      </c>
    </row>
    <row r="575" spans="1:17" ht="14.45" customHeight="1" x14ac:dyDescent="0.2">
      <c r="A575" s="544" t="s">
        <v>1116</v>
      </c>
      <c r="B575" s="545" t="s">
        <v>938</v>
      </c>
      <c r="C575" s="545" t="s">
        <v>939</v>
      </c>
      <c r="D575" s="545" t="s">
        <v>980</v>
      </c>
      <c r="E575" s="545" t="s">
        <v>981</v>
      </c>
      <c r="F575" s="548"/>
      <c r="G575" s="548"/>
      <c r="H575" s="548"/>
      <c r="I575" s="548"/>
      <c r="J575" s="548">
        <v>6</v>
      </c>
      <c r="K575" s="548">
        <v>22332</v>
      </c>
      <c r="L575" s="548">
        <v>1</v>
      </c>
      <c r="M575" s="548">
        <v>3722</v>
      </c>
      <c r="N575" s="548">
        <v>1</v>
      </c>
      <c r="O575" s="548">
        <v>3763</v>
      </c>
      <c r="P575" s="598">
        <v>0.16850259716998028</v>
      </c>
      <c r="Q575" s="549">
        <v>3763</v>
      </c>
    </row>
    <row r="576" spans="1:17" ht="14.45" customHeight="1" x14ac:dyDescent="0.2">
      <c r="A576" s="544" t="s">
        <v>1116</v>
      </c>
      <c r="B576" s="545" t="s">
        <v>938</v>
      </c>
      <c r="C576" s="545" t="s">
        <v>939</v>
      </c>
      <c r="D576" s="545" t="s">
        <v>982</v>
      </c>
      <c r="E576" s="545" t="s">
        <v>983</v>
      </c>
      <c r="F576" s="548">
        <v>232</v>
      </c>
      <c r="G576" s="548">
        <v>114608</v>
      </c>
      <c r="H576" s="548">
        <v>0.95674096335253356</v>
      </c>
      <c r="I576" s="548">
        <v>494</v>
      </c>
      <c r="J576" s="548">
        <v>242</v>
      </c>
      <c r="K576" s="548">
        <v>119790</v>
      </c>
      <c r="L576" s="548">
        <v>1</v>
      </c>
      <c r="M576" s="548">
        <v>495</v>
      </c>
      <c r="N576" s="548">
        <v>288</v>
      </c>
      <c r="O576" s="548">
        <v>143712</v>
      </c>
      <c r="P576" s="598">
        <v>1.1996994740796394</v>
      </c>
      <c r="Q576" s="549">
        <v>499</v>
      </c>
    </row>
    <row r="577" spans="1:17" ht="14.45" customHeight="1" x14ac:dyDescent="0.2">
      <c r="A577" s="544" t="s">
        <v>1116</v>
      </c>
      <c r="B577" s="545" t="s">
        <v>938</v>
      </c>
      <c r="C577" s="545" t="s">
        <v>939</v>
      </c>
      <c r="D577" s="545" t="s">
        <v>984</v>
      </c>
      <c r="E577" s="545" t="s">
        <v>985</v>
      </c>
      <c r="F577" s="548">
        <v>1</v>
      </c>
      <c r="G577" s="548">
        <v>6580</v>
      </c>
      <c r="H577" s="548"/>
      <c r="I577" s="548">
        <v>6580</v>
      </c>
      <c r="J577" s="548"/>
      <c r="K577" s="548"/>
      <c r="L577" s="548"/>
      <c r="M577" s="548"/>
      <c r="N577" s="548">
        <v>1</v>
      </c>
      <c r="O577" s="548">
        <v>6669</v>
      </c>
      <c r="P577" s="598"/>
      <c r="Q577" s="549">
        <v>6669</v>
      </c>
    </row>
    <row r="578" spans="1:17" ht="14.45" customHeight="1" x14ac:dyDescent="0.2">
      <c r="A578" s="544" t="s">
        <v>1116</v>
      </c>
      <c r="B578" s="545" t="s">
        <v>938</v>
      </c>
      <c r="C578" s="545" t="s">
        <v>939</v>
      </c>
      <c r="D578" s="545" t="s">
        <v>986</v>
      </c>
      <c r="E578" s="545" t="s">
        <v>987</v>
      </c>
      <c r="F578" s="548">
        <v>250</v>
      </c>
      <c r="G578" s="548">
        <v>92500</v>
      </c>
      <c r="H578" s="548">
        <v>1.0302733287295895</v>
      </c>
      <c r="I578" s="548">
        <v>370</v>
      </c>
      <c r="J578" s="548">
        <v>242</v>
      </c>
      <c r="K578" s="548">
        <v>89782</v>
      </c>
      <c r="L578" s="548">
        <v>1</v>
      </c>
      <c r="M578" s="548">
        <v>371</v>
      </c>
      <c r="N578" s="548">
        <v>288</v>
      </c>
      <c r="O578" s="548">
        <v>108288</v>
      </c>
      <c r="P578" s="598">
        <v>1.2061214942861598</v>
      </c>
      <c r="Q578" s="549">
        <v>376</v>
      </c>
    </row>
    <row r="579" spans="1:17" ht="14.45" customHeight="1" x14ac:dyDescent="0.2">
      <c r="A579" s="544" t="s">
        <v>1116</v>
      </c>
      <c r="B579" s="545" t="s">
        <v>938</v>
      </c>
      <c r="C579" s="545" t="s">
        <v>939</v>
      </c>
      <c r="D579" s="545" t="s">
        <v>988</v>
      </c>
      <c r="E579" s="545" t="s">
        <v>989</v>
      </c>
      <c r="F579" s="548">
        <v>2</v>
      </c>
      <c r="G579" s="548">
        <v>6216</v>
      </c>
      <c r="H579" s="548"/>
      <c r="I579" s="548">
        <v>3108</v>
      </c>
      <c r="J579" s="548"/>
      <c r="K579" s="548"/>
      <c r="L579" s="548"/>
      <c r="M579" s="548"/>
      <c r="N579" s="548"/>
      <c r="O579" s="548"/>
      <c r="P579" s="598"/>
      <c r="Q579" s="549"/>
    </row>
    <row r="580" spans="1:17" ht="14.45" customHeight="1" x14ac:dyDescent="0.2">
      <c r="A580" s="544" t="s">
        <v>1116</v>
      </c>
      <c r="B580" s="545" t="s">
        <v>938</v>
      </c>
      <c r="C580" s="545" t="s">
        <v>939</v>
      </c>
      <c r="D580" s="545" t="s">
        <v>990</v>
      </c>
      <c r="E580" s="545" t="s">
        <v>991</v>
      </c>
      <c r="F580" s="548"/>
      <c r="G580" s="548"/>
      <c r="H580" s="548"/>
      <c r="I580" s="548"/>
      <c r="J580" s="548">
        <v>3</v>
      </c>
      <c r="K580" s="548">
        <v>36</v>
      </c>
      <c r="L580" s="548">
        <v>1</v>
      </c>
      <c r="M580" s="548">
        <v>12</v>
      </c>
      <c r="N580" s="548">
        <v>1</v>
      </c>
      <c r="O580" s="548">
        <v>12</v>
      </c>
      <c r="P580" s="598">
        <v>0.33333333333333331</v>
      </c>
      <c r="Q580" s="549">
        <v>12</v>
      </c>
    </row>
    <row r="581" spans="1:17" ht="14.45" customHeight="1" x14ac:dyDescent="0.2">
      <c r="A581" s="544" t="s">
        <v>1116</v>
      </c>
      <c r="B581" s="545" t="s">
        <v>938</v>
      </c>
      <c r="C581" s="545" t="s">
        <v>939</v>
      </c>
      <c r="D581" s="545" t="s">
        <v>992</v>
      </c>
      <c r="E581" s="545" t="s">
        <v>993</v>
      </c>
      <c r="F581" s="548">
        <v>1</v>
      </c>
      <c r="G581" s="548">
        <v>12794</v>
      </c>
      <c r="H581" s="548"/>
      <c r="I581" s="548">
        <v>12794</v>
      </c>
      <c r="J581" s="548"/>
      <c r="K581" s="548"/>
      <c r="L581" s="548"/>
      <c r="M581" s="548"/>
      <c r="N581" s="548"/>
      <c r="O581" s="548"/>
      <c r="P581" s="598"/>
      <c r="Q581" s="549"/>
    </row>
    <row r="582" spans="1:17" ht="14.45" customHeight="1" x14ac:dyDescent="0.2">
      <c r="A582" s="544" t="s">
        <v>1116</v>
      </c>
      <c r="B582" s="545" t="s">
        <v>938</v>
      </c>
      <c r="C582" s="545" t="s">
        <v>939</v>
      </c>
      <c r="D582" s="545" t="s">
        <v>994</v>
      </c>
      <c r="E582" s="545" t="s">
        <v>995</v>
      </c>
      <c r="F582" s="548">
        <v>28</v>
      </c>
      <c r="G582" s="548">
        <v>3108</v>
      </c>
      <c r="H582" s="548">
        <v>0.75</v>
      </c>
      <c r="I582" s="548">
        <v>111</v>
      </c>
      <c r="J582" s="548">
        <v>37</v>
      </c>
      <c r="K582" s="548">
        <v>4144</v>
      </c>
      <c r="L582" s="548">
        <v>1</v>
      </c>
      <c r="M582" s="548">
        <v>112</v>
      </c>
      <c r="N582" s="548">
        <v>55</v>
      </c>
      <c r="O582" s="548">
        <v>6215</v>
      </c>
      <c r="P582" s="598">
        <v>1.4997586872586872</v>
      </c>
      <c r="Q582" s="549">
        <v>113</v>
      </c>
    </row>
    <row r="583" spans="1:17" ht="14.45" customHeight="1" x14ac:dyDescent="0.2">
      <c r="A583" s="544" t="s">
        <v>1116</v>
      </c>
      <c r="B583" s="545" t="s">
        <v>938</v>
      </c>
      <c r="C583" s="545" t="s">
        <v>939</v>
      </c>
      <c r="D583" s="545" t="s">
        <v>996</v>
      </c>
      <c r="E583" s="545" t="s">
        <v>997</v>
      </c>
      <c r="F583" s="548"/>
      <c r="G583" s="548"/>
      <c r="H583" s="548"/>
      <c r="I583" s="548"/>
      <c r="J583" s="548">
        <v>2</v>
      </c>
      <c r="K583" s="548">
        <v>252</v>
      </c>
      <c r="L583" s="548">
        <v>1</v>
      </c>
      <c r="M583" s="548">
        <v>126</v>
      </c>
      <c r="N583" s="548"/>
      <c r="O583" s="548"/>
      <c r="P583" s="598"/>
      <c r="Q583" s="549"/>
    </row>
    <row r="584" spans="1:17" ht="14.45" customHeight="1" x14ac:dyDescent="0.2">
      <c r="A584" s="544" t="s">
        <v>1116</v>
      </c>
      <c r="B584" s="545" t="s">
        <v>938</v>
      </c>
      <c r="C584" s="545" t="s">
        <v>939</v>
      </c>
      <c r="D584" s="545" t="s">
        <v>998</v>
      </c>
      <c r="E584" s="545" t="s">
        <v>999</v>
      </c>
      <c r="F584" s="548">
        <v>50</v>
      </c>
      <c r="G584" s="548">
        <v>24750</v>
      </c>
      <c r="H584" s="548">
        <v>1.3486268526591108</v>
      </c>
      <c r="I584" s="548">
        <v>495</v>
      </c>
      <c r="J584" s="548">
        <v>37</v>
      </c>
      <c r="K584" s="548">
        <v>18352</v>
      </c>
      <c r="L584" s="548">
        <v>1</v>
      </c>
      <c r="M584" s="548">
        <v>496</v>
      </c>
      <c r="N584" s="548">
        <v>30</v>
      </c>
      <c r="O584" s="548">
        <v>15000</v>
      </c>
      <c r="P584" s="598">
        <v>0.81734960767218834</v>
      </c>
      <c r="Q584" s="549">
        <v>500</v>
      </c>
    </row>
    <row r="585" spans="1:17" ht="14.45" customHeight="1" x14ac:dyDescent="0.2">
      <c r="A585" s="544" t="s">
        <v>1116</v>
      </c>
      <c r="B585" s="545" t="s">
        <v>938</v>
      </c>
      <c r="C585" s="545" t="s">
        <v>939</v>
      </c>
      <c r="D585" s="545" t="s">
        <v>1000</v>
      </c>
      <c r="E585" s="545"/>
      <c r="F585" s="548">
        <v>2</v>
      </c>
      <c r="G585" s="548">
        <v>2570</v>
      </c>
      <c r="H585" s="548"/>
      <c r="I585" s="548">
        <v>1285</v>
      </c>
      <c r="J585" s="548"/>
      <c r="K585" s="548"/>
      <c r="L585" s="548"/>
      <c r="M585" s="548"/>
      <c r="N585" s="548"/>
      <c r="O585" s="548"/>
      <c r="P585" s="598"/>
      <c r="Q585" s="549"/>
    </row>
    <row r="586" spans="1:17" ht="14.45" customHeight="1" x14ac:dyDescent="0.2">
      <c r="A586" s="544" t="s">
        <v>1116</v>
      </c>
      <c r="B586" s="545" t="s">
        <v>938</v>
      </c>
      <c r="C586" s="545" t="s">
        <v>939</v>
      </c>
      <c r="D586" s="545" t="s">
        <v>1001</v>
      </c>
      <c r="E586" s="545" t="s">
        <v>1002</v>
      </c>
      <c r="F586" s="548">
        <v>108</v>
      </c>
      <c r="G586" s="548">
        <v>49248</v>
      </c>
      <c r="H586" s="548">
        <v>0.9190460194827007</v>
      </c>
      <c r="I586" s="548">
        <v>456</v>
      </c>
      <c r="J586" s="548">
        <v>117</v>
      </c>
      <c r="K586" s="548">
        <v>53586</v>
      </c>
      <c r="L586" s="548">
        <v>1</v>
      </c>
      <c r="M586" s="548">
        <v>458</v>
      </c>
      <c r="N586" s="548">
        <v>129</v>
      </c>
      <c r="O586" s="548">
        <v>59727</v>
      </c>
      <c r="P586" s="598">
        <v>1.1146008285746276</v>
      </c>
      <c r="Q586" s="549">
        <v>463</v>
      </c>
    </row>
    <row r="587" spans="1:17" ht="14.45" customHeight="1" x14ac:dyDescent="0.2">
      <c r="A587" s="544" t="s">
        <v>1116</v>
      </c>
      <c r="B587" s="545" t="s">
        <v>938</v>
      </c>
      <c r="C587" s="545" t="s">
        <v>939</v>
      </c>
      <c r="D587" s="545" t="s">
        <v>1003</v>
      </c>
      <c r="E587" s="545" t="s">
        <v>1004</v>
      </c>
      <c r="F587" s="548">
        <v>285</v>
      </c>
      <c r="G587" s="548">
        <v>16530</v>
      </c>
      <c r="H587" s="548">
        <v>0.80508474576271183</v>
      </c>
      <c r="I587" s="548">
        <v>58</v>
      </c>
      <c r="J587" s="548">
        <v>354</v>
      </c>
      <c r="K587" s="548">
        <v>20532</v>
      </c>
      <c r="L587" s="548">
        <v>1</v>
      </c>
      <c r="M587" s="548">
        <v>58</v>
      </c>
      <c r="N587" s="548">
        <v>480</v>
      </c>
      <c r="O587" s="548">
        <v>28320</v>
      </c>
      <c r="P587" s="598">
        <v>1.3793103448275863</v>
      </c>
      <c r="Q587" s="549">
        <v>59</v>
      </c>
    </row>
    <row r="588" spans="1:17" ht="14.45" customHeight="1" x14ac:dyDescent="0.2">
      <c r="A588" s="544" t="s">
        <v>1116</v>
      </c>
      <c r="B588" s="545" t="s">
        <v>938</v>
      </c>
      <c r="C588" s="545" t="s">
        <v>939</v>
      </c>
      <c r="D588" s="545" t="s">
        <v>1005</v>
      </c>
      <c r="E588" s="545" t="s">
        <v>1006</v>
      </c>
      <c r="F588" s="548">
        <v>59</v>
      </c>
      <c r="G588" s="548">
        <v>128207</v>
      </c>
      <c r="H588" s="548">
        <v>3.9315240723704385</v>
      </c>
      <c r="I588" s="548">
        <v>2173</v>
      </c>
      <c r="J588" s="548">
        <v>15</v>
      </c>
      <c r="K588" s="548">
        <v>32610</v>
      </c>
      <c r="L588" s="548">
        <v>1</v>
      </c>
      <c r="M588" s="548">
        <v>2174</v>
      </c>
      <c r="N588" s="548">
        <v>22</v>
      </c>
      <c r="O588" s="548">
        <v>47938</v>
      </c>
      <c r="P588" s="598">
        <v>1.4700398650720639</v>
      </c>
      <c r="Q588" s="549">
        <v>2179</v>
      </c>
    </row>
    <row r="589" spans="1:17" ht="14.45" customHeight="1" x14ac:dyDescent="0.2">
      <c r="A589" s="544" t="s">
        <v>1116</v>
      </c>
      <c r="B589" s="545" t="s">
        <v>938</v>
      </c>
      <c r="C589" s="545" t="s">
        <v>939</v>
      </c>
      <c r="D589" s="545" t="s">
        <v>1009</v>
      </c>
      <c r="E589" s="545" t="s">
        <v>1010</v>
      </c>
      <c r="F589" s="548">
        <v>1</v>
      </c>
      <c r="G589" s="548">
        <v>253</v>
      </c>
      <c r="H589" s="548"/>
      <c r="I589" s="548">
        <v>253</v>
      </c>
      <c r="J589" s="548"/>
      <c r="K589" s="548"/>
      <c r="L589" s="548"/>
      <c r="M589" s="548"/>
      <c r="N589" s="548"/>
      <c r="O589" s="548"/>
      <c r="P589" s="598"/>
      <c r="Q589" s="549"/>
    </row>
    <row r="590" spans="1:17" ht="14.45" customHeight="1" x14ac:dyDescent="0.2">
      <c r="A590" s="544" t="s">
        <v>1116</v>
      </c>
      <c r="B590" s="545" t="s">
        <v>938</v>
      </c>
      <c r="C590" s="545" t="s">
        <v>939</v>
      </c>
      <c r="D590" s="545" t="s">
        <v>1011</v>
      </c>
      <c r="E590" s="545" t="s">
        <v>1012</v>
      </c>
      <c r="F590" s="548">
        <v>63</v>
      </c>
      <c r="G590" s="548">
        <v>11088</v>
      </c>
      <c r="H590" s="548">
        <v>0.35795454545454547</v>
      </c>
      <c r="I590" s="548">
        <v>176</v>
      </c>
      <c r="J590" s="548">
        <v>176</v>
      </c>
      <c r="K590" s="548">
        <v>30976</v>
      </c>
      <c r="L590" s="548">
        <v>1</v>
      </c>
      <c r="M590" s="548">
        <v>176</v>
      </c>
      <c r="N590" s="548">
        <v>226</v>
      </c>
      <c r="O590" s="548">
        <v>40454</v>
      </c>
      <c r="P590" s="598">
        <v>1.3059788223140496</v>
      </c>
      <c r="Q590" s="549">
        <v>179</v>
      </c>
    </row>
    <row r="591" spans="1:17" ht="14.45" customHeight="1" x14ac:dyDescent="0.2">
      <c r="A591" s="544" t="s">
        <v>1116</v>
      </c>
      <c r="B591" s="545" t="s">
        <v>938</v>
      </c>
      <c r="C591" s="545" t="s">
        <v>939</v>
      </c>
      <c r="D591" s="545" t="s">
        <v>1013</v>
      </c>
      <c r="E591" s="545" t="s">
        <v>1014</v>
      </c>
      <c r="F591" s="548">
        <v>51</v>
      </c>
      <c r="G591" s="548">
        <v>4335</v>
      </c>
      <c r="H591" s="548">
        <v>0.45824524312896409</v>
      </c>
      <c r="I591" s="548">
        <v>85</v>
      </c>
      <c r="J591" s="548">
        <v>110</v>
      </c>
      <c r="K591" s="548">
        <v>9460</v>
      </c>
      <c r="L591" s="548">
        <v>1</v>
      </c>
      <c r="M591" s="548">
        <v>86</v>
      </c>
      <c r="N591" s="548">
        <v>158</v>
      </c>
      <c r="O591" s="548">
        <v>13746</v>
      </c>
      <c r="P591" s="598">
        <v>1.4530655391120508</v>
      </c>
      <c r="Q591" s="549">
        <v>87</v>
      </c>
    </row>
    <row r="592" spans="1:17" ht="14.45" customHeight="1" x14ac:dyDescent="0.2">
      <c r="A592" s="544" t="s">
        <v>1116</v>
      </c>
      <c r="B592" s="545" t="s">
        <v>938</v>
      </c>
      <c r="C592" s="545" t="s">
        <v>939</v>
      </c>
      <c r="D592" s="545" t="s">
        <v>1017</v>
      </c>
      <c r="E592" s="545" t="s">
        <v>1018</v>
      </c>
      <c r="F592" s="548">
        <v>2</v>
      </c>
      <c r="G592" s="548">
        <v>340</v>
      </c>
      <c r="H592" s="548">
        <v>0.33333333333333331</v>
      </c>
      <c r="I592" s="548">
        <v>170</v>
      </c>
      <c r="J592" s="548">
        <v>6</v>
      </c>
      <c r="K592" s="548">
        <v>1020</v>
      </c>
      <c r="L592" s="548">
        <v>1</v>
      </c>
      <c r="M592" s="548">
        <v>170</v>
      </c>
      <c r="N592" s="548">
        <v>3</v>
      </c>
      <c r="O592" s="548">
        <v>516</v>
      </c>
      <c r="P592" s="598">
        <v>0.50588235294117645</v>
      </c>
      <c r="Q592" s="549">
        <v>172</v>
      </c>
    </row>
    <row r="593" spans="1:17" ht="14.45" customHeight="1" x14ac:dyDescent="0.2">
      <c r="A593" s="544" t="s">
        <v>1116</v>
      </c>
      <c r="B593" s="545" t="s">
        <v>938</v>
      </c>
      <c r="C593" s="545" t="s">
        <v>939</v>
      </c>
      <c r="D593" s="545" t="s">
        <v>1019</v>
      </c>
      <c r="E593" s="545" t="s">
        <v>1020</v>
      </c>
      <c r="F593" s="548"/>
      <c r="G593" s="548"/>
      <c r="H593" s="548"/>
      <c r="I593" s="548"/>
      <c r="J593" s="548">
        <v>5</v>
      </c>
      <c r="K593" s="548">
        <v>145</v>
      </c>
      <c r="L593" s="548">
        <v>1</v>
      </c>
      <c r="M593" s="548">
        <v>29</v>
      </c>
      <c r="N593" s="548"/>
      <c r="O593" s="548"/>
      <c r="P593" s="598"/>
      <c r="Q593" s="549"/>
    </row>
    <row r="594" spans="1:17" ht="14.45" customHeight="1" x14ac:dyDescent="0.2">
      <c r="A594" s="544" t="s">
        <v>1116</v>
      </c>
      <c r="B594" s="545" t="s">
        <v>938</v>
      </c>
      <c r="C594" s="545" t="s">
        <v>939</v>
      </c>
      <c r="D594" s="545" t="s">
        <v>1021</v>
      </c>
      <c r="E594" s="545"/>
      <c r="F594" s="548">
        <v>9</v>
      </c>
      <c r="G594" s="548">
        <v>9108</v>
      </c>
      <c r="H594" s="548"/>
      <c r="I594" s="548">
        <v>1012</v>
      </c>
      <c r="J594" s="548"/>
      <c r="K594" s="548"/>
      <c r="L594" s="548"/>
      <c r="M594" s="548"/>
      <c r="N594" s="548"/>
      <c r="O594" s="548"/>
      <c r="P594" s="598"/>
      <c r="Q594" s="549"/>
    </row>
    <row r="595" spans="1:17" ht="14.45" customHeight="1" x14ac:dyDescent="0.2">
      <c r="A595" s="544" t="s">
        <v>1116</v>
      </c>
      <c r="B595" s="545" t="s">
        <v>938</v>
      </c>
      <c r="C595" s="545" t="s">
        <v>939</v>
      </c>
      <c r="D595" s="545" t="s">
        <v>1022</v>
      </c>
      <c r="E595" s="545" t="s">
        <v>1023</v>
      </c>
      <c r="F595" s="548"/>
      <c r="G595" s="548"/>
      <c r="H595" s="548"/>
      <c r="I595" s="548"/>
      <c r="J595" s="548">
        <v>1</v>
      </c>
      <c r="K595" s="548">
        <v>177</v>
      </c>
      <c r="L595" s="548">
        <v>1</v>
      </c>
      <c r="M595" s="548">
        <v>177</v>
      </c>
      <c r="N595" s="548">
        <v>1</v>
      </c>
      <c r="O595" s="548">
        <v>178</v>
      </c>
      <c r="P595" s="598">
        <v>1.0056497175141244</v>
      </c>
      <c r="Q595" s="549">
        <v>178</v>
      </c>
    </row>
    <row r="596" spans="1:17" ht="14.45" customHeight="1" x14ac:dyDescent="0.2">
      <c r="A596" s="544" t="s">
        <v>1116</v>
      </c>
      <c r="B596" s="545" t="s">
        <v>938</v>
      </c>
      <c r="C596" s="545" t="s">
        <v>939</v>
      </c>
      <c r="D596" s="545" t="s">
        <v>1024</v>
      </c>
      <c r="E596" s="545"/>
      <c r="F596" s="548">
        <v>4</v>
      </c>
      <c r="G596" s="548">
        <v>9188</v>
      </c>
      <c r="H596" s="548"/>
      <c r="I596" s="548">
        <v>2297</v>
      </c>
      <c r="J596" s="548"/>
      <c r="K596" s="548"/>
      <c r="L596" s="548"/>
      <c r="M596" s="548"/>
      <c r="N596" s="548"/>
      <c r="O596" s="548"/>
      <c r="P596" s="598"/>
      <c r="Q596" s="549"/>
    </row>
    <row r="597" spans="1:17" ht="14.45" customHeight="1" x14ac:dyDescent="0.2">
      <c r="A597" s="544" t="s">
        <v>1116</v>
      </c>
      <c r="B597" s="545" t="s">
        <v>938</v>
      </c>
      <c r="C597" s="545" t="s">
        <v>939</v>
      </c>
      <c r="D597" s="545" t="s">
        <v>1027</v>
      </c>
      <c r="E597" s="545" t="s">
        <v>1028</v>
      </c>
      <c r="F597" s="548">
        <v>44</v>
      </c>
      <c r="G597" s="548">
        <v>11616</v>
      </c>
      <c r="H597" s="548">
        <v>0.74576271186440679</v>
      </c>
      <c r="I597" s="548">
        <v>264</v>
      </c>
      <c r="J597" s="548">
        <v>59</v>
      </c>
      <c r="K597" s="548">
        <v>15576</v>
      </c>
      <c r="L597" s="548">
        <v>1</v>
      </c>
      <c r="M597" s="548">
        <v>264</v>
      </c>
      <c r="N597" s="548">
        <v>42</v>
      </c>
      <c r="O597" s="548">
        <v>11214</v>
      </c>
      <c r="P597" s="598">
        <v>0.71995377503852076</v>
      </c>
      <c r="Q597" s="549">
        <v>267</v>
      </c>
    </row>
    <row r="598" spans="1:17" ht="14.45" customHeight="1" x14ac:dyDescent="0.2">
      <c r="A598" s="544" t="s">
        <v>1116</v>
      </c>
      <c r="B598" s="545" t="s">
        <v>938</v>
      </c>
      <c r="C598" s="545" t="s">
        <v>939</v>
      </c>
      <c r="D598" s="545" t="s">
        <v>1029</v>
      </c>
      <c r="E598" s="545" t="s">
        <v>1030</v>
      </c>
      <c r="F598" s="548">
        <v>90</v>
      </c>
      <c r="G598" s="548">
        <v>191790</v>
      </c>
      <c r="H598" s="548">
        <v>0.92653069111778863</v>
      </c>
      <c r="I598" s="548">
        <v>2131</v>
      </c>
      <c r="J598" s="548">
        <v>97</v>
      </c>
      <c r="K598" s="548">
        <v>206998</v>
      </c>
      <c r="L598" s="548">
        <v>1</v>
      </c>
      <c r="M598" s="548">
        <v>2134</v>
      </c>
      <c r="N598" s="548">
        <v>112</v>
      </c>
      <c r="O598" s="548">
        <v>240352</v>
      </c>
      <c r="P598" s="598">
        <v>1.1611319916134455</v>
      </c>
      <c r="Q598" s="549">
        <v>2146</v>
      </c>
    </row>
    <row r="599" spans="1:17" ht="14.45" customHeight="1" x14ac:dyDescent="0.2">
      <c r="A599" s="544" t="s">
        <v>1116</v>
      </c>
      <c r="B599" s="545" t="s">
        <v>938</v>
      </c>
      <c r="C599" s="545" t="s">
        <v>939</v>
      </c>
      <c r="D599" s="545" t="s">
        <v>1033</v>
      </c>
      <c r="E599" s="545" t="s">
        <v>1034</v>
      </c>
      <c r="F599" s="548">
        <v>1</v>
      </c>
      <c r="G599" s="548">
        <v>424</v>
      </c>
      <c r="H599" s="548">
        <v>0.16588419405320814</v>
      </c>
      <c r="I599" s="548">
        <v>424</v>
      </c>
      <c r="J599" s="548">
        <v>6</v>
      </c>
      <c r="K599" s="548">
        <v>2556</v>
      </c>
      <c r="L599" s="548">
        <v>1</v>
      </c>
      <c r="M599" s="548">
        <v>426</v>
      </c>
      <c r="N599" s="548">
        <v>3</v>
      </c>
      <c r="O599" s="548">
        <v>1305</v>
      </c>
      <c r="P599" s="598">
        <v>0.51056338028169013</v>
      </c>
      <c r="Q599" s="549">
        <v>435</v>
      </c>
    </row>
    <row r="600" spans="1:17" ht="14.45" customHeight="1" x14ac:dyDescent="0.2">
      <c r="A600" s="544" t="s">
        <v>1116</v>
      </c>
      <c r="B600" s="545" t="s">
        <v>938</v>
      </c>
      <c r="C600" s="545" t="s">
        <v>939</v>
      </c>
      <c r="D600" s="545" t="s">
        <v>1098</v>
      </c>
      <c r="E600" s="545" t="s">
        <v>1099</v>
      </c>
      <c r="F600" s="548"/>
      <c r="G600" s="548"/>
      <c r="H600" s="548"/>
      <c r="I600" s="548"/>
      <c r="J600" s="548"/>
      <c r="K600" s="548"/>
      <c r="L600" s="548"/>
      <c r="M600" s="548"/>
      <c r="N600" s="548">
        <v>1</v>
      </c>
      <c r="O600" s="548">
        <v>865</v>
      </c>
      <c r="P600" s="598"/>
      <c r="Q600" s="549">
        <v>865</v>
      </c>
    </row>
    <row r="601" spans="1:17" ht="14.45" customHeight="1" x14ac:dyDescent="0.2">
      <c r="A601" s="544" t="s">
        <v>1116</v>
      </c>
      <c r="B601" s="545" t="s">
        <v>938</v>
      </c>
      <c r="C601" s="545" t="s">
        <v>939</v>
      </c>
      <c r="D601" s="545" t="s">
        <v>1036</v>
      </c>
      <c r="E601" s="545" t="s">
        <v>1037</v>
      </c>
      <c r="F601" s="548">
        <v>1</v>
      </c>
      <c r="G601" s="548">
        <v>5220</v>
      </c>
      <c r="H601" s="548"/>
      <c r="I601" s="548">
        <v>5220</v>
      </c>
      <c r="J601" s="548"/>
      <c r="K601" s="548"/>
      <c r="L601" s="548"/>
      <c r="M601" s="548"/>
      <c r="N601" s="548">
        <v>3</v>
      </c>
      <c r="O601" s="548">
        <v>15786</v>
      </c>
      <c r="P601" s="598"/>
      <c r="Q601" s="549">
        <v>5262</v>
      </c>
    </row>
    <row r="602" spans="1:17" ht="14.45" customHeight="1" x14ac:dyDescent="0.2">
      <c r="A602" s="544" t="s">
        <v>1116</v>
      </c>
      <c r="B602" s="545" t="s">
        <v>938</v>
      </c>
      <c r="C602" s="545" t="s">
        <v>939</v>
      </c>
      <c r="D602" s="545" t="s">
        <v>1040</v>
      </c>
      <c r="E602" s="545" t="s">
        <v>1041</v>
      </c>
      <c r="F602" s="548">
        <v>29</v>
      </c>
      <c r="G602" s="548">
        <v>8381</v>
      </c>
      <c r="H602" s="548">
        <v>0.76315789473684215</v>
      </c>
      <c r="I602" s="548">
        <v>289</v>
      </c>
      <c r="J602" s="548">
        <v>38</v>
      </c>
      <c r="K602" s="548">
        <v>10982</v>
      </c>
      <c r="L602" s="548">
        <v>1</v>
      </c>
      <c r="M602" s="548">
        <v>289</v>
      </c>
      <c r="N602" s="548">
        <v>63</v>
      </c>
      <c r="O602" s="548">
        <v>18333</v>
      </c>
      <c r="P602" s="598">
        <v>1.6693680568202514</v>
      </c>
      <c r="Q602" s="549">
        <v>291</v>
      </c>
    </row>
    <row r="603" spans="1:17" ht="14.45" customHeight="1" x14ac:dyDescent="0.2">
      <c r="A603" s="544" t="s">
        <v>1116</v>
      </c>
      <c r="B603" s="545" t="s">
        <v>938</v>
      </c>
      <c r="C603" s="545" t="s">
        <v>939</v>
      </c>
      <c r="D603" s="545" t="s">
        <v>1042</v>
      </c>
      <c r="E603" s="545" t="s">
        <v>1043</v>
      </c>
      <c r="F603" s="548">
        <v>1</v>
      </c>
      <c r="G603" s="548">
        <v>1098</v>
      </c>
      <c r="H603" s="548">
        <v>0.16606170598911071</v>
      </c>
      <c r="I603" s="548">
        <v>1098</v>
      </c>
      <c r="J603" s="548">
        <v>6</v>
      </c>
      <c r="K603" s="548">
        <v>6612</v>
      </c>
      <c r="L603" s="548">
        <v>1</v>
      </c>
      <c r="M603" s="548">
        <v>1102</v>
      </c>
      <c r="N603" s="548">
        <v>3</v>
      </c>
      <c r="O603" s="548">
        <v>3354</v>
      </c>
      <c r="P603" s="598">
        <v>0.50725952813067154</v>
      </c>
      <c r="Q603" s="549">
        <v>1118</v>
      </c>
    </row>
    <row r="604" spans="1:17" ht="14.45" customHeight="1" x14ac:dyDescent="0.2">
      <c r="A604" s="544" t="s">
        <v>1116</v>
      </c>
      <c r="B604" s="545" t="s">
        <v>938</v>
      </c>
      <c r="C604" s="545" t="s">
        <v>939</v>
      </c>
      <c r="D604" s="545" t="s">
        <v>1044</v>
      </c>
      <c r="E604" s="545" t="s">
        <v>1045</v>
      </c>
      <c r="F604" s="548"/>
      <c r="G604" s="548"/>
      <c r="H604" s="548"/>
      <c r="I604" s="548"/>
      <c r="J604" s="548">
        <v>1</v>
      </c>
      <c r="K604" s="548">
        <v>108</v>
      </c>
      <c r="L604" s="548">
        <v>1</v>
      </c>
      <c r="M604" s="548">
        <v>108</v>
      </c>
      <c r="N604" s="548"/>
      <c r="O604" s="548"/>
      <c r="P604" s="598"/>
      <c r="Q604" s="549"/>
    </row>
    <row r="605" spans="1:17" ht="14.45" customHeight="1" x14ac:dyDescent="0.2">
      <c r="A605" s="544" t="s">
        <v>1116</v>
      </c>
      <c r="B605" s="545" t="s">
        <v>938</v>
      </c>
      <c r="C605" s="545" t="s">
        <v>939</v>
      </c>
      <c r="D605" s="545" t="s">
        <v>1048</v>
      </c>
      <c r="E605" s="545" t="s">
        <v>1049</v>
      </c>
      <c r="F605" s="548"/>
      <c r="G605" s="548"/>
      <c r="H605" s="548"/>
      <c r="I605" s="548"/>
      <c r="J605" s="548">
        <v>3</v>
      </c>
      <c r="K605" s="548">
        <v>0</v>
      </c>
      <c r="L605" s="548"/>
      <c r="M605" s="548">
        <v>0</v>
      </c>
      <c r="N605" s="548">
        <v>2</v>
      </c>
      <c r="O605" s="548">
        <v>0</v>
      </c>
      <c r="P605" s="598"/>
      <c r="Q605" s="549">
        <v>0</v>
      </c>
    </row>
    <row r="606" spans="1:17" ht="14.45" customHeight="1" x14ac:dyDescent="0.2">
      <c r="A606" s="544" t="s">
        <v>1116</v>
      </c>
      <c r="B606" s="545" t="s">
        <v>938</v>
      </c>
      <c r="C606" s="545" t="s">
        <v>939</v>
      </c>
      <c r="D606" s="545" t="s">
        <v>1050</v>
      </c>
      <c r="E606" s="545" t="s">
        <v>1051</v>
      </c>
      <c r="F606" s="548">
        <v>27</v>
      </c>
      <c r="G606" s="548">
        <v>0</v>
      </c>
      <c r="H606" s="548"/>
      <c r="I606" s="548">
        <v>0</v>
      </c>
      <c r="J606" s="548">
        <v>34</v>
      </c>
      <c r="K606" s="548">
        <v>0</v>
      </c>
      <c r="L606" s="548"/>
      <c r="M606" s="548">
        <v>0</v>
      </c>
      <c r="N606" s="548">
        <v>34</v>
      </c>
      <c r="O606" s="548">
        <v>0</v>
      </c>
      <c r="P606" s="598"/>
      <c r="Q606" s="549">
        <v>0</v>
      </c>
    </row>
    <row r="607" spans="1:17" ht="14.45" customHeight="1" x14ac:dyDescent="0.2">
      <c r="A607" s="544" t="s">
        <v>1116</v>
      </c>
      <c r="B607" s="545" t="s">
        <v>938</v>
      </c>
      <c r="C607" s="545" t="s">
        <v>939</v>
      </c>
      <c r="D607" s="545" t="s">
        <v>1052</v>
      </c>
      <c r="E607" s="545" t="s">
        <v>1053</v>
      </c>
      <c r="F607" s="548"/>
      <c r="G607" s="548"/>
      <c r="H607" s="548"/>
      <c r="I607" s="548"/>
      <c r="J607" s="548">
        <v>8</v>
      </c>
      <c r="K607" s="548">
        <v>38232</v>
      </c>
      <c r="L607" s="548">
        <v>1</v>
      </c>
      <c r="M607" s="548">
        <v>4779</v>
      </c>
      <c r="N607" s="548">
        <v>4</v>
      </c>
      <c r="O607" s="548">
        <v>19212</v>
      </c>
      <c r="P607" s="598">
        <v>0.50251098556183305</v>
      </c>
      <c r="Q607" s="549">
        <v>4803</v>
      </c>
    </row>
    <row r="608" spans="1:17" ht="14.45" customHeight="1" x14ac:dyDescent="0.2">
      <c r="A608" s="544" t="s">
        <v>1116</v>
      </c>
      <c r="B608" s="545" t="s">
        <v>938</v>
      </c>
      <c r="C608" s="545" t="s">
        <v>939</v>
      </c>
      <c r="D608" s="545" t="s">
        <v>1054</v>
      </c>
      <c r="E608" s="545" t="s">
        <v>1055</v>
      </c>
      <c r="F608" s="548"/>
      <c r="G608" s="548"/>
      <c r="H608" s="548"/>
      <c r="I608" s="548"/>
      <c r="J608" s="548">
        <v>4</v>
      </c>
      <c r="K608" s="548">
        <v>2436</v>
      </c>
      <c r="L608" s="548">
        <v>1</v>
      </c>
      <c r="M608" s="548">
        <v>609</v>
      </c>
      <c r="N608" s="548">
        <v>1</v>
      </c>
      <c r="O608" s="548">
        <v>612</v>
      </c>
      <c r="P608" s="598">
        <v>0.25123152709359609</v>
      </c>
      <c r="Q608" s="549">
        <v>612</v>
      </c>
    </row>
    <row r="609" spans="1:17" ht="14.45" customHeight="1" x14ac:dyDescent="0.2">
      <c r="A609" s="544" t="s">
        <v>1116</v>
      </c>
      <c r="B609" s="545" t="s">
        <v>938</v>
      </c>
      <c r="C609" s="545" t="s">
        <v>939</v>
      </c>
      <c r="D609" s="545" t="s">
        <v>1056</v>
      </c>
      <c r="E609" s="545" t="s">
        <v>1057</v>
      </c>
      <c r="F609" s="548"/>
      <c r="G609" s="548"/>
      <c r="H609" s="548"/>
      <c r="I609" s="548"/>
      <c r="J609" s="548">
        <v>30</v>
      </c>
      <c r="K609" s="548">
        <v>85200</v>
      </c>
      <c r="L609" s="548">
        <v>1</v>
      </c>
      <c r="M609" s="548">
        <v>2840</v>
      </c>
      <c r="N609" s="548">
        <v>16</v>
      </c>
      <c r="O609" s="548">
        <v>45520</v>
      </c>
      <c r="P609" s="598">
        <v>0.5342723004694836</v>
      </c>
      <c r="Q609" s="549">
        <v>2845</v>
      </c>
    </row>
    <row r="610" spans="1:17" ht="14.45" customHeight="1" x14ac:dyDescent="0.2">
      <c r="A610" s="544" t="s">
        <v>1117</v>
      </c>
      <c r="B610" s="545" t="s">
        <v>938</v>
      </c>
      <c r="C610" s="545" t="s">
        <v>939</v>
      </c>
      <c r="D610" s="545" t="s">
        <v>940</v>
      </c>
      <c r="E610" s="545" t="s">
        <v>941</v>
      </c>
      <c r="F610" s="548"/>
      <c r="G610" s="548"/>
      <c r="H610" s="548"/>
      <c r="I610" s="548"/>
      <c r="J610" s="548"/>
      <c r="K610" s="548"/>
      <c r="L610" s="548"/>
      <c r="M610" s="548"/>
      <c r="N610" s="548">
        <v>2</v>
      </c>
      <c r="O610" s="548">
        <v>4518</v>
      </c>
      <c r="P610" s="598"/>
      <c r="Q610" s="549">
        <v>2259</v>
      </c>
    </row>
    <row r="611" spans="1:17" ht="14.45" customHeight="1" x14ac:dyDescent="0.2">
      <c r="A611" s="544" t="s">
        <v>1117</v>
      </c>
      <c r="B611" s="545" t="s">
        <v>938</v>
      </c>
      <c r="C611" s="545" t="s">
        <v>939</v>
      </c>
      <c r="D611" s="545" t="s">
        <v>942</v>
      </c>
      <c r="E611" s="545" t="s">
        <v>943</v>
      </c>
      <c r="F611" s="548">
        <v>2</v>
      </c>
      <c r="G611" s="548">
        <v>116</v>
      </c>
      <c r="H611" s="548">
        <v>0.33333333333333331</v>
      </c>
      <c r="I611" s="548">
        <v>58</v>
      </c>
      <c r="J611" s="548">
        <v>6</v>
      </c>
      <c r="K611" s="548">
        <v>348</v>
      </c>
      <c r="L611" s="548">
        <v>1</v>
      </c>
      <c r="M611" s="548">
        <v>58</v>
      </c>
      <c r="N611" s="548">
        <v>1</v>
      </c>
      <c r="O611" s="548">
        <v>59</v>
      </c>
      <c r="P611" s="598">
        <v>0.16954022988505746</v>
      </c>
      <c r="Q611" s="549">
        <v>59</v>
      </c>
    </row>
    <row r="612" spans="1:17" ht="14.45" customHeight="1" x14ac:dyDescent="0.2">
      <c r="A612" s="544" t="s">
        <v>1117</v>
      </c>
      <c r="B612" s="545" t="s">
        <v>938</v>
      </c>
      <c r="C612" s="545" t="s">
        <v>939</v>
      </c>
      <c r="D612" s="545" t="s">
        <v>950</v>
      </c>
      <c r="E612" s="545" t="s">
        <v>951</v>
      </c>
      <c r="F612" s="548">
        <v>3</v>
      </c>
      <c r="G612" s="548">
        <v>540</v>
      </c>
      <c r="H612" s="548">
        <v>0.33333333333333331</v>
      </c>
      <c r="I612" s="548">
        <v>180</v>
      </c>
      <c r="J612" s="548">
        <v>9</v>
      </c>
      <c r="K612" s="548">
        <v>1620</v>
      </c>
      <c r="L612" s="548">
        <v>1</v>
      </c>
      <c r="M612" s="548">
        <v>180</v>
      </c>
      <c r="N612" s="548"/>
      <c r="O612" s="548"/>
      <c r="P612" s="598"/>
      <c r="Q612" s="549"/>
    </row>
    <row r="613" spans="1:17" ht="14.45" customHeight="1" x14ac:dyDescent="0.2">
      <c r="A613" s="544" t="s">
        <v>1117</v>
      </c>
      <c r="B613" s="545" t="s">
        <v>938</v>
      </c>
      <c r="C613" s="545" t="s">
        <v>939</v>
      </c>
      <c r="D613" s="545" t="s">
        <v>954</v>
      </c>
      <c r="E613" s="545" t="s">
        <v>955</v>
      </c>
      <c r="F613" s="548">
        <v>3</v>
      </c>
      <c r="G613" s="548">
        <v>1008</v>
      </c>
      <c r="H613" s="548">
        <v>0.74777448071216612</v>
      </c>
      <c r="I613" s="548">
        <v>336</v>
      </c>
      <c r="J613" s="548">
        <v>4</v>
      </c>
      <c r="K613" s="548">
        <v>1348</v>
      </c>
      <c r="L613" s="548">
        <v>1</v>
      </c>
      <c r="M613" s="548">
        <v>337</v>
      </c>
      <c r="N613" s="548">
        <v>8</v>
      </c>
      <c r="O613" s="548">
        <v>2728</v>
      </c>
      <c r="P613" s="598">
        <v>2.0237388724035608</v>
      </c>
      <c r="Q613" s="549">
        <v>341</v>
      </c>
    </row>
    <row r="614" spans="1:17" ht="14.45" customHeight="1" x14ac:dyDescent="0.2">
      <c r="A614" s="544" t="s">
        <v>1117</v>
      </c>
      <c r="B614" s="545" t="s">
        <v>938</v>
      </c>
      <c r="C614" s="545" t="s">
        <v>939</v>
      </c>
      <c r="D614" s="545" t="s">
        <v>956</v>
      </c>
      <c r="E614" s="545" t="s">
        <v>957</v>
      </c>
      <c r="F614" s="548">
        <v>1</v>
      </c>
      <c r="G614" s="548">
        <v>459</v>
      </c>
      <c r="H614" s="548">
        <v>1</v>
      </c>
      <c r="I614" s="548">
        <v>459</v>
      </c>
      <c r="J614" s="548">
        <v>1</v>
      </c>
      <c r="K614" s="548">
        <v>459</v>
      </c>
      <c r="L614" s="548">
        <v>1</v>
      </c>
      <c r="M614" s="548">
        <v>459</v>
      </c>
      <c r="N614" s="548"/>
      <c r="O614" s="548"/>
      <c r="P614" s="598"/>
      <c r="Q614" s="549"/>
    </row>
    <row r="615" spans="1:17" ht="14.45" customHeight="1" x14ac:dyDescent="0.2">
      <c r="A615" s="544" t="s">
        <v>1117</v>
      </c>
      <c r="B615" s="545" t="s">
        <v>938</v>
      </c>
      <c r="C615" s="545" t="s">
        <v>939</v>
      </c>
      <c r="D615" s="545" t="s">
        <v>958</v>
      </c>
      <c r="E615" s="545" t="s">
        <v>959</v>
      </c>
      <c r="F615" s="548">
        <v>17</v>
      </c>
      <c r="G615" s="548">
        <v>5933</v>
      </c>
      <c r="H615" s="548">
        <v>0.62783068783068785</v>
      </c>
      <c r="I615" s="548">
        <v>349</v>
      </c>
      <c r="J615" s="548">
        <v>27</v>
      </c>
      <c r="K615" s="548">
        <v>9450</v>
      </c>
      <c r="L615" s="548">
        <v>1</v>
      </c>
      <c r="M615" s="548">
        <v>350</v>
      </c>
      <c r="N615" s="548">
        <v>18</v>
      </c>
      <c r="O615" s="548">
        <v>6318</v>
      </c>
      <c r="P615" s="598">
        <v>0.66857142857142859</v>
      </c>
      <c r="Q615" s="549">
        <v>351</v>
      </c>
    </row>
    <row r="616" spans="1:17" ht="14.45" customHeight="1" x14ac:dyDescent="0.2">
      <c r="A616" s="544" t="s">
        <v>1117</v>
      </c>
      <c r="B616" s="545" t="s">
        <v>938</v>
      </c>
      <c r="C616" s="545" t="s">
        <v>939</v>
      </c>
      <c r="D616" s="545" t="s">
        <v>966</v>
      </c>
      <c r="E616" s="545" t="s">
        <v>967</v>
      </c>
      <c r="F616" s="548">
        <v>1</v>
      </c>
      <c r="G616" s="548">
        <v>49</v>
      </c>
      <c r="H616" s="548"/>
      <c r="I616" s="548">
        <v>49</v>
      </c>
      <c r="J616" s="548"/>
      <c r="K616" s="548"/>
      <c r="L616" s="548"/>
      <c r="M616" s="548"/>
      <c r="N616" s="548"/>
      <c r="O616" s="548"/>
      <c r="P616" s="598"/>
      <c r="Q616" s="549"/>
    </row>
    <row r="617" spans="1:17" ht="14.45" customHeight="1" x14ac:dyDescent="0.2">
      <c r="A617" s="544" t="s">
        <v>1117</v>
      </c>
      <c r="B617" s="545" t="s">
        <v>938</v>
      </c>
      <c r="C617" s="545" t="s">
        <v>939</v>
      </c>
      <c r="D617" s="545" t="s">
        <v>968</v>
      </c>
      <c r="E617" s="545" t="s">
        <v>969</v>
      </c>
      <c r="F617" s="548"/>
      <c r="G617" s="548"/>
      <c r="H617" s="548"/>
      <c r="I617" s="548"/>
      <c r="J617" s="548">
        <v>1</v>
      </c>
      <c r="K617" s="548">
        <v>392</v>
      </c>
      <c r="L617" s="548">
        <v>1</v>
      </c>
      <c r="M617" s="548">
        <v>392</v>
      </c>
      <c r="N617" s="548"/>
      <c r="O617" s="548"/>
      <c r="P617" s="598"/>
      <c r="Q617" s="549"/>
    </row>
    <row r="618" spans="1:17" ht="14.45" customHeight="1" x14ac:dyDescent="0.2">
      <c r="A618" s="544" t="s">
        <v>1117</v>
      </c>
      <c r="B618" s="545" t="s">
        <v>938</v>
      </c>
      <c r="C618" s="545" t="s">
        <v>939</v>
      </c>
      <c r="D618" s="545" t="s">
        <v>970</v>
      </c>
      <c r="E618" s="545" t="s">
        <v>971</v>
      </c>
      <c r="F618" s="548"/>
      <c r="G618" s="548"/>
      <c r="H618" s="548"/>
      <c r="I618" s="548"/>
      <c r="J618" s="548"/>
      <c r="K618" s="548"/>
      <c r="L618" s="548"/>
      <c r="M618" s="548"/>
      <c r="N618" s="548">
        <v>1</v>
      </c>
      <c r="O618" s="548">
        <v>38</v>
      </c>
      <c r="P618" s="598"/>
      <c r="Q618" s="549">
        <v>38</v>
      </c>
    </row>
    <row r="619" spans="1:17" ht="14.45" customHeight="1" x14ac:dyDescent="0.2">
      <c r="A619" s="544" t="s">
        <v>1117</v>
      </c>
      <c r="B619" s="545" t="s">
        <v>938</v>
      </c>
      <c r="C619" s="545" t="s">
        <v>939</v>
      </c>
      <c r="D619" s="545" t="s">
        <v>978</v>
      </c>
      <c r="E619" s="545" t="s">
        <v>979</v>
      </c>
      <c r="F619" s="548"/>
      <c r="G619" s="548"/>
      <c r="H619" s="548"/>
      <c r="I619" s="548"/>
      <c r="J619" s="548">
        <v>2</v>
      </c>
      <c r="K619" s="548">
        <v>610</v>
      </c>
      <c r="L619" s="548">
        <v>1</v>
      </c>
      <c r="M619" s="548">
        <v>305</v>
      </c>
      <c r="N619" s="548"/>
      <c r="O619" s="548"/>
      <c r="P619" s="598"/>
      <c r="Q619" s="549"/>
    </row>
    <row r="620" spans="1:17" ht="14.45" customHeight="1" x14ac:dyDescent="0.2">
      <c r="A620" s="544" t="s">
        <v>1117</v>
      </c>
      <c r="B620" s="545" t="s">
        <v>938</v>
      </c>
      <c r="C620" s="545" t="s">
        <v>939</v>
      </c>
      <c r="D620" s="545" t="s">
        <v>980</v>
      </c>
      <c r="E620" s="545" t="s">
        <v>981</v>
      </c>
      <c r="F620" s="548"/>
      <c r="G620" s="548"/>
      <c r="H620" s="548"/>
      <c r="I620" s="548"/>
      <c r="J620" s="548">
        <v>1</v>
      </c>
      <c r="K620" s="548">
        <v>3722</v>
      </c>
      <c r="L620" s="548">
        <v>1</v>
      </c>
      <c r="M620" s="548">
        <v>3722</v>
      </c>
      <c r="N620" s="548">
        <v>4</v>
      </c>
      <c r="O620" s="548">
        <v>15052</v>
      </c>
      <c r="P620" s="598">
        <v>4.0440623320795268</v>
      </c>
      <c r="Q620" s="549">
        <v>3763</v>
      </c>
    </row>
    <row r="621" spans="1:17" ht="14.45" customHeight="1" x14ac:dyDescent="0.2">
      <c r="A621" s="544" t="s">
        <v>1117</v>
      </c>
      <c r="B621" s="545" t="s">
        <v>938</v>
      </c>
      <c r="C621" s="545" t="s">
        <v>939</v>
      </c>
      <c r="D621" s="545" t="s">
        <v>982</v>
      </c>
      <c r="E621" s="545" t="s">
        <v>983</v>
      </c>
      <c r="F621" s="548">
        <v>6</v>
      </c>
      <c r="G621" s="548">
        <v>2964</v>
      </c>
      <c r="H621" s="548">
        <v>0.99797979797979797</v>
      </c>
      <c r="I621" s="548">
        <v>494</v>
      </c>
      <c r="J621" s="548">
        <v>6</v>
      </c>
      <c r="K621" s="548">
        <v>2970</v>
      </c>
      <c r="L621" s="548">
        <v>1</v>
      </c>
      <c r="M621" s="548">
        <v>495</v>
      </c>
      <c r="N621" s="548">
        <v>5</v>
      </c>
      <c r="O621" s="548">
        <v>2495</v>
      </c>
      <c r="P621" s="598">
        <v>0.84006734006734007</v>
      </c>
      <c r="Q621" s="549">
        <v>499</v>
      </c>
    </row>
    <row r="622" spans="1:17" ht="14.45" customHeight="1" x14ac:dyDescent="0.2">
      <c r="A622" s="544" t="s">
        <v>1117</v>
      </c>
      <c r="B622" s="545" t="s">
        <v>938</v>
      </c>
      <c r="C622" s="545" t="s">
        <v>939</v>
      </c>
      <c r="D622" s="545" t="s">
        <v>984</v>
      </c>
      <c r="E622" s="545" t="s">
        <v>985</v>
      </c>
      <c r="F622" s="548"/>
      <c r="G622" s="548"/>
      <c r="H622" s="548"/>
      <c r="I622" s="548"/>
      <c r="J622" s="548"/>
      <c r="K622" s="548"/>
      <c r="L622" s="548"/>
      <c r="M622" s="548"/>
      <c r="N622" s="548">
        <v>1</v>
      </c>
      <c r="O622" s="548">
        <v>6669</v>
      </c>
      <c r="P622" s="598"/>
      <c r="Q622" s="549">
        <v>6669</v>
      </c>
    </row>
    <row r="623" spans="1:17" ht="14.45" customHeight="1" x14ac:dyDescent="0.2">
      <c r="A623" s="544" t="s">
        <v>1117</v>
      </c>
      <c r="B623" s="545" t="s">
        <v>938</v>
      </c>
      <c r="C623" s="545" t="s">
        <v>939</v>
      </c>
      <c r="D623" s="545" t="s">
        <v>986</v>
      </c>
      <c r="E623" s="545" t="s">
        <v>987</v>
      </c>
      <c r="F623" s="548">
        <v>5</v>
      </c>
      <c r="G623" s="548">
        <v>1850</v>
      </c>
      <c r="H623" s="548">
        <v>0.62331536388140163</v>
      </c>
      <c r="I623" s="548">
        <v>370</v>
      </c>
      <c r="J623" s="548">
        <v>8</v>
      </c>
      <c r="K623" s="548">
        <v>2968</v>
      </c>
      <c r="L623" s="548">
        <v>1</v>
      </c>
      <c r="M623" s="548">
        <v>371</v>
      </c>
      <c r="N623" s="548">
        <v>4</v>
      </c>
      <c r="O623" s="548">
        <v>1504</v>
      </c>
      <c r="P623" s="598">
        <v>0.50673854447439348</v>
      </c>
      <c r="Q623" s="549">
        <v>376</v>
      </c>
    </row>
    <row r="624" spans="1:17" ht="14.45" customHeight="1" x14ac:dyDescent="0.2">
      <c r="A624" s="544" t="s">
        <v>1117</v>
      </c>
      <c r="B624" s="545" t="s">
        <v>938</v>
      </c>
      <c r="C624" s="545" t="s">
        <v>939</v>
      </c>
      <c r="D624" s="545" t="s">
        <v>994</v>
      </c>
      <c r="E624" s="545" t="s">
        <v>995</v>
      </c>
      <c r="F624" s="548">
        <v>2</v>
      </c>
      <c r="G624" s="548">
        <v>222</v>
      </c>
      <c r="H624" s="548"/>
      <c r="I624" s="548">
        <v>111</v>
      </c>
      <c r="J624" s="548"/>
      <c r="K624" s="548"/>
      <c r="L624" s="548"/>
      <c r="M624" s="548"/>
      <c r="N624" s="548">
        <v>5</v>
      </c>
      <c r="O624" s="548">
        <v>565</v>
      </c>
      <c r="P624" s="598"/>
      <c r="Q624" s="549">
        <v>113</v>
      </c>
    </row>
    <row r="625" spans="1:17" ht="14.45" customHeight="1" x14ac:dyDescent="0.2">
      <c r="A625" s="544" t="s">
        <v>1117</v>
      </c>
      <c r="B625" s="545" t="s">
        <v>938</v>
      </c>
      <c r="C625" s="545" t="s">
        <v>939</v>
      </c>
      <c r="D625" s="545" t="s">
        <v>998</v>
      </c>
      <c r="E625" s="545" t="s">
        <v>999</v>
      </c>
      <c r="F625" s="548"/>
      <c r="G625" s="548"/>
      <c r="H625" s="548"/>
      <c r="I625" s="548"/>
      <c r="J625" s="548"/>
      <c r="K625" s="548"/>
      <c r="L625" s="548"/>
      <c r="M625" s="548"/>
      <c r="N625" s="548">
        <v>1</v>
      </c>
      <c r="O625" s="548">
        <v>500</v>
      </c>
      <c r="P625" s="598"/>
      <c r="Q625" s="549">
        <v>500</v>
      </c>
    </row>
    <row r="626" spans="1:17" ht="14.45" customHeight="1" x14ac:dyDescent="0.2">
      <c r="A626" s="544" t="s">
        <v>1117</v>
      </c>
      <c r="B626" s="545" t="s">
        <v>938</v>
      </c>
      <c r="C626" s="545" t="s">
        <v>939</v>
      </c>
      <c r="D626" s="545" t="s">
        <v>1001</v>
      </c>
      <c r="E626" s="545" t="s">
        <v>1002</v>
      </c>
      <c r="F626" s="548">
        <v>3</v>
      </c>
      <c r="G626" s="548">
        <v>1368</v>
      </c>
      <c r="H626" s="548">
        <v>1.4934497816593886</v>
      </c>
      <c r="I626" s="548">
        <v>456</v>
      </c>
      <c r="J626" s="548">
        <v>2</v>
      </c>
      <c r="K626" s="548">
        <v>916</v>
      </c>
      <c r="L626" s="548">
        <v>1</v>
      </c>
      <c r="M626" s="548">
        <v>458</v>
      </c>
      <c r="N626" s="548">
        <v>4</v>
      </c>
      <c r="O626" s="548">
        <v>1852</v>
      </c>
      <c r="P626" s="598">
        <v>2.0218340611353711</v>
      </c>
      <c r="Q626" s="549">
        <v>463</v>
      </c>
    </row>
    <row r="627" spans="1:17" ht="14.45" customHeight="1" x14ac:dyDescent="0.2">
      <c r="A627" s="544" t="s">
        <v>1117</v>
      </c>
      <c r="B627" s="545" t="s">
        <v>938</v>
      </c>
      <c r="C627" s="545" t="s">
        <v>939</v>
      </c>
      <c r="D627" s="545" t="s">
        <v>1003</v>
      </c>
      <c r="E627" s="545" t="s">
        <v>1004</v>
      </c>
      <c r="F627" s="548">
        <v>7</v>
      </c>
      <c r="G627" s="548">
        <v>406</v>
      </c>
      <c r="H627" s="548">
        <v>0.4375</v>
      </c>
      <c r="I627" s="548">
        <v>58</v>
      </c>
      <c r="J627" s="548">
        <v>16</v>
      </c>
      <c r="K627" s="548">
        <v>928</v>
      </c>
      <c r="L627" s="548">
        <v>1</v>
      </c>
      <c r="M627" s="548">
        <v>58</v>
      </c>
      <c r="N627" s="548">
        <v>7</v>
      </c>
      <c r="O627" s="548">
        <v>413</v>
      </c>
      <c r="P627" s="598">
        <v>0.44504310344827586</v>
      </c>
      <c r="Q627" s="549">
        <v>59</v>
      </c>
    </row>
    <row r="628" spans="1:17" ht="14.45" customHeight="1" x14ac:dyDescent="0.2">
      <c r="A628" s="544" t="s">
        <v>1117</v>
      </c>
      <c r="B628" s="545" t="s">
        <v>938</v>
      </c>
      <c r="C628" s="545" t="s">
        <v>939</v>
      </c>
      <c r="D628" s="545" t="s">
        <v>1005</v>
      </c>
      <c r="E628" s="545" t="s">
        <v>1006</v>
      </c>
      <c r="F628" s="548">
        <v>1</v>
      </c>
      <c r="G628" s="548">
        <v>2173</v>
      </c>
      <c r="H628" s="548">
        <v>0.99954001839926399</v>
      </c>
      <c r="I628" s="548">
        <v>2173</v>
      </c>
      <c r="J628" s="548">
        <v>1</v>
      </c>
      <c r="K628" s="548">
        <v>2174</v>
      </c>
      <c r="L628" s="548">
        <v>1</v>
      </c>
      <c r="M628" s="548">
        <v>2174</v>
      </c>
      <c r="N628" s="548"/>
      <c r="O628" s="548"/>
      <c r="P628" s="598"/>
      <c r="Q628" s="549"/>
    </row>
    <row r="629" spans="1:17" ht="14.45" customHeight="1" x14ac:dyDescent="0.2">
      <c r="A629" s="544" t="s">
        <v>1117</v>
      </c>
      <c r="B629" s="545" t="s">
        <v>938</v>
      </c>
      <c r="C629" s="545" t="s">
        <v>939</v>
      </c>
      <c r="D629" s="545" t="s">
        <v>1011</v>
      </c>
      <c r="E629" s="545" t="s">
        <v>1012</v>
      </c>
      <c r="F629" s="548">
        <v>1</v>
      </c>
      <c r="G629" s="548">
        <v>176</v>
      </c>
      <c r="H629" s="548">
        <v>3.5714285714285712E-2</v>
      </c>
      <c r="I629" s="548">
        <v>176</v>
      </c>
      <c r="J629" s="548">
        <v>28</v>
      </c>
      <c r="K629" s="548">
        <v>4928</v>
      </c>
      <c r="L629" s="548">
        <v>1</v>
      </c>
      <c r="M629" s="548">
        <v>176</v>
      </c>
      <c r="N629" s="548">
        <v>61</v>
      </c>
      <c r="O629" s="548">
        <v>10919</v>
      </c>
      <c r="P629" s="598">
        <v>2.215706168831169</v>
      </c>
      <c r="Q629" s="549">
        <v>179</v>
      </c>
    </row>
    <row r="630" spans="1:17" ht="14.45" customHeight="1" x14ac:dyDescent="0.2">
      <c r="A630" s="544" t="s">
        <v>1117</v>
      </c>
      <c r="B630" s="545" t="s">
        <v>938</v>
      </c>
      <c r="C630" s="545" t="s">
        <v>939</v>
      </c>
      <c r="D630" s="545" t="s">
        <v>1017</v>
      </c>
      <c r="E630" s="545" t="s">
        <v>1018</v>
      </c>
      <c r="F630" s="548">
        <v>1</v>
      </c>
      <c r="G630" s="548">
        <v>170</v>
      </c>
      <c r="H630" s="548">
        <v>0.5</v>
      </c>
      <c r="I630" s="548">
        <v>170</v>
      </c>
      <c r="J630" s="548">
        <v>2</v>
      </c>
      <c r="K630" s="548">
        <v>340</v>
      </c>
      <c r="L630" s="548">
        <v>1</v>
      </c>
      <c r="M630" s="548">
        <v>170</v>
      </c>
      <c r="N630" s="548">
        <v>3</v>
      </c>
      <c r="O630" s="548">
        <v>516</v>
      </c>
      <c r="P630" s="598">
        <v>1.5176470588235293</v>
      </c>
      <c r="Q630" s="549">
        <v>172</v>
      </c>
    </row>
    <row r="631" spans="1:17" ht="14.45" customHeight="1" x14ac:dyDescent="0.2">
      <c r="A631" s="544" t="s">
        <v>1117</v>
      </c>
      <c r="B631" s="545" t="s">
        <v>938</v>
      </c>
      <c r="C631" s="545" t="s">
        <v>939</v>
      </c>
      <c r="D631" s="545" t="s">
        <v>1019</v>
      </c>
      <c r="E631" s="545" t="s">
        <v>1020</v>
      </c>
      <c r="F631" s="548"/>
      <c r="G631" s="548"/>
      <c r="H631" s="548"/>
      <c r="I631" s="548"/>
      <c r="J631" s="548"/>
      <c r="K631" s="548"/>
      <c r="L631" s="548"/>
      <c r="M631" s="548"/>
      <c r="N631" s="548">
        <v>1</v>
      </c>
      <c r="O631" s="548">
        <v>31</v>
      </c>
      <c r="P631" s="598"/>
      <c r="Q631" s="549">
        <v>31</v>
      </c>
    </row>
    <row r="632" spans="1:17" ht="14.45" customHeight="1" x14ac:dyDescent="0.2">
      <c r="A632" s="544" t="s">
        <v>1117</v>
      </c>
      <c r="B632" s="545" t="s">
        <v>938</v>
      </c>
      <c r="C632" s="545" t="s">
        <v>939</v>
      </c>
      <c r="D632" s="545" t="s">
        <v>1022</v>
      </c>
      <c r="E632" s="545" t="s">
        <v>1023</v>
      </c>
      <c r="F632" s="548">
        <v>1</v>
      </c>
      <c r="G632" s="548">
        <v>176</v>
      </c>
      <c r="H632" s="548"/>
      <c r="I632" s="548">
        <v>176</v>
      </c>
      <c r="J632" s="548"/>
      <c r="K632" s="548"/>
      <c r="L632" s="548"/>
      <c r="M632" s="548"/>
      <c r="N632" s="548"/>
      <c r="O632" s="548"/>
      <c r="P632" s="598"/>
      <c r="Q632" s="549"/>
    </row>
    <row r="633" spans="1:17" ht="14.45" customHeight="1" x14ac:dyDescent="0.2">
      <c r="A633" s="544" t="s">
        <v>1117</v>
      </c>
      <c r="B633" s="545" t="s">
        <v>938</v>
      </c>
      <c r="C633" s="545" t="s">
        <v>939</v>
      </c>
      <c r="D633" s="545" t="s">
        <v>1027</v>
      </c>
      <c r="E633" s="545" t="s">
        <v>1028</v>
      </c>
      <c r="F633" s="548">
        <v>1</v>
      </c>
      <c r="G633" s="548">
        <v>264</v>
      </c>
      <c r="H633" s="548">
        <v>1</v>
      </c>
      <c r="I633" s="548">
        <v>264</v>
      </c>
      <c r="J633" s="548">
        <v>1</v>
      </c>
      <c r="K633" s="548">
        <v>264</v>
      </c>
      <c r="L633" s="548">
        <v>1</v>
      </c>
      <c r="M633" s="548">
        <v>264</v>
      </c>
      <c r="N633" s="548"/>
      <c r="O633" s="548"/>
      <c r="P633" s="598"/>
      <c r="Q633" s="549"/>
    </row>
    <row r="634" spans="1:17" ht="14.45" customHeight="1" x14ac:dyDescent="0.2">
      <c r="A634" s="544" t="s">
        <v>1117</v>
      </c>
      <c r="B634" s="545" t="s">
        <v>938</v>
      </c>
      <c r="C634" s="545" t="s">
        <v>939</v>
      </c>
      <c r="D634" s="545" t="s">
        <v>1029</v>
      </c>
      <c r="E634" s="545" t="s">
        <v>1030</v>
      </c>
      <c r="F634" s="548">
        <v>5</v>
      </c>
      <c r="G634" s="548">
        <v>10655</v>
      </c>
      <c r="H634" s="548">
        <v>0.83216182442986564</v>
      </c>
      <c r="I634" s="548">
        <v>2131</v>
      </c>
      <c r="J634" s="548">
        <v>6</v>
      </c>
      <c r="K634" s="548">
        <v>12804</v>
      </c>
      <c r="L634" s="548">
        <v>1</v>
      </c>
      <c r="M634" s="548">
        <v>2134</v>
      </c>
      <c r="N634" s="548"/>
      <c r="O634" s="548"/>
      <c r="P634" s="598"/>
      <c r="Q634" s="549"/>
    </row>
    <row r="635" spans="1:17" ht="14.45" customHeight="1" x14ac:dyDescent="0.2">
      <c r="A635" s="544" t="s">
        <v>1117</v>
      </c>
      <c r="B635" s="545" t="s">
        <v>938</v>
      </c>
      <c r="C635" s="545" t="s">
        <v>939</v>
      </c>
      <c r="D635" s="545" t="s">
        <v>1033</v>
      </c>
      <c r="E635" s="545" t="s">
        <v>1034</v>
      </c>
      <c r="F635" s="548"/>
      <c r="G635" s="548"/>
      <c r="H635" s="548"/>
      <c r="I635" s="548"/>
      <c r="J635" s="548">
        <v>1</v>
      </c>
      <c r="K635" s="548">
        <v>426</v>
      </c>
      <c r="L635" s="548">
        <v>1</v>
      </c>
      <c r="M635" s="548">
        <v>426</v>
      </c>
      <c r="N635" s="548">
        <v>5</v>
      </c>
      <c r="O635" s="548">
        <v>2175</v>
      </c>
      <c r="P635" s="598">
        <v>5.105633802816901</v>
      </c>
      <c r="Q635" s="549">
        <v>435</v>
      </c>
    </row>
    <row r="636" spans="1:17" ht="14.45" customHeight="1" x14ac:dyDescent="0.2">
      <c r="A636" s="544" t="s">
        <v>1117</v>
      </c>
      <c r="B636" s="545" t="s">
        <v>938</v>
      </c>
      <c r="C636" s="545" t="s">
        <v>939</v>
      </c>
      <c r="D636" s="545" t="s">
        <v>1040</v>
      </c>
      <c r="E636" s="545" t="s">
        <v>1041</v>
      </c>
      <c r="F636" s="548">
        <v>1</v>
      </c>
      <c r="G636" s="548">
        <v>289</v>
      </c>
      <c r="H636" s="548">
        <v>0.5</v>
      </c>
      <c r="I636" s="548">
        <v>289</v>
      </c>
      <c r="J636" s="548">
        <v>2</v>
      </c>
      <c r="K636" s="548">
        <v>578</v>
      </c>
      <c r="L636" s="548">
        <v>1</v>
      </c>
      <c r="M636" s="548">
        <v>289</v>
      </c>
      <c r="N636" s="548"/>
      <c r="O636" s="548"/>
      <c r="P636" s="598"/>
      <c r="Q636" s="549"/>
    </row>
    <row r="637" spans="1:17" ht="14.45" customHeight="1" x14ac:dyDescent="0.2">
      <c r="A637" s="544" t="s">
        <v>1117</v>
      </c>
      <c r="B637" s="545" t="s">
        <v>938</v>
      </c>
      <c r="C637" s="545" t="s">
        <v>939</v>
      </c>
      <c r="D637" s="545" t="s">
        <v>1042</v>
      </c>
      <c r="E637" s="545" t="s">
        <v>1043</v>
      </c>
      <c r="F637" s="548"/>
      <c r="G637" s="548"/>
      <c r="H637" s="548"/>
      <c r="I637" s="548"/>
      <c r="J637" s="548">
        <v>1</v>
      </c>
      <c r="K637" s="548">
        <v>1102</v>
      </c>
      <c r="L637" s="548">
        <v>1</v>
      </c>
      <c r="M637" s="548">
        <v>1102</v>
      </c>
      <c r="N637" s="548">
        <v>3</v>
      </c>
      <c r="O637" s="548">
        <v>3354</v>
      </c>
      <c r="P637" s="598">
        <v>3.0435571687840288</v>
      </c>
      <c r="Q637" s="549">
        <v>1118</v>
      </c>
    </row>
    <row r="638" spans="1:17" ht="14.45" customHeight="1" x14ac:dyDescent="0.2">
      <c r="A638" s="544" t="s">
        <v>1117</v>
      </c>
      <c r="B638" s="545" t="s">
        <v>938</v>
      </c>
      <c r="C638" s="545" t="s">
        <v>939</v>
      </c>
      <c r="D638" s="545" t="s">
        <v>1048</v>
      </c>
      <c r="E638" s="545" t="s">
        <v>1049</v>
      </c>
      <c r="F638" s="548">
        <v>1</v>
      </c>
      <c r="G638" s="548">
        <v>0</v>
      </c>
      <c r="H638" s="548"/>
      <c r="I638" s="548">
        <v>0</v>
      </c>
      <c r="J638" s="548"/>
      <c r="K638" s="548"/>
      <c r="L638" s="548"/>
      <c r="M638" s="548"/>
      <c r="N638" s="548"/>
      <c r="O638" s="548"/>
      <c r="P638" s="598"/>
      <c r="Q638" s="549"/>
    </row>
    <row r="639" spans="1:17" ht="14.45" customHeight="1" x14ac:dyDescent="0.2">
      <c r="A639" s="544" t="s">
        <v>1117</v>
      </c>
      <c r="B639" s="545" t="s">
        <v>938</v>
      </c>
      <c r="C639" s="545" t="s">
        <v>939</v>
      </c>
      <c r="D639" s="545" t="s">
        <v>1050</v>
      </c>
      <c r="E639" s="545" t="s">
        <v>1051</v>
      </c>
      <c r="F639" s="548"/>
      <c r="G639" s="548"/>
      <c r="H639" s="548"/>
      <c r="I639" s="548"/>
      <c r="J639" s="548">
        <v>2</v>
      </c>
      <c r="K639" s="548">
        <v>0</v>
      </c>
      <c r="L639" s="548"/>
      <c r="M639" s="548">
        <v>0</v>
      </c>
      <c r="N639" s="548"/>
      <c r="O639" s="548"/>
      <c r="P639" s="598"/>
      <c r="Q639" s="549"/>
    </row>
    <row r="640" spans="1:17" ht="14.45" customHeight="1" x14ac:dyDescent="0.2">
      <c r="A640" s="544" t="s">
        <v>1117</v>
      </c>
      <c r="B640" s="545" t="s">
        <v>938</v>
      </c>
      <c r="C640" s="545" t="s">
        <v>939</v>
      </c>
      <c r="D640" s="545" t="s">
        <v>1056</v>
      </c>
      <c r="E640" s="545" t="s">
        <v>1057</v>
      </c>
      <c r="F640" s="548"/>
      <c r="G640" s="548"/>
      <c r="H640" s="548"/>
      <c r="I640" s="548"/>
      <c r="J640" s="548">
        <v>1</v>
      </c>
      <c r="K640" s="548">
        <v>2840</v>
      </c>
      <c r="L640" s="548">
        <v>1</v>
      </c>
      <c r="M640" s="548">
        <v>2840</v>
      </c>
      <c r="N640" s="548"/>
      <c r="O640" s="548"/>
      <c r="P640" s="598"/>
      <c r="Q640" s="549"/>
    </row>
    <row r="641" spans="1:17" ht="14.45" customHeight="1" x14ac:dyDescent="0.2">
      <c r="A641" s="544" t="s">
        <v>1118</v>
      </c>
      <c r="B641" s="545" t="s">
        <v>938</v>
      </c>
      <c r="C641" s="545" t="s">
        <v>939</v>
      </c>
      <c r="D641" s="545" t="s">
        <v>944</v>
      </c>
      <c r="E641" s="545" t="s">
        <v>945</v>
      </c>
      <c r="F641" s="548">
        <v>6</v>
      </c>
      <c r="G641" s="548">
        <v>786</v>
      </c>
      <c r="H641" s="548"/>
      <c r="I641" s="548">
        <v>131</v>
      </c>
      <c r="J641" s="548"/>
      <c r="K641" s="548"/>
      <c r="L641" s="548"/>
      <c r="M641" s="548"/>
      <c r="N641" s="548"/>
      <c r="O641" s="548"/>
      <c r="P641" s="598"/>
      <c r="Q641" s="549"/>
    </row>
    <row r="642" spans="1:17" ht="14.45" customHeight="1" x14ac:dyDescent="0.2">
      <c r="A642" s="544" t="s">
        <v>1118</v>
      </c>
      <c r="B642" s="545" t="s">
        <v>938</v>
      </c>
      <c r="C642" s="545" t="s">
        <v>939</v>
      </c>
      <c r="D642" s="545" t="s">
        <v>950</v>
      </c>
      <c r="E642" s="545" t="s">
        <v>951</v>
      </c>
      <c r="F642" s="548">
        <v>2</v>
      </c>
      <c r="G642" s="548">
        <v>360</v>
      </c>
      <c r="H642" s="548">
        <v>1</v>
      </c>
      <c r="I642" s="548">
        <v>180</v>
      </c>
      <c r="J642" s="548">
        <v>2</v>
      </c>
      <c r="K642" s="548">
        <v>360</v>
      </c>
      <c r="L642" s="548">
        <v>1</v>
      </c>
      <c r="M642" s="548">
        <v>180</v>
      </c>
      <c r="N642" s="548"/>
      <c r="O642" s="548"/>
      <c r="P642" s="598"/>
      <c r="Q642" s="549"/>
    </row>
    <row r="643" spans="1:17" ht="14.45" customHeight="1" x14ac:dyDescent="0.2">
      <c r="A643" s="544" t="s">
        <v>1118</v>
      </c>
      <c r="B643" s="545" t="s">
        <v>938</v>
      </c>
      <c r="C643" s="545" t="s">
        <v>939</v>
      </c>
      <c r="D643" s="545" t="s">
        <v>958</v>
      </c>
      <c r="E643" s="545" t="s">
        <v>959</v>
      </c>
      <c r="F643" s="548">
        <v>15</v>
      </c>
      <c r="G643" s="548">
        <v>5235</v>
      </c>
      <c r="H643" s="548"/>
      <c r="I643" s="548">
        <v>349</v>
      </c>
      <c r="J643" s="548"/>
      <c r="K643" s="548"/>
      <c r="L643" s="548"/>
      <c r="M643" s="548"/>
      <c r="N643" s="548"/>
      <c r="O643" s="548"/>
      <c r="P643" s="598"/>
      <c r="Q643" s="549"/>
    </row>
    <row r="644" spans="1:17" ht="14.45" customHeight="1" x14ac:dyDescent="0.2">
      <c r="A644" s="544" t="s">
        <v>1118</v>
      </c>
      <c r="B644" s="545" t="s">
        <v>938</v>
      </c>
      <c r="C644" s="545" t="s">
        <v>939</v>
      </c>
      <c r="D644" s="545" t="s">
        <v>978</v>
      </c>
      <c r="E644" s="545" t="s">
        <v>979</v>
      </c>
      <c r="F644" s="548">
        <v>2</v>
      </c>
      <c r="G644" s="548">
        <v>610</v>
      </c>
      <c r="H644" s="548"/>
      <c r="I644" s="548">
        <v>305</v>
      </c>
      <c r="J644" s="548"/>
      <c r="K644" s="548"/>
      <c r="L644" s="548"/>
      <c r="M644" s="548"/>
      <c r="N644" s="548"/>
      <c r="O644" s="548"/>
      <c r="P644" s="598"/>
      <c r="Q644" s="549"/>
    </row>
    <row r="645" spans="1:17" ht="14.45" customHeight="1" x14ac:dyDescent="0.2">
      <c r="A645" s="544" t="s">
        <v>1118</v>
      </c>
      <c r="B645" s="545" t="s">
        <v>938</v>
      </c>
      <c r="C645" s="545" t="s">
        <v>939</v>
      </c>
      <c r="D645" s="545" t="s">
        <v>982</v>
      </c>
      <c r="E645" s="545" t="s">
        <v>983</v>
      </c>
      <c r="F645" s="548">
        <v>3</v>
      </c>
      <c r="G645" s="548">
        <v>1482</v>
      </c>
      <c r="H645" s="548"/>
      <c r="I645" s="548">
        <v>494</v>
      </c>
      <c r="J645" s="548"/>
      <c r="K645" s="548"/>
      <c r="L645" s="548"/>
      <c r="M645" s="548"/>
      <c r="N645" s="548"/>
      <c r="O645" s="548"/>
      <c r="P645" s="598"/>
      <c r="Q645" s="549"/>
    </row>
    <row r="646" spans="1:17" ht="14.45" customHeight="1" x14ac:dyDescent="0.2">
      <c r="A646" s="544" t="s">
        <v>1118</v>
      </c>
      <c r="B646" s="545" t="s">
        <v>938</v>
      </c>
      <c r="C646" s="545" t="s">
        <v>939</v>
      </c>
      <c r="D646" s="545" t="s">
        <v>984</v>
      </c>
      <c r="E646" s="545" t="s">
        <v>985</v>
      </c>
      <c r="F646" s="548"/>
      <c r="G646" s="548"/>
      <c r="H646" s="548"/>
      <c r="I646" s="548"/>
      <c r="J646" s="548">
        <v>1</v>
      </c>
      <c r="K646" s="548">
        <v>6598</v>
      </c>
      <c r="L646" s="548">
        <v>1</v>
      </c>
      <c r="M646" s="548">
        <v>6598</v>
      </c>
      <c r="N646" s="548"/>
      <c r="O646" s="548"/>
      <c r="P646" s="598"/>
      <c r="Q646" s="549"/>
    </row>
    <row r="647" spans="1:17" ht="14.45" customHeight="1" x14ac:dyDescent="0.2">
      <c r="A647" s="544" t="s">
        <v>1118</v>
      </c>
      <c r="B647" s="545" t="s">
        <v>938</v>
      </c>
      <c r="C647" s="545" t="s">
        <v>939</v>
      </c>
      <c r="D647" s="545" t="s">
        <v>986</v>
      </c>
      <c r="E647" s="545" t="s">
        <v>987</v>
      </c>
      <c r="F647" s="548">
        <v>5</v>
      </c>
      <c r="G647" s="548">
        <v>1850</v>
      </c>
      <c r="H647" s="548"/>
      <c r="I647" s="548">
        <v>370</v>
      </c>
      <c r="J647" s="548"/>
      <c r="K647" s="548"/>
      <c r="L647" s="548"/>
      <c r="M647" s="548"/>
      <c r="N647" s="548"/>
      <c r="O647" s="548"/>
      <c r="P647" s="598"/>
      <c r="Q647" s="549"/>
    </row>
    <row r="648" spans="1:17" ht="14.45" customHeight="1" x14ac:dyDescent="0.2">
      <c r="A648" s="544" t="s">
        <v>1118</v>
      </c>
      <c r="B648" s="545" t="s">
        <v>938</v>
      </c>
      <c r="C648" s="545" t="s">
        <v>939</v>
      </c>
      <c r="D648" s="545" t="s">
        <v>1001</v>
      </c>
      <c r="E648" s="545" t="s">
        <v>1002</v>
      </c>
      <c r="F648" s="548">
        <v>1</v>
      </c>
      <c r="G648" s="548">
        <v>456</v>
      </c>
      <c r="H648" s="548">
        <v>0.11062590975254731</v>
      </c>
      <c r="I648" s="548">
        <v>456</v>
      </c>
      <c r="J648" s="548">
        <v>9</v>
      </c>
      <c r="K648" s="548">
        <v>4122</v>
      </c>
      <c r="L648" s="548">
        <v>1</v>
      </c>
      <c r="M648" s="548">
        <v>458</v>
      </c>
      <c r="N648" s="548"/>
      <c r="O648" s="548"/>
      <c r="P648" s="598"/>
      <c r="Q648" s="549"/>
    </row>
    <row r="649" spans="1:17" ht="14.45" customHeight="1" x14ac:dyDescent="0.2">
      <c r="A649" s="544" t="s">
        <v>1118</v>
      </c>
      <c r="B649" s="545" t="s">
        <v>938</v>
      </c>
      <c r="C649" s="545" t="s">
        <v>939</v>
      </c>
      <c r="D649" s="545" t="s">
        <v>1003</v>
      </c>
      <c r="E649" s="545" t="s">
        <v>1004</v>
      </c>
      <c r="F649" s="548">
        <v>2</v>
      </c>
      <c r="G649" s="548">
        <v>116</v>
      </c>
      <c r="H649" s="548"/>
      <c r="I649" s="548">
        <v>58</v>
      </c>
      <c r="J649" s="548"/>
      <c r="K649" s="548"/>
      <c r="L649" s="548"/>
      <c r="M649" s="548"/>
      <c r="N649" s="548"/>
      <c r="O649" s="548"/>
      <c r="P649" s="598"/>
      <c r="Q649" s="549"/>
    </row>
    <row r="650" spans="1:17" ht="14.45" customHeight="1" x14ac:dyDescent="0.2">
      <c r="A650" s="544" t="s">
        <v>1118</v>
      </c>
      <c r="B650" s="545" t="s">
        <v>938</v>
      </c>
      <c r="C650" s="545" t="s">
        <v>939</v>
      </c>
      <c r="D650" s="545" t="s">
        <v>1011</v>
      </c>
      <c r="E650" s="545" t="s">
        <v>1012</v>
      </c>
      <c r="F650" s="548">
        <v>14</v>
      </c>
      <c r="G650" s="548">
        <v>2464</v>
      </c>
      <c r="H650" s="548">
        <v>0.58333333333333337</v>
      </c>
      <c r="I650" s="548">
        <v>176</v>
      </c>
      <c r="J650" s="548">
        <v>24</v>
      </c>
      <c r="K650" s="548">
        <v>4224</v>
      </c>
      <c r="L650" s="548">
        <v>1</v>
      </c>
      <c r="M650" s="548">
        <v>176</v>
      </c>
      <c r="N650" s="548"/>
      <c r="O650" s="548"/>
      <c r="P650" s="598"/>
      <c r="Q650" s="549"/>
    </row>
    <row r="651" spans="1:17" ht="14.45" customHeight="1" x14ac:dyDescent="0.2">
      <c r="A651" s="544" t="s">
        <v>1118</v>
      </c>
      <c r="B651" s="545" t="s">
        <v>938</v>
      </c>
      <c r="C651" s="545" t="s">
        <v>939</v>
      </c>
      <c r="D651" s="545" t="s">
        <v>1017</v>
      </c>
      <c r="E651" s="545" t="s">
        <v>1018</v>
      </c>
      <c r="F651" s="548"/>
      <c r="G651" s="548"/>
      <c r="H651" s="548"/>
      <c r="I651" s="548"/>
      <c r="J651" s="548">
        <v>1</v>
      </c>
      <c r="K651" s="548">
        <v>170</v>
      </c>
      <c r="L651" s="548">
        <v>1</v>
      </c>
      <c r="M651" s="548">
        <v>170</v>
      </c>
      <c r="N651" s="548"/>
      <c r="O651" s="548"/>
      <c r="P651" s="598"/>
      <c r="Q651" s="549"/>
    </row>
    <row r="652" spans="1:17" ht="14.45" customHeight="1" x14ac:dyDescent="0.2">
      <c r="A652" s="544" t="s">
        <v>1118</v>
      </c>
      <c r="B652" s="545" t="s">
        <v>938</v>
      </c>
      <c r="C652" s="545" t="s">
        <v>939</v>
      </c>
      <c r="D652" s="545" t="s">
        <v>1033</v>
      </c>
      <c r="E652" s="545" t="s">
        <v>1034</v>
      </c>
      <c r="F652" s="548"/>
      <c r="G652" s="548"/>
      <c r="H652" s="548"/>
      <c r="I652" s="548"/>
      <c r="J652" s="548">
        <v>1</v>
      </c>
      <c r="K652" s="548">
        <v>426</v>
      </c>
      <c r="L652" s="548">
        <v>1</v>
      </c>
      <c r="M652" s="548">
        <v>426</v>
      </c>
      <c r="N652" s="548"/>
      <c r="O652" s="548"/>
      <c r="P652" s="598"/>
      <c r="Q652" s="549"/>
    </row>
    <row r="653" spans="1:17" ht="14.45" customHeight="1" x14ac:dyDescent="0.2">
      <c r="A653" s="544" t="s">
        <v>1118</v>
      </c>
      <c r="B653" s="545" t="s">
        <v>938</v>
      </c>
      <c r="C653" s="545" t="s">
        <v>939</v>
      </c>
      <c r="D653" s="545" t="s">
        <v>1042</v>
      </c>
      <c r="E653" s="545" t="s">
        <v>1043</v>
      </c>
      <c r="F653" s="548"/>
      <c r="G653" s="548"/>
      <c r="H653" s="548"/>
      <c r="I653" s="548"/>
      <c r="J653" s="548">
        <v>1</v>
      </c>
      <c r="K653" s="548">
        <v>1102</v>
      </c>
      <c r="L653" s="548">
        <v>1</v>
      </c>
      <c r="M653" s="548">
        <v>1102</v>
      </c>
      <c r="N653" s="548"/>
      <c r="O653" s="548"/>
      <c r="P653" s="598"/>
      <c r="Q653" s="549"/>
    </row>
    <row r="654" spans="1:17" ht="14.45" customHeight="1" x14ac:dyDescent="0.2">
      <c r="A654" s="544" t="s">
        <v>1119</v>
      </c>
      <c r="B654" s="545" t="s">
        <v>938</v>
      </c>
      <c r="C654" s="545" t="s">
        <v>939</v>
      </c>
      <c r="D654" s="545" t="s">
        <v>942</v>
      </c>
      <c r="E654" s="545" t="s">
        <v>943</v>
      </c>
      <c r="F654" s="548">
        <v>90</v>
      </c>
      <c r="G654" s="548">
        <v>5220</v>
      </c>
      <c r="H654" s="548">
        <v>1.0112359550561798</v>
      </c>
      <c r="I654" s="548">
        <v>58</v>
      </c>
      <c r="J654" s="548">
        <v>89</v>
      </c>
      <c r="K654" s="548">
        <v>5162</v>
      </c>
      <c r="L654" s="548">
        <v>1</v>
      </c>
      <c r="M654" s="548">
        <v>58</v>
      </c>
      <c r="N654" s="548">
        <v>104</v>
      </c>
      <c r="O654" s="548">
        <v>6136</v>
      </c>
      <c r="P654" s="598">
        <v>1.1886865555986053</v>
      </c>
      <c r="Q654" s="549">
        <v>59</v>
      </c>
    </row>
    <row r="655" spans="1:17" ht="14.45" customHeight="1" x14ac:dyDescent="0.2">
      <c r="A655" s="544" t="s">
        <v>1119</v>
      </c>
      <c r="B655" s="545" t="s">
        <v>938</v>
      </c>
      <c r="C655" s="545" t="s">
        <v>939</v>
      </c>
      <c r="D655" s="545" t="s">
        <v>944</v>
      </c>
      <c r="E655" s="545" t="s">
        <v>945</v>
      </c>
      <c r="F655" s="548"/>
      <c r="G655" s="548"/>
      <c r="H655" s="548"/>
      <c r="I655" s="548"/>
      <c r="J655" s="548">
        <v>2</v>
      </c>
      <c r="K655" s="548">
        <v>264</v>
      </c>
      <c r="L655" s="548">
        <v>1</v>
      </c>
      <c r="M655" s="548">
        <v>132</v>
      </c>
      <c r="N655" s="548"/>
      <c r="O655" s="548"/>
      <c r="P655" s="598"/>
      <c r="Q655" s="549"/>
    </row>
    <row r="656" spans="1:17" ht="14.45" customHeight="1" x14ac:dyDescent="0.2">
      <c r="A656" s="544" t="s">
        <v>1119</v>
      </c>
      <c r="B656" s="545" t="s">
        <v>938</v>
      </c>
      <c r="C656" s="545" t="s">
        <v>939</v>
      </c>
      <c r="D656" s="545" t="s">
        <v>948</v>
      </c>
      <c r="E656" s="545" t="s">
        <v>949</v>
      </c>
      <c r="F656" s="548"/>
      <c r="G656" s="548"/>
      <c r="H656" s="548"/>
      <c r="I656" s="548"/>
      <c r="J656" s="548"/>
      <c r="K656" s="548"/>
      <c r="L656" s="548"/>
      <c r="M656" s="548"/>
      <c r="N656" s="548">
        <v>8</v>
      </c>
      <c r="O656" s="548">
        <v>3288</v>
      </c>
      <c r="P656" s="598"/>
      <c r="Q656" s="549">
        <v>411</v>
      </c>
    </row>
    <row r="657" spans="1:17" ht="14.45" customHeight="1" x14ac:dyDescent="0.2">
      <c r="A657" s="544" t="s">
        <v>1119</v>
      </c>
      <c r="B657" s="545" t="s">
        <v>938</v>
      </c>
      <c r="C657" s="545" t="s">
        <v>939</v>
      </c>
      <c r="D657" s="545" t="s">
        <v>950</v>
      </c>
      <c r="E657" s="545" t="s">
        <v>951</v>
      </c>
      <c r="F657" s="548">
        <v>35</v>
      </c>
      <c r="G657" s="548">
        <v>6300</v>
      </c>
      <c r="H657" s="548">
        <v>0.79545454545454541</v>
      </c>
      <c r="I657" s="548">
        <v>180</v>
      </c>
      <c r="J657" s="548">
        <v>44</v>
      </c>
      <c r="K657" s="548">
        <v>7920</v>
      </c>
      <c r="L657" s="548">
        <v>1</v>
      </c>
      <c r="M657" s="548">
        <v>180</v>
      </c>
      <c r="N657" s="548">
        <v>82</v>
      </c>
      <c r="O657" s="548">
        <v>15006</v>
      </c>
      <c r="P657" s="598">
        <v>1.8946969696969698</v>
      </c>
      <c r="Q657" s="549">
        <v>183</v>
      </c>
    </row>
    <row r="658" spans="1:17" ht="14.45" customHeight="1" x14ac:dyDescent="0.2">
      <c r="A658" s="544" t="s">
        <v>1119</v>
      </c>
      <c r="B658" s="545" t="s">
        <v>938</v>
      </c>
      <c r="C658" s="545" t="s">
        <v>939</v>
      </c>
      <c r="D658" s="545" t="s">
        <v>952</v>
      </c>
      <c r="E658" s="545" t="s">
        <v>953</v>
      </c>
      <c r="F658" s="548">
        <v>1</v>
      </c>
      <c r="G658" s="548">
        <v>569</v>
      </c>
      <c r="H658" s="548">
        <v>0.24956140350877193</v>
      </c>
      <c r="I658" s="548">
        <v>569</v>
      </c>
      <c r="J658" s="548">
        <v>4</v>
      </c>
      <c r="K658" s="548">
        <v>2280</v>
      </c>
      <c r="L658" s="548">
        <v>1</v>
      </c>
      <c r="M658" s="548">
        <v>570</v>
      </c>
      <c r="N658" s="548">
        <v>9</v>
      </c>
      <c r="O658" s="548">
        <v>5175</v>
      </c>
      <c r="P658" s="598">
        <v>2.2697368421052633</v>
      </c>
      <c r="Q658" s="549">
        <v>575</v>
      </c>
    </row>
    <row r="659" spans="1:17" ht="14.45" customHeight="1" x14ac:dyDescent="0.2">
      <c r="A659" s="544" t="s">
        <v>1119</v>
      </c>
      <c r="B659" s="545" t="s">
        <v>938</v>
      </c>
      <c r="C659" s="545" t="s">
        <v>939</v>
      </c>
      <c r="D659" s="545" t="s">
        <v>954</v>
      </c>
      <c r="E659" s="545" t="s">
        <v>955</v>
      </c>
      <c r="F659" s="548">
        <v>83</v>
      </c>
      <c r="G659" s="548">
        <v>27888</v>
      </c>
      <c r="H659" s="548">
        <v>0.695409320998429</v>
      </c>
      <c r="I659" s="548">
        <v>336</v>
      </c>
      <c r="J659" s="548">
        <v>119</v>
      </c>
      <c r="K659" s="548">
        <v>40103</v>
      </c>
      <c r="L659" s="548">
        <v>1</v>
      </c>
      <c r="M659" s="548">
        <v>337</v>
      </c>
      <c r="N659" s="548">
        <v>147</v>
      </c>
      <c r="O659" s="548">
        <v>50127</v>
      </c>
      <c r="P659" s="598">
        <v>1.2499563623669052</v>
      </c>
      <c r="Q659" s="549">
        <v>341</v>
      </c>
    </row>
    <row r="660" spans="1:17" ht="14.45" customHeight="1" x14ac:dyDescent="0.2">
      <c r="A660" s="544" t="s">
        <v>1119</v>
      </c>
      <c r="B660" s="545" t="s">
        <v>938</v>
      </c>
      <c r="C660" s="545" t="s">
        <v>939</v>
      </c>
      <c r="D660" s="545" t="s">
        <v>956</v>
      </c>
      <c r="E660" s="545" t="s">
        <v>957</v>
      </c>
      <c r="F660" s="548"/>
      <c r="G660" s="548"/>
      <c r="H660" s="548"/>
      <c r="I660" s="548"/>
      <c r="J660" s="548"/>
      <c r="K660" s="548"/>
      <c r="L660" s="548"/>
      <c r="M660" s="548"/>
      <c r="N660" s="548">
        <v>1</v>
      </c>
      <c r="O660" s="548">
        <v>462</v>
      </c>
      <c r="P660" s="598"/>
      <c r="Q660" s="549">
        <v>462</v>
      </c>
    </row>
    <row r="661" spans="1:17" ht="14.45" customHeight="1" x14ac:dyDescent="0.2">
      <c r="A661" s="544" t="s">
        <v>1119</v>
      </c>
      <c r="B661" s="545" t="s">
        <v>938</v>
      </c>
      <c r="C661" s="545" t="s">
        <v>939</v>
      </c>
      <c r="D661" s="545" t="s">
        <v>958</v>
      </c>
      <c r="E661" s="545" t="s">
        <v>959</v>
      </c>
      <c r="F661" s="548">
        <v>72</v>
      </c>
      <c r="G661" s="548">
        <v>25128</v>
      </c>
      <c r="H661" s="548">
        <v>0.85469387755102044</v>
      </c>
      <c r="I661" s="548">
        <v>349</v>
      </c>
      <c r="J661" s="548">
        <v>84</v>
      </c>
      <c r="K661" s="548">
        <v>29400</v>
      </c>
      <c r="L661" s="548">
        <v>1</v>
      </c>
      <c r="M661" s="548">
        <v>350</v>
      </c>
      <c r="N661" s="548">
        <v>122</v>
      </c>
      <c r="O661" s="548">
        <v>42822</v>
      </c>
      <c r="P661" s="598">
        <v>1.456530612244898</v>
      </c>
      <c r="Q661" s="549">
        <v>351</v>
      </c>
    </row>
    <row r="662" spans="1:17" ht="14.45" customHeight="1" x14ac:dyDescent="0.2">
      <c r="A662" s="544" t="s">
        <v>1119</v>
      </c>
      <c r="B662" s="545" t="s">
        <v>938</v>
      </c>
      <c r="C662" s="545" t="s">
        <v>939</v>
      </c>
      <c r="D662" s="545" t="s">
        <v>960</v>
      </c>
      <c r="E662" s="545" t="s">
        <v>961</v>
      </c>
      <c r="F662" s="548"/>
      <c r="G662" s="548"/>
      <c r="H662" s="548"/>
      <c r="I662" s="548"/>
      <c r="J662" s="548"/>
      <c r="K662" s="548"/>
      <c r="L662" s="548"/>
      <c r="M662" s="548"/>
      <c r="N662" s="548">
        <v>1</v>
      </c>
      <c r="O662" s="548">
        <v>1660</v>
      </c>
      <c r="P662" s="598"/>
      <c r="Q662" s="549">
        <v>1660</v>
      </c>
    </row>
    <row r="663" spans="1:17" ht="14.45" customHeight="1" x14ac:dyDescent="0.2">
      <c r="A663" s="544" t="s">
        <v>1119</v>
      </c>
      <c r="B663" s="545" t="s">
        <v>938</v>
      </c>
      <c r="C663" s="545" t="s">
        <v>939</v>
      </c>
      <c r="D663" s="545" t="s">
        <v>970</v>
      </c>
      <c r="E663" s="545" t="s">
        <v>971</v>
      </c>
      <c r="F663" s="548"/>
      <c r="G663" s="548"/>
      <c r="H663" s="548"/>
      <c r="I663" s="548"/>
      <c r="J663" s="548"/>
      <c r="K663" s="548"/>
      <c r="L663" s="548"/>
      <c r="M663" s="548"/>
      <c r="N663" s="548">
        <v>1</v>
      </c>
      <c r="O663" s="548">
        <v>38</v>
      </c>
      <c r="P663" s="598"/>
      <c r="Q663" s="549">
        <v>38</v>
      </c>
    </row>
    <row r="664" spans="1:17" ht="14.45" customHeight="1" x14ac:dyDescent="0.2">
      <c r="A664" s="544" t="s">
        <v>1119</v>
      </c>
      <c r="B664" s="545" t="s">
        <v>938</v>
      </c>
      <c r="C664" s="545" t="s">
        <v>939</v>
      </c>
      <c r="D664" s="545" t="s">
        <v>976</v>
      </c>
      <c r="E664" s="545" t="s">
        <v>977</v>
      </c>
      <c r="F664" s="548"/>
      <c r="G664" s="548"/>
      <c r="H664" s="548"/>
      <c r="I664" s="548"/>
      <c r="J664" s="548"/>
      <c r="K664" s="548"/>
      <c r="L664" s="548"/>
      <c r="M664" s="548"/>
      <c r="N664" s="548">
        <v>1</v>
      </c>
      <c r="O664" s="548">
        <v>150</v>
      </c>
      <c r="P664" s="598"/>
      <c r="Q664" s="549">
        <v>150</v>
      </c>
    </row>
    <row r="665" spans="1:17" ht="14.45" customHeight="1" x14ac:dyDescent="0.2">
      <c r="A665" s="544" t="s">
        <v>1119</v>
      </c>
      <c r="B665" s="545" t="s">
        <v>938</v>
      </c>
      <c r="C665" s="545" t="s">
        <v>939</v>
      </c>
      <c r="D665" s="545" t="s">
        <v>978</v>
      </c>
      <c r="E665" s="545" t="s">
        <v>979</v>
      </c>
      <c r="F665" s="548">
        <v>55</v>
      </c>
      <c r="G665" s="548">
        <v>16775</v>
      </c>
      <c r="H665" s="548">
        <v>1.0185185185185186</v>
      </c>
      <c r="I665" s="548">
        <v>305</v>
      </c>
      <c r="J665" s="548">
        <v>54</v>
      </c>
      <c r="K665" s="548">
        <v>16470</v>
      </c>
      <c r="L665" s="548">
        <v>1</v>
      </c>
      <c r="M665" s="548">
        <v>305</v>
      </c>
      <c r="N665" s="548">
        <v>56</v>
      </c>
      <c r="O665" s="548">
        <v>17248</v>
      </c>
      <c r="P665" s="598">
        <v>1.0472374013357619</v>
      </c>
      <c r="Q665" s="549">
        <v>308</v>
      </c>
    </row>
    <row r="666" spans="1:17" ht="14.45" customHeight="1" x14ac:dyDescent="0.2">
      <c r="A666" s="544" t="s">
        <v>1119</v>
      </c>
      <c r="B666" s="545" t="s">
        <v>938</v>
      </c>
      <c r="C666" s="545" t="s">
        <v>939</v>
      </c>
      <c r="D666" s="545" t="s">
        <v>982</v>
      </c>
      <c r="E666" s="545" t="s">
        <v>983</v>
      </c>
      <c r="F666" s="548">
        <v>18</v>
      </c>
      <c r="G666" s="548">
        <v>8892</v>
      </c>
      <c r="H666" s="548">
        <v>0.39051383399209488</v>
      </c>
      <c r="I666" s="548">
        <v>494</v>
      </c>
      <c r="J666" s="548">
        <v>46</v>
      </c>
      <c r="K666" s="548">
        <v>22770</v>
      </c>
      <c r="L666" s="548">
        <v>1</v>
      </c>
      <c r="M666" s="548">
        <v>495</v>
      </c>
      <c r="N666" s="548">
        <v>59</v>
      </c>
      <c r="O666" s="548">
        <v>29441</v>
      </c>
      <c r="P666" s="598">
        <v>1.2929732103645146</v>
      </c>
      <c r="Q666" s="549">
        <v>499</v>
      </c>
    </row>
    <row r="667" spans="1:17" ht="14.45" customHeight="1" x14ac:dyDescent="0.2">
      <c r="A667" s="544" t="s">
        <v>1119</v>
      </c>
      <c r="B667" s="545" t="s">
        <v>938</v>
      </c>
      <c r="C667" s="545" t="s">
        <v>939</v>
      </c>
      <c r="D667" s="545" t="s">
        <v>986</v>
      </c>
      <c r="E667" s="545" t="s">
        <v>987</v>
      </c>
      <c r="F667" s="548">
        <v>69</v>
      </c>
      <c r="G667" s="548">
        <v>25530</v>
      </c>
      <c r="H667" s="548">
        <v>0.86017520215633425</v>
      </c>
      <c r="I667" s="548">
        <v>370</v>
      </c>
      <c r="J667" s="548">
        <v>80</v>
      </c>
      <c r="K667" s="548">
        <v>29680</v>
      </c>
      <c r="L667" s="548">
        <v>1</v>
      </c>
      <c r="M667" s="548">
        <v>371</v>
      </c>
      <c r="N667" s="548">
        <v>88</v>
      </c>
      <c r="O667" s="548">
        <v>33088</v>
      </c>
      <c r="P667" s="598">
        <v>1.1148247978436658</v>
      </c>
      <c r="Q667" s="549">
        <v>376</v>
      </c>
    </row>
    <row r="668" spans="1:17" ht="14.45" customHeight="1" x14ac:dyDescent="0.2">
      <c r="A668" s="544" t="s">
        <v>1119</v>
      </c>
      <c r="B668" s="545" t="s">
        <v>938</v>
      </c>
      <c r="C668" s="545" t="s">
        <v>939</v>
      </c>
      <c r="D668" s="545" t="s">
        <v>990</v>
      </c>
      <c r="E668" s="545" t="s">
        <v>991</v>
      </c>
      <c r="F668" s="548"/>
      <c r="G668" s="548"/>
      <c r="H668" s="548"/>
      <c r="I668" s="548"/>
      <c r="J668" s="548">
        <v>4</v>
      </c>
      <c r="K668" s="548">
        <v>48</v>
      </c>
      <c r="L668" s="548">
        <v>1</v>
      </c>
      <c r="M668" s="548">
        <v>12</v>
      </c>
      <c r="N668" s="548">
        <v>3</v>
      </c>
      <c r="O668" s="548">
        <v>36</v>
      </c>
      <c r="P668" s="598">
        <v>0.75</v>
      </c>
      <c r="Q668" s="549">
        <v>12</v>
      </c>
    </row>
    <row r="669" spans="1:17" ht="14.45" customHeight="1" x14ac:dyDescent="0.2">
      <c r="A669" s="544" t="s">
        <v>1119</v>
      </c>
      <c r="B669" s="545" t="s">
        <v>938</v>
      </c>
      <c r="C669" s="545" t="s">
        <v>939</v>
      </c>
      <c r="D669" s="545" t="s">
        <v>994</v>
      </c>
      <c r="E669" s="545" t="s">
        <v>995</v>
      </c>
      <c r="F669" s="548">
        <v>30</v>
      </c>
      <c r="G669" s="548">
        <v>3330</v>
      </c>
      <c r="H669" s="548">
        <v>0.38613172541743973</v>
      </c>
      <c r="I669" s="548">
        <v>111</v>
      </c>
      <c r="J669" s="548">
        <v>77</v>
      </c>
      <c r="K669" s="548">
        <v>8624</v>
      </c>
      <c r="L669" s="548">
        <v>1</v>
      </c>
      <c r="M669" s="548">
        <v>112</v>
      </c>
      <c r="N669" s="548">
        <v>80</v>
      </c>
      <c r="O669" s="548">
        <v>9040</v>
      </c>
      <c r="P669" s="598">
        <v>1.0482374768089053</v>
      </c>
      <c r="Q669" s="549">
        <v>113</v>
      </c>
    </row>
    <row r="670" spans="1:17" ht="14.45" customHeight="1" x14ac:dyDescent="0.2">
      <c r="A670" s="544" t="s">
        <v>1119</v>
      </c>
      <c r="B670" s="545" t="s">
        <v>938</v>
      </c>
      <c r="C670" s="545" t="s">
        <v>939</v>
      </c>
      <c r="D670" s="545" t="s">
        <v>996</v>
      </c>
      <c r="E670" s="545" t="s">
        <v>997</v>
      </c>
      <c r="F670" s="548"/>
      <c r="G670" s="548"/>
      <c r="H670" s="548"/>
      <c r="I670" s="548"/>
      <c r="J670" s="548"/>
      <c r="K670" s="548"/>
      <c r="L670" s="548"/>
      <c r="M670" s="548"/>
      <c r="N670" s="548">
        <v>1</v>
      </c>
      <c r="O670" s="548">
        <v>126</v>
      </c>
      <c r="P670" s="598"/>
      <c r="Q670" s="549">
        <v>126</v>
      </c>
    </row>
    <row r="671" spans="1:17" ht="14.45" customHeight="1" x14ac:dyDescent="0.2">
      <c r="A671" s="544" t="s">
        <v>1119</v>
      </c>
      <c r="B671" s="545" t="s">
        <v>938</v>
      </c>
      <c r="C671" s="545" t="s">
        <v>939</v>
      </c>
      <c r="D671" s="545" t="s">
        <v>1000</v>
      </c>
      <c r="E671" s="545"/>
      <c r="F671" s="548">
        <v>2</v>
      </c>
      <c r="G671" s="548">
        <v>2570</v>
      </c>
      <c r="H671" s="548"/>
      <c r="I671" s="548">
        <v>1285</v>
      </c>
      <c r="J671" s="548"/>
      <c r="K671" s="548"/>
      <c r="L671" s="548"/>
      <c r="M671" s="548"/>
      <c r="N671" s="548"/>
      <c r="O671" s="548"/>
      <c r="P671" s="598"/>
      <c r="Q671" s="549"/>
    </row>
    <row r="672" spans="1:17" ht="14.45" customHeight="1" x14ac:dyDescent="0.2">
      <c r="A672" s="544" t="s">
        <v>1119</v>
      </c>
      <c r="B672" s="545" t="s">
        <v>938</v>
      </c>
      <c r="C672" s="545" t="s">
        <v>939</v>
      </c>
      <c r="D672" s="545" t="s">
        <v>1001</v>
      </c>
      <c r="E672" s="545" t="s">
        <v>1002</v>
      </c>
      <c r="F672" s="548">
        <v>51</v>
      </c>
      <c r="G672" s="548">
        <v>23256</v>
      </c>
      <c r="H672" s="548">
        <v>0.84628820960698692</v>
      </c>
      <c r="I672" s="548">
        <v>456</v>
      </c>
      <c r="J672" s="548">
        <v>60</v>
      </c>
      <c r="K672" s="548">
        <v>27480</v>
      </c>
      <c r="L672" s="548">
        <v>1</v>
      </c>
      <c r="M672" s="548">
        <v>458</v>
      </c>
      <c r="N672" s="548">
        <v>71</v>
      </c>
      <c r="O672" s="548">
        <v>32873</v>
      </c>
      <c r="P672" s="598">
        <v>1.1962518195050946</v>
      </c>
      <c r="Q672" s="549">
        <v>463</v>
      </c>
    </row>
    <row r="673" spans="1:17" ht="14.45" customHeight="1" x14ac:dyDescent="0.2">
      <c r="A673" s="544" t="s">
        <v>1119</v>
      </c>
      <c r="B673" s="545" t="s">
        <v>938</v>
      </c>
      <c r="C673" s="545" t="s">
        <v>939</v>
      </c>
      <c r="D673" s="545" t="s">
        <v>1003</v>
      </c>
      <c r="E673" s="545" t="s">
        <v>1004</v>
      </c>
      <c r="F673" s="548"/>
      <c r="G673" s="548"/>
      <c r="H673" s="548"/>
      <c r="I673" s="548"/>
      <c r="J673" s="548">
        <v>4</v>
      </c>
      <c r="K673" s="548">
        <v>232</v>
      </c>
      <c r="L673" s="548">
        <v>1</v>
      </c>
      <c r="M673" s="548">
        <v>58</v>
      </c>
      <c r="N673" s="548">
        <v>1</v>
      </c>
      <c r="O673" s="548">
        <v>59</v>
      </c>
      <c r="P673" s="598">
        <v>0.25431034482758619</v>
      </c>
      <c r="Q673" s="549">
        <v>59</v>
      </c>
    </row>
    <row r="674" spans="1:17" ht="14.45" customHeight="1" x14ac:dyDescent="0.2">
      <c r="A674" s="544" t="s">
        <v>1119</v>
      </c>
      <c r="B674" s="545" t="s">
        <v>938</v>
      </c>
      <c r="C674" s="545" t="s">
        <v>939</v>
      </c>
      <c r="D674" s="545" t="s">
        <v>1011</v>
      </c>
      <c r="E674" s="545" t="s">
        <v>1012</v>
      </c>
      <c r="F674" s="548">
        <v>1</v>
      </c>
      <c r="G674" s="548">
        <v>176</v>
      </c>
      <c r="H674" s="548">
        <v>3.8461538461538464E-2</v>
      </c>
      <c r="I674" s="548">
        <v>176</v>
      </c>
      <c r="J674" s="548">
        <v>26</v>
      </c>
      <c r="K674" s="548">
        <v>4576</v>
      </c>
      <c r="L674" s="548">
        <v>1</v>
      </c>
      <c r="M674" s="548">
        <v>176</v>
      </c>
      <c r="N674" s="548">
        <v>10</v>
      </c>
      <c r="O674" s="548">
        <v>1790</v>
      </c>
      <c r="P674" s="598">
        <v>0.39117132867132864</v>
      </c>
      <c r="Q674" s="549">
        <v>179</v>
      </c>
    </row>
    <row r="675" spans="1:17" ht="14.45" customHeight="1" x14ac:dyDescent="0.2">
      <c r="A675" s="544" t="s">
        <v>1119</v>
      </c>
      <c r="B675" s="545" t="s">
        <v>938</v>
      </c>
      <c r="C675" s="545" t="s">
        <v>939</v>
      </c>
      <c r="D675" s="545" t="s">
        <v>1019</v>
      </c>
      <c r="E675" s="545" t="s">
        <v>1020</v>
      </c>
      <c r="F675" s="548"/>
      <c r="G675" s="548"/>
      <c r="H675" s="548"/>
      <c r="I675" s="548"/>
      <c r="J675" s="548"/>
      <c r="K675" s="548"/>
      <c r="L675" s="548"/>
      <c r="M675" s="548"/>
      <c r="N675" s="548">
        <v>1</v>
      </c>
      <c r="O675" s="548">
        <v>31</v>
      </c>
      <c r="P675" s="598"/>
      <c r="Q675" s="549">
        <v>31</v>
      </c>
    </row>
    <row r="676" spans="1:17" ht="14.45" customHeight="1" x14ac:dyDescent="0.2">
      <c r="A676" s="544" t="s">
        <v>1119</v>
      </c>
      <c r="B676" s="545" t="s">
        <v>938</v>
      </c>
      <c r="C676" s="545" t="s">
        <v>939</v>
      </c>
      <c r="D676" s="545" t="s">
        <v>1021</v>
      </c>
      <c r="E676" s="545"/>
      <c r="F676" s="548">
        <v>6</v>
      </c>
      <c r="G676" s="548">
        <v>6072</v>
      </c>
      <c r="H676" s="548"/>
      <c r="I676" s="548">
        <v>1012</v>
      </c>
      <c r="J676" s="548"/>
      <c r="K676" s="548"/>
      <c r="L676" s="548"/>
      <c r="M676" s="548"/>
      <c r="N676" s="548"/>
      <c r="O676" s="548"/>
      <c r="P676" s="598"/>
      <c r="Q676" s="549"/>
    </row>
    <row r="677" spans="1:17" ht="14.45" customHeight="1" x14ac:dyDescent="0.2">
      <c r="A677" s="544" t="s">
        <v>1119</v>
      </c>
      <c r="B677" s="545" t="s">
        <v>938</v>
      </c>
      <c r="C677" s="545" t="s">
        <v>939</v>
      </c>
      <c r="D677" s="545" t="s">
        <v>1024</v>
      </c>
      <c r="E677" s="545"/>
      <c r="F677" s="548">
        <v>7</v>
      </c>
      <c r="G677" s="548">
        <v>16079</v>
      </c>
      <c r="H677" s="548"/>
      <c r="I677" s="548">
        <v>2297</v>
      </c>
      <c r="J677" s="548"/>
      <c r="K677" s="548"/>
      <c r="L677" s="548"/>
      <c r="M677" s="548"/>
      <c r="N677" s="548"/>
      <c r="O677" s="548"/>
      <c r="P677" s="598"/>
      <c r="Q677" s="549"/>
    </row>
    <row r="678" spans="1:17" ht="14.45" customHeight="1" x14ac:dyDescent="0.2">
      <c r="A678" s="544" t="s">
        <v>1119</v>
      </c>
      <c r="B678" s="545" t="s">
        <v>938</v>
      </c>
      <c r="C678" s="545" t="s">
        <v>939</v>
      </c>
      <c r="D678" s="545" t="s">
        <v>1029</v>
      </c>
      <c r="E678" s="545" t="s">
        <v>1030</v>
      </c>
      <c r="F678" s="548"/>
      <c r="G678" s="548"/>
      <c r="H678" s="548"/>
      <c r="I678" s="548"/>
      <c r="J678" s="548"/>
      <c r="K678" s="548"/>
      <c r="L678" s="548"/>
      <c r="M678" s="548"/>
      <c r="N678" s="548">
        <v>6</v>
      </c>
      <c r="O678" s="548">
        <v>12876</v>
      </c>
      <c r="P678" s="598"/>
      <c r="Q678" s="549">
        <v>2146</v>
      </c>
    </row>
    <row r="679" spans="1:17" ht="14.45" customHeight="1" x14ac:dyDescent="0.2">
      <c r="A679" s="544" t="s">
        <v>1119</v>
      </c>
      <c r="B679" s="545" t="s">
        <v>938</v>
      </c>
      <c r="C679" s="545" t="s">
        <v>939</v>
      </c>
      <c r="D679" s="545" t="s">
        <v>1040</v>
      </c>
      <c r="E679" s="545" t="s">
        <v>1041</v>
      </c>
      <c r="F679" s="548"/>
      <c r="G679" s="548"/>
      <c r="H679" s="548"/>
      <c r="I679" s="548"/>
      <c r="J679" s="548">
        <v>1</v>
      </c>
      <c r="K679" s="548">
        <v>289</v>
      </c>
      <c r="L679" s="548">
        <v>1</v>
      </c>
      <c r="M679" s="548">
        <v>289</v>
      </c>
      <c r="N679" s="548">
        <v>0</v>
      </c>
      <c r="O679" s="548">
        <v>0</v>
      </c>
      <c r="P679" s="598">
        <v>0</v>
      </c>
      <c r="Q679" s="549"/>
    </row>
    <row r="680" spans="1:17" ht="14.45" customHeight="1" x14ac:dyDescent="0.2">
      <c r="A680" s="544" t="s">
        <v>1119</v>
      </c>
      <c r="B680" s="545" t="s">
        <v>938</v>
      </c>
      <c r="C680" s="545" t="s">
        <v>939</v>
      </c>
      <c r="D680" s="545" t="s">
        <v>1048</v>
      </c>
      <c r="E680" s="545" t="s">
        <v>1049</v>
      </c>
      <c r="F680" s="548"/>
      <c r="G680" s="548"/>
      <c r="H680" s="548"/>
      <c r="I680" s="548"/>
      <c r="J680" s="548"/>
      <c r="K680" s="548"/>
      <c r="L680" s="548"/>
      <c r="M680" s="548"/>
      <c r="N680" s="548">
        <v>1</v>
      </c>
      <c r="O680" s="548">
        <v>0</v>
      </c>
      <c r="P680" s="598"/>
      <c r="Q680" s="549">
        <v>0</v>
      </c>
    </row>
    <row r="681" spans="1:17" ht="14.45" customHeight="1" x14ac:dyDescent="0.2">
      <c r="A681" s="544" t="s">
        <v>1119</v>
      </c>
      <c r="B681" s="545" t="s">
        <v>938</v>
      </c>
      <c r="C681" s="545" t="s">
        <v>939</v>
      </c>
      <c r="D681" s="545" t="s">
        <v>1052</v>
      </c>
      <c r="E681" s="545" t="s">
        <v>1053</v>
      </c>
      <c r="F681" s="548"/>
      <c r="G681" s="548"/>
      <c r="H681" s="548"/>
      <c r="I681" s="548"/>
      <c r="J681" s="548">
        <v>19</v>
      </c>
      <c r="K681" s="548">
        <v>90801</v>
      </c>
      <c r="L681" s="548">
        <v>1</v>
      </c>
      <c r="M681" s="548">
        <v>4779</v>
      </c>
      <c r="N681" s="548">
        <v>24</v>
      </c>
      <c r="O681" s="548">
        <v>115272</v>
      </c>
      <c r="P681" s="598">
        <v>1.2695014372088413</v>
      </c>
      <c r="Q681" s="549">
        <v>4803</v>
      </c>
    </row>
    <row r="682" spans="1:17" ht="14.45" customHeight="1" x14ac:dyDescent="0.2">
      <c r="A682" s="544" t="s">
        <v>1119</v>
      </c>
      <c r="B682" s="545" t="s">
        <v>938</v>
      </c>
      <c r="C682" s="545" t="s">
        <v>939</v>
      </c>
      <c r="D682" s="545" t="s">
        <v>1054</v>
      </c>
      <c r="E682" s="545" t="s">
        <v>1055</v>
      </c>
      <c r="F682" s="548"/>
      <c r="G682" s="548"/>
      <c r="H682" s="548"/>
      <c r="I682" s="548"/>
      <c r="J682" s="548">
        <v>5</v>
      </c>
      <c r="K682" s="548">
        <v>3045</v>
      </c>
      <c r="L682" s="548">
        <v>1</v>
      </c>
      <c r="M682" s="548">
        <v>609</v>
      </c>
      <c r="N682" s="548">
        <v>4</v>
      </c>
      <c r="O682" s="548">
        <v>2448</v>
      </c>
      <c r="P682" s="598">
        <v>0.80394088669950736</v>
      </c>
      <c r="Q682" s="549">
        <v>612</v>
      </c>
    </row>
    <row r="683" spans="1:17" ht="14.45" customHeight="1" x14ac:dyDescent="0.2">
      <c r="A683" s="544" t="s">
        <v>1119</v>
      </c>
      <c r="B683" s="545" t="s">
        <v>938</v>
      </c>
      <c r="C683" s="545" t="s">
        <v>939</v>
      </c>
      <c r="D683" s="545" t="s">
        <v>1056</v>
      </c>
      <c r="E683" s="545" t="s">
        <v>1057</v>
      </c>
      <c r="F683" s="548"/>
      <c r="G683" s="548"/>
      <c r="H683" s="548"/>
      <c r="I683" s="548"/>
      <c r="J683" s="548"/>
      <c r="K683" s="548"/>
      <c r="L683" s="548"/>
      <c r="M683" s="548"/>
      <c r="N683" s="548">
        <v>1</v>
      </c>
      <c r="O683" s="548">
        <v>2845</v>
      </c>
      <c r="P683" s="598"/>
      <c r="Q683" s="549">
        <v>2845</v>
      </c>
    </row>
    <row r="684" spans="1:17" ht="14.45" customHeight="1" x14ac:dyDescent="0.2">
      <c r="A684" s="544" t="s">
        <v>1120</v>
      </c>
      <c r="B684" s="545" t="s">
        <v>938</v>
      </c>
      <c r="C684" s="545" t="s">
        <v>939</v>
      </c>
      <c r="D684" s="545" t="s">
        <v>940</v>
      </c>
      <c r="E684" s="545" t="s">
        <v>941</v>
      </c>
      <c r="F684" s="548">
        <v>1</v>
      </c>
      <c r="G684" s="548">
        <v>2229</v>
      </c>
      <c r="H684" s="548">
        <v>0.99731543624161079</v>
      </c>
      <c r="I684" s="548">
        <v>2229</v>
      </c>
      <c r="J684" s="548">
        <v>1</v>
      </c>
      <c r="K684" s="548">
        <v>2235</v>
      </c>
      <c r="L684" s="548">
        <v>1</v>
      </c>
      <c r="M684" s="548">
        <v>2235</v>
      </c>
      <c r="N684" s="548">
        <v>4</v>
      </c>
      <c r="O684" s="548">
        <v>9036</v>
      </c>
      <c r="P684" s="598">
        <v>4.0429530201342283</v>
      </c>
      <c r="Q684" s="549">
        <v>2259</v>
      </c>
    </row>
    <row r="685" spans="1:17" ht="14.45" customHeight="1" x14ac:dyDescent="0.2">
      <c r="A685" s="544" t="s">
        <v>1120</v>
      </c>
      <c r="B685" s="545" t="s">
        <v>938</v>
      </c>
      <c r="C685" s="545" t="s">
        <v>939</v>
      </c>
      <c r="D685" s="545" t="s">
        <v>942</v>
      </c>
      <c r="E685" s="545" t="s">
        <v>943</v>
      </c>
      <c r="F685" s="548">
        <v>14</v>
      </c>
      <c r="G685" s="548">
        <v>812</v>
      </c>
      <c r="H685" s="548">
        <v>0.82352941176470584</v>
      </c>
      <c r="I685" s="548">
        <v>58</v>
      </c>
      <c r="J685" s="548">
        <v>17</v>
      </c>
      <c r="K685" s="548">
        <v>986</v>
      </c>
      <c r="L685" s="548">
        <v>1</v>
      </c>
      <c r="M685" s="548">
        <v>58</v>
      </c>
      <c r="N685" s="548">
        <v>14</v>
      </c>
      <c r="O685" s="548">
        <v>826</v>
      </c>
      <c r="P685" s="598">
        <v>0.83772819472616633</v>
      </c>
      <c r="Q685" s="549">
        <v>59</v>
      </c>
    </row>
    <row r="686" spans="1:17" ht="14.45" customHeight="1" x14ac:dyDescent="0.2">
      <c r="A686" s="544" t="s">
        <v>1120</v>
      </c>
      <c r="B686" s="545" t="s">
        <v>938</v>
      </c>
      <c r="C686" s="545" t="s">
        <v>939</v>
      </c>
      <c r="D686" s="545" t="s">
        <v>950</v>
      </c>
      <c r="E686" s="545" t="s">
        <v>951</v>
      </c>
      <c r="F686" s="548">
        <v>14</v>
      </c>
      <c r="G686" s="548">
        <v>2520</v>
      </c>
      <c r="H686" s="548">
        <v>1</v>
      </c>
      <c r="I686" s="548">
        <v>180</v>
      </c>
      <c r="J686" s="548">
        <v>14</v>
      </c>
      <c r="K686" s="548">
        <v>2520</v>
      </c>
      <c r="L686" s="548">
        <v>1</v>
      </c>
      <c r="M686" s="548">
        <v>180</v>
      </c>
      <c r="N686" s="548">
        <v>15</v>
      </c>
      <c r="O686" s="548">
        <v>2745</v>
      </c>
      <c r="P686" s="598">
        <v>1.0892857142857142</v>
      </c>
      <c r="Q686" s="549">
        <v>183</v>
      </c>
    </row>
    <row r="687" spans="1:17" ht="14.45" customHeight="1" x14ac:dyDescent="0.2">
      <c r="A687" s="544" t="s">
        <v>1120</v>
      </c>
      <c r="B687" s="545" t="s">
        <v>938</v>
      </c>
      <c r="C687" s="545" t="s">
        <v>939</v>
      </c>
      <c r="D687" s="545" t="s">
        <v>954</v>
      </c>
      <c r="E687" s="545" t="s">
        <v>955</v>
      </c>
      <c r="F687" s="548">
        <v>16</v>
      </c>
      <c r="G687" s="548">
        <v>5376</v>
      </c>
      <c r="H687" s="548">
        <v>1.3293768545994065</v>
      </c>
      <c r="I687" s="548">
        <v>336</v>
      </c>
      <c r="J687" s="548">
        <v>12</v>
      </c>
      <c r="K687" s="548">
        <v>4044</v>
      </c>
      <c r="L687" s="548">
        <v>1</v>
      </c>
      <c r="M687" s="548">
        <v>337</v>
      </c>
      <c r="N687" s="548">
        <v>27</v>
      </c>
      <c r="O687" s="548">
        <v>9207</v>
      </c>
      <c r="P687" s="598">
        <v>2.2767062314540061</v>
      </c>
      <c r="Q687" s="549">
        <v>341</v>
      </c>
    </row>
    <row r="688" spans="1:17" ht="14.45" customHeight="1" x14ac:dyDescent="0.2">
      <c r="A688" s="544" t="s">
        <v>1120</v>
      </c>
      <c r="B688" s="545" t="s">
        <v>938</v>
      </c>
      <c r="C688" s="545" t="s">
        <v>939</v>
      </c>
      <c r="D688" s="545" t="s">
        <v>956</v>
      </c>
      <c r="E688" s="545" t="s">
        <v>957</v>
      </c>
      <c r="F688" s="548">
        <v>2</v>
      </c>
      <c r="G688" s="548">
        <v>918</v>
      </c>
      <c r="H688" s="548">
        <v>0.66666666666666663</v>
      </c>
      <c r="I688" s="548">
        <v>459</v>
      </c>
      <c r="J688" s="548">
        <v>3</v>
      </c>
      <c r="K688" s="548">
        <v>1377</v>
      </c>
      <c r="L688" s="548">
        <v>1</v>
      </c>
      <c r="M688" s="548">
        <v>459</v>
      </c>
      <c r="N688" s="548">
        <v>3</v>
      </c>
      <c r="O688" s="548">
        <v>1386</v>
      </c>
      <c r="P688" s="598">
        <v>1.0065359477124183</v>
      </c>
      <c r="Q688" s="549">
        <v>462</v>
      </c>
    </row>
    <row r="689" spans="1:17" ht="14.45" customHeight="1" x14ac:dyDescent="0.2">
      <c r="A689" s="544" t="s">
        <v>1120</v>
      </c>
      <c r="B689" s="545" t="s">
        <v>938</v>
      </c>
      <c r="C689" s="545" t="s">
        <v>939</v>
      </c>
      <c r="D689" s="545" t="s">
        <v>958</v>
      </c>
      <c r="E689" s="545" t="s">
        <v>959</v>
      </c>
      <c r="F689" s="548">
        <v>94</v>
      </c>
      <c r="G689" s="548">
        <v>32806</v>
      </c>
      <c r="H689" s="548">
        <v>1.0651298701298701</v>
      </c>
      <c r="I689" s="548">
        <v>349</v>
      </c>
      <c r="J689" s="548">
        <v>88</v>
      </c>
      <c r="K689" s="548">
        <v>30800</v>
      </c>
      <c r="L689" s="548">
        <v>1</v>
      </c>
      <c r="M689" s="548">
        <v>350</v>
      </c>
      <c r="N689" s="548">
        <v>166</v>
      </c>
      <c r="O689" s="548">
        <v>58266</v>
      </c>
      <c r="P689" s="598">
        <v>1.8917532467532467</v>
      </c>
      <c r="Q689" s="549">
        <v>351</v>
      </c>
    </row>
    <row r="690" spans="1:17" ht="14.45" customHeight="1" x14ac:dyDescent="0.2">
      <c r="A690" s="544" t="s">
        <v>1120</v>
      </c>
      <c r="B690" s="545" t="s">
        <v>938</v>
      </c>
      <c r="C690" s="545" t="s">
        <v>939</v>
      </c>
      <c r="D690" s="545" t="s">
        <v>964</v>
      </c>
      <c r="E690" s="545" t="s">
        <v>965</v>
      </c>
      <c r="F690" s="548">
        <v>2</v>
      </c>
      <c r="G690" s="548">
        <v>234</v>
      </c>
      <c r="H690" s="548"/>
      <c r="I690" s="548">
        <v>117</v>
      </c>
      <c r="J690" s="548"/>
      <c r="K690" s="548"/>
      <c r="L690" s="548"/>
      <c r="M690" s="548"/>
      <c r="N690" s="548"/>
      <c r="O690" s="548"/>
      <c r="P690" s="598"/>
      <c r="Q690" s="549"/>
    </row>
    <row r="691" spans="1:17" ht="14.45" customHeight="1" x14ac:dyDescent="0.2">
      <c r="A691" s="544" t="s">
        <v>1120</v>
      </c>
      <c r="B691" s="545" t="s">
        <v>938</v>
      </c>
      <c r="C691" s="545" t="s">
        <v>939</v>
      </c>
      <c r="D691" s="545" t="s">
        <v>966</v>
      </c>
      <c r="E691" s="545" t="s">
        <v>967</v>
      </c>
      <c r="F691" s="548"/>
      <c r="G691" s="548"/>
      <c r="H691" s="548"/>
      <c r="I691" s="548"/>
      <c r="J691" s="548">
        <v>1</v>
      </c>
      <c r="K691" s="548">
        <v>49</v>
      </c>
      <c r="L691" s="548">
        <v>1</v>
      </c>
      <c r="M691" s="548">
        <v>49</v>
      </c>
      <c r="N691" s="548">
        <v>2</v>
      </c>
      <c r="O691" s="548">
        <v>100</v>
      </c>
      <c r="P691" s="598">
        <v>2.0408163265306123</v>
      </c>
      <c r="Q691" s="549">
        <v>50</v>
      </c>
    </row>
    <row r="692" spans="1:17" ht="14.45" customHeight="1" x14ac:dyDescent="0.2">
      <c r="A692" s="544" t="s">
        <v>1120</v>
      </c>
      <c r="B692" s="545" t="s">
        <v>938</v>
      </c>
      <c r="C692" s="545" t="s">
        <v>939</v>
      </c>
      <c r="D692" s="545" t="s">
        <v>968</v>
      </c>
      <c r="E692" s="545" t="s">
        <v>969</v>
      </c>
      <c r="F692" s="548">
        <v>8</v>
      </c>
      <c r="G692" s="548">
        <v>3128</v>
      </c>
      <c r="H692" s="548">
        <v>7.9795918367346941</v>
      </c>
      <c r="I692" s="548">
        <v>391</v>
      </c>
      <c r="J692" s="548">
        <v>1</v>
      </c>
      <c r="K692" s="548">
        <v>392</v>
      </c>
      <c r="L692" s="548">
        <v>1</v>
      </c>
      <c r="M692" s="548">
        <v>392</v>
      </c>
      <c r="N692" s="548">
        <v>8</v>
      </c>
      <c r="O692" s="548">
        <v>3192</v>
      </c>
      <c r="P692" s="598">
        <v>8.1428571428571423</v>
      </c>
      <c r="Q692" s="549">
        <v>399</v>
      </c>
    </row>
    <row r="693" spans="1:17" ht="14.45" customHeight="1" x14ac:dyDescent="0.2">
      <c r="A693" s="544" t="s">
        <v>1120</v>
      </c>
      <c r="B693" s="545" t="s">
        <v>938</v>
      </c>
      <c r="C693" s="545" t="s">
        <v>939</v>
      </c>
      <c r="D693" s="545" t="s">
        <v>970</v>
      </c>
      <c r="E693" s="545" t="s">
        <v>971</v>
      </c>
      <c r="F693" s="548">
        <v>6</v>
      </c>
      <c r="G693" s="548">
        <v>228</v>
      </c>
      <c r="H693" s="548"/>
      <c r="I693" s="548">
        <v>38</v>
      </c>
      <c r="J693" s="548"/>
      <c r="K693" s="548"/>
      <c r="L693" s="548"/>
      <c r="M693" s="548"/>
      <c r="N693" s="548">
        <v>1</v>
      </c>
      <c r="O693" s="548">
        <v>38</v>
      </c>
      <c r="P693" s="598"/>
      <c r="Q693" s="549">
        <v>38</v>
      </c>
    </row>
    <row r="694" spans="1:17" ht="14.45" customHeight="1" x14ac:dyDescent="0.2">
      <c r="A694" s="544" t="s">
        <v>1120</v>
      </c>
      <c r="B694" s="545" t="s">
        <v>938</v>
      </c>
      <c r="C694" s="545" t="s">
        <v>939</v>
      </c>
      <c r="D694" s="545" t="s">
        <v>974</v>
      </c>
      <c r="E694" s="545" t="s">
        <v>975</v>
      </c>
      <c r="F694" s="548">
        <v>8</v>
      </c>
      <c r="G694" s="548">
        <v>5640</v>
      </c>
      <c r="H694" s="548">
        <v>3.9886845827439887</v>
      </c>
      <c r="I694" s="548">
        <v>705</v>
      </c>
      <c r="J694" s="548">
        <v>2</v>
      </c>
      <c r="K694" s="548">
        <v>1414</v>
      </c>
      <c r="L694" s="548">
        <v>1</v>
      </c>
      <c r="M694" s="548">
        <v>707</v>
      </c>
      <c r="N694" s="548">
        <v>10</v>
      </c>
      <c r="O694" s="548">
        <v>7130</v>
      </c>
      <c r="P694" s="598">
        <v>5.0424328147100423</v>
      </c>
      <c r="Q694" s="549">
        <v>713</v>
      </c>
    </row>
    <row r="695" spans="1:17" ht="14.45" customHeight="1" x14ac:dyDescent="0.2">
      <c r="A695" s="544" t="s">
        <v>1120</v>
      </c>
      <c r="B695" s="545" t="s">
        <v>938</v>
      </c>
      <c r="C695" s="545" t="s">
        <v>939</v>
      </c>
      <c r="D695" s="545" t="s">
        <v>976</v>
      </c>
      <c r="E695" s="545" t="s">
        <v>977</v>
      </c>
      <c r="F695" s="548"/>
      <c r="G695" s="548"/>
      <c r="H695" s="548"/>
      <c r="I695" s="548"/>
      <c r="J695" s="548"/>
      <c r="K695" s="548"/>
      <c r="L695" s="548"/>
      <c r="M695" s="548"/>
      <c r="N695" s="548">
        <v>1</v>
      </c>
      <c r="O695" s="548">
        <v>150</v>
      </c>
      <c r="P695" s="598"/>
      <c r="Q695" s="549">
        <v>150</v>
      </c>
    </row>
    <row r="696" spans="1:17" ht="14.45" customHeight="1" x14ac:dyDescent="0.2">
      <c r="A696" s="544" t="s">
        <v>1120</v>
      </c>
      <c r="B696" s="545" t="s">
        <v>938</v>
      </c>
      <c r="C696" s="545" t="s">
        <v>939</v>
      </c>
      <c r="D696" s="545" t="s">
        <v>978</v>
      </c>
      <c r="E696" s="545" t="s">
        <v>979</v>
      </c>
      <c r="F696" s="548">
        <v>3</v>
      </c>
      <c r="G696" s="548">
        <v>915</v>
      </c>
      <c r="H696" s="548">
        <v>0.6</v>
      </c>
      <c r="I696" s="548">
        <v>305</v>
      </c>
      <c r="J696" s="548">
        <v>5</v>
      </c>
      <c r="K696" s="548">
        <v>1525</v>
      </c>
      <c r="L696" s="548">
        <v>1</v>
      </c>
      <c r="M696" s="548">
        <v>305</v>
      </c>
      <c r="N696" s="548"/>
      <c r="O696" s="548"/>
      <c r="P696" s="598"/>
      <c r="Q696" s="549"/>
    </row>
    <row r="697" spans="1:17" ht="14.45" customHeight="1" x14ac:dyDescent="0.2">
      <c r="A697" s="544" t="s">
        <v>1120</v>
      </c>
      <c r="B697" s="545" t="s">
        <v>938</v>
      </c>
      <c r="C697" s="545" t="s">
        <v>939</v>
      </c>
      <c r="D697" s="545" t="s">
        <v>980</v>
      </c>
      <c r="E697" s="545" t="s">
        <v>981</v>
      </c>
      <c r="F697" s="548"/>
      <c r="G697" s="548"/>
      <c r="H697" s="548"/>
      <c r="I697" s="548"/>
      <c r="J697" s="548">
        <v>3</v>
      </c>
      <c r="K697" s="548">
        <v>11166</v>
      </c>
      <c r="L697" s="548">
        <v>1</v>
      </c>
      <c r="M697" s="548">
        <v>3722</v>
      </c>
      <c r="N697" s="548">
        <v>3</v>
      </c>
      <c r="O697" s="548">
        <v>11289</v>
      </c>
      <c r="P697" s="598">
        <v>1.0110155830198817</v>
      </c>
      <c r="Q697" s="549">
        <v>3763</v>
      </c>
    </row>
    <row r="698" spans="1:17" ht="14.45" customHeight="1" x14ac:dyDescent="0.2">
      <c r="A698" s="544" t="s">
        <v>1120</v>
      </c>
      <c r="B698" s="545" t="s">
        <v>938</v>
      </c>
      <c r="C698" s="545" t="s">
        <v>939</v>
      </c>
      <c r="D698" s="545" t="s">
        <v>982</v>
      </c>
      <c r="E698" s="545" t="s">
        <v>983</v>
      </c>
      <c r="F698" s="548">
        <v>16</v>
      </c>
      <c r="G698" s="548">
        <v>7904</v>
      </c>
      <c r="H698" s="548">
        <v>0.99797979797979797</v>
      </c>
      <c r="I698" s="548">
        <v>494</v>
      </c>
      <c r="J698" s="548">
        <v>16</v>
      </c>
      <c r="K698" s="548">
        <v>7920</v>
      </c>
      <c r="L698" s="548">
        <v>1</v>
      </c>
      <c r="M698" s="548">
        <v>495</v>
      </c>
      <c r="N698" s="548">
        <v>30</v>
      </c>
      <c r="O698" s="548">
        <v>14970</v>
      </c>
      <c r="P698" s="598">
        <v>1.8901515151515151</v>
      </c>
      <c r="Q698" s="549">
        <v>499</v>
      </c>
    </row>
    <row r="699" spans="1:17" ht="14.45" customHeight="1" x14ac:dyDescent="0.2">
      <c r="A699" s="544" t="s">
        <v>1120</v>
      </c>
      <c r="B699" s="545" t="s">
        <v>938</v>
      </c>
      <c r="C699" s="545" t="s">
        <v>939</v>
      </c>
      <c r="D699" s="545" t="s">
        <v>984</v>
      </c>
      <c r="E699" s="545" t="s">
        <v>985</v>
      </c>
      <c r="F699" s="548">
        <v>1</v>
      </c>
      <c r="G699" s="548">
        <v>6580</v>
      </c>
      <c r="H699" s="548">
        <v>0.99727190057593207</v>
      </c>
      <c r="I699" s="548">
        <v>6580</v>
      </c>
      <c r="J699" s="548">
        <v>1</v>
      </c>
      <c r="K699" s="548">
        <v>6598</v>
      </c>
      <c r="L699" s="548">
        <v>1</v>
      </c>
      <c r="M699" s="548">
        <v>6598</v>
      </c>
      <c r="N699" s="548">
        <v>6</v>
      </c>
      <c r="O699" s="548">
        <v>40014</v>
      </c>
      <c r="P699" s="598">
        <v>6.0645650197029406</v>
      </c>
      <c r="Q699" s="549">
        <v>6669</v>
      </c>
    </row>
    <row r="700" spans="1:17" ht="14.45" customHeight="1" x14ac:dyDescent="0.2">
      <c r="A700" s="544" t="s">
        <v>1120</v>
      </c>
      <c r="B700" s="545" t="s">
        <v>938</v>
      </c>
      <c r="C700" s="545" t="s">
        <v>939</v>
      </c>
      <c r="D700" s="545" t="s">
        <v>986</v>
      </c>
      <c r="E700" s="545" t="s">
        <v>987</v>
      </c>
      <c r="F700" s="548">
        <v>18</v>
      </c>
      <c r="G700" s="548">
        <v>6660</v>
      </c>
      <c r="H700" s="548">
        <v>0.99730458221024254</v>
      </c>
      <c r="I700" s="548">
        <v>370</v>
      </c>
      <c r="J700" s="548">
        <v>18</v>
      </c>
      <c r="K700" s="548">
        <v>6678</v>
      </c>
      <c r="L700" s="548">
        <v>1</v>
      </c>
      <c r="M700" s="548">
        <v>371</v>
      </c>
      <c r="N700" s="548">
        <v>27</v>
      </c>
      <c r="O700" s="548">
        <v>10152</v>
      </c>
      <c r="P700" s="598">
        <v>1.5202156334231807</v>
      </c>
      <c r="Q700" s="549">
        <v>376</v>
      </c>
    </row>
    <row r="701" spans="1:17" ht="14.45" customHeight="1" x14ac:dyDescent="0.2">
      <c r="A701" s="544" t="s">
        <v>1120</v>
      </c>
      <c r="B701" s="545" t="s">
        <v>938</v>
      </c>
      <c r="C701" s="545" t="s">
        <v>939</v>
      </c>
      <c r="D701" s="545" t="s">
        <v>988</v>
      </c>
      <c r="E701" s="545" t="s">
        <v>989</v>
      </c>
      <c r="F701" s="548"/>
      <c r="G701" s="548"/>
      <c r="H701" s="548"/>
      <c r="I701" s="548"/>
      <c r="J701" s="548">
        <v>1</v>
      </c>
      <c r="K701" s="548">
        <v>3113</v>
      </c>
      <c r="L701" s="548">
        <v>1</v>
      </c>
      <c r="M701" s="548">
        <v>3113</v>
      </c>
      <c r="N701" s="548">
        <v>4</v>
      </c>
      <c r="O701" s="548">
        <v>12528</v>
      </c>
      <c r="P701" s="598">
        <v>4.0244137487953742</v>
      </c>
      <c r="Q701" s="549">
        <v>3132</v>
      </c>
    </row>
    <row r="702" spans="1:17" ht="14.45" customHeight="1" x14ac:dyDescent="0.2">
      <c r="A702" s="544" t="s">
        <v>1120</v>
      </c>
      <c r="B702" s="545" t="s">
        <v>938</v>
      </c>
      <c r="C702" s="545" t="s">
        <v>939</v>
      </c>
      <c r="D702" s="545" t="s">
        <v>992</v>
      </c>
      <c r="E702" s="545" t="s">
        <v>993</v>
      </c>
      <c r="F702" s="548">
        <v>1</v>
      </c>
      <c r="G702" s="548">
        <v>12794</v>
      </c>
      <c r="H702" s="548"/>
      <c r="I702" s="548">
        <v>12794</v>
      </c>
      <c r="J702" s="548"/>
      <c r="K702" s="548"/>
      <c r="L702" s="548"/>
      <c r="M702" s="548"/>
      <c r="N702" s="548">
        <v>1</v>
      </c>
      <c r="O702" s="548">
        <v>12804</v>
      </c>
      <c r="P702" s="598"/>
      <c r="Q702" s="549">
        <v>12804</v>
      </c>
    </row>
    <row r="703" spans="1:17" ht="14.45" customHeight="1" x14ac:dyDescent="0.2">
      <c r="A703" s="544" t="s">
        <v>1120</v>
      </c>
      <c r="B703" s="545" t="s">
        <v>938</v>
      </c>
      <c r="C703" s="545" t="s">
        <v>939</v>
      </c>
      <c r="D703" s="545" t="s">
        <v>994</v>
      </c>
      <c r="E703" s="545" t="s">
        <v>995</v>
      </c>
      <c r="F703" s="548"/>
      <c r="G703" s="548"/>
      <c r="H703" s="548"/>
      <c r="I703" s="548"/>
      <c r="J703" s="548">
        <v>3</v>
      </c>
      <c r="K703" s="548">
        <v>336</v>
      </c>
      <c r="L703" s="548">
        <v>1</v>
      </c>
      <c r="M703" s="548">
        <v>112</v>
      </c>
      <c r="N703" s="548">
        <v>13</v>
      </c>
      <c r="O703" s="548">
        <v>1469</v>
      </c>
      <c r="P703" s="598">
        <v>4.3720238095238093</v>
      </c>
      <c r="Q703" s="549">
        <v>113</v>
      </c>
    </row>
    <row r="704" spans="1:17" ht="14.45" customHeight="1" x14ac:dyDescent="0.2">
      <c r="A704" s="544" t="s">
        <v>1120</v>
      </c>
      <c r="B704" s="545" t="s">
        <v>938</v>
      </c>
      <c r="C704" s="545" t="s">
        <v>939</v>
      </c>
      <c r="D704" s="545" t="s">
        <v>998</v>
      </c>
      <c r="E704" s="545" t="s">
        <v>999</v>
      </c>
      <c r="F704" s="548">
        <v>5</v>
      </c>
      <c r="G704" s="548">
        <v>2475</v>
      </c>
      <c r="H704" s="548">
        <v>4.98991935483871</v>
      </c>
      <c r="I704" s="548">
        <v>495</v>
      </c>
      <c r="J704" s="548">
        <v>1</v>
      </c>
      <c r="K704" s="548">
        <v>496</v>
      </c>
      <c r="L704" s="548">
        <v>1</v>
      </c>
      <c r="M704" s="548">
        <v>496</v>
      </c>
      <c r="N704" s="548">
        <v>2</v>
      </c>
      <c r="O704" s="548">
        <v>1000</v>
      </c>
      <c r="P704" s="598">
        <v>2.0161290322580645</v>
      </c>
      <c r="Q704" s="549">
        <v>500</v>
      </c>
    </row>
    <row r="705" spans="1:17" ht="14.45" customHeight="1" x14ac:dyDescent="0.2">
      <c r="A705" s="544" t="s">
        <v>1120</v>
      </c>
      <c r="B705" s="545" t="s">
        <v>938</v>
      </c>
      <c r="C705" s="545" t="s">
        <v>939</v>
      </c>
      <c r="D705" s="545" t="s">
        <v>1001</v>
      </c>
      <c r="E705" s="545" t="s">
        <v>1002</v>
      </c>
      <c r="F705" s="548">
        <v>10</v>
      </c>
      <c r="G705" s="548">
        <v>4560</v>
      </c>
      <c r="H705" s="548">
        <v>0.82969432314410485</v>
      </c>
      <c r="I705" s="548">
        <v>456</v>
      </c>
      <c r="J705" s="548">
        <v>12</v>
      </c>
      <c r="K705" s="548">
        <v>5496</v>
      </c>
      <c r="L705" s="548">
        <v>1</v>
      </c>
      <c r="M705" s="548">
        <v>458</v>
      </c>
      <c r="N705" s="548">
        <v>23</v>
      </c>
      <c r="O705" s="548">
        <v>10649</v>
      </c>
      <c r="P705" s="598">
        <v>1.9375909752547307</v>
      </c>
      <c r="Q705" s="549">
        <v>463</v>
      </c>
    </row>
    <row r="706" spans="1:17" ht="14.45" customHeight="1" x14ac:dyDescent="0.2">
      <c r="A706" s="544" t="s">
        <v>1120</v>
      </c>
      <c r="B706" s="545" t="s">
        <v>938</v>
      </c>
      <c r="C706" s="545" t="s">
        <v>939</v>
      </c>
      <c r="D706" s="545" t="s">
        <v>1003</v>
      </c>
      <c r="E706" s="545" t="s">
        <v>1004</v>
      </c>
      <c r="F706" s="548">
        <v>12</v>
      </c>
      <c r="G706" s="548">
        <v>696</v>
      </c>
      <c r="H706" s="548">
        <v>1.3333333333333333</v>
      </c>
      <c r="I706" s="548">
        <v>58</v>
      </c>
      <c r="J706" s="548">
        <v>9</v>
      </c>
      <c r="K706" s="548">
        <v>522</v>
      </c>
      <c r="L706" s="548">
        <v>1</v>
      </c>
      <c r="M706" s="548">
        <v>58</v>
      </c>
      <c r="N706" s="548">
        <v>26</v>
      </c>
      <c r="O706" s="548">
        <v>1534</v>
      </c>
      <c r="P706" s="598">
        <v>2.9386973180076628</v>
      </c>
      <c r="Q706" s="549">
        <v>59</v>
      </c>
    </row>
    <row r="707" spans="1:17" ht="14.45" customHeight="1" x14ac:dyDescent="0.2">
      <c r="A707" s="544" t="s">
        <v>1120</v>
      </c>
      <c r="B707" s="545" t="s">
        <v>938</v>
      </c>
      <c r="C707" s="545" t="s">
        <v>939</v>
      </c>
      <c r="D707" s="545" t="s">
        <v>1005</v>
      </c>
      <c r="E707" s="545" t="s">
        <v>1006</v>
      </c>
      <c r="F707" s="548">
        <v>1</v>
      </c>
      <c r="G707" s="548">
        <v>2173</v>
      </c>
      <c r="H707" s="548">
        <v>0.99954001839926399</v>
      </c>
      <c r="I707" s="548">
        <v>2173</v>
      </c>
      <c r="J707" s="548">
        <v>1</v>
      </c>
      <c r="K707" s="548">
        <v>2174</v>
      </c>
      <c r="L707" s="548">
        <v>1</v>
      </c>
      <c r="M707" s="548">
        <v>2174</v>
      </c>
      <c r="N707" s="548"/>
      <c r="O707" s="548"/>
      <c r="P707" s="598"/>
      <c r="Q707" s="549"/>
    </row>
    <row r="708" spans="1:17" ht="14.45" customHeight="1" x14ac:dyDescent="0.2">
      <c r="A708" s="544" t="s">
        <v>1120</v>
      </c>
      <c r="B708" s="545" t="s">
        <v>938</v>
      </c>
      <c r="C708" s="545" t="s">
        <v>939</v>
      </c>
      <c r="D708" s="545" t="s">
        <v>1011</v>
      </c>
      <c r="E708" s="545" t="s">
        <v>1012</v>
      </c>
      <c r="F708" s="548">
        <v>20</v>
      </c>
      <c r="G708" s="548">
        <v>3520</v>
      </c>
      <c r="H708" s="548">
        <v>0.21052631578947367</v>
      </c>
      <c r="I708" s="548">
        <v>176</v>
      </c>
      <c r="J708" s="548">
        <v>95</v>
      </c>
      <c r="K708" s="548">
        <v>16720</v>
      </c>
      <c r="L708" s="548">
        <v>1</v>
      </c>
      <c r="M708" s="548">
        <v>176</v>
      </c>
      <c r="N708" s="548">
        <v>219</v>
      </c>
      <c r="O708" s="548">
        <v>39201</v>
      </c>
      <c r="P708" s="598">
        <v>2.3445574162679428</v>
      </c>
      <c r="Q708" s="549">
        <v>179</v>
      </c>
    </row>
    <row r="709" spans="1:17" ht="14.45" customHeight="1" x14ac:dyDescent="0.2">
      <c r="A709" s="544" t="s">
        <v>1120</v>
      </c>
      <c r="B709" s="545" t="s">
        <v>938</v>
      </c>
      <c r="C709" s="545" t="s">
        <v>939</v>
      </c>
      <c r="D709" s="545" t="s">
        <v>1013</v>
      </c>
      <c r="E709" s="545" t="s">
        <v>1014</v>
      </c>
      <c r="F709" s="548">
        <v>29</v>
      </c>
      <c r="G709" s="548">
        <v>2465</v>
      </c>
      <c r="H709" s="548">
        <v>3.5828488372093021</v>
      </c>
      <c r="I709" s="548">
        <v>85</v>
      </c>
      <c r="J709" s="548">
        <v>8</v>
      </c>
      <c r="K709" s="548">
        <v>688</v>
      </c>
      <c r="L709" s="548">
        <v>1</v>
      </c>
      <c r="M709" s="548">
        <v>86</v>
      </c>
      <c r="N709" s="548">
        <v>29</v>
      </c>
      <c r="O709" s="548">
        <v>2523</v>
      </c>
      <c r="P709" s="598">
        <v>3.6671511627906979</v>
      </c>
      <c r="Q709" s="549">
        <v>87</v>
      </c>
    </row>
    <row r="710" spans="1:17" ht="14.45" customHeight="1" x14ac:dyDescent="0.2">
      <c r="A710" s="544" t="s">
        <v>1120</v>
      </c>
      <c r="B710" s="545" t="s">
        <v>938</v>
      </c>
      <c r="C710" s="545" t="s">
        <v>939</v>
      </c>
      <c r="D710" s="545" t="s">
        <v>1017</v>
      </c>
      <c r="E710" s="545" t="s">
        <v>1018</v>
      </c>
      <c r="F710" s="548">
        <v>2</v>
      </c>
      <c r="G710" s="548">
        <v>340</v>
      </c>
      <c r="H710" s="548">
        <v>0.25</v>
      </c>
      <c r="I710" s="548">
        <v>170</v>
      </c>
      <c r="J710" s="548">
        <v>8</v>
      </c>
      <c r="K710" s="548">
        <v>1360</v>
      </c>
      <c r="L710" s="548">
        <v>1</v>
      </c>
      <c r="M710" s="548">
        <v>170</v>
      </c>
      <c r="N710" s="548">
        <v>12</v>
      </c>
      <c r="O710" s="548">
        <v>2064</v>
      </c>
      <c r="P710" s="598">
        <v>1.5176470588235293</v>
      </c>
      <c r="Q710" s="549">
        <v>172</v>
      </c>
    </row>
    <row r="711" spans="1:17" ht="14.45" customHeight="1" x14ac:dyDescent="0.2">
      <c r="A711" s="544" t="s">
        <v>1120</v>
      </c>
      <c r="B711" s="545" t="s">
        <v>938</v>
      </c>
      <c r="C711" s="545" t="s">
        <v>939</v>
      </c>
      <c r="D711" s="545" t="s">
        <v>1019</v>
      </c>
      <c r="E711" s="545" t="s">
        <v>1020</v>
      </c>
      <c r="F711" s="548">
        <v>4</v>
      </c>
      <c r="G711" s="548">
        <v>116</v>
      </c>
      <c r="H711" s="548"/>
      <c r="I711" s="548">
        <v>29</v>
      </c>
      <c r="J711" s="548"/>
      <c r="K711" s="548"/>
      <c r="L711" s="548"/>
      <c r="M711" s="548"/>
      <c r="N711" s="548">
        <v>1</v>
      </c>
      <c r="O711" s="548">
        <v>31</v>
      </c>
      <c r="P711" s="598"/>
      <c r="Q711" s="549">
        <v>31</v>
      </c>
    </row>
    <row r="712" spans="1:17" ht="14.45" customHeight="1" x14ac:dyDescent="0.2">
      <c r="A712" s="544" t="s">
        <v>1120</v>
      </c>
      <c r="B712" s="545" t="s">
        <v>938</v>
      </c>
      <c r="C712" s="545" t="s">
        <v>939</v>
      </c>
      <c r="D712" s="545" t="s">
        <v>1022</v>
      </c>
      <c r="E712" s="545" t="s">
        <v>1023</v>
      </c>
      <c r="F712" s="548"/>
      <c r="G712" s="548"/>
      <c r="H712" s="548"/>
      <c r="I712" s="548"/>
      <c r="J712" s="548">
        <v>1</v>
      </c>
      <c r="K712" s="548">
        <v>177</v>
      </c>
      <c r="L712" s="548">
        <v>1</v>
      </c>
      <c r="M712" s="548">
        <v>177</v>
      </c>
      <c r="N712" s="548">
        <v>1</v>
      </c>
      <c r="O712" s="548">
        <v>178</v>
      </c>
      <c r="P712" s="598">
        <v>1.0056497175141244</v>
      </c>
      <c r="Q712" s="549">
        <v>178</v>
      </c>
    </row>
    <row r="713" spans="1:17" ht="14.45" customHeight="1" x14ac:dyDescent="0.2">
      <c r="A713" s="544" t="s">
        <v>1120</v>
      </c>
      <c r="B713" s="545" t="s">
        <v>938</v>
      </c>
      <c r="C713" s="545" t="s">
        <v>939</v>
      </c>
      <c r="D713" s="545" t="s">
        <v>1027</v>
      </c>
      <c r="E713" s="545" t="s">
        <v>1028</v>
      </c>
      <c r="F713" s="548">
        <v>12</v>
      </c>
      <c r="G713" s="548">
        <v>3168</v>
      </c>
      <c r="H713" s="548">
        <v>12</v>
      </c>
      <c r="I713" s="548">
        <v>264</v>
      </c>
      <c r="J713" s="548">
        <v>1</v>
      </c>
      <c r="K713" s="548">
        <v>264</v>
      </c>
      <c r="L713" s="548">
        <v>1</v>
      </c>
      <c r="M713" s="548">
        <v>264</v>
      </c>
      <c r="N713" s="548">
        <v>9</v>
      </c>
      <c r="O713" s="548">
        <v>2403</v>
      </c>
      <c r="P713" s="598">
        <v>9.1022727272727266</v>
      </c>
      <c r="Q713" s="549">
        <v>267</v>
      </c>
    </row>
    <row r="714" spans="1:17" ht="14.45" customHeight="1" x14ac:dyDescent="0.2">
      <c r="A714" s="544" t="s">
        <v>1120</v>
      </c>
      <c r="B714" s="545" t="s">
        <v>938</v>
      </c>
      <c r="C714" s="545" t="s">
        <v>939</v>
      </c>
      <c r="D714" s="545" t="s">
        <v>1029</v>
      </c>
      <c r="E714" s="545" t="s">
        <v>1030</v>
      </c>
      <c r="F714" s="548">
        <v>4</v>
      </c>
      <c r="G714" s="548">
        <v>8524</v>
      </c>
      <c r="H714" s="548">
        <v>0.22190981984796418</v>
      </c>
      <c r="I714" s="548">
        <v>2131</v>
      </c>
      <c r="J714" s="548">
        <v>18</v>
      </c>
      <c r="K714" s="548">
        <v>38412</v>
      </c>
      <c r="L714" s="548">
        <v>1</v>
      </c>
      <c r="M714" s="548">
        <v>2134</v>
      </c>
      <c r="N714" s="548">
        <v>5</v>
      </c>
      <c r="O714" s="548">
        <v>10730</v>
      </c>
      <c r="P714" s="598">
        <v>0.27933978964906803</v>
      </c>
      <c r="Q714" s="549">
        <v>2146</v>
      </c>
    </row>
    <row r="715" spans="1:17" ht="14.45" customHeight="1" x14ac:dyDescent="0.2">
      <c r="A715" s="544" t="s">
        <v>1120</v>
      </c>
      <c r="B715" s="545" t="s">
        <v>938</v>
      </c>
      <c r="C715" s="545" t="s">
        <v>939</v>
      </c>
      <c r="D715" s="545" t="s">
        <v>1033</v>
      </c>
      <c r="E715" s="545" t="s">
        <v>1034</v>
      </c>
      <c r="F715" s="548">
        <v>1</v>
      </c>
      <c r="G715" s="548">
        <v>424</v>
      </c>
      <c r="H715" s="548">
        <v>0.24882629107981222</v>
      </c>
      <c r="I715" s="548">
        <v>424</v>
      </c>
      <c r="J715" s="548">
        <v>4</v>
      </c>
      <c r="K715" s="548">
        <v>1704</v>
      </c>
      <c r="L715" s="548">
        <v>1</v>
      </c>
      <c r="M715" s="548">
        <v>426</v>
      </c>
      <c r="N715" s="548">
        <v>9</v>
      </c>
      <c r="O715" s="548">
        <v>3915</v>
      </c>
      <c r="P715" s="598">
        <v>2.2975352112676055</v>
      </c>
      <c r="Q715" s="549">
        <v>435</v>
      </c>
    </row>
    <row r="716" spans="1:17" ht="14.45" customHeight="1" x14ac:dyDescent="0.2">
      <c r="A716" s="544" t="s">
        <v>1120</v>
      </c>
      <c r="B716" s="545" t="s">
        <v>938</v>
      </c>
      <c r="C716" s="545" t="s">
        <v>939</v>
      </c>
      <c r="D716" s="545" t="s">
        <v>1040</v>
      </c>
      <c r="E716" s="545" t="s">
        <v>1041</v>
      </c>
      <c r="F716" s="548">
        <v>2</v>
      </c>
      <c r="G716" s="548">
        <v>578</v>
      </c>
      <c r="H716" s="548">
        <v>0.66666666666666663</v>
      </c>
      <c r="I716" s="548">
        <v>289</v>
      </c>
      <c r="J716" s="548">
        <v>3</v>
      </c>
      <c r="K716" s="548">
        <v>867</v>
      </c>
      <c r="L716" s="548">
        <v>1</v>
      </c>
      <c r="M716" s="548">
        <v>289</v>
      </c>
      <c r="N716" s="548">
        <v>2</v>
      </c>
      <c r="O716" s="548">
        <v>582</v>
      </c>
      <c r="P716" s="598">
        <v>0.67128027681660896</v>
      </c>
      <c r="Q716" s="549">
        <v>291</v>
      </c>
    </row>
    <row r="717" spans="1:17" ht="14.45" customHeight="1" x14ac:dyDescent="0.2">
      <c r="A717" s="544" t="s">
        <v>1120</v>
      </c>
      <c r="B717" s="545" t="s">
        <v>938</v>
      </c>
      <c r="C717" s="545" t="s">
        <v>939</v>
      </c>
      <c r="D717" s="545" t="s">
        <v>1042</v>
      </c>
      <c r="E717" s="545" t="s">
        <v>1043</v>
      </c>
      <c r="F717" s="548"/>
      <c r="G717" s="548"/>
      <c r="H717" s="548"/>
      <c r="I717" s="548"/>
      <c r="J717" s="548">
        <v>3</v>
      </c>
      <c r="K717" s="548">
        <v>3306</v>
      </c>
      <c r="L717" s="548">
        <v>1</v>
      </c>
      <c r="M717" s="548">
        <v>1102</v>
      </c>
      <c r="N717" s="548">
        <v>5</v>
      </c>
      <c r="O717" s="548">
        <v>5590</v>
      </c>
      <c r="P717" s="598">
        <v>1.6908650937689049</v>
      </c>
      <c r="Q717" s="549">
        <v>1118</v>
      </c>
    </row>
    <row r="718" spans="1:17" ht="14.45" customHeight="1" x14ac:dyDescent="0.2">
      <c r="A718" s="544" t="s">
        <v>1120</v>
      </c>
      <c r="B718" s="545" t="s">
        <v>938</v>
      </c>
      <c r="C718" s="545" t="s">
        <v>939</v>
      </c>
      <c r="D718" s="545" t="s">
        <v>1048</v>
      </c>
      <c r="E718" s="545" t="s">
        <v>1049</v>
      </c>
      <c r="F718" s="548"/>
      <c r="G718" s="548"/>
      <c r="H718" s="548"/>
      <c r="I718" s="548"/>
      <c r="J718" s="548">
        <v>3</v>
      </c>
      <c r="K718" s="548">
        <v>0</v>
      </c>
      <c r="L718" s="548"/>
      <c r="M718" s="548">
        <v>0</v>
      </c>
      <c r="N718" s="548">
        <v>3</v>
      </c>
      <c r="O718" s="548">
        <v>0</v>
      </c>
      <c r="P718" s="598"/>
      <c r="Q718" s="549">
        <v>0</v>
      </c>
    </row>
    <row r="719" spans="1:17" ht="14.45" customHeight="1" x14ac:dyDescent="0.2">
      <c r="A719" s="544" t="s">
        <v>1120</v>
      </c>
      <c r="B719" s="545" t="s">
        <v>938</v>
      </c>
      <c r="C719" s="545" t="s">
        <v>939</v>
      </c>
      <c r="D719" s="545" t="s">
        <v>1050</v>
      </c>
      <c r="E719" s="545" t="s">
        <v>1051</v>
      </c>
      <c r="F719" s="548"/>
      <c r="G719" s="548"/>
      <c r="H719" s="548"/>
      <c r="I719" s="548"/>
      <c r="J719" s="548">
        <v>1</v>
      </c>
      <c r="K719" s="548">
        <v>0</v>
      </c>
      <c r="L719" s="548"/>
      <c r="M719" s="548">
        <v>0</v>
      </c>
      <c r="N719" s="548"/>
      <c r="O719" s="548"/>
      <c r="P719" s="598"/>
      <c r="Q719" s="549"/>
    </row>
    <row r="720" spans="1:17" ht="14.45" customHeight="1" x14ac:dyDescent="0.2">
      <c r="A720" s="544" t="s">
        <v>1120</v>
      </c>
      <c r="B720" s="545" t="s">
        <v>938</v>
      </c>
      <c r="C720" s="545" t="s">
        <v>939</v>
      </c>
      <c r="D720" s="545" t="s">
        <v>1056</v>
      </c>
      <c r="E720" s="545" t="s">
        <v>1057</v>
      </c>
      <c r="F720" s="548"/>
      <c r="G720" s="548"/>
      <c r="H720" s="548"/>
      <c r="I720" s="548"/>
      <c r="J720" s="548">
        <v>3</v>
      </c>
      <c r="K720" s="548">
        <v>8520</v>
      </c>
      <c r="L720" s="548">
        <v>1</v>
      </c>
      <c r="M720" s="548">
        <v>2840</v>
      </c>
      <c r="N720" s="548">
        <v>3</v>
      </c>
      <c r="O720" s="548">
        <v>8535</v>
      </c>
      <c r="P720" s="598">
        <v>1.0017605633802817</v>
      </c>
      <c r="Q720" s="549">
        <v>2845</v>
      </c>
    </row>
    <row r="721" spans="1:17" ht="14.45" customHeight="1" x14ac:dyDescent="0.2">
      <c r="A721" s="544" t="s">
        <v>1120</v>
      </c>
      <c r="B721" s="545" t="s">
        <v>938</v>
      </c>
      <c r="C721" s="545" t="s">
        <v>939</v>
      </c>
      <c r="D721" s="545" t="s">
        <v>1060</v>
      </c>
      <c r="E721" s="545" t="s">
        <v>1061</v>
      </c>
      <c r="F721" s="548"/>
      <c r="G721" s="548"/>
      <c r="H721" s="548"/>
      <c r="I721" s="548"/>
      <c r="J721" s="548">
        <v>2</v>
      </c>
      <c r="K721" s="548">
        <v>32014</v>
      </c>
      <c r="L721" s="548">
        <v>1</v>
      </c>
      <c r="M721" s="548">
        <v>16007</v>
      </c>
      <c r="N721" s="548"/>
      <c r="O721" s="548"/>
      <c r="P721" s="598"/>
      <c r="Q721" s="549"/>
    </row>
    <row r="722" spans="1:17" ht="14.45" customHeight="1" x14ac:dyDescent="0.2">
      <c r="A722" s="544" t="s">
        <v>1121</v>
      </c>
      <c r="B722" s="545" t="s">
        <v>938</v>
      </c>
      <c r="C722" s="545" t="s">
        <v>939</v>
      </c>
      <c r="D722" s="545" t="s">
        <v>958</v>
      </c>
      <c r="E722" s="545" t="s">
        <v>959</v>
      </c>
      <c r="F722" s="548"/>
      <c r="G722" s="548"/>
      <c r="H722" s="548"/>
      <c r="I722" s="548"/>
      <c r="J722" s="548">
        <v>1</v>
      </c>
      <c r="K722" s="548">
        <v>350</v>
      </c>
      <c r="L722" s="548">
        <v>1</v>
      </c>
      <c r="M722" s="548">
        <v>350</v>
      </c>
      <c r="N722" s="548"/>
      <c r="O722" s="548"/>
      <c r="P722" s="598"/>
      <c r="Q722" s="549"/>
    </row>
    <row r="723" spans="1:17" ht="14.45" customHeight="1" x14ac:dyDescent="0.2">
      <c r="A723" s="544" t="s">
        <v>1121</v>
      </c>
      <c r="B723" s="545" t="s">
        <v>938</v>
      </c>
      <c r="C723" s="545" t="s">
        <v>939</v>
      </c>
      <c r="D723" s="545" t="s">
        <v>966</v>
      </c>
      <c r="E723" s="545" t="s">
        <v>967</v>
      </c>
      <c r="F723" s="548">
        <v>1</v>
      </c>
      <c r="G723" s="548">
        <v>49</v>
      </c>
      <c r="H723" s="548"/>
      <c r="I723" s="548">
        <v>49</v>
      </c>
      <c r="J723" s="548"/>
      <c r="K723" s="548"/>
      <c r="L723" s="548"/>
      <c r="M723" s="548"/>
      <c r="N723" s="548"/>
      <c r="O723" s="548"/>
      <c r="P723" s="598"/>
      <c r="Q723" s="549"/>
    </row>
    <row r="724" spans="1:17" ht="14.45" customHeight="1" x14ac:dyDescent="0.2">
      <c r="A724" s="544" t="s">
        <v>1121</v>
      </c>
      <c r="B724" s="545" t="s">
        <v>938</v>
      </c>
      <c r="C724" s="545" t="s">
        <v>939</v>
      </c>
      <c r="D724" s="545" t="s">
        <v>972</v>
      </c>
      <c r="E724" s="545" t="s">
        <v>973</v>
      </c>
      <c r="F724" s="548"/>
      <c r="G724" s="548"/>
      <c r="H724" s="548"/>
      <c r="I724" s="548"/>
      <c r="J724" s="548"/>
      <c r="K724" s="548"/>
      <c r="L724" s="548"/>
      <c r="M724" s="548"/>
      <c r="N724" s="548">
        <v>1</v>
      </c>
      <c r="O724" s="548">
        <v>268</v>
      </c>
      <c r="P724" s="598"/>
      <c r="Q724" s="549">
        <v>268</v>
      </c>
    </row>
    <row r="725" spans="1:17" ht="14.45" customHeight="1" x14ac:dyDescent="0.2">
      <c r="A725" s="544" t="s">
        <v>1121</v>
      </c>
      <c r="B725" s="545" t="s">
        <v>938</v>
      </c>
      <c r="C725" s="545" t="s">
        <v>939</v>
      </c>
      <c r="D725" s="545" t="s">
        <v>998</v>
      </c>
      <c r="E725" s="545" t="s">
        <v>999</v>
      </c>
      <c r="F725" s="548"/>
      <c r="G725" s="548"/>
      <c r="H725" s="548"/>
      <c r="I725" s="548"/>
      <c r="J725" s="548">
        <v>1</v>
      </c>
      <c r="K725" s="548">
        <v>496</v>
      </c>
      <c r="L725" s="548">
        <v>1</v>
      </c>
      <c r="M725" s="548">
        <v>496</v>
      </c>
      <c r="N725" s="548">
        <v>1</v>
      </c>
      <c r="O725" s="548">
        <v>500</v>
      </c>
      <c r="P725" s="598">
        <v>1.0080645161290323</v>
      </c>
      <c r="Q725" s="549">
        <v>500</v>
      </c>
    </row>
    <row r="726" spans="1:17" ht="14.45" customHeight="1" x14ac:dyDescent="0.2">
      <c r="A726" s="544" t="s">
        <v>1121</v>
      </c>
      <c r="B726" s="545" t="s">
        <v>938</v>
      </c>
      <c r="C726" s="545" t="s">
        <v>939</v>
      </c>
      <c r="D726" s="545" t="s">
        <v>1013</v>
      </c>
      <c r="E726" s="545" t="s">
        <v>1014</v>
      </c>
      <c r="F726" s="548">
        <v>4</v>
      </c>
      <c r="G726" s="548">
        <v>340</v>
      </c>
      <c r="H726" s="548">
        <v>0.98837209302325579</v>
      </c>
      <c r="I726" s="548">
        <v>85</v>
      </c>
      <c r="J726" s="548">
        <v>4</v>
      </c>
      <c r="K726" s="548">
        <v>344</v>
      </c>
      <c r="L726" s="548">
        <v>1</v>
      </c>
      <c r="M726" s="548">
        <v>86</v>
      </c>
      <c r="N726" s="548">
        <v>4</v>
      </c>
      <c r="O726" s="548">
        <v>348</v>
      </c>
      <c r="P726" s="598">
        <v>1.0116279069767442</v>
      </c>
      <c r="Q726" s="549">
        <v>87</v>
      </c>
    </row>
    <row r="727" spans="1:17" ht="14.45" customHeight="1" x14ac:dyDescent="0.2">
      <c r="A727" s="544" t="s">
        <v>1121</v>
      </c>
      <c r="B727" s="545" t="s">
        <v>938</v>
      </c>
      <c r="C727" s="545" t="s">
        <v>939</v>
      </c>
      <c r="D727" s="545" t="s">
        <v>1022</v>
      </c>
      <c r="E727" s="545" t="s">
        <v>1023</v>
      </c>
      <c r="F727" s="548"/>
      <c r="G727" s="548"/>
      <c r="H727" s="548"/>
      <c r="I727" s="548"/>
      <c r="J727" s="548">
        <v>1</v>
      </c>
      <c r="K727" s="548">
        <v>177</v>
      </c>
      <c r="L727" s="548">
        <v>1</v>
      </c>
      <c r="M727" s="548">
        <v>177</v>
      </c>
      <c r="N727" s="548"/>
      <c r="O727" s="548"/>
      <c r="P727" s="598"/>
      <c r="Q727" s="549"/>
    </row>
    <row r="728" spans="1:17" ht="14.45" customHeight="1" x14ac:dyDescent="0.2">
      <c r="A728" s="544" t="s">
        <v>1121</v>
      </c>
      <c r="B728" s="545" t="s">
        <v>938</v>
      </c>
      <c r="C728" s="545" t="s">
        <v>939</v>
      </c>
      <c r="D728" s="545" t="s">
        <v>1027</v>
      </c>
      <c r="E728" s="545" t="s">
        <v>1028</v>
      </c>
      <c r="F728" s="548">
        <v>1</v>
      </c>
      <c r="G728" s="548">
        <v>264</v>
      </c>
      <c r="H728" s="548"/>
      <c r="I728" s="548">
        <v>264</v>
      </c>
      <c r="J728" s="548"/>
      <c r="K728" s="548"/>
      <c r="L728" s="548"/>
      <c r="M728" s="548"/>
      <c r="N728" s="548"/>
      <c r="O728" s="548"/>
      <c r="P728" s="598"/>
      <c r="Q728" s="549"/>
    </row>
    <row r="729" spans="1:17" ht="14.45" customHeight="1" x14ac:dyDescent="0.2">
      <c r="A729" s="544" t="s">
        <v>1121</v>
      </c>
      <c r="B729" s="545" t="s">
        <v>938</v>
      </c>
      <c r="C729" s="545" t="s">
        <v>939</v>
      </c>
      <c r="D729" s="545" t="s">
        <v>1044</v>
      </c>
      <c r="E729" s="545" t="s">
        <v>1045</v>
      </c>
      <c r="F729" s="548"/>
      <c r="G729" s="548"/>
      <c r="H729" s="548"/>
      <c r="I729" s="548"/>
      <c r="J729" s="548">
        <v>1</v>
      </c>
      <c r="K729" s="548">
        <v>108</v>
      </c>
      <c r="L729" s="548">
        <v>1</v>
      </c>
      <c r="M729" s="548">
        <v>108</v>
      </c>
      <c r="N729" s="548">
        <v>1</v>
      </c>
      <c r="O729" s="548">
        <v>109</v>
      </c>
      <c r="P729" s="598">
        <v>1.0092592592592593</v>
      </c>
      <c r="Q729" s="549">
        <v>109</v>
      </c>
    </row>
    <row r="730" spans="1:17" ht="14.45" customHeight="1" x14ac:dyDescent="0.2">
      <c r="A730" s="544" t="s">
        <v>1122</v>
      </c>
      <c r="B730" s="545" t="s">
        <v>938</v>
      </c>
      <c r="C730" s="545" t="s">
        <v>939</v>
      </c>
      <c r="D730" s="545" t="s">
        <v>940</v>
      </c>
      <c r="E730" s="545" t="s">
        <v>941</v>
      </c>
      <c r="F730" s="548">
        <v>1</v>
      </c>
      <c r="G730" s="548">
        <v>2229</v>
      </c>
      <c r="H730" s="548"/>
      <c r="I730" s="548">
        <v>2229</v>
      </c>
      <c r="J730" s="548"/>
      <c r="K730" s="548"/>
      <c r="L730" s="548"/>
      <c r="M730" s="548"/>
      <c r="N730" s="548"/>
      <c r="O730" s="548"/>
      <c r="P730" s="598"/>
      <c r="Q730" s="549"/>
    </row>
    <row r="731" spans="1:17" ht="14.45" customHeight="1" x14ac:dyDescent="0.2">
      <c r="A731" s="544" t="s">
        <v>1122</v>
      </c>
      <c r="B731" s="545" t="s">
        <v>938</v>
      </c>
      <c r="C731" s="545" t="s">
        <v>939</v>
      </c>
      <c r="D731" s="545" t="s">
        <v>942</v>
      </c>
      <c r="E731" s="545" t="s">
        <v>943</v>
      </c>
      <c r="F731" s="548">
        <v>192</v>
      </c>
      <c r="G731" s="548">
        <v>11136</v>
      </c>
      <c r="H731" s="548">
        <v>0.80672268907563027</v>
      </c>
      <c r="I731" s="548">
        <v>58</v>
      </c>
      <c r="J731" s="548">
        <v>238</v>
      </c>
      <c r="K731" s="548">
        <v>13804</v>
      </c>
      <c r="L731" s="548">
        <v>1</v>
      </c>
      <c r="M731" s="548">
        <v>58</v>
      </c>
      <c r="N731" s="548">
        <v>277</v>
      </c>
      <c r="O731" s="548">
        <v>16343</v>
      </c>
      <c r="P731" s="598">
        <v>1.1839321935670819</v>
      </c>
      <c r="Q731" s="549">
        <v>59</v>
      </c>
    </row>
    <row r="732" spans="1:17" ht="14.45" customHeight="1" x14ac:dyDescent="0.2">
      <c r="A732" s="544" t="s">
        <v>1122</v>
      </c>
      <c r="B732" s="545" t="s">
        <v>938</v>
      </c>
      <c r="C732" s="545" t="s">
        <v>939</v>
      </c>
      <c r="D732" s="545" t="s">
        <v>944</v>
      </c>
      <c r="E732" s="545" t="s">
        <v>945</v>
      </c>
      <c r="F732" s="548">
        <v>66</v>
      </c>
      <c r="G732" s="548">
        <v>8646</v>
      </c>
      <c r="H732" s="548">
        <v>0.77058823529411768</v>
      </c>
      <c r="I732" s="548">
        <v>131</v>
      </c>
      <c r="J732" s="548">
        <v>85</v>
      </c>
      <c r="K732" s="548">
        <v>11220</v>
      </c>
      <c r="L732" s="548">
        <v>1</v>
      </c>
      <c r="M732" s="548">
        <v>132</v>
      </c>
      <c r="N732" s="548">
        <v>73</v>
      </c>
      <c r="O732" s="548">
        <v>9636</v>
      </c>
      <c r="P732" s="598">
        <v>0.85882352941176465</v>
      </c>
      <c r="Q732" s="549">
        <v>132</v>
      </c>
    </row>
    <row r="733" spans="1:17" ht="14.45" customHeight="1" x14ac:dyDescent="0.2">
      <c r="A733" s="544" t="s">
        <v>1122</v>
      </c>
      <c r="B733" s="545" t="s">
        <v>938</v>
      </c>
      <c r="C733" s="545" t="s">
        <v>939</v>
      </c>
      <c r="D733" s="545" t="s">
        <v>946</v>
      </c>
      <c r="E733" s="545" t="s">
        <v>947</v>
      </c>
      <c r="F733" s="548"/>
      <c r="G733" s="548"/>
      <c r="H733" s="548"/>
      <c r="I733" s="548"/>
      <c r="J733" s="548"/>
      <c r="K733" s="548"/>
      <c r="L733" s="548"/>
      <c r="M733" s="548"/>
      <c r="N733" s="548">
        <v>4</v>
      </c>
      <c r="O733" s="548">
        <v>760</v>
      </c>
      <c r="P733" s="598"/>
      <c r="Q733" s="549">
        <v>190</v>
      </c>
    </row>
    <row r="734" spans="1:17" ht="14.45" customHeight="1" x14ac:dyDescent="0.2">
      <c r="A734" s="544" t="s">
        <v>1122</v>
      </c>
      <c r="B734" s="545" t="s">
        <v>938</v>
      </c>
      <c r="C734" s="545" t="s">
        <v>939</v>
      </c>
      <c r="D734" s="545" t="s">
        <v>948</v>
      </c>
      <c r="E734" s="545" t="s">
        <v>949</v>
      </c>
      <c r="F734" s="548">
        <v>20</v>
      </c>
      <c r="G734" s="548">
        <v>8160</v>
      </c>
      <c r="H734" s="548">
        <v>0.64516129032258063</v>
      </c>
      <c r="I734" s="548">
        <v>408</v>
      </c>
      <c r="J734" s="548">
        <v>31</v>
      </c>
      <c r="K734" s="548">
        <v>12648</v>
      </c>
      <c r="L734" s="548">
        <v>1</v>
      </c>
      <c r="M734" s="548">
        <v>408</v>
      </c>
      <c r="N734" s="548">
        <v>38</v>
      </c>
      <c r="O734" s="548">
        <v>15618</v>
      </c>
      <c r="P734" s="598">
        <v>1.2348197343453511</v>
      </c>
      <c r="Q734" s="549">
        <v>411</v>
      </c>
    </row>
    <row r="735" spans="1:17" ht="14.45" customHeight="1" x14ac:dyDescent="0.2">
      <c r="A735" s="544" t="s">
        <v>1122</v>
      </c>
      <c r="B735" s="545" t="s">
        <v>938</v>
      </c>
      <c r="C735" s="545" t="s">
        <v>939</v>
      </c>
      <c r="D735" s="545" t="s">
        <v>950</v>
      </c>
      <c r="E735" s="545" t="s">
        <v>951</v>
      </c>
      <c r="F735" s="548">
        <v>13</v>
      </c>
      <c r="G735" s="548">
        <v>2340</v>
      </c>
      <c r="H735" s="548">
        <v>1.1818181818181819</v>
      </c>
      <c r="I735" s="548">
        <v>180</v>
      </c>
      <c r="J735" s="548">
        <v>11</v>
      </c>
      <c r="K735" s="548">
        <v>1980</v>
      </c>
      <c r="L735" s="548">
        <v>1</v>
      </c>
      <c r="M735" s="548">
        <v>180</v>
      </c>
      <c r="N735" s="548">
        <v>10</v>
      </c>
      <c r="O735" s="548">
        <v>1830</v>
      </c>
      <c r="P735" s="598">
        <v>0.9242424242424242</v>
      </c>
      <c r="Q735" s="549">
        <v>183</v>
      </c>
    </row>
    <row r="736" spans="1:17" ht="14.45" customHeight="1" x14ac:dyDescent="0.2">
      <c r="A736" s="544" t="s">
        <v>1122</v>
      </c>
      <c r="B736" s="545" t="s">
        <v>938</v>
      </c>
      <c r="C736" s="545" t="s">
        <v>939</v>
      </c>
      <c r="D736" s="545" t="s">
        <v>954</v>
      </c>
      <c r="E736" s="545" t="s">
        <v>955</v>
      </c>
      <c r="F736" s="548">
        <v>18</v>
      </c>
      <c r="G736" s="548">
        <v>6048</v>
      </c>
      <c r="H736" s="548">
        <v>1.9940652818991098</v>
      </c>
      <c r="I736" s="548">
        <v>336</v>
      </c>
      <c r="J736" s="548">
        <v>9</v>
      </c>
      <c r="K736" s="548">
        <v>3033</v>
      </c>
      <c r="L736" s="548">
        <v>1</v>
      </c>
      <c r="M736" s="548">
        <v>337</v>
      </c>
      <c r="N736" s="548">
        <v>13</v>
      </c>
      <c r="O736" s="548">
        <v>4433</v>
      </c>
      <c r="P736" s="598">
        <v>1.461589185624794</v>
      </c>
      <c r="Q736" s="549">
        <v>341</v>
      </c>
    </row>
    <row r="737" spans="1:17" ht="14.45" customHeight="1" x14ac:dyDescent="0.2">
      <c r="A737" s="544" t="s">
        <v>1122</v>
      </c>
      <c r="B737" s="545" t="s">
        <v>938</v>
      </c>
      <c r="C737" s="545" t="s">
        <v>939</v>
      </c>
      <c r="D737" s="545" t="s">
        <v>958</v>
      </c>
      <c r="E737" s="545" t="s">
        <v>959</v>
      </c>
      <c r="F737" s="548">
        <v>88</v>
      </c>
      <c r="G737" s="548">
        <v>30712</v>
      </c>
      <c r="H737" s="548">
        <v>0.94353302611367129</v>
      </c>
      <c r="I737" s="548">
        <v>349</v>
      </c>
      <c r="J737" s="548">
        <v>93</v>
      </c>
      <c r="K737" s="548">
        <v>32550</v>
      </c>
      <c r="L737" s="548">
        <v>1</v>
      </c>
      <c r="M737" s="548">
        <v>350</v>
      </c>
      <c r="N737" s="548">
        <v>147</v>
      </c>
      <c r="O737" s="548">
        <v>51597</v>
      </c>
      <c r="P737" s="598">
        <v>1.5851612903225807</v>
      </c>
      <c r="Q737" s="549">
        <v>351</v>
      </c>
    </row>
    <row r="738" spans="1:17" ht="14.45" customHeight="1" x14ac:dyDescent="0.2">
      <c r="A738" s="544" t="s">
        <v>1122</v>
      </c>
      <c r="B738" s="545" t="s">
        <v>938</v>
      </c>
      <c r="C738" s="545" t="s">
        <v>939</v>
      </c>
      <c r="D738" s="545" t="s">
        <v>964</v>
      </c>
      <c r="E738" s="545" t="s">
        <v>965</v>
      </c>
      <c r="F738" s="548">
        <v>10</v>
      </c>
      <c r="G738" s="548">
        <v>1170</v>
      </c>
      <c r="H738" s="548">
        <v>0.90909090909090906</v>
      </c>
      <c r="I738" s="548">
        <v>117</v>
      </c>
      <c r="J738" s="548">
        <v>11</v>
      </c>
      <c r="K738" s="548">
        <v>1287</v>
      </c>
      <c r="L738" s="548">
        <v>1</v>
      </c>
      <c r="M738" s="548">
        <v>117</v>
      </c>
      <c r="N738" s="548">
        <v>5</v>
      </c>
      <c r="O738" s="548">
        <v>590</v>
      </c>
      <c r="P738" s="598">
        <v>0.45843045843045843</v>
      </c>
      <c r="Q738" s="549">
        <v>118</v>
      </c>
    </row>
    <row r="739" spans="1:17" ht="14.45" customHeight="1" x14ac:dyDescent="0.2">
      <c r="A739" s="544" t="s">
        <v>1122</v>
      </c>
      <c r="B739" s="545" t="s">
        <v>938</v>
      </c>
      <c r="C739" s="545" t="s">
        <v>939</v>
      </c>
      <c r="D739" s="545" t="s">
        <v>966</v>
      </c>
      <c r="E739" s="545" t="s">
        <v>967</v>
      </c>
      <c r="F739" s="548">
        <v>1</v>
      </c>
      <c r="G739" s="548">
        <v>49</v>
      </c>
      <c r="H739" s="548"/>
      <c r="I739" s="548">
        <v>49</v>
      </c>
      <c r="J739" s="548"/>
      <c r="K739" s="548"/>
      <c r="L739" s="548"/>
      <c r="M739" s="548"/>
      <c r="N739" s="548"/>
      <c r="O739" s="548"/>
      <c r="P739" s="598"/>
      <c r="Q739" s="549"/>
    </row>
    <row r="740" spans="1:17" ht="14.45" customHeight="1" x14ac:dyDescent="0.2">
      <c r="A740" s="544" t="s">
        <v>1122</v>
      </c>
      <c r="B740" s="545" t="s">
        <v>938</v>
      </c>
      <c r="C740" s="545" t="s">
        <v>939</v>
      </c>
      <c r="D740" s="545" t="s">
        <v>970</v>
      </c>
      <c r="E740" s="545" t="s">
        <v>971</v>
      </c>
      <c r="F740" s="548">
        <v>9</v>
      </c>
      <c r="G740" s="548">
        <v>342</v>
      </c>
      <c r="H740" s="548">
        <v>1</v>
      </c>
      <c r="I740" s="548">
        <v>38</v>
      </c>
      <c r="J740" s="548">
        <v>9</v>
      </c>
      <c r="K740" s="548">
        <v>342</v>
      </c>
      <c r="L740" s="548">
        <v>1</v>
      </c>
      <c r="M740" s="548">
        <v>38</v>
      </c>
      <c r="N740" s="548">
        <v>5</v>
      </c>
      <c r="O740" s="548">
        <v>190</v>
      </c>
      <c r="P740" s="598">
        <v>0.55555555555555558</v>
      </c>
      <c r="Q740" s="549">
        <v>38</v>
      </c>
    </row>
    <row r="741" spans="1:17" ht="14.45" customHeight="1" x14ac:dyDescent="0.2">
      <c r="A741" s="544" t="s">
        <v>1122</v>
      </c>
      <c r="B741" s="545" t="s">
        <v>938</v>
      </c>
      <c r="C741" s="545" t="s">
        <v>939</v>
      </c>
      <c r="D741" s="545" t="s">
        <v>974</v>
      </c>
      <c r="E741" s="545" t="s">
        <v>975</v>
      </c>
      <c r="F741" s="548">
        <v>1</v>
      </c>
      <c r="G741" s="548">
        <v>705</v>
      </c>
      <c r="H741" s="548"/>
      <c r="I741" s="548">
        <v>705</v>
      </c>
      <c r="J741" s="548"/>
      <c r="K741" s="548"/>
      <c r="L741" s="548"/>
      <c r="M741" s="548"/>
      <c r="N741" s="548"/>
      <c r="O741" s="548"/>
      <c r="P741" s="598"/>
      <c r="Q741" s="549"/>
    </row>
    <row r="742" spans="1:17" ht="14.45" customHeight="1" x14ac:dyDescent="0.2">
      <c r="A742" s="544" t="s">
        <v>1122</v>
      </c>
      <c r="B742" s="545" t="s">
        <v>938</v>
      </c>
      <c r="C742" s="545" t="s">
        <v>939</v>
      </c>
      <c r="D742" s="545" t="s">
        <v>978</v>
      </c>
      <c r="E742" s="545" t="s">
        <v>979</v>
      </c>
      <c r="F742" s="548">
        <v>165</v>
      </c>
      <c r="G742" s="548">
        <v>50325</v>
      </c>
      <c r="H742" s="548">
        <v>0.94827586206896552</v>
      </c>
      <c r="I742" s="548">
        <v>305</v>
      </c>
      <c r="J742" s="548">
        <v>174</v>
      </c>
      <c r="K742" s="548">
        <v>53070</v>
      </c>
      <c r="L742" s="548">
        <v>1</v>
      </c>
      <c r="M742" s="548">
        <v>305</v>
      </c>
      <c r="N742" s="548">
        <v>250</v>
      </c>
      <c r="O742" s="548">
        <v>77000</v>
      </c>
      <c r="P742" s="598">
        <v>1.4509138873186358</v>
      </c>
      <c r="Q742" s="549">
        <v>308</v>
      </c>
    </row>
    <row r="743" spans="1:17" ht="14.45" customHeight="1" x14ac:dyDescent="0.2">
      <c r="A743" s="544" t="s">
        <v>1122</v>
      </c>
      <c r="B743" s="545" t="s">
        <v>938</v>
      </c>
      <c r="C743" s="545" t="s">
        <v>939</v>
      </c>
      <c r="D743" s="545" t="s">
        <v>982</v>
      </c>
      <c r="E743" s="545" t="s">
        <v>983</v>
      </c>
      <c r="F743" s="548">
        <v>80</v>
      </c>
      <c r="G743" s="548">
        <v>39520</v>
      </c>
      <c r="H743" s="548">
        <v>0.48681941364868192</v>
      </c>
      <c r="I743" s="548">
        <v>494</v>
      </c>
      <c r="J743" s="548">
        <v>164</v>
      </c>
      <c r="K743" s="548">
        <v>81180</v>
      </c>
      <c r="L743" s="548">
        <v>1</v>
      </c>
      <c r="M743" s="548">
        <v>495</v>
      </c>
      <c r="N743" s="548">
        <v>78</v>
      </c>
      <c r="O743" s="548">
        <v>38922</v>
      </c>
      <c r="P743" s="598">
        <v>0.47945306725794529</v>
      </c>
      <c r="Q743" s="549">
        <v>499</v>
      </c>
    </row>
    <row r="744" spans="1:17" ht="14.45" customHeight="1" x14ac:dyDescent="0.2">
      <c r="A744" s="544" t="s">
        <v>1122</v>
      </c>
      <c r="B744" s="545" t="s">
        <v>938</v>
      </c>
      <c r="C744" s="545" t="s">
        <v>939</v>
      </c>
      <c r="D744" s="545" t="s">
        <v>986</v>
      </c>
      <c r="E744" s="545" t="s">
        <v>987</v>
      </c>
      <c r="F744" s="548">
        <v>225</v>
      </c>
      <c r="G744" s="548">
        <v>83250</v>
      </c>
      <c r="H744" s="548">
        <v>0.75553377440169889</v>
      </c>
      <c r="I744" s="548">
        <v>370</v>
      </c>
      <c r="J744" s="548">
        <v>297</v>
      </c>
      <c r="K744" s="548">
        <v>110187</v>
      </c>
      <c r="L744" s="548">
        <v>1</v>
      </c>
      <c r="M744" s="548">
        <v>371</v>
      </c>
      <c r="N744" s="548">
        <v>304</v>
      </c>
      <c r="O744" s="548">
        <v>114304</v>
      </c>
      <c r="P744" s="598">
        <v>1.0373637543448864</v>
      </c>
      <c r="Q744" s="549">
        <v>376</v>
      </c>
    </row>
    <row r="745" spans="1:17" ht="14.45" customHeight="1" x14ac:dyDescent="0.2">
      <c r="A745" s="544" t="s">
        <v>1122</v>
      </c>
      <c r="B745" s="545" t="s">
        <v>938</v>
      </c>
      <c r="C745" s="545" t="s">
        <v>939</v>
      </c>
      <c r="D745" s="545" t="s">
        <v>990</v>
      </c>
      <c r="E745" s="545" t="s">
        <v>991</v>
      </c>
      <c r="F745" s="548"/>
      <c r="G745" s="548"/>
      <c r="H745" s="548"/>
      <c r="I745" s="548"/>
      <c r="J745" s="548">
        <v>1</v>
      </c>
      <c r="K745" s="548">
        <v>12</v>
      </c>
      <c r="L745" s="548">
        <v>1</v>
      </c>
      <c r="M745" s="548">
        <v>12</v>
      </c>
      <c r="N745" s="548">
        <v>1</v>
      </c>
      <c r="O745" s="548">
        <v>12</v>
      </c>
      <c r="P745" s="598">
        <v>1</v>
      </c>
      <c r="Q745" s="549">
        <v>12</v>
      </c>
    </row>
    <row r="746" spans="1:17" ht="14.45" customHeight="1" x14ac:dyDescent="0.2">
      <c r="A746" s="544" t="s">
        <v>1122</v>
      </c>
      <c r="B746" s="545" t="s">
        <v>938</v>
      </c>
      <c r="C746" s="545" t="s">
        <v>939</v>
      </c>
      <c r="D746" s="545" t="s">
        <v>994</v>
      </c>
      <c r="E746" s="545" t="s">
        <v>995</v>
      </c>
      <c r="F746" s="548">
        <v>11</v>
      </c>
      <c r="G746" s="548">
        <v>1221</v>
      </c>
      <c r="H746" s="548">
        <v>1.2113095238095237</v>
      </c>
      <c r="I746" s="548">
        <v>111</v>
      </c>
      <c r="J746" s="548">
        <v>9</v>
      </c>
      <c r="K746" s="548">
        <v>1008</v>
      </c>
      <c r="L746" s="548">
        <v>1</v>
      </c>
      <c r="M746" s="548">
        <v>112</v>
      </c>
      <c r="N746" s="548">
        <v>20</v>
      </c>
      <c r="O746" s="548">
        <v>2260</v>
      </c>
      <c r="P746" s="598">
        <v>2.2420634920634921</v>
      </c>
      <c r="Q746" s="549">
        <v>113</v>
      </c>
    </row>
    <row r="747" spans="1:17" ht="14.45" customHeight="1" x14ac:dyDescent="0.2">
      <c r="A747" s="544" t="s">
        <v>1122</v>
      </c>
      <c r="B747" s="545" t="s">
        <v>938</v>
      </c>
      <c r="C747" s="545" t="s">
        <v>939</v>
      </c>
      <c r="D747" s="545" t="s">
        <v>996</v>
      </c>
      <c r="E747" s="545" t="s">
        <v>997</v>
      </c>
      <c r="F747" s="548"/>
      <c r="G747" s="548"/>
      <c r="H747" s="548"/>
      <c r="I747" s="548"/>
      <c r="J747" s="548">
        <v>4</v>
      </c>
      <c r="K747" s="548">
        <v>504</v>
      </c>
      <c r="L747" s="548">
        <v>1</v>
      </c>
      <c r="M747" s="548">
        <v>126</v>
      </c>
      <c r="N747" s="548">
        <v>1</v>
      </c>
      <c r="O747" s="548">
        <v>126</v>
      </c>
      <c r="P747" s="598">
        <v>0.25</v>
      </c>
      <c r="Q747" s="549">
        <v>126</v>
      </c>
    </row>
    <row r="748" spans="1:17" ht="14.45" customHeight="1" x14ac:dyDescent="0.2">
      <c r="A748" s="544" t="s">
        <v>1122</v>
      </c>
      <c r="B748" s="545" t="s">
        <v>938</v>
      </c>
      <c r="C748" s="545" t="s">
        <v>939</v>
      </c>
      <c r="D748" s="545" t="s">
        <v>998</v>
      </c>
      <c r="E748" s="545" t="s">
        <v>999</v>
      </c>
      <c r="F748" s="548">
        <v>13</v>
      </c>
      <c r="G748" s="548">
        <v>6435</v>
      </c>
      <c r="H748" s="548">
        <v>0.76316413662239091</v>
      </c>
      <c r="I748" s="548">
        <v>495</v>
      </c>
      <c r="J748" s="548">
        <v>17</v>
      </c>
      <c r="K748" s="548">
        <v>8432</v>
      </c>
      <c r="L748" s="548">
        <v>1</v>
      </c>
      <c r="M748" s="548">
        <v>496</v>
      </c>
      <c r="N748" s="548">
        <v>8</v>
      </c>
      <c r="O748" s="548">
        <v>4000</v>
      </c>
      <c r="P748" s="598">
        <v>0.47438330170777987</v>
      </c>
      <c r="Q748" s="549">
        <v>500</v>
      </c>
    </row>
    <row r="749" spans="1:17" ht="14.45" customHeight="1" x14ac:dyDescent="0.2">
      <c r="A749" s="544" t="s">
        <v>1122</v>
      </c>
      <c r="B749" s="545" t="s">
        <v>938</v>
      </c>
      <c r="C749" s="545" t="s">
        <v>939</v>
      </c>
      <c r="D749" s="545" t="s">
        <v>1001</v>
      </c>
      <c r="E749" s="545" t="s">
        <v>1002</v>
      </c>
      <c r="F749" s="548">
        <v>12</v>
      </c>
      <c r="G749" s="548">
        <v>5472</v>
      </c>
      <c r="H749" s="548">
        <v>2.3895196506550218</v>
      </c>
      <c r="I749" s="548">
        <v>456</v>
      </c>
      <c r="J749" s="548">
        <v>5</v>
      </c>
      <c r="K749" s="548">
        <v>2290</v>
      </c>
      <c r="L749" s="548">
        <v>1</v>
      </c>
      <c r="M749" s="548">
        <v>458</v>
      </c>
      <c r="N749" s="548">
        <v>10</v>
      </c>
      <c r="O749" s="548">
        <v>4630</v>
      </c>
      <c r="P749" s="598">
        <v>2.0218340611353711</v>
      </c>
      <c r="Q749" s="549">
        <v>463</v>
      </c>
    </row>
    <row r="750" spans="1:17" ht="14.45" customHeight="1" x14ac:dyDescent="0.2">
      <c r="A750" s="544" t="s">
        <v>1122</v>
      </c>
      <c r="B750" s="545" t="s">
        <v>938</v>
      </c>
      <c r="C750" s="545" t="s">
        <v>939</v>
      </c>
      <c r="D750" s="545" t="s">
        <v>1003</v>
      </c>
      <c r="E750" s="545" t="s">
        <v>1004</v>
      </c>
      <c r="F750" s="548">
        <v>36</v>
      </c>
      <c r="G750" s="548">
        <v>2088</v>
      </c>
      <c r="H750" s="548">
        <v>0.5</v>
      </c>
      <c r="I750" s="548">
        <v>58</v>
      </c>
      <c r="J750" s="548">
        <v>72</v>
      </c>
      <c r="K750" s="548">
        <v>4176</v>
      </c>
      <c r="L750" s="548">
        <v>1</v>
      </c>
      <c r="M750" s="548">
        <v>58</v>
      </c>
      <c r="N750" s="548">
        <v>64</v>
      </c>
      <c r="O750" s="548">
        <v>3776</v>
      </c>
      <c r="P750" s="598">
        <v>0.90421455938697315</v>
      </c>
      <c r="Q750" s="549">
        <v>59</v>
      </c>
    </row>
    <row r="751" spans="1:17" ht="14.45" customHeight="1" x14ac:dyDescent="0.2">
      <c r="A751" s="544" t="s">
        <v>1122</v>
      </c>
      <c r="B751" s="545" t="s">
        <v>938</v>
      </c>
      <c r="C751" s="545" t="s">
        <v>939</v>
      </c>
      <c r="D751" s="545" t="s">
        <v>1007</v>
      </c>
      <c r="E751" s="545" t="s">
        <v>1008</v>
      </c>
      <c r="F751" s="548">
        <v>4</v>
      </c>
      <c r="G751" s="548">
        <v>39048</v>
      </c>
      <c r="H751" s="548">
        <v>0.93264545715104619</v>
      </c>
      <c r="I751" s="548">
        <v>9762</v>
      </c>
      <c r="J751" s="548">
        <v>4</v>
      </c>
      <c r="K751" s="548">
        <v>41868</v>
      </c>
      <c r="L751" s="548">
        <v>1</v>
      </c>
      <c r="M751" s="548">
        <v>10467</v>
      </c>
      <c r="N751" s="548"/>
      <c r="O751" s="548"/>
      <c r="P751" s="598"/>
      <c r="Q751" s="549"/>
    </row>
    <row r="752" spans="1:17" ht="14.45" customHeight="1" x14ac:dyDescent="0.2">
      <c r="A752" s="544" t="s">
        <v>1122</v>
      </c>
      <c r="B752" s="545" t="s">
        <v>938</v>
      </c>
      <c r="C752" s="545" t="s">
        <v>939</v>
      </c>
      <c r="D752" s="545" t="s">
        <v>1011</v>
      </c>
      <c r="E752" s="545" t="s">
        <v>1012</v>
      </c>
      <c r="F752" s="548">
        <v>717</v>
      </c>
      <c r="G752" s="548">
        <v>126192</v>
      </c>
      <c r="H752" s="548">
        <v>0.83372093023255811</v>
      </c>
      <c r="I752" s="548">
        <v>176</v>
      </c>
      <c r="J752" s="548">
        <v>860</v>
      </c>
      <c r="K752" s="548">
        <v>151360</v>
      </c>
      <c r="L752" s="548">
        <v>1</v>
      </c>
      <c r="M752" s="548">
        <v>176</v>
      </c>
      <c r="N752" s="548">
        <v>778</v>
      </c>
      <c r="O752" s="548">
        <v>139262</v>
      </c>
      <c r="P752" s="598">
        <v>0.92007135306553911</v>
      </c>
      <c r="Q752" s="549">
        <v>179</v>
      </c>
    </row>
    <row r="753" spans="1:17" ht="14.45" customHeight="1" x14ac:dyDescent="0.2">
      <c r="A753" s="544" t="s">
        <v>1122</v>
      </c>
      <c r="B753" s="545" t="s">
        <v>938</v>
      </c>
      <c r="C753" s="545" t="s">
        <v>939</v>
      </c>
      <c r="D753" s="545" t="s">
        <v>1013</v>
      </c>
      <c r="E753" s="545" t="s">
        <v>1014</v>
      </c>
      <c r="F753" s="548">
        <v>6</v>
      </c>
      <c r="G753" s="548">
        <v>510</v>
      </c>
      <c r="H753" s="548"/>
      <c r="I753" s="548">
        <v>85</v>
      </c>
      <c r="J753" s="548"/>
      <c r="K753" s="548"/>
      <c r="L753" s="548"/>
      <c r="M753" s="548"/>
      <c r="N753" s="548"/>
      <c r="O753" s="548"/>
      <c r="P753" s="598"/>
      <c r="Q753" s="549"/>
    </row>
    <row r="754" spans="1:17" ht="14.45" customHeight="1" x14ac:dyDescent="0.2">
      <c r="A754" s="544" t="s">
        <v>1122</v>
      </c>
      <c r="B754" s="545" t="s">
        <v>938</v>
      </c>
      <c r="C754" s="545" t="s">
        <v>939</v>
      </c>
      <c r="D754" s="545" t="s">
        <v>1015</v>
      </c>
      <c r="E754" s="545" t="s">
        <v>1016</v>
      </c>
      <c r="F754" s="548"/>
      <c r="G754" s="548"/>
      <c r="H754" s="548"/>
      <c r="I754" s="548"/>
      <c r="J754" s="548">
        <v>1</v>
      </c>
      <c r="K754" s="548">
        <v>179</v>
      </c>
      <c r="L754" s="548">
        <v>1</v>
      </c>
      <c r="M754" s="548">
        <v>179</v>
      </c>
      <c r="N754" s="548">
        <v>3</v>
      </c>
      <c r="O754" s="548">
        <v>540</v>
      </c>
      <c r="P754" s="598">
        <v>3.016759776536313</v>
      </c>
      <c r="Q754" s="549">
        <v>180</v>
      </c>
    </row>
    <row r="755" spans="1:17" ht="14.45" customHeight="1" x14ac:dyDescent="0.2">
      <c r="A755" s="544" t="s">
        <v>1122</v>
      </c>
      <c r="B755" s="545" t="s">
        <v>938</v>
      </c>
      <c r="C755" s="545" t="s">
        <v>939</v>
      </c>
      <c r="D755" s="545" t="s">
        <v>1017</v>
      </c>
      <c r="E755" s="545" t="s">
        <v>1018</v>
      </c>
      <c r="F755" s="548">
        <v>22</v>
      </c>
      <c r="G755" s="548">
        <v>3740</v>
      </c>
      <c r="H755" s="548">
        <v>0.75862068965517238</v>
      </c>
      <c r="I755" s="548">
        <v>170</v>
      </c>
      <c r="J755" s="548">
        <v>29</v>
      </c>
      <c r="K755" s="548">
        <v>4930</v>
      </c>
      <c r="L755" s="548">
        <v>1</v>
      </c>
      <c r="M755" s="548">
        <v>170</v>
      </c>
      <c r="N755" s="548">
        <v>30</v>
      </c>
      <c r="O755" s="548">
        <v>5160</v>
      </c>
      <c r="P755" s="598">
        <v>1.0466531440162272</v>
      </c>
      <c r="Q755" s="549">
        <v>172</v>
      </c>
    </row>
    <row r="756" spans="1:17" ht="14.45" customHeight="1" x14ac:dyDescent="0.2">
      <c r="A756" s="544" t="s">
        <v>1122</v>
      </c>
      <c r="B756" s="545" t="s">
        <v>938</v>
      </c>
      <c r="C756" s="545" t="s">
        <v>939</v>
      </c>
      <c r="D756" s="545" t="s">
        <v>1019</v>
      </c>
      <c r="E756" s="545" t="s">
        <v>1020</v>
      </c>
      <c r="F756" s="548">
        <v>1</v>
      </c>
      <c r="G756" s="548">
        <v>29</v>
      </c>
      <c r="H756" s="548"/>
      <c r="I756" s="548">
        <v>29</v>
      </c>
      <c r="J756" s="548"/>
      <c r="K756" s="548"/>
      <c r="L756" s="548"/>
      <c r="M756" s="548"/>
      <c r="N756" s="548"/>
      <c r="O756" s="548"/>
      <c r="P756" s="598"/>
      <c r="Q756" s="549"/>
    </row>
    <row r="757" spans="1:17" ht="14.45" customHeight="1" x14ac:dyDescent="0.2">
      <c r="A757" s="544" t="s">
        <v>1122</v>
      </c>
      <c r="B757" s="545" t="s">
        <v>938</v>
      </c>
      <c r="C757" s="545" t="s">
        <v>939</v>
      </c>
      <c r="D757" s="545" t="s">
        <v>1021</v>
      </c>
      <c r="E757" s="545"/>
      <c r="F757" s="548">
        <v>3</v>
      </c>
      <c r="G757" s="548">
        <v>3036</v>
      </c>
      <c r="H757" s="548"/>
      <c r="I757" s="548">
        <v>1012</v>
      </c>
      <c r="J757" s="548"/>
      <c r="K757" s="548"/>
      <c r="L757" s="548"/>
      <c r="M757" s="548"/>
      <c r="N757" s="548"/>
      <c r="O757" s="548"/>
      <c r="P757" s="598"/>
      <c r="Q757" s="549"/>
    </row>
    <row r="758" spans="1:17" ht="14.45" customHeight="1" x14ac:dyDescent="0.2">
      <c r="A758" s="544" t="s">
        <v>1122</v>
      </c>
      <c r="B758" s="545" t="s">
        <v>938</v>
      </c>
      <c r="C758" s="545" t="s">
        <v>939</v>
      </c>
      <c r="D758" s="545" t="s">
        <v>1022</v>
      </c>
      <c r="E758" s="545" t="s">
        <v>1023</v>
      </c>
      <c r="F758" s="548">
        <v>1</v>
      </c>
      <c r="G758" s="548">
        <v>176</v>
      </c>
      <c r="H758" s="548">
        <v>0.99435028248587576</v>
      </c>
      <c r="I758" s="548">
        <v>176</v>
      </c>
      <c r="J758" s="548">
        <v>1</v>
      </c>
      <c r="K758" s="548">
        <v>177</v>
      </c>
      <c r="L758" s="548">
        <v>1</v>
      </c>
      <c r="M758" s="548">
        <v>177</v>
      </c>
      <c r="N758" s="548">
        <v>3</v>
      </c>
      <c r="O758" s="548">
        <v>534</v>
      </c>
      <c r="P758" s="598">
        <v>3.0169491525423728</v>
      </c>
      <c r="Q758" s="549">
        <v>178</v>
      </c>
    </row>
    <row r="759" spans="1:17" ht="14.45" customHeight="1" x14ac:dyDescent="0.2">
      <c r="A759" s="544" t="s">
        <v>1122</v>
      </c>
      <c r="B759" s="545" t="s">
        <v>938</v>
      </c>
      <c r="C759" s="545" t="s">
        <v>939</v>
      </c>
      <c r="D759" s="545" t="s">
        <v>1027</v>
      </c>
      <c r="E759" s="545" t="s">
        <v>1028</v>
      </c>
      <c r="F759" s="548">
        <v>1</v>
      </c>
      <c r="G759" s="548">
        <v>264</v>
      </c>
      <c r="H759" s="548"/>
      <c r="I759" s="548">
        <v>264</v>
      </c>
      <c r="J759" s="548"/>
      <c r="K759" s="548"/>
      <c r="L759" s="548"/>
      <c r="M759" s="548"/>
      <c r="N759" s="548"/>
      <c r="O759" s="548"/>
      <c r="P759" s="598"/>
      <c r="Q759" s="549"/>
    </row>
    <row r="760" spans="1:17" ht="14.45" customHeight="1" x14ac:dyDescent="0.2">
      <c r="A760" s="544" t="s">
        <v>1122</v>
      </c>
      <c r="B760" s="545" t="s">
        <v>938</v>
      </c>
      <c r="C760" s="545" t="s">
        <v>939</v>
      </c>
      <c r="D760" s="545" t="s">
        <v>1031</v>
      </c>
      <c r="E760" s="545" t="s">
        <v>1032</v>
      </c>
      <c r="F760" s="548">
        <v>22</v>
      </c>
      <c r="G760" s="548">
        <v>5324</v>
      </c>
      <c r="H760" s="548">
        <v>0.99588477366255146</v>
      </c>
      <c r="I760" s="548">
        <v>242</v>
      </c>
      <c r="J760" s="548">
        <v>22</v>
      </c>
      <c r="K760" s="548">
        <v>5346</v>
      </c>
      <c r="L760" s="548">
        <v>1</v>
      </c>
      <c r="M760" s="548">
        <v>243</v>
      </c>
      <c r="N760" s="548">
        <v>21</v>
      </c>
      <c r="O760" s="548">
        <v>5124</v>
      </c>
      <c r="P760" s="598">
        <v>0.95847362514029177</v>
      </c>
      <c r="Q760" s="549">
        <v>244</v>
      </c>
    </row>
    <row r="761" spans="1:17" ht="14.45" customHeight="1" x14ac:dyDescent="0.2">
      <c r="A761" s="544" t="s">
        <v>1122</v>
      </c>
      <c r="B761" s="545" t="s">
        <v>938</v>
      </c>
      <c r="C761" s="545" t="s">
        <v>939</v>
      </c>
      <c r="D761" s="545" t="s">
        <v>1033</v>
      </c>
      <c r="E761" s="545" t="s">
        <v>1034</v>
      </c>
      <c r="F761" s="548">
        <v>1</v>
      </c>
      <c r="G761" s="548">
        <v>424</v>
      </c>
      <c r="H761" s="548"/>
      <c r="I761" s="548">
        <v>424</v>
      </c>
      <c r="J761" s="548"/>
      <c r="K761" s="548"/>
      <c r="L761" s="548"/>
      <c r="M761" s="548"/>
      <c r="N761" s="548"/>
      <c r="O761" s="548"/>
      <c r="P761" s="598"/>
      <c r="Q761" s="549"/>
    </row>
    <row r="762" spans="1:17" ht="14.45" customHeight="1" x14ac:dyDescent="0.2">
      <c r="A762" s="544" t="s">
        <v>1122</v>
      </c>
      <c r="B762" s="545" t="s">
        <v>938</v>
      </c>
      <c r="C762" s="545" t="s">
        <v>939</v>
      </c>
      <c r="D762" s="545" t="s">
        <v>1038</v>
      </c>
      <c r="E762" s="545" t="s">
        <v>1039</v>
      </c>
      <c r="F762" s="548"/>
      <c r="G762" s="548"/>
      <c r="H762" s="548"/>
      <c r="I762" s="548"/>
      <c r="J762" s="548"/>
      <c r="K762" s="548"/>
      <c r="L762" s="548"/>
      <c r="M762" s="548"/>
      <c r="N762" s="548">
        <v>8</v>
      </c>
      <c r="O762" s="548">
        <v>8600</v>
      </c>
      <c r="P762" s="598"/>
      <c r="Q762" s="549">
        <v>1075</v>
      </c>
    </row>
    <row r="763" spans="1:17" ht="14.45" customHeight="1" x14ac:dyDescent="0.2">
      <c r="A763" s="544" t="s">
        <v>1122</v>
      </c>
      <c r="B763" s="545" t="s">
        <v>938</v>
      </c>
      <c r="C763" s="545" t="s">
        <v>939</v>
      </c>
      <c r="D763" s="545" t="s">
        <v>1052</v>
      </c>
      <c r="E763" s="545" t="s">
        <v>1053</v>
      </c>
      <c r="F763" s="548"/>
      <c r="G763" s="548"/>
      <c r="H763" s="548"/>
      <c r="I763" s="548"/>
      <c r="J763" s="548">
        <v>6</v>
      </c>
      <c r="K763" s="548">
        <v>28674</v>
      </c>
      <c r="L763" s="548">
        <v>1</v>
      </c>
      <c r="M763" s="548">
        <v>4779</v>
      </c>
      <c r="N763" s="548">
        <v>6</v>
      </c>
      <c r="O763" s="548">
        <v>28818</v>
      </c>
      <c r="P763" s="598">
        <v>1.0050219711236661</v>
      </c>
      <c r="Q763" s="549">
        <v>4803</v>
      </c>
    </row>
    <row r="764" spans="1:17" ht="14.45" customHeight="1" x14ac:dyDescent="0.2">
      <c r="A764" s="544" t="s">
        <v>1122</v>
      </c>
      <c r="B764" s="545" t="s">
        <v>938</v>
      </c>
      <c r="C764" s="545" t="s">
        <v>939</v>
      </c>
      <c r="D764" s="545" t="s">
        <v>1054</v>
      </c>
      <c r="E764" s="545" t="s">
        <v>1055</v>
      </c>
      <c r="F764" s="548"/>
      <c r="G764" s="548"/>
      <c r="H764" s="548"/>
      <c r="I764" s="548"/>
      <c r="J764" s="548">
        <v>2</v>
      </c>
      <c r="K764" s="548">
        <v>1218</v>
      </c>
      <c r="L764" s="548">
        <v>1</v>
      </c>
      <c r="M764" s="548">
        <v>609</v>
      </c>
      <c r="N764" s="548">
        <v>1</v>
      </c>
      <c r="O764" s="548">
        <v>612</v>
      </c>
      <c r="P764" s="598">
        <v>0.50246305418719217</v>
      </c>
      <c r="Q764" s="549">
        <v>612</v>
      </c>
    </row>
    <row r="765" spans="1:17" ht="14.45" customHeight="1" x14ac:dyDescent="0.2">
      <c r="A765" s="544" t="s">
        <v>1122</v>
      </c>
      <c r="B765" s="545" t="s">
        <v>938</v>
      </c>
      <c r="C765" s="545" t="s">
        <v>939</v>
      </c>
      <c r="D765" s="545" t="s">
        <v>1058</v>
      </c>
      <c r="E765" s="545" t="s">
        <v>1059</v>
      </c>
      <c r="F765" s="548"/>
      <c r="G765" s="548"/>
      <c r="H765" s="548"/>
      <c r="I765" s="548"/>
      <c r="J765" s="548">
        <v>0</v>
      </c>
      <c r="K765" s="548">
        <v>0</v>
      </c>
      <c r="L765" s="548"/>
      <c r="M765" s="548"/>
      <c r="N765" s="548"/>
      <c r="O765" s="548"/>
      <c r="P765" s="598"/>
      <c r="Q765" s="549"/>
    </row>
    <row r="766" spans="1:17" ht="14.45" customHeight="1" x14ac:dyDescent="0.2">
      <c r="A766" s="544" t="s">
        <v>1123</v>
      </c>
      <c r="B766" s="545" t="s">
        <v>938</v>
      </c>
      <c r="C766" s="545" t="s">
        <v>939</v>
      </c>
      <c r="D766" s="545" t="s">
        <v>942</v>
      </c>
      <c r="E766" s="545" t="s">
        <v>943</v>
      </c>
      <c r="F766" s="548">
        <v>12</v>
      </c>
      <c r="G766" s="548">
        <v>696</v>
      </c>
      <c r="H766" s="548">
        <v>12</v>
      </c>
      <c r="I766" s="548">
        <v>58</v>
      </c>
      <c r="J766" s="548">
        <v>1</v>
      </c>
      <c r="K766" s="548">
        <v>58</v>
      </c>
      <c r="L766" s="548">
        <v>1</v>
      </c>
      <c r="M766" s="548">
        <v>58</v>
      </c>
      <c r="N766" s="548"/>
      <c r="O766" s="548"/>
      <c r="P766" s="598"/>
      <c r="Q766" s="549"/>
    </row>
    <row r="767" spans="1:17" ht="14.45" customHeight="1" x14ac:dyDescent="0.2">
      <c r="A767" s="544" t="s">
        <v>1123</v>
      </c>
      <c r="B767" s="545" t="s">
        <v>938</v>
      </c>
      <c r="C767" s="545" t="s">
        <v>939</v>
      </c>
      <c r="D767" s="545" t="s">
        <v>950</v>
      </c>
      <c r="E767" s="545" t="s">
        <v>951</v>
      </c>
      <c r="F767" s="548"/>
      <c r="G767" s="548"/>
      <c r="H767" s="548"/>
      <c r="I767" s="548"/>
      <c r="J767" s="548">
        <v>1</v>
      </c>
      <c r="K767" s="548">
        <v>180</v>
      </c>
      <c r="L767" s="548">
        <v>1</v>
      </c>
      <c r="M767" s="548">
        <v>180</v>
      </c>
      <c r="N767" s="548"/>
      <c r="O767" s="548"/>
      <c r="P767" s="598"/>
      <c r="Q767" s="549"/>
    </row>
    <row r="768" spans="1:17" ht="14.45" customHeight="1" x14ac:dyDescent="0.2">
      <c r="A768" s="544" t="s">
        <v>1123</v>
      </c>
      <c r="B768" s="545" t="s">
        <v>938</v>
      </c>
      <c r="C768" s="545" t="s">
        <v>939</v>
      </c>
      <c r="D768" s="545" t="s">
        <v>982</v>
      </c>
      <c r="E768" s="545" t="s">
        <v>983</v>
      </c>
      <c r="F768" s="548">
        <v>2</v>
      </c>
      <c r="G768" s="548">
        <v>988</v>
      </c>
      <c r="H768" s="548">
        <v>0.66531986531986531</v>
      </c>
      <c r="I768" s="548">
        <v>494</v>
      </c>
      <c r="J768" s="548">
        <v>3</v>
      </c>
      <c r="K768" s="548">
        <v>1485</v>
      </c>
      <c r="L768" s="548">
        <v>1</v>
      </c>
      <c r="M768" s="548">
        <v>495</v>
      </c>
      <c r="N768" s="548"/>
      <c r="O768" s="548"/>
      <c r="P768" s="598"/>
      <c r="Q768" s="549"/>
    </row>
    <row r="769" spans="1:17" ht="14.45" customHeight="1" x14ac:dyDescent="0.2">
      <c r="A769" s="544" t="s">
        <v>1123</v>
      </c>
      <c r="B769" s="545" t="s">
        <v>938</v>
      </c>
      <c r="C769" s="545" t="s">
        <v>939</v>
      </c>
      <c r="D769" s="545" t="s">
        <v>986</v>
      </c>
      <c r="E769" s="545" t="s">
        <v>987</v>
      </c>
      <c r="F769" s="548">
        <v>2</v>
      </c>
      <c r="G769" s="548">
        <v>740</v>
      </c>
      <c r="H769" s="548">
        <v>0.6648697214734951</v>
      </c>
      <c r="I769" s="548">
        <v>370</v>
      </c>
      <c r="J769" s="548">
        <v>3</v>
      </c>
      <c r="K769" s="548">
        <v>1113</v>
      </c>
      <c r="L769" s="548">
        <v>1</v>
      </c>
      <c r="M769" s="548">
        <v>371</v>
      </c>
      <c r="N769" s="548"/>
      <c r="O769" s="548"/>
      <c r="P769" s="598"/>
      <c r="Q769" s="549"/>
    </row>
    <row r="770" spans="1:17" ht="14.45" customHeight="1" x14ac:dyDescent="0.2">
      <c r="A770" s="544" t="s">
        <v>1123</v>
      </c>
      <c r="B770" s="545" t="s">
        <v>938</v>
      </c>
      <c r="C770" s="545" t="s">
        <v>939</v>
      </c>
      <c r="D770" s="545" t="s">
        <v>994</v>
      </c>
      <c r="E770" s="545" t="s">
        <v>995</v>
      </c>
      <c r="F770" s="548"/>
      <c r="G770" s="548"/>
      <c r="H770" s="548"/>
      <c r="I770" s="548"/>
      <c r="J770" s="548">
        <v>1</v>
      </c>
      <c r="K770" s="548">
        <v>112</v>
      </c>
      <c r="L770" s="548">
        <v>1</v>
      </c>
      <c r="M770" s="548">
        <v>112</v>
      </c>
      <c r="N770" s="548"/>
      <c r="O770" s="548"/>
      <c r="P770" s="598"/>
      <c r="Q770" s="549"/>
    </row>
    <row r="771" spans="1:17" ht="14.45" customHeight="1" x14ac:dyDescent="0.2">
      <c r="A771" s="544" t="s">
        <v>1123</v>
      </c>
      <c r="B771" s="545" t="s">
        <v>938</v>
      </c>
      <c r="C771" s="545" t="s">
        <v>939</v>
      </c>
      <c r="D771" s="545" t="s">
        <v>1001</v>
      </c>
      <c r="E771" s="545" t="s">
        <v>1002</v>
      </c>
      <c r="F771" s="548"/>
      <c r="G771" s="548"/>
      <c r="H771" s="548"/>
      <c r="I771" s="548"/>
      <c r="J771" s="548">
        <v>1</v>
      </c>
      <c r="K771" s="548">
        <v>458</v>
      </c>
      <c r="L771" s="548">
        <v>1</v>
      </c>
      <c r="M771" s="548">
        <v>458</v>
      </c>
      <c r="N771" s="548"/>
      <c r="O771" s="548"/>
      <c r="P771" s="598"/>
      <c r="Q771" s="549"/>
    </row>
    <row r="772" spans="1:17" ht="14.45" customHeight="1" x14ac:dyDescent="0.2">
      <c r="A772" s="544" t="s">
        <v>1123</v>
      </c>
      <c r="B772" s="545" t="s">
        <v>938</v>
      </c>
      <c r="C772" s="545" t="s">
        <v>939</v>
      </c>
      <c r="D772" s="545" t="s">
        <v>1003</v>
      </c>
      <c r="E772" s="545" t="s">
        <v>1004</v>
      </c>
      <c r="F772" s="548"/>
      <c r="G772" s="548"/>
      <c r="H772" s="548"/>
      <c r="I772" s="548"/>
      <c r="J772" s="548">
        <v>2</v>
      </c>
      <c r="K772" s="548">
        <v>116</v>
      </c>
      <c r="L772" s="548">
        <v>1</v>
      </c>
      <c r="M772" s="548">
        <v>58</v>
      </c>
      <c r="N772" s="548"/>
      <c r="O772" s="548"/>
      <c r="P772" s="598"/>
      <c r="Q772" s="549"/>
    </row>
    <row r="773" spans="1:17" ht="14.45" customHeight="1" x14ac:dyDescent="0.2">
      <c r="A773" s="544" t="s">
        <v>1123</v>
      </c>
      <c r="B773" s="545" t="s">
        <v>938</v>
      </c>
      <c r="C773" s="545" t="s">
        <v>939</v>
      </c>
      <c r="D773" s="545" t="s">
        <v>1011</v>
      </c>
      <c r="E773" s="545" t="s">
        <v>1012</v>
      </c>
      <c r="F773" s="548">
        <v>8</v>
      </c>
      <c r="G773" s="548">
        <v>1408</v>
      </c>
      <c r="H773" s="548"/>
      <c r="I773" s="548">
        <v>176</v>
      </c>
      <c r="J773" s="548"/>
      <c r="K773" s="548"/>
      <c r="L773" s="548"/>
      <c r="M773" s="548"/>
      <c r="N773" s="548"/>
      <c r="O773" s="548"/>
      <c r="P773" s="598"/>
      <c r="Q773" s="549"/>
    </row>
    <row r="774" spans="1:17" ht="14.45" customHeight="1" x14ac:dyDescent="0.2">
      <c r="A774" s="544" t="s">
        <v>1123</v>
      </c>
      <c r="B774" s="545" t="s">
        <v>938</v>
      </c>
      <c r="C774" s="545" t="s">
        <v>939</v>
      </c>
      <c r="D774" s="545" t="s">
        <v>1013</v>
      </c>
      <c r="E774" s="545" t="s">
        <v>1014</v>
      </c>
      <c r="F774" s="548"/>
      <c r="G774" s="548"/>
      <c r="H774" s="548"/>
      <c r="I774" s="548"/>
      <c r="J774" s="548"/>
      <c r="K774" s="548"/>
      <c r="L774" s="548"/>
      <c r="M774" s="548"/>
      <c r="N774" s="548">
        <v>4</v>
      </c>
      <c r="O774" s="548">
        <v>348</v>
      </c>
      <c r="P774" s="598"/>
      <c r="Q774" s="549">
        <v>87</v>
      </c>
    </row>
    <row r="775" spans="1:17" ht="14.45" customHeight="1" x14ac:dyDescent="0.2">
      <c r="A775" s="544" t="s">
        <v>1123</v>
      </c>
      <c r="B775" s="545" t="s">
        <v>938</v>
      </c>
      <c r="C775" s="545" t="s">
        <v>939</v>
      </c>
      <c r="D775" s="545" t="s">
        <v>1022</v>
      </c>
      <c r="E775" s="545" t="s">
        <v>1023</v>
      </c>
      <c r="F775" s="548"/>
      <c r="G775" s="548"/>
      <c r="H775" s="548"/>
      <c r="I775" s="548"/>
      <c r="J775" s="548"/>
      <c r="K775" s="548"/>
      <c r="L775" s="548"/>
      <c r="M775" s="548"/>
      <c r="N775" s="548">
        <v>1</v>
      </c>
      <c r="O775" s="548">
        <v>178</v>
      </c>
      <c r="P775" s="598"/>
      <c r="Q775" s="549">
        <v>178</v>
      </c>
    </row>
    <row r="776" spans="1:17" ht="14.45" customHeight="1" x14ac:dyDescent="0.2">
      <c r="A776" s="544" t="s">
        <v>1123</v>
      </c>
      <c r="B776" s="545" t="s">
        <v>938</v>
      </c>
      <c r="C776" s="545" t="s">
        <v>939</v>
      </c>
      <c r="D776" s="545" t="s">
        <v>1027</v>
      </c>
      <c r="E776" s="545" t="s">
        <v>1028</v>
      </c>
      <c r="F776" s="548"/>
      <c r="G776" s="548"/>
      <c r="H776" s="548"/>
      <c r="I776" s="548"/>
      <c r="J776" s="548"/>
      <c r="K776" s="548"/>
      <c r="L776" s="548"/>
      <c r="M776" s="548"/>
      <c r="N776" s="548">
        <v>1</v>
      </c>
      <c r="O776" s="548">
        <v>267</v>
      </c>
      <c r="P776" s="598"/>
      <c r="Q776" s="549">
        <v>267</v>
      </c>
    </row>
    <row r="777" spans="1:17" ht="14.45" customHeight="1" x14ac:dyDescent="0.2">
      <c r="A777" s="544" t="s">
        <v>1123</v>
      </c>
      <c r="B777" s="545" t="s">
        <v>938</v>
      </c>
      <c r="C777" s="545" t="s">
        <v>939</v>
      </c>
      <c r="D777" s="545" t="s">
        <v>1044</v>
      </c>
      <c r="E777" s="545" t="s">
        <v>1045</v>
      </c>
      <c r="F777" s="548"/>
      <c r="G777" s="548"/>
      <c r="H777" s="548"/>
      <c r="I777" s="548"/>
      <c r="J777" s="548"/>
      <c r="K777" s="548"/>
      <c r="L777" s="548"/>
      <c r="M777" s="548"/>
      <c r="N777" s="548">
        <v>1</v>
      </c>
      <c r="O777" s="548">
        <v>109</v>
      </c>
      <c r="P777" s="598"/>
      <c r="Q777" s="549">
        <v>109</v>
      </c>
    </row>
    <row r="778" spans="1:17" ht="14.45" customHeight="1" x14ac:dyDescent="0.2">
      <c r="A778" s="544" t="s">
        <v>1124</v>
      </c>
      <c r="B778" s="545" t="s">
        <v>938</v>
      </c>
      <c r="C778" s="545" t="s">
        <v>939</v>
      </c>
      <c r="D778" s="545" t="s">
        <v>942</v>
      </c>
      <c r="E778" s="545" t="s">
        <v>943</v>
      </c>
      <c r="F778" s="548"/>
      <c r="G778" s="548"/>
      <c r="H778" s="548"/>
      <c r="I778" s="548"/>
      <c r="J778" s="548">
        <v>8</v>
      </c>
      <c r="K778" s="548">
        <v>464</v>
      </c>
      <c r="L778" s="548">
        <v>1</v>
      </c>
      <c r="M778" s="548">
        <v>58</v>
      </c>
      <c r="N778" s="548"/>
      <c r="O778" s="548"/>
      <c r="P778" s="598"/>
      <c r="Q778" s="549"/>
    </row>
    <row r="779" spans="1:17" ht="14.45" customHeight="1" x14ac:dyDescent="0.2">
      <c r="A779" s="544" t="s">
        <v>1124</v>
      </c>
      <c r="B779" s="545" t="s">
        <v>938</v>
      </c>
      <c r="C779" s="545" t="s">
        <v>939</v>
      </c>
      <c r="D779" s="545" t="s">
        <v>944</v>
      </c>
      <c r="E779" s="545" t="s">
        <v>945</v>
      </c>
      <c r="F779" s="548"/>
      <c r="G779" s="548"/>
      <c r="H779" s="548"/>
      <c r="I779" s="548"/>
      <c r="J779" s="548">
        <v>1</v>
      </c>
      <c r="K779" s="548">
        <v>132</v>
      </c>
      <c r="L779" s="548">
        <v>1</v>
      </c>
      <c r="M779" s="548">
        <v>132</v>
      </c>
      <c r="N779" s="548"/>
      <c r="O779" s="548"/>
      <c r="P779" s="598"/>
      <c r="Q779" s="549"/>
    </row>
    <row r="780" spans="1:17" ht="14.45" customHeight="1" x14ac:dyDescent="0.2">
      <c r="A780" s="544" t="s">
        <v>1124</v>
      </c>
      <c r="B780" s="545" t="s">
        <v>938</v>
      </c>
      <c r="C780" s="545" t="s">
        <v>939</v>
      </c>
      <c r="D780" s="545" t="s">
        <v>946</v>
      </c>
      <c r="E780" s="545" t="s">
        <v>947</v>
      </c>
      <c r="F780" s="548">
        <v>1</v>
      </c>
      <c r="G780" s="548">
        <v>189</v>
      </c>
      <c r="H780" s="548"/>
      <c r="I780" s="548">
        <v>189</v>
      </c>
      <c r="J780" s="548"/>
      <c r="K780" s="548"/>
      <c r="L780" s="548"/>
      <c r="M780" s="548"/>
      <c r="N780" s="548"/>
      <c r="O780" s="548"/>
      <c r="P780" s="598"/>
      <c r="Q780" s="549"/>
    </row>
    <row r="781" spans="1:17" ht="14.45" customHeight="1" x14ac:dyDescent="0.2">
      <c r="A781" s="544" t="s">
        <v>1124</v>
      </c>
      <c r="B781" s="545" t="s">
        <v>938</v>
      </c>
      <c r="C781" s="545" t="s">
        <v>939</v>
      </c>
      <c r="D781" s="545" t="s">
        <v>950</v>
      </c>
      <c r="E781" s="545" t="s">
        <v>951</v>
      </c>
      <c r="F781" s="548">
        <v>1</v>
      </c>
      <c r="G781" s="548">
        <v>180</v>
      </c>
      <c r="H781" s="548">
        <v>0.16666666666666666</v>
      </c>
      <c r="I781" s="548">
        <v>180</v>
      </c>
      <c r="J781" s="548">
        <v>6</v>
      </c>
      <c r="K781" s="548">
        <v>1080</v>
      </c>
      <c r="L781" s="548">
        <v>1</v>
      </c>
      <c r="M781" s="548">
        <v>180</v>
      </c>
      <c r="N781" s="548">
        <v>6</v>
      </c>
      <c r="O781" s="548">
        <v>1098</v>
      </c>
      <c r="P781" s="598">
        <v>1.0166666666666666</v>
      </c>
      <c r="Q781" s="549">
        <v>183</v>
      </c>
    </row>
    <row r="782" spans="1:17" ht="14.45" customHeight="1" x14ac:dyDescent="0.2">
      <c r="A782" s="544" t="s">
        <v>1124</v>
      </c>
      <c r="B782" s="545" t="s">
        <v>938</v>
      </c>
      <c r="C782" s="545" t="s">
        <v>939</v>
      </c>
      <c r="D782" s="545" t="s">
        <v>954</v>
      </c>
      <c r="E782" s="545" t="s">
        <v>955</v>
      </c>
      <c r="F782" s="548"/>
      <c r="G782" s="548"/>
      <c r="H782" s="548"/>
      <c r="I782" s="548"/>
      <c r="J782" s="548">
        <v>4</v>
      </c>
      <c r="K782" s="548">
        <v>1348</v>
      </c>
      <c r="L782" s="548">
        <v>1</v>
      </c>
      <c r="M782" s="548">
        <v>337</v>
      </c>
      <c r="N782" s="548">
        <v>5</v>
      </c>
      <c r="O782" s="548">
        <v>1705</v>
      </c>
      <c r="P782" s="598">
        <v>1.2648367952522255</v>
      </c>
      <c r="Q782" s="549">
        <v>341</v>
      </c>
    </row>
    <row r="783" spans="1:17" ht="14.45" customHeight="1" x14ac:dyDescent="0.2">
      <c r="A783" s="544" t="s">
        <v>1124</v>
      </c>
      <c r="B783" s="545" t="s">
        <v>938</v>
      </c>
      <c r="C783" s="545" t="s">
        <v>939</v>
      </c>
      <c r="D783" s="545" t="s">
        <v>956</v>
      </c>
      <c r="E783" s="545" t="s">
        <v>957</v>
      </c>
      <c r="F783" s="548"/>
      <c r="G783" s="548"/>
      <c r="H783" s="548"/>
      <c r="I783" s="548"/>
      <c r="J783" s="548">
        <v>1</v>
      </c>
      <c r="K783" s="548">
        <v>459</v>
      </c>
      <c r="L783" s="548">
        <v>1</v>
      </c>
      <c r="M783" s="548">
        <v>459</v>
      </c>
      <c r="N783" s="548"/>
      <c r="O783" s="548"/>
      <c r="P783" s="598"/>
      <c r="Q783" s="549"/>
    </row>
    <row r="784" spans="1:17" ht="14.45" customHeight="1" x14ac:dyDescent="0.2">
      <c r="A784" s="544" t="s">
        <v>1124</v>
      </c>
      <c r="B784" s="545" t="s">
        <v>938</v>
      </c>
      <c r="C784" s="545" t="s">
        <v>939</v>
      </c>
      <c r="D784" s="545" t="s">
        <v>958</v>
      </c>
      <c r="E784" s="545" t="s">
        <v>959</v>
      </c>
      <c r="F784" s="548"/>
      <c r="G784" s="548"/>
      <c r="H784" s="548"/>
      <c r="I784" s="548"/>
      <c r="J784" s="548">
        <v>8</v>
      </c>
      <c r="K784" s="548">
        <v>2800</v>
      </c>
      <c r="L784" s="548">
        <v>1</v>
      </c>
      <c r="M784" s="548">
        <v>350</v>
      </c>
      <c r="N784" s="548">
        <v>5</v>
      </c>
      <c r="O784" s="548">
        <v>1755</v>
      </c>
      <c r="P784" s="598">
        <v>0.62678571428571428</v>
      </c>
      <c r="Q784" s="549">
        <v>351</v>
      </c>
    </row>
    <row r="785" spans="1:17" ht="14.45" customHeight="1" x14ac:dyDescent="0.2">
      <c r="A785" s="544" t="s">
        <v>1124</v>
      </c>
      <c r="B785" s="545" t="s">
        <v>938</v>
      </c>
      <c r="C785" s="545" t="s">
        <v>939</v>
      </c>
      <c r="D785" s="545" t="s">
        <v>966</v>
      </c>
      <c r="E785" s="545" t="s">
        <v>967</v>
      </c>
      <c r="F785" s="548"/>
      <c r="G785" s="548"/>
      <c r="H785" s="548"/>
      <c r="I785" s="548"/>
      <c r="J785" s="548">
        <v>1</v>
      </c>
      <c r="K785" s="548">
        <v>49</v>
      </c>
      <c r="L785" s="548">
        <v>1</v>
      </c>
      <c r="M785" s="548">
        <v>49</v>
      </c>
      <c r="N785" s="548"/>
      <c r="O785" s="548"/>
      <c r="P785" s="598"/>
      <c r="Q785" s="549"/>
    </row>
    <row r="786" spans="1:17" ht="14.45" customHeight="1" x14ac:dyDescent="0.2">
      <c r="A786" s="544" t="s">
        <v>1124</v>
      </c>
      <c r="B786" s="545" t="s">
        <v>938</v>
      </c>
      <c r="C786" s="545" t="s">
        <v>939</v>
      </c>
      <c r="D786" s="545" t="s">
        <v>968</v>
      </c>
      <c r="E786" s="545" t="s">
        <v>969</v>
      </c>
      <c r="F786" s="548"/>
      <c r="G786" s="548"/>
      <c r="H786" s="548"/>
      <c r="I786" s="548"/>
      <c r="J786" s="548"/>
      <c r="K786" s="548"/>
      <c r="L786" s="548"/>
      <c r="M786" s="548"/>
      <c r="N786" s="548">
        <v>1</v>
      </c>
      <c r="O786" s="548">
        <v>399</v>
      </c>
      <c r="P786" s="598"/>
      <c r="Q786" s="549">
        <v>399</v>
      </c>
    </row>
    <row r="787" spans="1:17" ht="14.45" customHeight="1" x14ac:dyDescent="0.2">
      <c r="A787" s="544" t="s">
        <v>1124</v>
      </c>
      <c r="B787" s="545" t="s">
        <v>938</v>
      </c>
      <c r="C787" s="545" t="s">
        <v>939</v>
      </c>
      <c r="D787" s="545" t="s">
        <v>974</v>
      </c>
      <c r="E787" s="545" t="s">
        <v>975</v>
      </c>
      <c r="F787" s="548"/>
      <c r="G787" s="548"/>
      <c r="H787" s="548"/>
      <c r="I787" s="548"/>
      <c r="J787" s="548"/>
      <c r="K787" s="548"/>
      <c r="L787" s="548"/>
      <c r="M787" s="548"/>
      <c r="N787" s="548">
        <v>1</v>
      </c>
      <c r="O787" s="548">
        <v>713</v>
      </c>
      <c r="P787" s="598"/>
      <c r="Q787" s="549">
        <v>713</v>
      </c>
    </row>
    <row r="788" spans="1:17" ht="14.45" customHeight="1" x14ac:dyDescent="0.2">
      <c r="A788" s="544" t="s">
        <v>1124</v>
      </c>
      <c r="B788" s="545" t="s">
        <v>938</v>
      </c>
      <c r="C788" s="545" t="s">
        <v>939</v>
      </c>
      <c r="D788" s="545" t="s">
        <v>978</v>
      </c>
      <c r="E788" s="545" t="s">
        <v>979</v>
      </c>
      <c r="F788" s="548">
        <v>1</v>
      </c>
      <c r="G788" s="548">
        <v>305</v>
      </c>
      <c r="H788" s="548">
        <v>1</v>
      </c>
      <c r="I788" s="548">
        <v>305</v>
      </c>
      <c r="J788" s="548">
        <v>1</v>
      </c>
      <c r="K788" s="548">
        <v>305</v>
      </c>
      <c r="L788" s="548">
        <v>1</v>
      </c>
      <c r="M788" s="548">
        <v>305</v>
      </c>
      <c r="N788" s="548"/>
      <c r="O788" s="548"/>
      <c r="P788" s="598"/>
      <c r="Q788" s="549"/>
    </row>
    <row r="789" spans="1:17" ht="14.45" customHeight="1" x14ac:dyDescent="0.2">
      <c r="A789" s="544" t="s">
        <v>1124</v>
      </c>
      <c r="B789" s="545" t="s">
        <v>938</v>
      </c>
      <c r="C789" s="545" t="s">
        <v>939</v>
      </c>
      <c r="D789" s="545" t="s">
        <v>980</v>
      </c>
      <c r="E789" s="545" t="s">
        <v>981</v>
      </c>
      <c r="F789" s="548"/>
      <c r="G789" s="548"/>
      <c r="H789" s="548"/>
      <c r="I789" s="548"/>
      <c r="J789" s="548">
        <v>1</v>
      </c>
      <c r="K789" s="548">
        <v>3722</v>
      </c>
      <c r="L789" s="548">
        <v>1</v>
      </c>
      <c r="M789" s="548">
        <v>3722</v>
      </c>
      <c r="N789" s="548"/>
      <c r="O789" s="548"/>
      <c r="P789" s="598"/>
      <c r="Q789" s="549"/>
    </row>
    <row r="790" spans="1:17" ht="14.45" customHeight="1" x14ac:dyDescent="0.2">
      <c r="A790" s="544" t="s">
        <v>1124</v>
      </c>
      <c r="B790" s="545" t="s">
        <v>938</v>
      </c>
      <c r="C790" s="545" t="s">
        <v>939</v>
      </c>
      <c r="D790" s="545" t="s">
        <v>982</v>
      </c>
      <c r="E790" s="545" t="s">
        <v>983</v>
      </c>
      <c r="F790" s="548">
        <v>2</v>
      </c>
      <c r="G790" s="548">
        <v>988</v>
      </c>
      <c r="H790" s="548">
        <v>0.24949494949494949</v>
      </c>
      <c r="I790" s="548">
        <v>494</v>
      </c>
      <c r="J790" s="548">
        <v>8</v>
      </c>
      <c r="K790" s="548">
        <v>3960</v>
      </c>
      <c r="L790" s="548">
        <v>1</v>
      </c>
      <c r="M790" s="548">
        <v>495</v>
      </c>
      <c r="N790" s="548">
        <v>16</v>
      </c>
      <c r="O790" s="548">
        <v>7984</v>
      </c>
      <c r="P790" s="598">
        <v>2.0161616161616163</v>
      </c>
      <c r="Q790" s="549">
        <v>499</v>
      </c>
    </row>
    <row r="791" spans="1:17" ht="14.45" customHeight="1" x14ac:dyDescent="0.2">
      <c r="A791" s="544" t="s">
        <v>1124</v>
      </c>
      <c r="B791" s="545" t="s">
        <v>938</v>
      </c>
      <c r="C791" s="545" t="s">
        <v>939</v>
      </c>
      <c r="D791" s="545" t="s">
        <v>986</v>
      </c>
      <c r="E791" s="545" t="s">
        <v>987</v>
      </c>
      <c r="F791" s="548">
        <v>3</v>
      </c>
      <c r="G791" s="548">
        <v>1110</v>
      </c>
      <c r="H791" s="548">
        <v>0.29919137466307277</v>
      </c>
      <c r="I791" s="548">
        <v>370</v>
      </c>
      <c r="J791" s="548">
        <v>10</v>
      </c>
      <c r="K791" s="548">
        <v>3710</v>
      </c>
      <c r="L791" s="548">
        <v>1</v>
      </c>
      <c r="M791" s="548">
        <v>371</v>
      </c>
      <c r="N791" s="548">
        <v>9</v>
      </c>
      <c r="O791" s="548">
        <v>3384</v>
      </c>
      <c r="P791" s="598">
        <v>0.91212938005390831</v>
      </c>
      <c r="Q791" s="549">
        <v>376</v>
      </c>
    </row>
    <row r="792" spans="1:17" ht="14.45" customHeight="1" x14ac:dyDescent="0.2">
      <c r="A792" s="544" t="s">
        <v>1124</v>
      </c>
      <c r="B792" s="545" t="s">
        <v>938</v>
      </c>
      <c r="C792" s="545" t="s">
        <v>939</v>
      </c>
      <c r="D792" s="545" t="s">
        <v>994</v>
      </c>
      <c r="E792" s="545" t="s">
        <v>995</v>
      </c>
      <c r="F792" s="548">
        <v>1</v>
      </c>
      <c r="G792" s="548">
        <v>111</v>
      </c>
      <c r="H792" s="548">
        <v>0.16517857142857142</v>
      </c>
      <c r="I792" s="548">
        <v>111</v>
      </c>
      <c r="J792" s="548">
        <v>6</v>
      </c>
      <c r="K792" s="548">
        <v>672</v>
      </c>
      <c r="L792" s="548">
        <v>1</v>
      </c>
      <c r="M792" s="548">
        <v>112</v>
      </c>
      <c r="N792" s="548">
        <v>9</v>
      </c>
      <c r="O792" s="548">
        <v>1017</v>
      </c>
      <c r="P792" s="598">
        <v>1.5133928571428572</v>
      </c>
      <c r="Q792" s="549">
        <v>113</v>
      </c>
    </row>
    <row r="793" spans="1:17" ht="14.45" customHeight="1" x14ac:dyDescent="0.2">
      <c r="A793" s="544" t="s">
        <v>1124</v>
      </c>
      <c r="B793" s="545" t="s">
        <v>938</v>
      </c>
      <c r="C793" s="545" t="s">
        <v>939</v>
      </c>
      <c r="D793" s="545" t="s">
        <v>1001</v>
      </c>
      <c r="E793" s="545" t="s">
        <v>1002</v>
      </c>
      <c r="F793" s="548">
        <v>1</v>
      </c>
      <c r="G793" s="548">
        <v>456</v>
      </c>
      <c r="H793" s="548">
        <v>0.12445414847161572</v>
      </c>
      <c r="I793" s="548">
        <v>456</v>
      </c>
      <c r="J793" s="548">
        <v>8</v>
      </c>
      <c r="K793" s="548">
        <v>3664</v>
      </c>
      <c r="L793" s="548">
        <v>1</v>
      </c>
      <c r="M793" s="548">
        <v>458</v>
      </c>
      <c r="N793" s="548">
        <v>12</v>
      </c>
      <c r="O793" s="548">
        <v>5556</v>
      </c>
      <c r="P793" s="598">
        <v>1.5163755458515285</v>
      </c>
      <c r="Q793" s="549">
        <v>463</v>
      </c>
    </row>
    <row r="794" spans="1:17" ht="14.45" customHeight="1" x14ac:dyDescent="0.2">
      <c r="A794" s="544" t="s">
        <v>1124</v>
      </c>
      <c r="B794" s="545" t="s">
        <v>938</v>
      </c>
      <c r="C794" s="545" t="s">
        <v>939</v>
      </c>
      <c r="D794" s="545" t="s">
        <v>1003</v>
      </c>
      <c r="E794" s="545" t="s">
        <v>1004</v>
      </c>
      <c r="F794" s="548">
        <v>9</v>
      </c>
      <c r="G794" s="548">
        <v>522</v>
      </c>
      <c r="H794" s="548">
        <v>0.9</v>
      </c>
      <c r="I794" s="548">
        <v>58</v>
      </c>
      <c r="J794" s="548">
        <v>10</v>
      </c>
      <c r="K794" s="548">
        <v>580</v>
      </c>
      <c r="L794" s="548">
        <v>1</v>
      </c>
      <c r="M794" s="548">
        <v>58</v>
      </c>
      <c r="N794" s="548">
        <v>22</v>
      </c>
      <c r="O794" s="548">
        <v>1298</v>
      </c>
      <c r="P794" s="598">
        <v>2.2379310344827585</v>
      </c>
      <c r="Q794" s="549">
        <v>59</v>
      </c>
    </row>
    <row r="795" spans="1:17" ht="14.45" customHeight="1" x14ac:dyDescent="0.2">
      <c r="A795" s="544" t="s">
        <v>1124</v>
      </c>
      <c r="B795" s="545" t="s">
        <v>938</v>
      </c>
      <c r="C795" s="545" t="s">
        <v>939</v>
      </c>
      <c r="D795" s="545" t="s">
        <v>1011</v>
      </c>
      <c r="E795" s="545" t="s">
        <v>1012</v>
      </c>
      <c r="F795" s="548">
        <v>8</v>
      </c>
      <c r="G795" s="548">
        <v>1408</v>
      </c>
      <c r="H795" s="548">
        <v>0.23529411764705882</v>
      </c>
      <c r="I795" s="548">
        <v>176</v>
      </c>
      <c r="J795" s="548">
        <v>34</v>
      </c>
      <c r="K795" s="548">
        <v>5984</v>
      </c>
      <c r="L795" s="548">
        <v>1</v>
      </c>
      <c r="M795" s="548">
        <v>176</v>
      </c>
      <c r="N795" s="548">
        <v>7</v>
      </c>
      <c r="O795" s="548">
        <v>1253</v>
      </c>
      <c r="P795" s="598">
        <v>0.20939171122994651</v>
      </c>
      <c r="Q795" s="549">
        <v>179</v>
      </c>
    </row>
    <row r="796" spans="1:17" ht="14.45" customHeight="1" x14ac:dyDescent="0.2">
      <c r="A796" s="544" t="s">
        <v>1124</v>
      </c>
      <c r="B796" s="545" t="s">
        <v>938</v>
      </c>
      <c r="C796" s="545" t="s">
        <v>939</v>
      </c>
      <c r="D796" s="545" t="s">
        <v>1013</v>
      </c>
      <c r="E796" s="545" t="s">
        <v>1014</v>
      </c>
      <c r="F796" s="548"/>
      <c r="G796" s="548"/>
      <c r="H796" s="548"/>
      <c r="I796" s="548"/>
      <c r="J796" s="548">
        <v>12</v>
      </c>
      <c r="K796" s="548">
        <v>1032</v>
      </c>
      <c r="L796" s="548">
        <v>1</v>
      </c>
      <c r="M796" s="548">
        <v>86</v>
      </c>
      <c r="N796" s="548">
        <v>2</v>
      </c>
      <c r="O796" s="548">
        <v>174</v>
      </c>
      <c r="P796" s="598">
        <v>0.16860465116279069</v>
      </c>
      <c r="Q796" s="549">
        <v>87</v>
      </c>
    </row>
    <row r="797" spans="1:17" ht="14.45" customHeight="1" x14ac:dyDescent="0.2">
      <c r="A797" s="544" t="s">
        <v>1124</v>
      </c>
      <c r="B797" s="545" t="s">
        <v>938</v>
      </c>
      <c r="C797" s="545" t="s">
        <v>939</v>
      </c>
      <c r="D797" s="545" t="s">
        <v>1017</v>
      </c>
      <c r="E797" s="545" t="s">
        <v>1018</v>
      </c>
      <c r="F797" s="548">
        <v>1</v>
      </c>
      <c r="G797" s="548">
        <v>170</v>
      </c>
      <c r="H797" s="548">
        <v>1</v>
      </c>
      <c r="I797" s="548">
        <v>170</v>
      </c>
      <c r="J797" s="548">
        <v>1</v>
      </c>
      <c r="K797" s="548">
        <v>170</v>
      </c>
      <c r="L797" s="548">
        <v>1</v>
      </c>
      <c r="M797" s="548">
        <v>170</v>
      </c>
      <c r="N797" s="548"/>
      <c r="O797" s="548"/>
      <c r="P797" s="598"/>
      <c r="Q797" s="549"/>
    </row>
    <row r="798" spans="1:17" ht="14.45" customHeight="1" x14ac:dyDescent="0.2">
      <c r="A798" s="544" t="s">
        <v>1124</v>
      </c>
      <c r="B798" s="545" t="s">
        <v>938</v>
      </c>
      <c r="C798" s="545" t="s">
        <v>939</v>
      </c>
      <c r="D798" s="545" t="s">
        <v>1022</v>
      </c>
      <c r="E798" s="545" t="s">
        <v>1023</v>
      </c>
      <c r="F798" s="548"/>
      <c r="G798" s="548"/>
      <c r="H798" s="548"/>
      <c r="I798" s="548"/>
      <c r="J798" s="548">
        <v>1</v>
      </c>
      <c r="K798" s="548">
        <v>177</v>
      </c>
      <c r="L798" s="548">
        <v>1</v>
      </c>
      <c r="M798" s="548">
        <v>177</v>
      </c>
      <c r="N798" s="548"/>
      <c r="O798" s="548"/>
      <c r="P798" s="598"/>
      <c r="Q798" s="549"/>
    </row>
    <row r="799" spans="1:17" ht="14.45" customHeight="1" x14ac:dyDescent="0.2">
      <c r="A799" s="544" t="s">
        <v>1124</v>
      </c>
      <c r="B799" s="545" t="s">
        <v>938</v>
      </c>
      <c r="C799" s="545" t="s">
        <v>939</v>
      </c>
      <c r="D799" s="545" t="s">
        <v>1027</v>
      </c>
      <c r="E799" s="545" t="s">
        <v>1028</v>
      </c>
      <c r="F799" s="548"/>
      <c r="G799" s="548"/>
      <c r="H799" s="548"/>
      <c r="I799" s="548"/>
      <c r="J799" s="548">
        <v>2</v>
      </c>
      <c r="K799" s="548">
        <v>528</v>
      </c>
      <c r="L799" s="548">
        <v>1</v>
      </c>
      <c r="M799" s="548">
        <v>264</v>
      </c>
      <c r="N799" s="548">
        <v>1</v>
      </c>
      <c r="O799" s="548">
        <v>267</v>
      </c>
      <c r="P799" s="598">
        <v>0.50568181818181823</v>
      </c>
      <c r="Q799" s="549">
        <v>267</v>
      </c>
    </row>
    <row r="800" spans="1:17" ht="14.45" customHeight="1" x14ac:dyDescent="0.2">
      <c r="A800" s="544" t="s">
        <v>1124</v>
      </c>
      <c r="B800" s="545" t="s">
        <v>938</v>
      </c>
      <c r="C800" s="545" t="s">
        <v>939</v>
      </c>
      <c r="D800" s="545" t="s">
        <v>1029</v>
      </c>
      <c r="E800" s="545" t="s">
        <v>1030</v>
      </c>
      <c r="F800" s="548"/>
      <c r="G800" s="548"/>
      <c r="H800" s="548"/>
      <c r="I800" s="548"/>
      <c r="J800" s="548">
        <v>1</v>
      </c>
      <c r="K800" s="548">
        <v>2134</v>
      </c>
      <c r="L800" s="548">
        <v>1</v>
      </c>
      <c r="M800" s="548">
        <v>2134</v>
      </c>
      <c r="N800" s="548"/>
      <c r="O800" s="548"/>
      <c r="P800" s="598"/>
      <c r="Q800" s="549"/>
    </row>
    <row r="801" spans="1:17" ht="14.45" customHeight="1" x14ac:dyDescent="0.2">
      <c r="A801" s="544" t="s">
        <v>1124</v>
      </c>
      <c r="B801" s="545" t="s">
        <v>938</v>
      </c>
      <c r="C801" s="545" t="s">
        <v>939</v>
      </c>
      <c r="D801" s="545" t="s">
        <v>1033</v>
      </c>
      <c r="E801" s="545" t="s">
        <v>1034</v>
      </c>
      <c r="F801" s="548"/>
      <c r="G801" s="548"/>
      <c r="H801" s="548"/>
      <c r="I801" s="548"/>
      <c r="J801" s="548">
        <v>1</v>
      </c>
      <c r="K801" s="548">
        <v>426</v>
      </c>
      <c r="L801" s="548">
        <v>1</v>
      </c>
      <c r="M801" s="548">
        <v>426</v>
      </c>
      <c r="N801" s="548"/>
      <c r="O801" s="548"/>
      <c r="P801" s="598"/>
      <c r="Q801" s="549"/>
    </row>
    <row r="802" spans="1:17" ht="14.45" customHeight="1" x14ac:dyDescent="0.2">
      <c r="A802" s="544" t="s">
        <v>1124</v>
      </c>
      <c r="B802" s="545" t="s">
        <v>938</v>
      </c>
      <c r="C802" s="545" t="s">
        <v>939</v>
      </c>
      <c r="D802" s="545" t="s">
        <v>1042</v>
      </c>
      <c r="E802" s="545" t="s">
        <v>1043</v>
      </c>
      <c r="F802" s="548"/>
      <c r="G802" s="548"/>
      <c r="H802" s="548"/>
      <c r="I802" s="548"/>
      <c r="J802" s="548">
        <v>1</v>
      </c>
      <c r="K802" s="548">
        <v>1102</v>
      </c>
      <c r="L802" s="548">
        <v>1</v>
      </c>
      <c r="M802" s="548">
        <v>1102</v>
      </c>
      <c r="N802" s="548"/>
      <c r="O802" s="548"/>
      <c r="P802" s="598"/>
      <c r="Q802" s="549"/>
    </row>
    <row r="803" spans="1:17" ht="14.45" customHeight="1" x14ac:dyDescent="0.2">
      <c r="A803" s="544" t="s">
        <v>1124</v>
      </c>
      <c r="B803" s="545" t="s">
        <v>938</v>
      </c>
      <c r="C803" s="545" t="s">
        <v>939</v>
      </c>
      <c r="D803" s="545" t="s">
        <v>1044</v>
      </c>
      <c r="E803" s="545" t="s">
        <v>1045</v>
      </c>
      <c r="F803" s="548"/>
      <c r="G803" s="548"/>
      <c r="H803" s="548"/>
      <c r="I803" s="548"/>
      <c r="J803" s="548">
        <v>1</v>
      </c>
      <c r="K803" s="548">
        <v>108</v>
      </c>
      <c r="L803" s="548">
        <v>1</v>
      </c>
      <c r="M803" s="548">
        <v>108</v>
      </c>
      <c r="N803" s="548"/>
      <c r="O803" s="548"/>
      <c r="P803" s="598"/>
      <c r="Q803" s="549"/>
    </row>
    <row r="804" spans="1:17" ht="14.45" customHeight="1" x14ac:dyDescent="0.2">
      <c r="A804" s="544" t="s">
        <v>1125</v>
      </c>
      <c r="B804" s="545" t="s">
        <v>938</v>
      </c>
      <c r="C804" s="545" t="s">
        <v>939</v>
      </c>
      <c r="D804" s="545" t="s">
        <v>942</v>
      </c>
      <c r="E804" s="545" t="s">
        <v>943</v>
      </c>
      <c r="F804" s="548">
        <v>15</v>
      </c>
      <c r="G804" s="548">
        <v>870</v>
      </c>
      <c r="H804" s="548">
        <v>7.5</v>
      </c>
      <c r="I804" s="548">
        <v>58</v>
      </c>
      <c r="J804" s="548">
        <v>2</v>
      </c>
      <c r="K804" s="548">
        <v>116</v>
      </c>
      <c r="L804" s="548">
        <v>1</v>
      </c>
      <c r="M804" s="548">
        <v>58</v>
      </c>
      <c r="N804" s="548">
        <v>9</v>
      </c>
      <c r="O804" s="548">
        <v>531</v>
      </c>
      <c r="P804" s="598">
        <v>4.5775862068965516</v>
      </c>
      <c r="Q804" s="549">
        <v>59</v>
      </c>
    </row>
    <row r="805" spans="1:17" ht="14.45" customHeight="1" x14ac:dyDescent="0.2">
      <c r="A805" s="544" t="s">
        <v>1125</v>
      </c>
      <c r="B805" s="545" t="s">
        <v>938</v>
      </c>
      <c r="C805" s="545" t="s">
        <v>939</v>
      </c>
      <c r="D805" s="545" t="s">
        <v>944</v>
      </c>
      <c r="E805" s="545" t="s">
        <v>945</v>
      </c>
      <c r="F805" s="548">
        <v>4</v>
      </c>
      <c r="G805" s="548">
        <v>524</v>
      </c>
      <c r="H805" s="548">
        <v>0.99242424242424243</v>
      </c>
      <c r="I805" s="548">
        <v>131</v>
      </c>
      <c r="J805" s="548">
        <v>4</v>
      </c>
      <c r="K805" s="548">
        <v>528</v>
      </c>
      <c r="L805" s="548">
        <v>1</v>
      </c>
      <c r="M805" s="548">
        <v>132</v>
      </c>
      <c r="N805" s="548">
        <v>5</v>
      </c>
      <c r="O805" s="548">
        <v>660</v>
      </c>
      <c r="P805" s="598">
        <v>1.25</v>
      </c>
      <c r="Q805" s="549">
        <v>132</v>
      </c>
    </row>
    <row r="806" spans="1:17" ht="14.45" customHeight="1" x14ac:dyDescent="0.2">
      <c r="A806" s="544" t="s">
        <v>1125</v>
      </c>
      <c r="B806" s="545" t="s">
        <v>938</v>
      </c>
      <c r="C806" s="545" t="s">
        <v>939</v>
      </c>
      <c r="D806" s="545" t="s">
        <v>946</v>
      </c>
      <c r="E806" s="545" t="s">
        <v>947</v>
      </c>
      <c r="F806" s="548">
        <v>4</v>
      </c>
      <c r="G806" s="548">
        <v>756</v>
      </c>
      <c r="H806" s="548">
        <v>3.9789473684210526</v>
      </c>
      <c r="I806" s="548">
        <v>189</v>
      </c>
      <c r="J806" s="548">
        <v>1</v>
      </c>
      <c r="K806" s="548">
        <v>190</v>
      </c>
      <c r="L806" s="548">
        <v>1</v>
      </c>
      <c r="M806" s="548">
        <v>190</v>
      </c>
      <c r="N806" s="548"/>
      <c r="O806" s="548"/>
      <c r="P806" s="598"/>
      <c r="Q806" s="549"/>
    </row>
    <row r="807" spans="1:17" ht="14.45" customHeight="1" x14ac:dyDescent="0.2">
      <c r="A807" s="544" t="s">
        <v>1125</v>
      </c>
      <c r="B807" s="545" t="s">
        <v>938</v>
      </c>
      <c r="C807" s="545" t="s">
        <v>939</v>
      </c>
      <c r="D807" s="545" t="s">
        <v>950</v>
      </c>
      <c r="E807" s="545" t="s">
        <v>951</v>
      </c>
      <c r="F807" s="548">
        <v>2</v>
      </c>
      <c r="G807" s="548">
        <v>360</v>
      </c>
      <c r="H807" s="548">
        <v>2</v>
      </c>
      <c r="I807" s="548">
        <v>180</v>
      </c>
      <c r="J807" s="548">
        <v>1</v>
      </c>
      <c r="K807" s="548">
        <v>180</v>
      </c>
      <c r="L807" s="548">
        <v>1</v>
      </c>
      <c r="M807" s="548">
        <v>180</v>
      </c>
      <c r="N807" s="548"/>
      <c r="O807" s="548"/>
      <c r="P807" s="598"/>
      <c r="Q807" s="549"/>
    </row>
    <row r="808" spans="1:17" ht="14.45" customHeight="1" x14ac:dyDescent="0.2">
      <c r="A808" s="544" t="s">
        <v>1125</v>
      </c>
      <c r="B808" s="545" t="s">
        <v>938</v>
      </c>
      <c r="C808" s="545" t="s">
        <v>939</v>
      </c>
      <c r="D808" s="545" t="s">
        <v>954</v>
      </c>
      <c r="E808" s="545" t="s">
        <v>955</v>
      </c>
      <c r="F808" s="548"/>
      <c r="G808" s="548"/>
      <c r="H808" s="548"/>
      <c r="I808" s="548"/>
      <c r="J808" s="548">
        <v>1</v>
      </c>
      <c r="K808" s="548">
        <v>337</v>
      </c>
      <c r="L808" s="548">
        <v>1</v>
      </c>
      <c r="M808" s="548">
        <v>337</v>
      </c>
      <c r="N808" s="548">
        <v>2</v>
      </c>
      <c r="O808" s="548">
        <v>682</v>
      </c>
      <c r="P808" s="598">
        <v>2.0237388724035608</v>
      </c>
      <c r="Q808" s="549">
        <v>341</v>
      </c>
    </row>
    <row r="809" spans="1:17" ht="14.45" customHeight="1" x14ac:dyDescent="0.2">
      <c r="A809" s="544" t="s">
        <v>1125</v>
      </c>
      <c r="B809" s="545" t="s">
        <v>938</v>
      </c>
      <c r="C809" s="545" t="s">
        <v>939</v>
      </c>
      <c r="D809" s="545" t="s">
        <v>958</v>
      </c>
      <c r="E809" s="545" t="s">
        <v>959</v>
      </c>
      <c r="F809" s="548">
        <v>17</v>
      </c>
      <c r="G809" s="548">
        <v>5933</v>
      </c>
      <c r="H809" s="548">
        <v>16.951428571428572</v>
      </c>
      <c r="I809" s="548">
        <v>349</v>
      </c>
      <c r="J809" s="548">
        <v>1</v>
      </c>
      <c r="K809" s="548">
        <v>350</v>
      </c>
      <c r="L809" s="548">
        <v>1</v>
      </c>
      <c r="M809" s="548">
        <v>350</v>
      </c>
      <c r="N809" s="548">
        <v>8</v>
      </c>
      <c r="O809" s="548">
        <v>2808</v>
      </c>
      <c r="P809" s="598">
        <v>8.0228571428571431</v>
      </c>
      <c r="Q809" s="549">
        <v>351</v>
      </c>
    </row>
    <row r="810" spans="1:17" ht="14.45" customHeight="1" x14ac:dyDescent="0.2">
      <c r="A810" s="544" t="s">
        <v>1125</v>
      </c>
      <c r="B810" s="545" t="s">
        <v>938</v>
      </c>
      <c r="C810" s="545" t="s">
        <v>939</v>
      </c>
      <c r="D810" s="545" t="s">
        <v>968</v>
      </c>
      <c r="E810" s="545" t="s">
        <v>969</v>
      </c>
      <c r="F810" s="548"/>
      <c r="G810" s="548"/>
      <c r="H810" s="548"/>
      <c r="I810" s="548"/>
      <c r="J810" s="548">
        <v>1</v>
      </c>
      <c r="K810" s="548">
        <v>392</v>
      </c>
      <c r="L810" s="548">
        <v>1</v>
      </c>
      <c r="M810" s="548">
        <v>392</v>
      </c>
      <c r="N810" s="548">
        <v>1</v>
      </c>
      <c r="O810" s="548">
        <v>399</v>
      </c>
      <c r="P810" s="598">
        <v>1.0178571428571428</v>
      </c>
      <c r="Q810" s="549">
        <v>399</v>
      </c>
    </row>
    <row r="811" spans="1:17" ht="14.45" customHeight="1" x14ac:dyDescent="0.2">
      <c r="A811" s="544" t="s">
        <v>1125</v>
      </c>
      <c r="B811" s="545" t="s">
        <v>938</v>
      </c>
      <c r="C811" s="545" t="s">
        <v>939</v>
      </c>
      <c r="D811" s="545" t="s">
        <v>974</v>
      </c>
      <c r="E811" s="545" t="s">
        <v>975</v>
      </c>
      <c r="F811" s="548"/>
      <c r="G811" s="548"/>
      <c r="H811" s="548"/>
      <c r="I811" s="548"/>
      <c r="J811" s="548">
        <v>1</v>
      </c>
      <c r="K811" s="548">
        <v>707</v>
      </c>
      <c r="L811" s="548">
        <v>1</v>
      </c>
      <c r="M811" s="548">
        <v>707</v>
      </c>
      <c r="N811" s="548">
        <v>1</v>
      </c>
      <c r="O811" s="548">
        <v>713</v>
      </c>
      <c r="P811" s="598">
        <v>1.0084865629420086</v>
      </c>
      <c r="Q811" s="549">
        <v>713</v>
      </c>
    </row>
    <row r="812" spans="1:17" ht="14.45" customHeight="1" x14ac:dyDescent="0.2">
      <c r="A812" s="544" t="s">
        <v>1125</v>
      </c>
      <c r="B812" s="545" t="s">
        <v>938</v>
      </c>
      <c r="C812" s="545" t="s">
        <v>939</v>
      </c>
      <c r="D812" s="545" t="s">
        <v>978</v>
      </c>
      <c r="E812" s="545" t="s">
        <v>979</v>
      </c>
      <c r="F812" s="548">
        <v>19</v>
      </c>
      <c r="G812" s="548">
        <v>5795</v>
      </c>
      <c r="H812" s="548">
        <v>2.375</v>
      </c>
      <c r="I812" s="548">
        <v>305</v>
      </c>
      <c r="J812" s="548">
        <v>8</v>
      </c>
      <c r="K812" s="548">
        <v>2440</v>
      </c>
      <c r="L812" s="548">
        <v>1</v>
      </c>
      <c r="M812" s="548">
        <v>305</v>
      </c>
      <c r="N812" s="548">
        <v>15</v>
      </c>
      <c r="O812" s="548">
        <v>4620</v>
      </c>
      <c r="P812" s="598">
        <v>1.8934426229508197</v>
      </c>
      <c r="Q812" s="549">
        <v>308</v>
      </c>
    </row>
    <row r="813" spans="1:17" ht="14.45" customHeight="1" x14ac:dyDescent="0.2">
      <c r="A813" s="544" t="s">
        <v>1125</v>
      </c>
      <c r="B813" s="545" t="s">
        <v>938</v>
      </c>
      <c r="C813" s="545" t="s">
        <v>939</v>
      </c>
      <c r="D813" s="545" t="s">
        <v>982</v>
      </c>
      <c r="E813" s="545" t="s">
        <v>983</v>
      </c>
      <c r="F813" s="548">
        <v>1</v>
      </c>
      <c r="G813" s="548">
        <v>494</v>
      </c>
      <c r="H813" s="548">
        <v>0.99797979797979797</v>
      </c>
      <c r="I813" s="548">
        <v>494</v>
      </c>
      <c r="J813" s="548">
        <v>1</v>
      </c>
      <c r="K813" s="548">
        <v>495</v>
      </c>
      <c r="L813" s="548">
        <v>1</v>
      </c>
      <c r="M813" s="548">
        <v>495</v>
      </c>
      <c r="N813" s="548">
        <v>4</v>
      </c>
      <c r="O813" s="548">
        <v>1996</v>
      </c>
      <c r="P813" s="598">
        <v>4.0323232323232325</v>
      </c>
      <c r="Q813" s="549">
        <v>499</v>
      </c>
    </row>
    <row r="814" spans="1:17" ht="14.45" customHeight="1" x14ac:dyDescent="0.2">
      <c r="A814" s="544" t="s">
        <v>1125</v>
      </c>
      <c r="B814" s="545" t="s">
        <v>938</v>
      </c>
      <c r="C814" s="545" t="s">
        <v>939</v>
      </c>
      <c r="D814" s="545" t="s">
        <v>986</v>
      </c>
      <c r="E814" s="545" t="s">
        <v>987</v>
      </c>
      <c r="F814" s="548">
        <v>24</v>
      </c>
      <c r="G814" s="548">
        <v>8880</v>
      </c>
      <c r="H814" s="548">
        <v>2.3935309973045822</v>
      </c>
      <c r="I814" s="548">
        <v>370</v>
      </c>
      <c r="J814" s="548">
        <v>10</v>
      </c>
      <c r="K814" s="548">
        <v>3710</v>
      </c>
      <c r="L814" s="548">
        <v>1</v>
      </c>
      <c r="M814" s="548">
        <v>371</v>
      </c>
      <c r="N814" s="548">
        <v>16</v>
      </c>
      <c r="O814" s="548">
        <v>6016</v>
      </c>
      <c r="P814" s="598">
        <v>1.6215633423180593</v>
      </c>
      <c r="Q814" s="549">
        <v>376</v>
      </c>
    </row>
    <row r="815" spans="1:17" ht="14.45" customHeight="1" x14ac:dyDescent="0.2">
      <c r="A815" s="544" t="s">
        <v>1125</v>
      </c>
      <c r="B815" s="545" t="s">
        <v>938</v>
      </c>
      <c r="C815" s="545" t="s">
        <v>939</v>
      </c>
      <c r="D815" s="545" t="s">
        <v>996</v>
      </c>
      <c r="E815" s="545" t="s">
        <v>997</v>
      </c>
      <c r="F815" s="548">
        <v>3</v>
      </c>
      <c r="G815" s="548">
        <v>375</v>
      </c>
      <c r="H815" s="548">
        <v>1.4880952380952381</v>
      </c>
      <c r="I815" s="548">
        <v>125</v>
      </c>
      <c r="J815" s="548">
        <v>2</v>
      </c>
      <c r="K815" s="548">
        <v>252</v>
      </c>
      <c r="L815" s="548">
        <v>1</v>
      </c>
      <c r="M815" s="548">
        <v>126</v>
      </c>
      <c r="N815" s="548"/>
      <c r="O815" s="548"/>
      <c r="P815" s="598"/>
      <c r="Q815" s="549"/>
    </row>
    <row r="816" spans="1:17" ht="14.45" customHeight="1" x14ac:dyDescent="0.2">
      <c r="A816" s="544" t="s">
        <v>1125</v>
      </c>
      <c r="B816" s="545" t="s">
        <v>938</v>
      </c>
      <c r="C816" s="545" t="s">
        <v>939</v>
      </c>
      <c r="D816" s="545" t="s">
        <v>1001</v>
      </c>
      <c r="E816" s="545" t="s">
        <v>1002</v>
      </c>
      <c r="F816" s="548"/>
      <c r="G816" s="548"/>
      <c r="H816" s="548"/>
      <c r="I816" s="548"/>
      <c r="J816" s="548"/>
      <c r="K816" s="548"/>
      <c r="L816" s="548"/>
      <c r="M816" s="548"/>
      <c r="N816" s="548">
        <v>2</v>
      </c>
      <c r="O816" s="548">
        <v>926</v>
      </c>
      <c r="P816" s="598"/>
      <c r="Q816" s="549">
        <v>463</v>
      </c>
    </row>
    <row r="817" spans="1:17" ht="14.45" customHeight="1" x14ac:dyDescent="0.2">
      <c r="A817" s="544" t="s">
        <v>1125</v>
      </c>
      <c r="B817" s="545" t="s">
        <v>938</v>
      </c>
      <c r="C817" s="545" t="s">
        <v>939</v>
      </c>
      <c r="D817" s="545" t="s">
        <v>1003</v>
      </c>
      <c r="E817" s="545" t="s">
        <v>1004</v>
      </c>
      <c r="F817" s="548"/>
      <c r="G817" s="548"/>
      <c r="H817" s="548"/>
      <c r="I817" s="548"/>
      <c r="J817" s="548">
        <v>5</v>
      </c>
      <c r="K817" s="548">
        <v>290</v>
      </c>
      <c r="L817" s="548">
        <v>1</v>
      </c>
      <c r="M817" s="548">
        <v>58</v>
      </c>
      <c r="N817" s="548">
        <v>3</v>
      </c>
      <c r="O817" s="548">
        <v>177</v>
      </c>
      <c r="P817" s="598">
        <v>0.6103448275862069</v>
      </c>
      <c r="Q817" s="549">
        <v>59</v>
      </c>
    </row>
    <row r="818" spans="1:17" ht="14.45" customHeight="1" x14ac:dyDescent="0.2">
      <c r="A818" s="544" t="s">
        <v>1125</v>
      </c>
      <c r="B818" s="545" t="s">
        <v>938</v>
      </c>
      <c r="C818" s="545" t="s">
        <v>939</v>
      </c>
      <c r="D818" s="545" t="s">
        <v>1011</v>
      </c>
      <c r="E818" s="545" t="s">
        <v>1012</v>
      </c>
      <c r="F818" s="548">
        <v>36</v>
      </c>
      <c r="G818" s="548">
        <v>6336</v>
      </c>
      <c r="H818" s="548">
        <v>1.8</v>
      </c>
      <c r="I818" s="548">
        <v>176</v>
      </c>
      <c r="J818" s="548">
        <v>20</v>
      </c>
      <c r="K818" s="548">
        <v>3520</v>
      </c>
      <c r="L818" s="548">
        <v>1</v>
      </c>
      <c r="M818" s="548">
        <v>176</v>
      </c>
      <c r="N818" s="548">
        <v>16</v>
      </c>
      <c r="O818" s="548">
        <v>2864</v>
      </c>
      <c r="P818" s="598">
        <v>0.8136363636363636</v>
      </c>
      <c r="Q818" s="549">
        <v>179</v>
      </c>
    </row>
    <row r="819" spans="1:17" ht="14.45" customHeight="1" x14ac:dyDescent="0.2">
      <c r="A819" s="544" t="s">
        <v>1125</v>
      </c>
      <c r="B819" s="545" t="s">
        <v>938</v>
      </c>
      <c r="C819" s="545" t="s">
        <v>939</v>
      </c>
      <c r="D819" s="545" t="s">
        <v>1013</v>
      </c>
      <c r="E819" s="545" t="s">
        <v>1014</v>
      </c>
      <c r="F819" s="548"/>
      <c r="G819" s="548"/>
      <c r="H819" s="548"/>
      <c r="I819" s="548"/>
      <c r="J819" s="548">
        <v>2</v>
      </c>
      <c r="K819" s="548">
        <v>172</v>
      </c>
      <c r="L819" s="548">
        <v>1</v>
      </c>
      <c r="M819" s="548">
        <v>86</v>
      </c>
      <c r="N819" s="548">
        <v>4</v>
      </c>
      <c r="O819" s="548">
        <v>348</v>
      </c>
      <c r="P819" s="598">
        <v>2.0232558139534884</v>
      </c>
      <c r="Q819" s="549">
        <v>87</v>
      </c>
    </row>
    <row r="820" spans="1:17" ht="14.45" customHeight="1" x14ac:dyDescent="0.2">
      <c r="A820" s="544" t="s">
        <v>1125</v>
      </c>
      <c r="B820" s="545" t="s">
        <v>938</v>
      </c>
      <c r="C820" s="545" t="s">
        <v>939</v>
      </c>
      <c r="D820" s="545" t="s">
        <v>1017</v>
      </c>
      <c r="E820" s="545" t="s">
        <v>1018</v>
      </c>
      <c r="F820" s="548">
        <v>3</v>
      </c>
      <c r="G820" s="548">
        <v>510</v>
      </c>
      <c r="H820" s="548">
        <v>3</v>
      </c>
      <c r="I820" s="548">
        <v>170</v>
      </c>
      <c r="J820" s="548">
        <v>1</v>
      </c>
      <c r="K820" s="548">
        <v>170</v>
      </c>
      <c r="L820" s="548">
        <v>1</v>
      </c>
      <c r="M820" s="548">
        <v>170</v>
      </c>
      <c r="N820" s="548">
        <v>2</v>
      </c>
      <c r="O820" s="548">
        <v>344</v>
      </c>
      <c r="P820" s="598">
        <v>2.0235294117647058</v>
      </c>
      <c r="Q820" s="549">
        <v>172</v>
      </c>
    </row>
    <row r="821" spans="1:17" ht="14.45" customHeight="1" x14ac:dyDescent="0.2">
      <c r="A821" s="544" t="s">
        <v>1125</v>
      </c>
      <c r="B821" s="545" t="s">
        <v>938</v>
      </c>
      <c r="C821" s="545" t="s">
        <v>939</v>
      </c>
      <c r="D821" s="545" t="s">
        <v>1027</v>
      </c>
      <c r="E821" s="545" t="s">
        <v>1028</v>
      </c>
      <c r="F821" s="548"/>
      <c r="G821" s="548"/>
      <c r="H821" s="548"/>
      <c r="I821" s="548"/>
      <c r="J821" s="548">
        <v>1</v>
      </c>
      <c r="K821" s="548">
        <v>264</v>
      </c>
      <c r="L821" s="548">
        <v>1</v>
      </c>
      <c r="M821" s="548">
        <v>264</v>
      </c>
      <c r="N821" s="548">
        <v>1</v>
      </c>
      <c r="O821" s="548">
        <v>267</v>
      </c>
      <c r="P821" s="598">
        <v>1.0113636363636365</v>
      </c>
      <c r="Q821" s="549">
        <v>267</v>
      </c>
    </row>
    <row r="822" spans="1:17" ht="14.45" customHeight="1" x14ac:dyDescent="0.2">
      <c r="A822" s="544" t="s">
        <v>1126</v>
      </c>
      <c r="B822" s="545" t="s">
        <v>938</v>
      </c>
      <c r="C822" s="545" t="s">
        <v>939</v>
      </c>
      <c r="D822" s="545" t="s">
        <v>942</v>
      </c>
      <c r="E822" s="545" t="s">
        <v>943</v>
      </c>
      <c r="F822" s="548">
        <v>63</v>
      </c>
      <c r="G822" s="548">
        <v>3654</v>
      </c>
      <c r="H822" s="548">
        <v>0.84</v>
      </c>
      <c r="I822" s="548">
        <v>58</v>
      </c>
      <c r="J822" s="548">
        <v>75</v>
      </c>
      <c r="K822" s="548">
        <v>4350</v>
      </c>
      <c r="L822" s="548">
        <v>1</v>
      </c>
      <c r="M822" s="548">
        <v>58</v>
      </c>
      <c r="N822" s="548">
        <v>73</v>
      </c>
      <c r="O822" s="548">
        <v>4307</v>
      </c>
      <c r="P822" s="598">
        <v>0.99011494252873566</v>
      </c>
      <c r="Q822" s="549">
        <v>59</v>
      </c>
    </row>
    <row r="823" spans="1:17" ht="14.45" customHeight="1" x14ac:dyDescent="0.2">
      <c r="A823" s="544" t="s">
        <v>1126</v>
      </c>
      <c r="B823" s="545" t="s">
        <v>938</v>
      </c>
      <c r="C823" s="545" t="s">
        <v>939</v>
      </c>
      <c r="D823" s="545" t="s">
        <v>944</v>
      </c>
      <c r="E823" s="545" t="s">
        <v>945</v>
      </c>
      <c r="F823" s="548"/>
      <c r="G823" s="548"/>
      <c r="H823" s="548"/>
      <c r="I823" s="548"/>
      <c r="J823" s="548">
        <v>1</v>
      </c>
      <c r="K823" s="548">
        <v>132</v>
      </c>
      <c r="L823" s="548">
        <v>1</v>
      </c>
      <c r="M823" s="548">
        <v>132</v>
      </c>
      <c r="N823" s="548">
        <v>1</v>
      </c>
      <c r="O823" s="548">
        <v>132</v>
      </c>
      <c r="P823" s="598">
        <v>1</v>
      </c>
      <c r="Q823" s="549">
        <v>132</v>
      </c>
    </row>
    <row r="824" spans="1:17" ht="14.45" customHeight="1" x14ac:dyDescent="0.2">
      <c r="A824" s="544" t="s">
        <v>1126</v>
      </c>
      <c r="B824" s="545" t="s">
        <v>938</v>
      </c>
      <c r="C824" s="545" t="s">
        <v>939</v>
      </c>
      <c r="D824" s="545" t="s">
        <v>946</v>
      </c>
      <c r="E824" s="545" t="s">
        <v>947</v>
      </c>
      <c r="F824" s="548"/>
      <c r="G824" s="548"/>
      <c r="H824" s="548"/>
      <c r="I824" s="548"/>
      <c r="J824" s="548"/>
      <c r="K824" s="548"/>
      <c r="L824" s="548"/>
      <c r="M824" s="548"/>
      <c r="N824" s="548">
        <v>1</v>
      </c>
      <c r="O824" s="548">
        <v>190</v>
      </c>
      <c r="P824" s="598"/>
      <c r="Q824" s="549">
        <v>190</v>
      </c>
    </row>
    <row r="825" spans="1:17" ht="14.45" customHeight="1" x14ac:dyDescent="0.2">
      <c r="A825" s="544" t="s">
        <v>1126</v>
      </c>
      <c r="B825" s="545" t="s">
        <v>938</v>
      </c>
      <c r="C825" s="545" t="s">
        <v>939</v>
      </c>
      <c r="D825" s="545" t="s">
        <v>950</v>
      </c>
      <c r="E825" s="545" t="s">
        <v>951</v>
      </c>
      <c r="F825" s="548">
        <v>56</v>
      </c>
      <c r="G825" s="548">
        <v>10080</v>
      </c>
      <c r="H825" s="548">
        <v>0.8</v>
      </c>
      <c r="I825" s="548">
        <v>180</v>
      </c>
      <c r="J825" s="548">
        <v>70</v>
      </c>
      <c r="K825" s="548">
        <v>12600</v>
      </c>
      <c r="L825" s="548">
        <v>1</v>
      </c>
      <c r="M825" s="548">
        <v>180</v>
      </c>
      <c r="N825" s="548">
        <v>79</v>
      </c>
      <c r="O825" s="548">
        <v>14457</v>
      </c>
      <c r="P825" s="598">
        <v>1.1473809523809524</v>
      </c>
      <c r="Q825" s="549">
        <v>183</v>
      </c>
    </row>
    <row r="826" spans="1:17" ht="14.45" customHeight="1" x14ac:dyDescent="0.2">
      <c r="A826" s="544" t="s">
        <v>1126</v>
      </c>
      <c r="B826" s="545" t="s">
        <v>938</v>
      </c>
      <c r="C826" s="545" t="s">
        <v>939</v>
      </c>
      <c r="D826" s="545" t="s">
        <v>952</v>
      </c>
      <c r="E826" s="545" t="s">
        <v>953</v>
      </c>
      <c r="F826" s="548"/>
      <c r="G826" s="548"/>
      <c r="H826" s="548"/>
      <c r="I826" s="548"/>
      <c r="J826" s="548">
        <v>1</v>
      </c>
      <c r="K826" s="548">
        <v>570</v>
      </c>
      <c r="L826" s="548">
        <v>1</v>
      </c>
      <c r="M826" s="548">
        <v>570</v>
      </c>
      <c r="N826" s="548"/>
      <c r="O826" s="548"/>
      <c r="P826" s="598"/>
      <c r="Q826" s="549"/>
    </row>
    <row r="827" spans="1:17" ht="14.45" customHeight="1" x14ac:dyDescent="0.2">
      <c r="A827" s="544" t="s">
        <v>1126</v>
      </c>
      <c r="B827" s="545" t="s">
        <v>938</v>
      </c>
      <c r="C827" s="545" t="s">
        <v>939</v>
      </c>
      <c r="D827" s="545" t="s">
        <v>954</v>
      </c>
      <c r="E827" s="545" t="s">
        <v>955</v>
      </c>
      <c r="F827" s="548">
        <v>107</v>
      </c>
      <c r="G827" s="548">
        <v>35952</v>
      </c>
      <c r="H827" s="548">
        <v>0.9118161759111314</v>
      </c>
      <c r="I827" s="548">
        <v>336</v>
      </c>
      <c r="J827" s="548">
        <v>117</v>
      </c>
      <c r="K827" s="548">
        <v>39429</v>
      </c>
      <c r="L827" s="548">
        <v>1</v>
      </c>
      <c r="M827" s="548">
        <v>337</v>
      </c>
      <c r="N827" s="548">
        <v>142</v>
      </c>
      <c r="O827" s="548">
        <v>48422</v>
      </c>
      <c r="P827" s="598">
        <v>1.2280808541936139</v>
      </c>
      <c r="Q827" s="549">
        <v>341</v>
      </c>
    </row>
    <row r="828" spans="1:17" ht="14.45" customHeight="1" x14ac:dyDescent="0.2">
      <c r="A828" s="544" t="s">
        <v>1126</v>
      </c>
      <c r="B828" s="545" t="s">
        <v>938</v>
      </c>
      <c r="C828" s="545" t="s">
        <v>939</v>
      </c>
      <c r="D828" s="545" t="s">
        <v>956</v>
      </c>
      <c r="E828" s="545" t="s">
        <v>957</v>
      </c>
      <c r="F828" s="548">
        <v>43</v>
      </c>
      <c r="G828" s="548">
        <v>19737</v>
      </c>
      <c r="H828" s="548">
        <v>0.78181818181818186</v>
      </c>
      <c r="I828" s="548">
        <v>459</v>
      </c>
      <c r="J828" s="548">
        <v>55</v>
      </c>
      <c r="K828" s="548">
        <v>25245</v>
      </c>
      <c r="L828" s="548">
        <v>1</v>
      </c>
      <c r="M828" s="548">
        <v>459</v>
      </c>
      <c r="N828" s="548">
        <v>56</v>
      </c>
      <c r="O828" s="548">
        <v>25872</v>
      </c>
      <c r="P828" s="598">
        <v>1.0248366013071895</v>
      </c>
      <c r="Q828" s="549">
        <v>462</v>
      </c>
    </row>
    <row r="829" spans="1:17" ht="14.45" customHeight="1" x14ac:dyDescent="0.2">
      <c r="A829" s="544" t="s">
        <v>1126</v>
      </c>
      <c r="B829" s="545" t="s">
        <v>938</v>
      </c>
      <c r="C829" s="545" t="s">
        <v>939</v>
      </c>
      <c r="D829" s="545" t="s">
        <v>958</v>
      </c>
      <c r="E829" s="545" t="s">
        <v>959</v>
      </c>
      <c r="F829" s="548">
        <v>650</v>
      </c>
      <c r="G829" s="548">
        <v>226850</v>
      </c>
      <c r="H829" s="548">
        <v>0.891530752603655</v>
      </c>
      <c r="I829" s="548">
        <v>349</v>
      </c>
      <c r="J829" s="548">
        <v>727</v>
      </c>
      <c r="K829" s="548">
        <v>254450</v>
      </c>
      <c r="L829" s="548">
        <v>1</v>
      </c>
      <c r="M829" s="548">
        <v>350</v>
      </c>
      <c r="N829" s="548">
        <v>749</v>
      </c>
      <c r="O829" s="548">
        <v>262899</v>
      </c>
      <c r="P829" s="598">
        <v>1.0332049518569464</v>
      </c>
      <c r="Q829" s="549">
        <v>351</v>
      </c>
    </row>
    <row r="830" spans="1:17" ht="14.45" customHeight="1" x14ac:dyDescent="0.2">
      <c r="A830" s="544" t="s">
        <v>1126</v>
      </c>
      <c r="B830" s="545" t="s">
        <v>938</v>
      </c>
      <c r="C830" s="545" t="s">
        <v>939</v>
      </c>
      <c r="D830" s="545" t="s">
        <v>960</v>
      </c>
      <c r="E830" s="545" t="s">
        <v>961</v>
      </c>
      <c r="F830" s="548"/>
      <c r="G830" s="548"/>
      <c r="H830" s="548"/>
      <c r="I830" s="548"/>
      <c r="J830" s="548">
        <v>1</v>
      </c>
      <c r="K830" s="548">
        <v>1655</v>
      </c>
      <c r="L830" s="548">
        <v>1</v>
      </c>
      <c r="M830" s="548">
        <v>1655</v>
      </c>
      <c r="N830" s="548"/>
      <c r="O830" s="548"/>
      <c r="P830" s="598"/>
      <c r="Q830" s="549"/>
    </row>
    <row r="831" spans="1:17" ht="14.45" customHeight="1" x14ac:dyDescent="0.2">
      <c r="A831" s="544" t="s">
        <v>1126</v>
      </c>
      <c r="B831" s="545" t="s">
        <v>938</v>
      </c>
      <c r="C831" s="545" t="s">
        <v>939</v>
      </c>
      <c r="D831" s="545" t="s">
        <v>962</v>
      </c>
      <c r="E831" s="545" t="s">
        <v>963</v>
      </c>
      <c r="F831" s="548"/>
      <c r="G831" s="548"/>
      <c r="H831" s="548"/>
      <c r="I831" s="548"/>
      <c r="J831" s="548">
        <v>1</v>
      </c>
      <c r="K831" s="548">
        <v>6242</v>
      </c>
      <c r="L831" s="548">
        <v>1</v>
      </c>
      <c r="M831" s="548">
        <v>6242</v>
      </c>
      <c r="N831" s="548"/>
      <c r="O831" s="548"/>
      <c r="P831" s="598"/>
      <c r="Q831" s="549"/>
    </row>
    <row r="832" spans="1:17" ht="14.45" customHeight="1" x14ac:dyDescent="0.2">
      <c r="A832" s="544" t="s">
        <v>1126</v>
      </c>
      <c r="B832" s="545" t="s">
        <v>938</v>
      </c>
      <c r="C832" s="545" t="s">
        <v>939</v>
      </c>
      <c r="D832" s="545" t="s">
        <v>966</v>
      </c>
      <c r="E832" s="545" t="s">
        <v>967</v>
      </c>
      <c r="F832" s="548"/>
      <c r="G832" s="548"/>
      <c r="H832" s="548"/>
      <c r="I832" s="548"/>
      <c r="J832" s="548">
        <v>2</v>
      </c>
      <c r="K832" s="548">
        <v>98</v>
      </c>
      <c r="L832" s="548">
        <v>1</v>
      </c>
      <c r="M832" s="548">
        <v>49</v>
      </c>
      <c r="N832" s="548">
        <v>1</v>
      </c>
      <c r="O832" s="548">
        <v>50</v>
      </c>
      <c r="P832" s="598">
        <v>0.51020408163265307</v>
      </c>
      <c r="Q832" s="549">
        <v>50</v>
      </c>
    </row>
    <row r="833" spans="1:17" ht="14.45" customHeight="1" x14ac:dyDescent="0.2">
      <c r="A833" s="544" t="s">
        <v>1126</v>
      </c>
      <c r="B833" s="545" t="s">
        <v>938</v>
      </c>
      <c r="C833" s="545" t="s">
        <v>939</v>
      </c>
      <c r="D833" s="545" t="s">
        <v>968</v>
      </c>
      <c r="E833" s="545" t="s">
        <v>969</v>
      </c>
      <c r="F833" s="548">
        <v>13</v>
      </c>
      <c r="G833" s="548">
        <v>5083</v>
      </c>
      <c r="H833" s="548">
        <v>0.64834183673469392</v>
      </c>
      <c r="I833" s="548">
        <v>391</v>
      </c>
      <c r="J833" s="548">
        <v>20</v>
      </c>
      <c r="K833" s="548">
        <v>7840</v>
      </c>
      <c r="L833" s="548">
        <v>1</v>
      </c>
      <c r="M833" s="548">
        <v>392</v>
      </c>
      <c r="N833" s="548">
        <v>4</v>
      </c>
      <c r="O833" s="548">
        <v>1596</v>
      </c>
      <c r="P833" s="598">
        <v>0.20357142857142857</v>
      </c>
      <c r="Q833" s="549">
        <v>399</v>
      </c>
    </row>
    <row r="834" spans="1:17" ht="14.45" customHeight="1" x14ac:dyDescent="0.2">
      <c r="A834" s="544" t="s">
        <v>1126</v>
      </c>
      <c r="B834" s="545" t="s">
        <v>938</v>
      </c>
      <c r="C834" s="545" t="s">
        <v>939</v>
      </c>
      <c r="D834" s="545" t="s">
        <v>970</v>
      </c>
      <c r="E834" s="545" t="s">
        <v>971</v>
      </c>
      <c r="F834" s="548"/>
      <c r="G834" s="548"/>
      <c r="H834" s="548"/>
      <c r="I834" s="548"/>
      <c r="J834" s="548">
        <v>2</v>
      </c>
      <c r="K834" s="548">
        <v>76</v>
      </c>
      <c r="L834" s="548">
        <v>1</v>
      </c>
      <c r="M834" s="548">
        <v>38</v>
      </c>
      <c r="N834" s="548">
        <v>1</v>
      </c>
      <c r="O834" s="548">
        <v>38</v>
      </c>
      <c r="P834" s="598">
        <v>0.5</v>
      </c>
      <c r="Q834" s="549">
        <v>38</v>
      </c>
    </row>
    <row r="835" spans="1:17" ht="14.45" customHeight="1" x14ac:dyDescent="0.2">
      <c r="A835" s="544" t="s">
        <v>1126</v>
      </c>
      <c r="B835" s="545" t="s">
        <v>938</v>
      </c>
      <c r="C835" s="545" t="s">
        <v>939</v>
      </c>
      <c r="D835" s="545" t="s">
        <v>974</v>
      </c>
      <c r="E835" s="545" t="s">
        <v>975</v>
      </c>
      <c r="F835" s="548">
        <v>28</v>
      </c>
      <c r="G835" s="548">
        <v>19740</v>
      </c>
      <c r="H835" s="548">
        <v>1.034103410341034</v>
      </c>
      <c r="I835" s="548">
        <v>705</v>
      </c>
      <c r="J835" s="548">
        <v>27</v>
      </c>
      <c r="K835" s="548">
        <v>19089</v>
      </c>
      <c r="L835" s="548">
        <v>1</v>
      </c>
      <c r="M835" s="548">
        <v>707</v>
      </c>
      <c r="N835" s="548">
        <v>14</v>
      </c>
      <c r="O835" s="548">
        <v>9982</v>
      </c>
      <c r="P835" s="598">
        <v>0.52291895856252291</v>
      </c>
      <c r="Q835" s="549">
        <v>713</v>
      </c>
    </row>
    <row r="836" spans="1:17" ht="14.45" customHeight="1" x14ac:dyDescent="0.2">
      <c r="A836" s="544" t="s">
        <v>1126</v>
      </c>
      <c r="B836" s="545" t="s">
        <v>938</v>
      </c>
      <c r="C836" s="545" t="s">
        <v>939</v>
      </c>
      <c r="D836" s="545" t="s">
        <v>976</v>
      </c>
      <c r="E836" s="545" t="s">
        <v>977</v>
      </c>
      <c r="F836" s="548"/>
      <c r="G836" s="548"/>
      <c r="H836" s="548"/>
      <c r="I836" s="548"/>
      <c r="J836" s="548">
        <v>6</v>
      </c>
      <c r="K836" s="548">
        <v>888</v>
      </c>
      <c r="L836" s="548">
        <v>1</v>
      </c>
      <c r="M836" s="548">
        <v>148</v>
      </c>
      <c r="N836" s="548">
        <v>3</v>
      </c>
      <c r="O836" s="548">
        <v>450</v>
      </c>
      <c r="P836" s="598">
        <v>0.5067567567567568</v>
      </c>
      <c r="Q836" s="549">
        <v>150</v>
      </c>
    </row>
    <row r="837" spans="1:17" ht="14.45" customHeight="1" x14ac:dyDescent="0.2">
      <c r="A837" s="544" t="s">
        <v>1126</v>
      </c>
      <c r="B837" s="545" t="s">
        <v>938</v>
      </c>
      <c r="C837" s="545" t="s">
        <v>939</v>
      </c>
      <c r="D837" s="545" t="s">
        <v>978</v>
      </c>
      <c r="E837" s="545" t="s">
        <v>979</v>
      </c>
      <c r="F837" s="548">
        <v>6</v>
      </c>
      <c r="G837" s="548">
        <v>1830</v>
      </c>
      <c r="H837" s="548">
        <v>6</v>
      </c>
      <c r="I837" s="548">
        <v>305</v>
      </c>
      <c r="J837" s="548">
        <v>1</v>
      </c>
      <c r="K837" s="548">
        <v>305</v>
      </c>
      <c r="L837" s="548">
        <v>1</v>
      </c>
      <c r="M837" s="548">
        <v>305</v>
      </c>
      <c r="N837" s="548">
        <v>8</v>
      </c>
      <c r="O837" s="548">
        <v>2464</v>
      </c>
      <c r="P837" s="598">
        <v>8.0786885245901647</v>
      </c>
      <c r="Q837" s="549">
        <v>308</v>
      </c>
    </row>
    <row r="838" spans="1:17" ht="14.45" customHeight="1" x14ac:dyDescent="0.2">
      <c r="A838" s="544" t="s">
        <v>1126</v>
      </c>
      <c r="B838" s="545" t="s">
        <v>938</v>
      </c>
      <c r="C838" s="545" t="s">
        <v>939</v>
      </c>
      <c r="D838" s="545" t="s">
        <v>980</v>
      </c>
      <c r="E838" s="545" t="s">
        <v>981</v>
      </c>
      <c r="F838" s="548">
        <v>1</v>
      </c>
      <c r="G838" s="548">
        <v>3712</v>
      </c>
      <c r="H838" s="548"/>
      <c r="I838" s="548">
        <v>3712</v>
      </c>
      <c r="J838" s="548"/>
      <c r="K838" s="548"/>
      <c r="L838" s="548"/>
      <c r="M838" s="548"/>
      <c r="N838" s="548"/>
      <c r="O838" s="548"/>
      <c r="P838" s="598"/>
      <c r="Q838" s="549"/>
    </row>
    <row r="839" spans="1:17" ht="14.45" customHeight="1" x14ac:dyDescent="0.2">
      <c r="A839" s="544" t="s">
        <v>1126</v>
      </c>
      <c r="B839" s="545" t="s">
        <v>938</v>
      </c>
      <c r="C839" s="545" t="s">
        <v>939</v>
      </c>
      <c r="D839" s="545" t="s">
        <v>982</v>
      </c>
      <c r="E839" s="545" t="s">
        <v>983</v>
      </c>
      <c r="F839" s="548">
        <v>76</v>
      </c>
      <c r="G839" s="548">
        <v>37544</v>
      </c>
      <c r="H839" s="548">
        <v>0.90293410293410292</v>
      </c>
      <c r="I839" s="548">
        <v>494</v>
      </c>
      <c r="J839" s="548">
        <v>84</v>
      </c>
      <c r="K839" s="548">
        <v>41580</v>
      </c>
      <c r="L839" s="548">
        <v>1</v>
      </c>
      <c r="M839" s="548">
        <v>495</v>
      </c>
      <c r="N839" s="548">
        <v>97</v>
      </c>
      <c r="O839" s="548">
        <v>48403</v>
      </c>
      <c r="P839" s="598">
        <v>1.1640933140933141</v>
      </c>
      <c r="Q839" s="549">
        <v>499</v>
      </c>
    </row>
    <row r="840" spans="1:17" ht="14.45" customHeight="1" x14ac:dyDescent="0.2">
      <c r="A840" s="544" t="s">
        <v>1126</v>
      </c>
      <c r="B840" s="545" t="s">
        <v>938</v>
      </c>
      <c r="C840" s="545" t="s">
        <v>939</v>
      </c>
      <c r="D840" s="545" t="s">
        <v>986</v>
      </c>
      <c r="E840" s="545" t="s">
        <v>987</v>
      </c>
      <c r="F840" s="548">
        <v>88</v>
      </c>
      <c r="G840" s="548">
        <v>32560</v>
      </c>
      <c r="H840" s="548">
        <v>1.0087678532701305</v>
      </c>
      <c r="I840" s="548">
        <v>370</v>
      </c>
      <c r="J840" s="548">
        <v>87</v>
      </c>
      <c r="K840" s="548">
        <v>32277</v>
      </c>
      <c r="L840" s="548">
        <v>1</v>
      </c>
      <c r="M840" s="548">
        <v>371</v>
      </c>
      <c r="N840" s="548">
        <v>101</v>
      </c>
      <c r="O840" s="548">
        <v>37976</v>
      </c>
      <c r="P840" s="598">
        <v>1.1765653561359481</v>
      </c>
      <c r="Q840" s="549">
        <v>376</v>
      </c>
    </row>
    <row r="841" spans="1:17" ht="14.45" customHeight="1" x14ac:dyDescent="0.2">
      <c r="A841" s="544" t="s">
        <v>1126</v>
      </c>
      <c r="B841" s="545" t="s">
        <v>938</v>
      </c>
      <c r="C841" s="545" t="s">
        <v>939</v>
      </c>
      <c r="D841" s="545" t="s">
        <v>988</v>
      </c>
      <c r="E841" s="545" t="s">
        <v>989</v>
      </c>
      <c r="F841" s="548"/>
      <c r="G841" s="548"/>
      <c r="H841" s="548"/>
      <c r="I841" s="548"/>
      <c r="J841" s="548">
        <v>2</v>
      </c>
      <c r="K841" s="548">
        <v>6226</v>
      </c>
      <c r="L841" s="548">
        <v>1</v>
      </c>
      <c r="M841" s="548">
        <v>3113</v>
      </c>
      <c r="N841" s="548">
        <v>1</v>
      </c>
      <c r="O841" s="548">
        <v>3132</v>
      </c>
      <c r="P841" s="598">
        <v>0.50305171859942177</v>
      </c>
      <c r="Q841" s="549">
        <v>3132</v>
      </c>
    </row>
    <row r="842" spans="1:17" ht="14.45" customHeight="1" x14ac:dyDescent="0.2">
      <c r="A842" s="544" t="s">
        <v>1126</v>
      </c>
      <c r="B842" s="545" t="s">
        <v>938</v>
      </c>
      <c r="C842" s="545" t="s">
        <v>939</v>
      </c>
      <c r="D842" s="545" t="s">
        <v>990</v>
      </c>
      <c r="E842" s="545" t="s">
        <v>991</v>
      </c>
      <c r="F842" s="548"/>
      <c r="G842" s="548"/>
      <c r="H842" s="548"/>
      <c r="I842" s="548"/>
      <c r="J842" s="548">
        <v>3</v>
      </c>
      <c r="K842" s="548">
        <v>36</v>
      </c>
      <c r="L842" s="548">
        <v>1</v>
      </c>
      <c r="M842" s="548">
        <v>12</v>
      </c>
      <c r="N842" s="548">
        <v>4</v>
      </c>
      <c r="O842" s="548">
        <v>48</v>
      </c>
      <c r="P842" s="598">
        <v>1.3333333333333333</v>
      </c>
      <c r="Q842" s="549">
        <v>12</v>
      </c>
    </row>
    <row r="843" spans="1:17" ht="14.45" customHeight="1" x14ac:dyDescent="0.2">
      <c r="A843" s="544" t="s">
        <v>1126</v>
      </c>
      <c r="B843" s="545" t="s">
        <v>938</v>
      </c>
      <c r="C843" s="545" t="s">
        <v>939</v>
      </c>
      <c r="D843" s="545" t="s">
        <v>994</v>
      </c>
      <c r="E843" s="545" t="s">
        <v>995</v>
      </c>
      <c r="F843" s="548">
        <v>2</v>
      </c>
      <c r="G843" s="548">
        <v>222</v>
      </c>
      <c r="H843" s="548">
        <v>0.39642857142857141</v>
      </c>
      <c r="I843" s="548">
        <v>111</v>
      </c>
      <c r="J843" s="548">
        <v>5</v>
      </c>
      <c r="K843" s="548">
        <v>560</v>
      </c>
      <c r="L843" s="548">
        <v>1</v>
      </c>
      <c r="M843" s="548">
        <v>112</v>
      </c>
      <c r="N843" s="548">
        <v>23</v>
      </c>
      <c r="O843" s="548">
        <v>2599</v>
      </c>
      <c r="P843" s="598">
        <v>4.6410714285714283</v>
      </c>
      <c r="Q843" s="549">
        <v>113</v>
      </c>
    </row>
    <row r="844" spans="1:17" ht="14.45" customHeight="1" x14ac:dyDescent="0.2">
      <c r="A844" s="544" t="s">
        <v>1126</v>
      </c>
      <c r="B844" s="545" t="s">
        <v>938</v>
      </c>
      <c r="C844" s="545" t="s">
        <v>939</v>
      </c>
      <c r="D844" s="545" t="s">
        <v>996</v>
      </c>
      <c r="E844" s="545" t="s">
        <v>997</v>
      </c>
      <c r="F844" s="548">
        <v>1</v>
      </c>
      <c r="G844" s="548">
        <v>125</v>
      </c>
      <c r="H844" s="548"/>
      <c r="I844" s="548">
        <v>125</v>
      </c>
      <c r="J844" s="548"/>
      <c r="K844" s="548"/>
      <c r="L844" s="548"/>
      <c r="M844" s="548"/>
      <c r="N844" s="548">
        <v>3</v>
      </c>
      <c r="O844" s="548">
        <v>378</v>
      </c>
      <c r="P844" s="598"/>
      <c r="Q844" s="549">
        <v>126</v>
      </c>
    </row>
    <row r="845" spans="1:17" ht="14.45" customHeight="1" x14ac:dyDescent="0.2">
      <c r="A845" s="544" t="s">
        <v>1126</v>
      </c>
      <c r="B845" s="545" t="s">
        <v>938</v>
      </c>
      <c r="C845" s="545" t="s">
        <v>939</v>
      </c>
      <c r="D845" s="545" t="s">
        <v>998</v>
      </c>
      <c r="E845" s="545" t="s">
        <v>999</v>
      </c>
      <c r="F845" s="548">
        <v>5</v>
      </c>
      <c r="G845" s="548">
        <v>2475</v>
      </c>
      <c r="H845" s="548">
        <v>0.49899193548387094</v>
      </c>
      <c r="I845" s="548">
        <v>495</v>
      </c>
      <c r="J845" s="548">
        <v>10</v>
      </c>
      <c r="K845" s="548">
        <v>4960</v>
      </c>
      <c r="L845" s="548">
        <v>1</v>
      </c>
      <c r="M845" s="548">
        <v>496</v>
      </c>
      <c r="N845" s="548">
        <v>14</v>
      </c>
      <c r="O845" s="548">
        <v>7000</v>
      </c>
      <c r="P845" s="598">
        <v>1.4112903225806452</v>
      </c>
      <c r="Q845" s="549">
        <v>500</v>
      </c>
    </row>
    <row r="846" spans="1:17" ht="14.45" customHeight="1" x14ac:dyDescent="0.2">
      <c r="A846" s="544" t="s">
        <v>1126</v>
      </c>
      <c r="B846" s="545" t="s">
        <v>938</v>
      </c>
      <c r="C846" s="545" t="s">
        <v>939</v>
      </c>
      <c r="D846" s="545" t="s">
        <v>1000</v>
      </c>
      <c r="E846" s="545"/>
      <c r="F846" s="548">
        <v>4</v>
      </c>
      <c r="G846" s="548">
        <v>5140</v>
      </c>
      <c r="H846" s="548"/>
      <c r="I846" s="548">
        <v>1285</v>
      </c>
      <c r="J846" s="548"/>
      <c r="K846" s="548"/>
      <c r="L846" s="548"/>
      <c r="M846" s="548"/>
      <c r="N846" s="548"/>
      <c r="O846" s="548"/>
      <c r="P846" s="598"/>
      <c r="Q846" s="549"/>
    </row>
    <row r="847" spans="1:17" ht="14.45" customHeight="1" x14ac:dyDescent="0.2">
      <c r="A847" s="544" t="s">
        <v>1126</v>
      </c>
      <c r="B847" s="545" t="s">
        <v>938</v>
      </c>
      <c r="C847" s="545" t="s">
        <v>939</v>
      </c>
      <c r="D847" s="545" t="s">
        <v>1001</v>
      </c>
      <c r="E847" s="545" t="s">
        <v>1002</v>
      </c>
      <c r="F847" s="548">
        <v>109</v>
      </c>
      <c r="G847" s="548">
        <v>49704</v>
      </c>
      <c r="H847" s="548">
        <v>0.75890921305768466</v>
      </c>
      <c r="I847" s="548">
        <v>456</v>
      </c>
      <c r="J847" s="548">
        <v>143</v>
      </c>
      <c r="K847" s="548">
        <v>65494</v>
      </c>
      <c r="L847" s="548">
        <v>1</v>
      </c>
      <c r="M847" s="548">
        <v>458</v>
      </c>
      <c r="N847" s="548">
        <v>154</v>
      </c>
      <c r="O847" s="548">
        <v>71302</v>
      </c>
      <c r="P847" s="598">
        <v>1.0886798790728922</v>
      </c>
      <c r="Q847" s="549">
        <v>463</v>
      </c>
    </row>
    <row r="848" spans="1:17" ht="14.45" customHeight="1" x14ac:dyDescent="0.2">
      <c r="A848" s="544" t="s">
        <v>1126</v>
      </c>
      <c r="B848" s="545" t="s">
        <v>938</v>
      </c>
      <c r="C848" s="545" t="s">
        <v>939</v>
      </c>
      <c r="D848" s="545" t="s">
        <v>1003</v>
      </c>
      <c r="E848" s="545" t="s">
        <v>1004</v>
      </c>
      <c r="F848" s="548">
        <v>20</v>
      </c>
      <c r="G848" s="548">
        <v>1160</v>
      </c>
      <c r="H848" s="548">
        <v>1.0526315789473684</v>
      </c>
      <c r="I848" s="548">
        <v>58</v>
      </c>
      <c r="J848" s="548">
        <v>19</v>
      </c>
      <c r="K848" s="548">
        <v>1102</v>
      </c>
      <c r="L848" s="548">
        <v>1</v>
      </c>
      <c r="M848" s="548">
        <v>58</v>
      </c>
      <c r="N848" s="548">
        <v>42</v>
      </c>
      <c r="O848" s="548">
        <v>2478</v>
      </c>
      <c r="P848" s="598">
        <v>2.2486388384754989</v>
      </c>
      <c r="Q848" s="549">
        <v>59</v>
      </c>
    </row>
    <row r="849" spans="1:17" ht="14.45" customHeight="1" x14ac:dyDescent="0.2">
      <c r="A849" s="544" t="s">
        <v>1126</v>
      </c>
      <c r="B849" s="545" t="s">
        <v>938</v>
      </c>
      <c r="C849" s="545" t="s">
        <v>939</v>
      </c>
      <c r="D849" s="545" t="s">
        <v>1005</v>
      </c>
      <c r="E849" s="545" t="s">
        <v>1006</v>
      </c>
      <c r="F849" s="548">
        <v>1</v>
      </c>
      <c r="G849" s="548">
        <v>2173</v>
      </c>
      <c r="H849" s="548">
        <v>0.99954001839926399</v>
      </c>
      <c r="I849" s="548">
        <v>2173</v>
      </c>
      <c r="J849" s="548">
        <v>1</v>
      </c>
      <c r="K849" s="548">
        <v>2174</v>
      </c>
      <c r="L849" s="548">
        <v>1</v>
      </c>
      <c r="M849" s="548">
        <v>2174</v>
      </c>
      <c r="N849" s="548"/>
      <c r="O849" s="548"/>
      <c r="P849" s="598"/>
      <c r="Q849" s="549"/>
    </row>
    <row r="850" spans="1:17" ht="14.45" customHeight="1" x14ac:dyDescent="0.2">
      <c r="A850" s="544" t="s">
        <v>1126</v>
      </c>
      <c r="B850" s="545" t="s">
        <v>938</v>
      </c>
      <c r="C850" s="545" t="s">
        <v>939</v>
      </c>
      <c r="D850" s="545" t="s">
        <v>1007</v>
      </c>
      <c r="E850" s="545" t="s">
        <v>1008</v>
      </c>
      <c r="F850" s="548">
        <v>4</v>
      </c>
      <c r="G850" s="548">
        <v>39048</v>
      </c>
      <c r="H850" s="548"/>
      <c r="I850" s="548">
        <v>9762</v>
      </c>
      <c r="J850" s="548"/>
      <c r="K850" s="548"/>
      <c r="L850" s="548"/>
      <c r="M850" s="548"/>
      <c r="N850" s="548">
        <v>4</v>
      </c>
      <c r="O850" s="548">
        <v>42000</v>
      </c>
      <c r="P850" s="598"/>
      <c r="Q850" s="549">
        <v>10500</v>
      </c>
    </row>
    <row r="851" spans="1:17" ht="14.45" customHeight="1" x14ac:dyDescent="0.2">
      <c r="A851" s="544" t="s">
        <v>1126</v>
      </c>
      <c r="B851" s="545" t="s">
        <v>938</v>
      </c>
      <c r="C851" s="545" t="s">
        <v>939</v>
      </c>
      <c r="D851" s="545" t="s">
        <v>1009</v>
      </c>
      <c r="E851" s="545" t="s">
        <v>1010</v>
      </c>
      <c r="F851" s="548"/>
      <c r="G851" s="548"/>
      <c r="H851" s="548"/>
      <c r="I851" s="548"/>
      <c r="J851" s="548"/>
      <c r="K851" s="548"/>
      <c r="L851" s="548"/>
      <c r="M851" s="548"/>
      <c r="N851" s="548">
        <v>8</v>
      </c>
      <c r="O851" s="548">
        <v>2056</v>
      </c>
      <c r="P851" s="598"/>
      <c r="Q851" s="549">
        <v>257</v>
      </c>
    </row>
    <row r="852" spans="1:17" ht="14.45" customHeight="1" x14ac:dyDescent="0.2">
      <c r="A852" s="544" t="s">
        <v>1126</v>
      </c>
      <c r="B852" s="545" t="s">
        <v>938</v>
      </c>
      <c r="C852" s="545" t="s">
        <v>939</v>
      </c>
      <c r="D852" s="545" t="s">
        <v>1011</v>
      </c>
      <c r="E852" s="545" t="s">
        <v>1012</v>
      </c>
      <c r="F852" s="548">
        <v>30</v>
      </c>
      <c r="G852" s="548">
        <v>5280</v>
      </c>
      <c r="H852" s="548">
        <v>1</v>
      </c>
      <c r="I852" s="548">
        <v>176</v>
      </c>
      <c r="J852" s="548">
        <v>30</v>
      </c>
      <c r="K852" s="548">
        <v>5280</v>
      </c>
      <c r="L852" s="548">
        <v>1</v>
      </c>
      <c r="M852" s="548">
        <v>176</v>
      </c>
      <c r="N852" s="548">
        <v>25</v>
      </c>
      <c r="O852" s="548">
        <v>4475</v>
      </c>
      <c r="P852" s="598">
        <v>0.84753787878787878</v>
      </c>
      <c r="Q852" s="549">
        <v>179</v>
      </c>
    </row>
    <row r="853" spans="1:17" ht="14.45" customHeight="1" x14ac:dyDescent="0.2">
      <c r="A853" s="544" t="s">
        <v>1126</v>
      </c>
      <c r="B853" s="545" t="s">
        <v>938</v>
      </c>
      <c r="C853" s="545" t="s">
        <v>939</v>
      </c>
      <c r="D853" s="545" t="s">
        <v>1013</v>
      </c>
      <c r="E853" s="545" t="s">
        <v>1014</v>
      </c>
      <c r="F853" s="548">
        <v>62</v>
      </c>
      <c r="G853" s="548">
        <v>5270</v>
      </c>
      <c r="H853" s="548">
        <v>0.77568442743597288</v>
      </c>
      <c r="I853" s="548">
        <v>85</v>
      </c>
      <c r="J853" s="548">
        <v>79</v>
      </c>
      <c r="K853" s="548">
        <v>6794</v>
      </c>
      <c r="L853" s="548">
        <v>1</v>
      </c>
      <c r="M853" s="548">
        <v>86</v>
      </c>
      <c r="N853" s="548">
        <v>51</v>
      </c>
      <c r="O853" s="548">
        <v>4437</v>
      </c>
      <c r="P853" s="598">
        <v>0.65307624374448048</v>
      </c>
      <c r="Q853" s="549">
        <v>87</v>
      </c>
    </row>
    <row r="854" spans="1:17" ht="14.45" customHeight="1" x14ac:dyDescent="0.2">
      <c r="A854" s="544" t="s">
        <v>1126</v>
      </c>
      <c r="B854" s="545" t="s">
        <v>938</v>
      </c>
      <c r="C854" s="545" t="s">
        <v>939</v>
      </c>
      <c r="D854" s="545" t="s">
        <v>1017</v>
      </c>
      <c r="E854" s="545" t="s">
        <v>1018</v>
      </c>
      <c r="F854" s="548">
        <v>34</v>
      </c>
      <c r="G854" s="548">
        <v>5780</v>
      </c>
      <c r="H854" s="548">
        <v>0.62962962962962965</v>
      </c>
      <c r="I854" s="548">
        <v>170</v>
      </c>
      <c r="J854" s="548">
        <v>54</v>
      </c>
      <c r="K854" s="548">
        <v>9180</v>
      </c>
      <c r="L854" s="548">
        <v>1</v>
      </c>
      <c r="M854" s="548">
        <v>170</v>
      </c>
      <c r="N854" s="548">
        <v>56</v>
      </c>
      <c r="O854" s="548">
        <v>9632</v>
      </c>
      <c r="P854" s="598">
        <v>1.0492374727668845</v>
      </c>
      <c r="Q854" s="549">
        <v>172</v>
      </c>
    </row>
    <row r="855" spans="1:17" ht="14.45" customHeight="1" x14ac:dyDescent="0.2">
      <c r="A855" s="544" t="s">
        <v>1126</v>
      </c>
      <c r="B855" s="545" t="s">
        <v>938</v>
      </c>
      <c r="C855" s="545" t="s">
        <v>939</v>
      </c>
      <c r="D855" s="545" t="s">
        <v>1019</v>
      </c>
      <c r="E855" s="545" t="s">
        <v>1020</v>
      </c>
      <c r="F855" s="548"/>
      <c r="G855" s="548"/>
      <c r="H855" s="548"/>
      <c r="I855" s="548"/>
      <c r="J855" s="548">
        <v>2</v>
      </c>
      <c r="K855" s="548">
        <v>58</v>
      </c>
      <c r="L855" s="548">
        <v>1</v>
      </c>
      <c r="M855" s="548">
        <v>29</v>
      </c>
      <c r="N855" s="548"/>
      <c r="O855" s="548"/>
      <c r="P855" s="598"/>
      <c r="Q855" s="549"/>
    </row>
    <row r="856" spans="1:17" ht="14.45" customHeight="1" x14ac:dyDescent="0.2">
      <c r="A856" s="544" t="s">
        <v>1126</v>
      </c>
      <c r="B856" s="545" t="s">
        <v>938</v>
      </c>
      <c r="C856" s="545" t="s">
        <v>939</v>
      </c>
      <c r="D856" s="545" t="s">
        <v>1021</v>
      </c>
      <c r="E856" s="545"/>
      <c r="F856" s="548">
        <v>32</v>
      </c>
      <c r="G856" s="548">
        <v>32384</v>
      </c>
      <c r="H856" s="548"/>
      <c r="I856" s="548">
        <v>1012</v>
      </c>
      <c r="J856" s="548"/>
      <c r="K856" s="548"/>
      <c r="L856" s="548"/>
      <c r="M856" s="548"/>
      <c r="N856" s="548"/>
      <c r="O856" s="548"/>
      <c r="P856" s="598"/>
      <c r="Q856" s="549"/>
    </row>
    <row r="857" spans="1:17" ht="14.45" customHeight="1" x14ac:dyDescent="0.2">
      <c r="A857" s="544" t="s">
        <v>1126</v>
      </c>
      <c r="B857" s="545" t="s">
        <v>938</v>
      </c>
      <c r="C857" s="545" t="s">
        <v>939</v>
      </c>
      <c r="D857" s="545" t="s">
        <v>1022</v>
      </c>
      <c r="E857" s="545" t="s">
        <v>1023</v>
      </c>
      <c r="F857" s="548">
        <v>1</v>
      </c>
      <c r="G857" s="548">
        <v>176</v>
      </c>
      <c r="H857" s="548">
        <v>0.33145009416195859</v>
      </c>
      <c r="I857" s="548">
        <v>176</v>
      </c>
      <c r="J857" s="548">
        <v>3</v>
      </c>
      <c r="K857" s="548">
        <v>531</v>
      </c>
      <c r="L857" s="548">
        <v>1</v>
      </c>
      <c r="M857" s="548">
        <v>177</v>
      </c>
      <c r="N857" s="548">
        <v>2</v>
      </c>
      <c r="O857" s="548">
        <v>356</v>
      </c>
      <c r="P857" s="598">
        <v>0.6704331450094162</v>
      </c>
      <c r="Q857" s="549">
        <v>178</v>
      </c>
    </row>
    <row r="858" spans="1:17" ht="14.45" customHeight="1" x14ac:dyDescent="0.2">
      <c r="A858" s="544" t="s">
        <v>1126</v>
      </c>
      <c r="B858" s="545" t="s">
        <v>938</v>
      </c>
      <c r="C858" s="545" t="s">
        <v>939</v>
      </c>
      <c r="D858" s="545" t="s">
        <v>1024</v>
      </c>
      <c r="E858" s="545"/>
      <c r="F858" s="548">
        <v>14</v>
      </c>
      <c r="G858" s="548">
        <v>32158</v>
      </c>
      <c r="H858" s="548"/>
      <c r="I858" s="548">
        <v>2297</v>
      </c>
      <c r="J858" s="548"/>
      <c r="K858" s="548"/>
      <c r="L858" s="548"/>
      <c r="M858" s="548"/>
      <c r="N858" s="548"/>
      <c r="O858" s="548"/>
      <c r="P858" s="598"/>
      <c r="Q858" s="549"/>
    </row>
    <row r="859" spans="1:17" ht="14.45" customHeight="1" x14ac:dyDescent="0.2">
      <c r="A859" s="544" t="s">
        <v>1126</v>
      </c>
      <c r="B859" s="545" t="s">
        <v>938</v>
      </c>
      <c r="C859" s="545" t="s">
        <v>939</v>
      </c>
      <c r="D859" s="545" t="s">
        <v>1027</v>
      </c>
      <c r="E859" s="545" t="s">
        <v>1028</v>
      </c>
      <c r="F859" s="548">
        <v>39</v>
      </c>
      <c r="G859" s="548">
        <v>10296</v>
      </c>
      <c r="H859" s="548">
        <v>2.1666666666666665</v>
      </c>
      <c r="I859" s="548">
        <v>264</v>
      </c>
      <c r="J859" s="548">
        <v>18</v>
      </c>
      <c r="K859" s="548">
        <v>4752</v>
      </c>
      <c r="L859" s="548">
        <v>1</v>
      </c>
      <c r="M859" s="548">
        <v>264</v>
      </c>
      <c r="N859" s="548">
        <v>10</v>
      </c>
      <c r="O859" s="548">
        <v>2670</v>
      </c>
      <c r="P859" s="598">
        <v>0.56186868686868685</v>
      </c>
      <c r="Q859" s="549">
        <v>267</v>
      </c>
    </row>
    <row r="860" spans="1:17" ht="14.45" customHeight="1" x14ac:dyDescent="0.2">
      <c r="A860" s="544" t="s">
        <v>1126</v>
      </c>
      <c r="B860" s="545" t="s">
        <v>938</v>
      </c>
      <c r="C860" s="545" t="s">
        <v>939</v>
      </c>
      <c r="D860" s="545" t="s">
        <v>1029</v>
      </c>
      <c r="E860" s="545" t="s">
        <v>1030</v>
      </c>
      <c r="F860" s="548">
        <v>30</v>
      </c>
      <c r="G860" s="548">
        <v>63930</v>
      </c>
      <c r="H860" s="548">
        <v>0.49111189638483876</v>
      </c>
      <c r="I860" s="548">
        <v>2131</v>
      </c>
      <c r="J860" s="548">
        <v>61</v>
      </c>
      <c r="K860" s="548">
        <v>130174</v>
      </c>
      <c r="L860" s="548">
        <v>1</v>
      </c>
      <c r="M860" s="548">
        <v>2134</v>
      </c>
      <c r="N860" s="548">
        <v>52</v>
      </c>
      <c r="O860" s="548">
        <v>111592</v>
      </c>
      <c r="P860" s="598">
        <v>0.85725260036566442</v>
      </c>
      <c r="Q860" s="549">
        <v>2146</v>
      </c>
    </row>
    <row r="861" spans="1:17" ht="14.45" customHeight="1" x14ac:dyDescent="0.2">
      <c r="A861" s="544" t="s">
        <v>1126</v>
      </c>
      <c r="B861" s="545" t="s">
        <v>938</v>
      </c>
      <c r="C861" s="545" t="s">
        <v>939</v>
      </c>
      <c r="D861" s="545" t="s">
        <v>1033</v>
      </c>
      <c r="E861" s="545" t="s">
        <v>1034</v>
      </c>
      <c r="F861" s="548">
        <v>1</v>
      </c>
      <c r="G861" s="548">
        <v>424</v>
      </c>
      <c r="H861" s="548"/>
      <c r="I861" s="548">
        <v>424</v>
      </c>
      <c r="J861" s="548"/>
      <c r="K861" s="548"/>
      <c r="L861" s="548"/>
      <c r="M861" s="548"/>
      <c r="N861" s="548"/>
      <c r="O861" s="548"/>
      <c r="P861" s="598"/>
      <c r="Q861" s="549"/>
    </row>
    <row r="862" spans="1:17" ht="14.45" customHeight="1" x14ac:dyDescent="0.2">
      <c r="A862" s="544" t="s">
        <v>1126</v>
      </c>
      <c r="B862" s="545" t="s">
        <v>938</v>
      </c>
      <c r="C862" s="545" t="s">
        <v>939</v>
      </c>
      <c r="D862" s="545" t="s">
        <v>1036</v>
      </c>
      <c r="E862" s="545" t="s">
        <v>1037</v>
      </c>
      <c r="F862" s="548"/>
      <c r="G862" s="548"/>
      <c r="H862" s="548"/>
      <c r="I862" s="548"/>
      <c r="J862" s="548">
        <v>1</v>
      </c>
      <c r="K862" s="548">
        <v>5229</v>
      </c>
      <c r="L862" s="548">
        <v>1</v>
      </c>
      <c r="M862" s="548">
        <v>5229</v>
      </c>
      <c r="N862" s="548"/>
      <c r="O862" s="548"/>
      <c r="P862" s="598"/>
      <c r="Q862" s="549"/>
    </row>
    <row r="863" spans="1:17" ht="14.45" customHeight="1" x14ac:dyDescent="0.2">
      <c r="A863" s="544" t="s">
        <v>1126</v>
      </c>
      <c r="B863" s="545" t="s">
        <v>938</v>
      </c>
      <c r="C863" s="545" t="s">
        <v>939</v>
      </c>
      <c r="D863" s="545" t="s">
        <v>1040</v>
      </c>
      <c r="E863" s="545" t="s">
        <v>1041</v>
      </c>
      <c r="F863" s="548">
        <v>1</v>
      </c>
      <c r="G863" s="548">
        <v>289</v>
      </c>
      <c r="H863" s="548">
        <v>0.5</v>
      </c>
      <c r="I863" s="548">
        <v>289</v>
      </c>
      <c r="J863" s="548">
        <v>2</v>
      </c>
      <c r="K863" s="548">
        <v>578</v>
      </c>
      <c r="L863" s="548">
        <v>1</v>
      </c>
      <c r="M863" s="548">
        <v>289</v>
      </c>
      <c r="N863" s="548">
        <v>3</v>
      </c>
      <c r="O863" s="548">
        <v>873</v>
      </c>
      <c r="P863" s="598">
        <v>1.5103806228373702</v>
      </c>
      <c r="Q863" s="549">
        <v>291</v>
      </c>
    </row>
    <row r="864" spans="1:17" ht="14.45" customHeight="1" x14ac:dyDescent="0.2">
      <c r="A864" s="544" t="s">
        <v>1126</v>
      </c>
      <c r="B864" s="545" t="s">
        <v>938</v>
      </c>
      <c r="C864" s="545" t="s">
        <v>939</v>
      </c>
      <c r="D864" s="545" t="s">
        <v>1042</v>
      </c>
      <c r="E864" s="545" t="s">
        <v>1043</v>
      </c>
      <c r="F864" s="548">
        <v>1</v>
      </c>
      <c r="G864" s="548">
        <v>1098</v>
      </c>
      <c r="H864" s="548"/>
      <c r="I864" s="548">
        <v>1098</v>
      </c>
      <c r="J864" s="548"/>
      <c r="K864" s="548"/>
      <c r="L864" s="548"/>
      <c r="M864" s="548"/>
      <c r="N864" s="548"/>
      <c r="O864" s="548"/>
      <c r="P864" s="598"/>
      <c r="Q864" s="549"/>
    </row>
    <row r="865" spans="1:17" ht="14.45" customHeight="1" x14ac:dyDescent="0.2">
      <c r="A865" s="544" t="s">
        <v>1126</v>
      </c>
      <c r="B865" s="545" t="s">
        <v>938</v>
      </c>
      <c r="C865" s="545" t="s">
        <v>939</v>
      </c>
      <c r="D865" s="545" t="s">
        <v>1044</v>
      </c>
      <c r="E865" s="545" t="s">
        <v>1045</v>
      </c>
      <c r="F865" s="548"/>
      <c r="G865" s="548"/>
      <c r="H865" s="548"/>
      <c r="I865" s="548"/>
      <c r="J865" s="548">
        <v>1</v>
      </c>
      <c r="K865" s="548">
        <v>108</v>
      </c>
      <c r="L865" s="548">
        <v>1</v>
      </c>
      <c r="M865" s="548">
        <v>108</v>
      </c>
      <c r="N865" s="548">
        <v>1</v>
      </c>
      <c r="O865" s="548">
        <v>109</v>
      </c>
      <c r="P865" s="598">
        <v>1.0092592592592593</v>
      </c>
      <c r="Q865" s="549">
        <v>109</v>
      </c>
    </row>
    <row r="866" spans="1:17" ht="14.45" customHeight="1" x14ac:dyDescent="0.2">
      <c r="A866" s="544" t="s">
        <v>1126</v>
      </c>
      <c r="B866" s="545" t="s">
        <v>938</v>
      </c>
      <c r="C866" s="545" t="s">
        <v>939</v>
      </c>
      <c r="D866" s="545" t="s">
        <v>1046</v>
      </c>
      <c r="E866" s="545" t="s">
        <v>1047</v>
      </c>
      <c r="F866" s="548">
        <v>3</v>
      </c>
      <c r="G866" s="548">
        <v>942</v>
      </c>
      <c r="H866" s="548"/>
      <c r="I866" s="548">
        <v>314</v>
      </c>
      <c r="J866" s="548"/>
      <c r="K866" s="548"/>
      <c r="L866" s="548"/>
      <c r="M866" s="548"/>
      <c r="N866" s="548"/>
      <c r="O866" s="548"/>
      <c r="P866" s="598"/>
      <c r="Q866" s="549"/>
    </row>
    <row r="867" spans="1:17" ht="14.45" customHeight="1" x14ac:dyDescent="0.2">
      <c r="A867" s="544" t="s">
        <v>1126</v>
      </c>
      <c r="B867" s="545" t="s">
        <v>938</v>
      </c>
      <c r="C867" s="545" t="s">
        <v>939</v>
      </c>
      <c r="D867" s="545" t="s">
        <v>1048</v>
      </c>
      <c r="E867" s="545" t="s">
        <v>1049</v>
      </c>
      <c r="F867" s="548">
        <v>1</v>
      </c>
      <c r="G867" s="548">
        <v>0</v>
      </c>
      <c r="H867" s="548"/>
      <c r="I867" s="548">
        <v>0</v>
      </c>
      <c r="J867" s="548">
        <v>1</v>
      </c>
      <c r="K867" s="548">
        <v>0</v>
      </c>
      <c r="L867" s="548"/>
      <c r="M867" s="548">
        <v>0</v>
      </c>
      <c r="N867" s="548"/>
      <c r="O867" s="548"/>
      <c r="P867" s="598"/>
      <c r="Q867" s="549"/>
    </row>
    <row r="868" spans="1:17" ht="14.45" customHeight="1" x14ac:dyDescent="0.2">
      <c r="A868" s="544" t="s">
        <v>1126</v>
      </c>
      <c r="B868" s="545" t="s">
        <v>938</v>
      </c>
      <c r="C868" s="545" t="s">
        <v>939</v>
      </c>
      <c r="D868" s="545" t="s">
        <v>1052</v>
      </c>
      <c r="E868" s="545" t="s">
        <v>1053</v>
      </c>
      <c r="F868" s="548"/>
      <c r="G868" s="548"/>
      <c r="H868" s="548"/>
      <c r="I868" s="548"/>
      <c r="J868" s="548">
        <v>14</v>
      </c>
      <c r="K868" s="548">
        <v>66906</v>
      </c>
      <c r="L868" s="548">
        <v>1</v>
      </c>
      <c r="M868" s="548">
        <v>4779</v>
      </c>
      <c r="N868" s="548">
        <v>29</v>
      </c>
      <c r="O868" s="548">
        <v>139287</v>
      </c>
      <c r="P868" s="598">
        <v>2.0818312258990224</v>
      </c>
      <c r="Q868" s="549">
        <v>4803</v>
      </c>
    </row>
    <row r="869" spans="1:17" ht="14.45" customHeight="1" x14ac:dyDescent="0.2">
      <c r="A869" s="544" t="s">
        <v>1126</v>
      </c>
      <c r="B869" s="545" t="s">
        <v>938</v>
      </c>
      <c r="C869" s="545" t="s">
        <v>939</v>
      </c>
      <c r="D869" s="545" t="s">
        <v>1054</v>
      </c>
      <c r="E869" s="545" t="s">
        <v>1055</v>
      </c>
      <c r="F869" s="548"/>
      <c r="G869" s="548"/>
      <c r="H869" s="548"/>
      <c r="I869" s="548"/>
      <c r="J869" s="548">
        <v>4</v>
      </c>
      <c r="K869" s="548">
        <v>2436</v>
      </c>
      <c r="L869" s="548">
        <v>1</v>
      </c>
      <c r="M869" s="548">
        <v>609</v>
      </c>
      <c r="N869" s="548">
        <v>7</v>
      </c>
      <c r="O869" s="548">
        <v>4284</v>
      </c>
      <c r="P869" s="598">
        <v>1.7586206896551724</v>
      </c>
      <c r="Q869" s="549">
        <v>612</v>
      </c>
    </row>
    <row r="870" spans="1:17" ht="14.45" customHeight="1" x14ac:dyDescent="0.2">
      <c r="A870" s="544" t="s">
        <v>1126</v>
      </c>
      <c r="B870" s="545" t="s">
        <v>938</v>
      </c>
      <c r="C870" s="545" t="s">
        <v>939</v>
      </c>
      <c r="D870" s="545" t="s">
        <v>1056</v>
      </c>
      <c r="E870" s="545" t="s">
        <v>1057</v>
      </c>
      <c r="F870" s="548"/>
      <c r="G870" s="548"/>
      <c r="H870" s="548"/>
      <c r="I870" s="548"/>
      <c r="J870" s="548">
        <v>0</v>
      </c>
      <c r="K870" s="548">
        <v>0</v>
      </c>
      <c r="L870" s="548"/>
      <c r="M870" s="548"/>
      <c r="N870" s="548"/>
      <c r="O870" s="548"/>
      <c r="P870" s="598"/>
      <c r="Q870" s="549"/>
    </row>
    <row r="871" spans="1:17" ht="14.45" customHeight="1" x14ac:dyDescent="0.2">
      <c r="A871" s="544" t="s">
        <v>1126</v>
      </c>
      <c r="B871" s="545" t="s">
        <v>938</v>
      </c>
      <c r="C871" s="545" t="s">
        <v>939</v>
      </c>
      <c r="D871" s="545" t="s">
        <v>1058</v>
      </c>
      <c r="E871" s="545" t="s">
        <v>1059</v>
      </c>
      <c r="F871" s="548"/>
      <c r="G871" s="548"/>
      <c r="H871" s="548"/>
      <c r="I871" s="548"/>
      <c r="J871" s="548">
        <v>8</v>
      </c>
      <c r="K871" s="548">
        <v>60600</v>
      </c>
      <c r="L871" s="548">
        <v>1</v>
      </c>
      <c r="M871" s="548">
        <v>7575</v>
      </c>
      <c r="N871" s="548">
        <v>4</v>
      </c>
      <c r="O871" s="548">
        <v>30344</v>
      </c>
      <c r="P871" s="598">
        <v>0.50072607260726076</v>
      </c>
      <c r="Q871" s="549">
        <v>7586</v>
      </c>
    </row>
    <row r="872" spans="1:17" ht="14.45" customHeight="1" x14ac:dyDescent="0.2">
      <c r="A872" s="544" t="s">
        <v>1127</v>
      </c>
      <c r="B872" s="545" t="s">
        <v>938</v>
      </c>
      <c r="C872" s="545" t="s">
        <v>939</v>
      </c>
      <c r="D872" s="545" t="s">
        <v>940</v>
      </c>
      <c r="E872" s="545" t="s">
        <v>941</v>
      </c>
      <c r="F872" s="548">
        <v>3</v>
      </c>
      <c r="G872" s="548">
        <v>6687</v>
      </c>
      <c r="H872" s="548"/>
      <c r="I872" s="548">
        <v>2229</v>
      </c>
      <c r="J872" s="548"/>
      <c r="K872" s="548"/>
      <c r="L872" s="548"/>
      <c r="M872" s="548"/>
      <c r="N872" s="548">
        <v>7</v>
      </c>
      <c r="O872" s="548">
        <v>15813</v>
      </c>
      <c r="P872" s="598"/>
      <c r="Q872" s="549">
        <v>2259</v>
      </c>
    </row>
    <row r="873" spans="1:17" ht="14.45" customHeight="1" x14ac:dyDescent="0.2">
      <c r="A873" s="544" t="s">
        <v>1127</v>
      </c>
      <c r="B873" s="545" t="s">
        <v>938</v>
      </c>
      <c r="C873" s="545" t="s">
        <v>939</v>
      </c>
      <c r="D873" s="545" t="s">
        <v>942</v>
      </c>
      <c r="E873" s="545" t="s">
        <v>943</v>
      </c>
      <c r="F873" s="548">
        <v>31</v>
      </c>
      <c r="G873" s="548">
        <v>1798</v>
      </c>
      <c r="H873" s="548">
        <v>2.2142857142857144</v>
      </c>
      <c r="I873" s="548">
        <v>58</v>
      </c>
      <c r="J873" s="548">
        <v>14</v>
      </c>
      <c r="K873" s="548">
        <v>812</v>
      </c>
      <c r="L873" s="548">
        <v>1</v>
      </c>
      <c r="M873" s="548">
        <v>58</v>
      </c>
      <c r="N873" s="548">
        <v>33</v>
      </c>
      <c r="O873" s="548">
        <v>1947</v>
      </c>
      <c r="P873" s="598">
        <v>2.3977832512315271</v>
      </c>
      <c r="Q873" s="549">
        <v>59</v>
      </c>
    </row>
    <row r="874" spans="1:17" ht="14.45" customHeight="1" x14ac:dyDescent="0.2">
      <c r="A874" s="544" t="s">
        <v>1127</v>
      </c>
      <c r="B874" s="545" t="s">
        <v>938</v>
      </c>
      <c r="C874" s="545" t="s">
        <v>939</v>
      </c>
      <c r="D874" s="545" t="s">
        <v>944</v>
      </c>
      <c r="E874" s="545" t="s">
        <v>945</v>
      </c>
      <c r="F874" s="548">
        <v>3</v>
      </c>
      <c r="G874" s="548">
        <v>393</v>
      </c>
      <c r="H874" s="548">
        <v>0.33080808080808083</v>
      </c>
      <c r="I874" s="548">
        <v>131</v>
      </c>
      <c r="J874" s="548">
        <v>9</v>
      </c>
      <c r="K874" s="548">
        <v>1188</v>
      </c>
      <c r="L874" s="548">
        <v>1</v>
      </c>
      <c r="M874" s="548">
        <v>132</v>
      </c>
      <c r="N874" s="548">
        <v>8</v>
      </c>
      <c r="O874" s="548">
        <v>1056</v>
      </c>
      <c r="P874" s="598">
        <v>0.88888888888888884</v>
      </c>
      <c r="Q874" s="549">
        <v>132</v>
      </c>
    </row>
    <row r="875" spans="1:17" ht="14.45" customHeight="1" x14ac:dyDescent="0.2">
      <c r="A875" s="544" t="s">
        <v>1127</v>
      </c>
      <c r="B875" s="545" t="s">
        <v>938</v>
      </c>
      <c r="C875" s="545" t="s">
        <v>939</v>
      </c>
      <c r="D875" s="545" t="s">
        <v>946</v>
      </c>
      <c r="E875" s="545" t="s">
        <v>947</v>
      </c>
      <c r="F875" s="548">
        <v>3</v>
      </c>
      <c r="G875" s="548">
        <v>567</v>
      </c>
      <c r="H875" s="548"/>
      <c r="I875" s="548">
        <v>189</v>
      </c>
      <c r="J875" s="548"/>
      <c r="K875" s="548"/>
      <c r="L875" s="548"/>
      <c r="M875" s="548"/>
      <c r="N875" s="548"/>
      <c r="O875" s="548"/>
      <c r="P875" s="598"/>
      <c r="Q875" s="549"/>
    </row>
    <row r="876" spans="1:17" ht="14.45" customHeight="1" x14ac:dyDescent="0.2">
      <c r="A876" s="544" t="s">
        <v>1127</v>
      </c>
      <c r="B876" s="545" t="s">
        <v>938</v>
      </c>
      <c r="C876" s="545" t="s">
        <v>939</v>
      </c>
      <c r="D876" s="545" t="s">
        <v>948</v>
      </c>
      <c r="E876" s="545" t="s">
        <v>949</v>
      </c>
      <c r="F876" s="548"/>
      <c r="G876" s="548"/>
      <c r="H876" s="548"/>
      <c r="I876" s="548"/>
      <c r="J876" s="548"/>
      <c r="K876" s="548"/>
      <c r="L876" s="548"/>
      <c r="M876" s="548"/>
      <c r="N876" s="548">
        <v>1</v>
      </c>
      <c r="O876" s="548">
        <v>411</v>
      </c>
      <c r="P876" s="598"/>
      <c r="Q876" s="549">
        <v>411</v>
      </c>
    </row>
    <row r="877" spans="1:17" ht="14.45" customHeight="1" x14ac:dyDescent="0.2">
      <c r="A877" s="544" t="s">
        <v>1127</v>
      </c>
      <c r="B877" s="545" t="s">
        <v>938</v>
      </c>
      <c r="C877" s="545" t="s">
        <v>939</v>
      </c>
      <c r="D877" s="545" t="s">
        <v>950</v>
      </c>
      <c r="E877" s="545" t="s">
        <v>951</v>
      </c>
      <c r="F877" s="548">
        <v>4</v>
      </c>
      <c r="G877" s="548">
        <v>720</v>
      </c>
      <c r="H877" s="548">
        <v>1</v>
      </c>
      <c r="I877" s="548">
        <v>180</v>
      </c>
      <c r="J877" s="548">
        <v>4</v>
      </c>
      <c r="K877" s="548">
        <v>720</v>
      </c>
      <c r="L877" s="548">
        <v>1</v>
      </c>
      <c r="M877" s="548">
        <v>180</v>
      </c>
      <c r="N877" s="548">
        <v>4</v>
      </c>
      <c r="O877" s="548">
        <v>732</v>
      </c>
      <c r="P877" s="598">
        <v>1.0166666666666666</v>
      </c>
      <c r="Q877" s="549">
        <v>183</v>
      </c>
    </row>
    <row r="878" spans="1:17" ht="14.45" customHeight="1" x14ac:dyDescent="0.2">
      <c r="A878" s="544" t="s">
        <v>1127</v>
      </c>
      <c r="B878" s="545" t="s">
        <v>938</v>
      </c>
      <c r="C878" s="545" t="s">
        <v>939</v>
      </c>
      <c r="D878" s="545" t="s">
        <v>952</v>
      </c>
      <c r="E878" s="545" t="s">
        <v>953</v>
      </c>
      <c r="F878" s="548"/>
      <c r="G878" s="548"/>
      <c r="H878" s="548"/>
      <c r="I878" s="548"/>
      <c r="J878" s="548">
        <v>0</v>
      </c>
      <c r="K878" s="548">
        <v>0</v>
      </c>
      <c r="L878" s="548"/>
      <c r="M878" s="548"/>
      <c r="N878" s="548"/>
      <c r="O878" s="548"/>
      <c r="P878" s="598"/>
      <c r="Q878" s="549"/>
    </row>
    <row r="879" spans="1:17" ht="14.45" customHeight="1" x14ac:dyDescent="0.2">
      <c r="A879" s="544" t="s">
        <v>1127</v>
      </c>
      <c r="B879" s="545" t="s">
        <v>938</v>
      </c>
      <c r="C879" s="545" t="s">
        <v>939</v>
      </c>
      <c r="D879" s="545" t="s">
        <v>954</v>
      </c>
      <c r="E879" s="545" t="s">
        <v>955</v>
      </c>
      <c r="F879" s="548">
        <v>45</v>
      </c>
      <c r="G879" s="548">
        <v>15120</v>
      </c>
      <c r="H879" s="548">
        <v>1.0196924736984083</v>
      </c>
      <c r="I879" s="548">
        <v>336</v>
      </c>
      <c r="J879" s="548">
        <v>44</v>
      </c>
      <c r="K879" s="548">
        <v>14828</v>
      </c>
      <c r="L879" s="548">
        <v>1</v>
      </c>
      <c r="M879" s="548">
        <v>337</v>
      </c>
      <c r="N879" s="548">
        <v>54</v>
      </c>
      <c r="O879" s="548">
        <v>18414</v>
      </c>
      <c r="P879" s="598">
        <v>1.241839762611276</v>
      </c>
      <c r="Q879" s="549">
        <v>341</v>
      </c>
    </row>
    <row r="880" spans="1:17" ht="14.45" customHeight="1" x14ac:dyDescent="0.2">
      <c r="A880" s="544" t="s">
        <v>1127</v>
      </c>
      <c r="B880" s="545" t="s">
        <v>938</v>
      </c>
      <c r="C880" s="545" t="s">
        <v>939</v>
      </c>
      <c r="D880" s="545" t="s">
        <v>958</v>
      </c>
      <c r="E880" s="545" t="s">
        <v>959</v>
      </c>
      <c r="F880" s="548">
        <v>23</v>
      </c>
      <c r="G880" s="548">
        <v>8027</v>
      </c>
      <c r="H880" s="548">
        <v>0.47779761904761903</v>
      </c>
      <c r="I880" s="548">
        <v>349</v>
      </c>
      <c r="J880" s="548">
        <v>48</v>
      </c>
      <c r="K880" s="548">
        <v>16800</v>
      </c>
      <c r="L880" s="548">
        <v>1</v>
      </c>
      <c r="M880" s="548">
        <v>350</v>
      </c>
      <c r="N880" s="548">
        <v>46</v>
      </c>
      <c r="O880" s="548">
        <v>16146</v>
      </c>
      <c r="P880" s="598">
        <v>0.96107142857142858</v>
      </c>
      <c r="Q880" s="549">
        <v>351</v>
      </c>
    </row>
    <row r="881" spans="1:17" ht="14.45" customHeight="1" x14ac:dyDescent="0.2">
      <c r="A881" s="544" t="s">
        <v>1127</v>
      </c>
      <c r="B881" s="545" t="s">
        <v>938</v>
      </c>
      <c r="C881" s="545" t="s">
        <v>939</v>
      </c>
      <c r="D881" s="545" t="s">
        <v>964</v>
      </c>
      <c r="E881" s="545" t="s">
        <v>965</v>
      </c>
      <c r="F881" s="548"/>
      <c r="G881" s="548"/>
      <c r="H881" s="548"/>
      <c r="I881" s="548"/>
      <c r="J881" s="548"/>
      <c r="K881" s="548"/>
      <c r="L881" s="548"/>
      <c r="M881" s="548"/>
      <c r="N881" s="548">
        <v>1</v>
      </c>
      <c r="O881" s="548">
        <v>118</v>
      </c>
      <c r="P881" s="598"/>
      <c r="Q881" s="549">
        <v>118</v>
      </c>
    </row>
    <row r="882" spans="1:17" ht="14.45" customHeight="1" x14ac:dyDescent="0.2">
      <c r="A882" s="544" t="s">
        <v>1127</v>
      </c>
      <c r="B882" s="545" t="s">
        <v>938</v>
      </c>
      <c r="C882" s="545" t="s">
        <v>939</v>
      </c>
      <c r="D882" s="545" t="s">
        <v>968</v>
      </c>
      <c r="E882" s="545" t="s">
        <v>969</v>
      </c>
      <c r="F882" s="548"/>
      <c r="G882" s="548"/>
      <c r="H882" s="548"/>
      <c r="I882" s="548"/>
      <c r="J882" s="548"/>
      <c r="K882" s="548"/>
      <c r="L882" s="548"/>
      <c r="M882" s="548"/>
      <c r="N882" s="548">
        <v>3</v>
      </c>
      <c r="O882" s="548">
        <v>1197</v>
      </c>
      <c r="P882" s="598"/>
      <c r="Q882" s="549">
        <v>399</v>
      </c>
    </row>
    <row r="883" spans="1:17" ht="14.45" customHeight="1" x14ac:dyDescent="0.2">
      <c r="A883" s="544" t="s">
        <v>1127</v>
      </c>
      <c r="B883" s="545" t="s">
        <v>938</v>
      </c>
      <c r="C883" s="545" t="s">
        <v>939</v>
      </c>
      <c r="D883" s="545" t="s">
        <v>970</v>
      </c>
      <c r="E883" s="545" t="s">
        <v>971</v>
      </c>
      <c r="F883" s="548"/>
      <c r="G883" s="548"/>
      <c r="H883" s="548"/>
      <c r="I883" s="548"/>
      <c r="J883" s="548"/>
      <c r="K883" s="548"/>
      <c r="L883" s="548"/>
      <c r="M883" s="548"/>
      <c r="N883" s="548">
        <v>1</v>
      </c>
      <c r="O883" s="548">
        <v>38</v>
      </c>
      <c r="P883" s="598"/>
      <c r="Q883" s="549">
        <v>38</v>
      </c>
    </row>
    <row r="884" spans="1:17" ht="14.45" customHeight="1" x14ac:dyDescent="0.2">
      <c r="A884" s="544" t="s">
        <v>1127</v>
      </c>
      <c r="B884" s="545" t="s">
        <v>938</v>
      </c>
      <c r="C884" s="545" t="s">
        <v>939</v>
      </c>
      <c r="D884" s="545" t="s">
        <v>974</v>
      </c>
      <c r="E884" s="545" t="s">
        <v>975</v>
      </c>
      <c r="F884" s="548">
        <v>1</v>
      </c>
      <c r="G884" s="548">
        <v>705</v>
      </c>
      <c r="H884" s="548"/>
      <c r="I884" s="548">
        <v>705</v>
      </c>
      <c r="J884" s="548"/>
      <c r="K884" s="548"/>
      <c r="L884" s="548"/>
      <c r="M884" s="548"/>
      <c r="N884" s="548">
        <v>2</v>
      </c>
      <c r="O884" s="548">
        <v>1426</v>
      </c>
      <c r="P884" s="598"/>
      <c r="Q884" s="549">
        <v>713</v>
      </c>
    </row>
    <row r="885" spans="1:17" ht="14.45" customHeight="1" x14ac:dyDescent="0.2">
      <c r="A885" s="544" t="s">
        <v>1127</v>
      </c>
      <c r="B885" s="545" t="s">
        <v>938</v>
      </c>
      <c r="C885" s="545" t="s">
        <v>939</v>
      </c>
      <c r="D885" s="545" t="s">
        <v>978</v>
      </c>
      <c r="E885" s="545" t="s">
        <v>979</v>
      </c>
      <c r="F885" s="548">
        <v>19</v>
      </c>
      <c r="G885" s="548">
        <v>5795</v>
      </c>
      <c r="H885" s="548">
        <v>1</v>
      </c>
      <c r="I885" s="548">
        <v>305</v>
      </c>
      <c r="J885" s="548">
        <v>19</v>
      </c>
      <c r="K885" s="548">
        <v>5795</v>
      </c>
      <c r="L885" s="548">
        <v>1</v>
      </c>
      <c r="M885" s="548">
        <v>305</v>
      </c>
      <c r="N885" s="548">
        <v>22</v>
      </c>
      <c r="O885" s="548">
        <v>6776</v>
      </c>
      <c r="P885" s="598">
        <v>1.1692838654012079</v>
      </c>
      <c r="Q885" s="549">
        <v>308</v>
      </c>
    </row>
    <row r="886" spans="1:17" ht="14.45" customHeight="1" x14ac:dyDescent="0.2">
      <c r="A886" s="544" t="s">
        <v>1127</v>
      </c>
      <c r="B886" s="545" t="s">
        <v>938</v>
      </c>
      <c r="C886" s="545" t="s">
        <v>939</v>
      </c>
      <c r="D886" s="545" t="s">
        <v>980</v>
      </c>
      <c r="E886" s="545" t="s">
        <v>981</v>
      </c>
      <c r="F886" s="548">
        <v>2</v>
      </c>
      <c r="G886" s="548">
        <v>7424</v>
      </c>
      <c r="H886" s="548">
        <v>0.16621887873902919</v>
      </c>
      <c r="I886" s="548">
        <v>3712</v>
      </c>
      <c r="J886" s="548">
        <v>12</v>
      </c>
      <c r="K886" s="548">
        <v>44664</v>
      </c>
      <c r="L886" s="548">
        <v>1</v>
      </c>
      <c r="M886" s="548">
        <v>3722</v>
      </c>
      <c r="N886" s="548">
        <v>7</v>
      </c>
      <c r="O886" s="548">
        <v>26341</v>
      </c>
      <c r="P886" s="598">
        <v>0.58975909009493099</v>
      </c>
      <c r="Q886" s="549">
        <v>3763</v>
      </c>
    </row>
    <row r="887" spans="1:17" ht="14.45" customHeight="1" x14ac:dyDescent="0.2">
      <c r="A887" s="544" t="s">
        <v>1127</v>
      </c>
      <c r="B887" s="545" t="s">
        <v>938</v>
      </c>
      <c r="C887" s="545" t="s">
        <v>939</v>
      </c>
      <c r="D887" s="545" t="s">
        <v>982</v>
      </c>
      <c r="E887" s="545" t="s">
        <v>983</v>
      </c>
      <c r="F887" s="548">
        <v>21</v>
      </c>
      <c r="G887" s="548">
        <v>10374</v>
      </c>
      <c r="H887" s="548">
        <v>1.7464646464646465</v>
      </c>
      <c r="I887" s="548">
        <v>494</v>
      </c>
      <c r="J887" s="548">
        <v>12</v>
      </c>
      <c r="K887" s="548">
        <v>5940</v>
      </c>
      <c r="L887" s="548">
        <v>1</v>
      </c>
      <c r="M887" s="548">
        <v>495</v>
      </c>
      <c r="N887" s="548">
        <v>23</v>
      </c>
      <c r="O887" s="548">
        <v>11477</v>
      </c>
      <c r="P887" s="598">
        <v>1.9321548821548822</v>
      </c>
      <c r="Q887" s="549">
        <v>499</v>
      </c>
    </row>
    <row r="888" spans="1:17" ht="14.45" customHeight="1" x14ac:dyDescent="0.2">
      <c r="A888" s="544" t="s">
        <v>1127</v>
      </c>
      <c r="B888" s="545" t="s">
        <v>938</v>
      </c>
      <c r="C888" s="545" t="s">
        <v>939</v>
      </c>
      <c r="D888" s="545" t="s">
        <v>984</v>
      </c>
      <c r="E888" s="545" t="s">
        <v>985</v>
      </c>
      <c r="F888" s="548"/>
      <c r="G888" s="548"/>
      <c r="H888" s="548"/>
      <c r="I888" s="548"/>
      <c r="J888" s="548"/>
      <c r="K888" s="548"/>
      <c r="L888" s="548"/>
      <c r="M888" s="548"/>
      <c r="N888" s="548">
        <v>2</v>
      </c>
      <c r="O888" s="548">
        <v>13338</v>
      </c>
      <c r="P888" s="598"/>
      <c r="Q888" s="549">
        <v>6669</v>
      </c>
    </row>
    <row r="889" spans="1:17" ht="14.45" customHeight="1" x14ac:dyDescent="0.2">
      <c r="A889" s="544" t="s">
        <v>1127</v>
      </c>
      <c r="B889" s="545" t="s">
        <v>938</v>
      </c>
      <c r="C889" s="545" t="s">
        <v>939</v>
      </c>
      <c r="D889" s="545" t="s">
        <v>986</v>
      </c>
      <c r="E889" s="545" t="s">
        <v>987</v>
      </c>
      <c r="F889" s="548">
        <v>39</v>
      </c>
      <c r="G889" s="548">
        <v>14430</v>
      </c>
      <c r="H889" s="548">
        <v>1.3412027140068781</v>
      </c>
      <c r="I889" s="548">
        <v>370</v>
      </c>
      <c r="J889" s="548">
        <v>29</v>
      </c>
      <c r="K889" s="548">
        <v>10759</v>
      </c>
      <c r="L889" s="548">
        <v>1</v>
      </c>
      <c r="M889" s="548">
        <v>371</v>
      </c>
      <c r="N889" s="548">
        <v>40</v>
      </c>
      <c r="O889" s="548">
        <v>15040</v>
      </c>
      <c r="P889" s="598">
        <v>1.3978994330328098</v>
      </c>
      <c r="Q889" s="549">
        <v>376</v>
      </c>
    </row>
    <row r="890" spans="1:17" ht="14.45" customHeight="1" x14ac:dyDescent="0.2">
      <c r="A890" s="544" t="s">
        <v>1127</v>
      </c>
      <c r="B890" s="545" t="s">
        <v>938</v>
      </c>
      <c r="C890" s="545" t="s">
        <v>939</v>
      </c>
      <c r="D890" s="545" t="s">
        <v>994</v>
      </c>
      <c r="E890" s="545" t="s">
        <v>995</v>
      </c>
      <c r="F890" s="548">
        <v>1</v>
      </c>
      <c r="G890" s="548">
        <v>111</v>
      </c>
      <c r="H890" s="548"/>
      <c r="I890" s="548">
        <v>111</v>
      </c>
      <c r="J890" s="548"/>
      <c r="K890" s="548"/>
      <c r="L890" s="548"/>
      <c r="M890" s="548"/>
      <c r="N890" s="548">
        <v>10</v>
      </c>
      <c r="O890" s="548">
        <v>1130</v>
      </c>
      <c r="P890" s="598"/>
      <c r="Q890" s="549">
        <v>113</v>
      </c>
    </row>
    <row r="891" spans="1:17" ht="14.45" customHeight="1" x14ac:dyDescent="0.2">
      <c r="A891" s="544" t="s">
        <v>1127</v>
      </c>
      <c r="B891" s="545" t="s">
        <v>938</v>
      </c>
      <c r="C891" s="545" t="s">
        <v>939</v>
      </c>
      <c r="D891" s="545" t="s">
        <v>998</v>
      </c>
      <c r="E891" s="545" t="s">
        <v>999</v>
      </c>
      <c r="F891" s="548"/>
      <c r="G891" s="548"/>
      <c r="H891" s="548"/>
      <c r="I891" s="548"/>
      <c r="J891" s="548"/>
      <c r="K891" s="548"/>
      <c r="L891" s="548"/>
      <c r="M891" s="548"/>
      <c r="N891" s="548">
        <v>1</v>
      </c>
      <c r="O891" s="548">
        <v>500</v>
      </c>
      <c r="P891" s="598"/>
      <c r="Q891" s="549">
        <v>500</v>
      </c>
    </row>
    <row r="892" spans="1:17" ht="14.45" customHeight="1" x14ac:dyDescent="0.2">
      <c r="A892" s="544" t="s">
        <v>1127</v>
      </c>
      <c r="B892" s="545" t="s">
        <v>938</v>
      </c>
      <c r="C892" s="545" t="s">
        <v>939</v>
      </c>
      <c r="D892" s="545" t="s">
        <v>1001</v>
      </c>
      <c r="E892" s="545" t="s">
        <v>1002</v>
      </c>
      <c r="F892" s="548">
        <v>9</v>
      </c>
      <c r="G892" s="548">
        <v>4104</v>
      </c>
      <c r="H892" s="548">
        <v>1.7921397379912665</v>
      </c>
      <c r="I892" s="548">
        <v>456</v>
      </c>
      <c r="J892" s="548">
        <v>5</v>
      </c>
      <c r="K892" s="548">
        <v>2290</v>
      </c>
      <c r="L892" s="548">
        <v>1</v>
      </c>
      <c r="M892" s="548">
        <v>458</v>
      </c>
      <c r="N892" s="548">
        <v>24</v>
      </c>
      <c r="O892" s="548">
        <v>11112</v>
      </c>
      <c r="P892" s="598">
        <v>4.8524017467248912</v>
      </c>
      <c r="Q892" s="549">
        <v>463</v>
      </c>
    </row>
    <row r="893" spans="1:17" ht="14.45" customHeight="1" x14ac:dyDescent="0.2">
      <c r="A893" s="544" t="s">
        <v>1127</v>
      </c>
      <c r="B893" s="545" t="s">
        <v>938</v>
      </c>
      <c r="C893" s="545" t="s">
        <v>939</v>
      </c>
      <c r="D893" s="545" t="s">
        <v>1003</v>
      </c>
      <c r="E893" s="545" t="s">
        <v>1004</v>
      </c>
      <c r="F893" s="548">
        <v>7</v>
      </c>
      <c r="G893" s="548">
        <v>406</v>
      </c>
      <c r="H893" s="548">
        <v>0.5</v>
      </c>
      <c r="I893" s="548">
        <v>58</v>
      </c>
      <c r="J893" s="548">
        <v>14</v>
      </c>
      <c r="K893" s="548">
        <v>812</v>
      </c>
      <c r="L893" s="548">
        <v>1</v>
      </c>
      <c r="M893" s="548">
        <v>58</v>
      </c>
      <c r="N893" s="548">
        <v>8</v>
      </c>
      <c r="O893" s="548">
        <v>472</v>
      </c>
      <c r="P893" s="598">
        <v>0.58128078817733986</v>
      </c>
      <c r="Q893" s="549">
        <v>59</v>
      </c>
    </row>
    <row r="894" spans="1:17" ht="14.45" customHeight="1" x14ac:dyDescent="0.2">
      <c r="A894" s="544" t="s">
        <v>1127</v>
      </c>
      <c r="B894" s="545" t="s">
        <v>938</v>
      </c>
      <c r="C894" s="545" t="s">
        <v>939</v>
      </c>
      <c r="D894" s="545" t="s">
        <v>1011</v>
      </c>
      <c r="E894" s="545" t="s">
        <v>1012</v>
      </c>
      <c r="F894" s="548">
        <v>120</v>
      </c>
      <c r="G894" s="548">
        <v>21120</v>
      </c>
      <c r="H894" s="548">
        <v>0.54545454545454541</v>
      </c>
      <c r="I894" s="548">
        <v>176</v>
      </c>
      <c r="J894" s="548">
        <v>220</v>
      </c>
      <c r="K894" s="548">
        <v>38720</v>
      </c>
      <c r="L894" s="548">
        <v>1</v>
      </c>
      <c r="M894" s="548">
        <v>176</v>
      </c>
      <c r="N894" s="548">
        <v>186</v>
      </c>
      <c r="O894" s="548">
        <v>33294</v>
      </c>
      <c r="P894" s="598">
        <v>0.8598657024793388</v>
      </c>
      <c r="Q894" s="549">
        <v>179</v>
      </c>
    </row>
    <row r="895" spans="1:17" ht="14.45" customHeight="1" x14ac:dyDescent="0.2">
      <c r="A895" s="544" t="s">
        <v>1127</v>
      </c>
      <c r="B895" s="545" t="s">
        <v>938</v>
      </c>
      <c r="C895" s="545" t="s">
        <v>939</v>
      </c>
      <c r="D895" s="545" t="s">
        <v>1013</v>
      </c>
      <c r="E895" s="545" t="s">
        <v>1014</v>
      </c>
      <c r="F895" s="548">
        <v>2</v>
      </c>
      <c r="G895" s="548">
        <v>170</v>
      </c>
      <c r="H895" s="548"/>
      <c r="I895" s="548">
        <v>85</v>
      </c>
      <c r="J895" s="548"/>
      <c r="K895" s="548"/>
      <c r="L895" s="548"/>
      <c r="M895" s="548"/>
      <c r="N895" s="548">
        <v>4</v>
      </c>
      <c r="O895" s="548">
        <v>348</v>
      </c>
      <c r="P895" s="598"/>
      <c r="Q895" s="549">
        <v>87</v>
      </c>
    </row>
    <row r="896" spans="1:17" ht="14.45" customHeight="1" x14ac:dyDescent="0.2">
      <c r="A896" s="544" t="s">
        <v>1127</v>
      </c>
      <c r="B896" s="545" t="s">
        <v>938</v>
      </c>
      <c r="C896" s="545" t="s">
        <v>939</v>
      </c>
      <c r="D896" s="545" t="s">
        <v>1017</v>
      </c>
      <c r="E896" s="545" t="s">
        <v>1018</v>
      </c>
      <c r="F896" s="548">
        <v>3</v>
      </c>
      <c r="G896" s="548">
        <v>510</v>
      </c>
      <c r="H896" s="548">
        <v>1</v>
      </c>
      <c r="I896" s="548">
        <v>170</v>
      </c>
      <c r="J896" s="548">
        <v>3</v>
      </c>
      <c r="K896" s="548">
        <v>510</v>
      </c>
      <c r="L896" s="548">
        <v>1</v>
      </c>
      <c r="M896" s="548">
        <v>170</v>
      </c>
      <c r="N896" s="548">
        <v>4</v>
      </c>
      <c r="O896" s="548">
        <v>688</v>
      </c>
      <c r="P896" s="598">
        <v>1.3490196078431373</v>
      </c>
      <c r="Q896" s="549">
        <v>172</v>
      </c>
    </row>
    <row r="897" spans="1:17" ht="14.45" customHeight="1" x14ac:dyDescent="0.2">
      <c r="A897" s="544" t="s">
        <v>1127</v>
      </c>
      <c r="B897" s="545" t="s">
        <v>938</v>
      </c>
      <c r="C897" s="545" t="s">
        <v>939</v>
      </c>
      <c r="D897" s="545" t="s">
        <v>1027</v>
      </c>
      <c r="E897" s="545" t="s">
        <v>1028</v>
      </c>
      <c r="F897" s="548">
        <v>1</v>
      </c>
      <c r="G897" s="548">
        <v>264</v>
      </c>
      <c r="H897" s="548"/>
      <c r="I897" s="548">
        <v>264</v>
      </c>
      <c r="J897" s="548"/>
      <c r="K897" s="548"/>
      <c r="L897" s="548"/>
      <c r="M897" s="548"/>
      <c r="N897" s="548">
        <v>2</v>
      </c>
      <c r="O897" s="548">
        <v>534</v>
      </c>
      <c r="P897" s="598"/>
      <c r="Q897" s="549">
        <v>267</v>
      </c>
    </row>
    <row r="898" spans="1:17" ht="14.45" customHeight="1" x14ac:dyDescent="0.2">
      <c r="A898" s="544" t="s">
        <v>1127</v>
      </c>
      <c r="B898" s="545" t="s">
        <v>938</v>
      </c>
      <c r="C898" s="545" t="s">
        <v>939</v>
      </c>
      <c r="D898" s="545" t="s">
        <v>1031</v>
      </c>
      <c r="E898" s="545" t="s">
        <v>1032</v>
      </c>
      <c r="F898" s="548"/>
      <c r="G898" s="548"/>
      <c r="H898" s="548"/>
      <c r="I898" s="548"/>
      <c r="J898" s="548"/>
      <c r="K898" s="548"/>
      <c r="L898" s="548"/>
      <c r="M898" s="548"/>
      <c r="N898" s="548">
        <v>1</v>
      </c>
      <c r="O898" s="548">
        <v>244</v>
      </c>
      <c r="P898" s="598"/>
      <c r="Q898" s="549">
        <v>244</v>
      </c>
    </row>
    <row r="899" spans="1:17" ht="14.45" customHeight="1" x14ac:dyDescent="0.2">
      <c r="A899" s="544" t="s">
        <v>1127</v>
      </c>
      <c r="B899" s="545" t="s">
        <v>938</v>
      </c>
      <c r="C899" s="545" t="s">
        <v>939</v>
      </c>
      <c r="D899" s="545" t="s">
        <v>1033</v>
      </c>
      <c r="E899" s="545" t="s">
        <v>1034</v>
      </c>
      <c r="F899" s="548">
        <v>3</v>
      </c>
      <c r="G899" s="548">
        <v>1272</v>
      </c>
      <c r="H899" s="548">
        <v>0.24882629107981222</v>
      </c>
      <c r="I899" s="548">
        <v>424</v>
      </c>
      <c r="J899" s="548">
        <v>12</v>
      </c>
      <c r="K899" s="548">
        <v>5112</v>
      </c>
      <c r="L899" s="548">
        <v>1</v>
      </c>
      <c r="M899" s="548">
        <v>426</v>
      </c>
      <c r="N899" s="548">
        <v>9</v>
      </c>
      <c r="O899" s="548">
        <v>3915</v>
      </c>
      <c r="P899" s="598">
        <v>0.76584507042253525</v>
      </c>
      <c r="Q899" s="549">
        <v>435</v>
      </c>
    </row>
    <row r="900" spans="1:17" ht="14.45" customHeight="1" x14ac:dyDescent="0.2">
      <c r="A900" s="544" t="s">
        <v>1127</v>
      </c>
      <c r="B900" s="545" t="s">
        <v>938</v>
      </c>
      <c r="C900" s="545" t="s">
        <v>939</v>
      </c>
      <c r="D900" s="545" t="s">
        <v>1042</v>
      </c>
      <c r="E900" s="545" t="s">
        <v>1043</v>
      </c>
      <c r="F900" s="548"/>
      <c r="G900" s="548"/>
      <c r="H900" s="548"/>
      <c r="I900" s="548"/>
      <c r="J900" s="548">
        <v>12</v>
      </c>
      <c r="K900" s="548">
        <v>13224</v>
      </c>
      <c r="L900" s="548">
        <v>1</v>
      </c>
      <c r="M900" s="548">
        <v>1102</v>
      </c>
      <c r="N900" s="548">
        <v>2</v>
      </c>
      <c r="O900" s="548">
        <v>2236</v>
      </c>
      <c r="P900" s="598">
        <v>0.16908650937689051</v>
      </c>
      <c r="Q900" s="549">
        <v>1118</v>
      </c>
    </row>
    <row r="901" spans="1:17" ht="14.45" customHeight="1" x14ac:dyDescent="0.2">
      <c r="A901" s="544" t="s">
        <v>1128</v>
      </c>
      <c r="B901" s="545" t="s">
        <v>938</v>
      </c>
      <c r="C901" s="545" t="s">
        <v>939</v>
      </c>
      <c r="D901" s="545" t="s">
        <v>940</v>
      </c>
      <c r="E901" s="545" t="s">
        <v>941</v>
      </c>
      <c r="F901" s="548">
        <v>2</v>
      </c>
      <c r="G901" s="548">
        <v>4458</v>
      </c>
      <c r="H901" s="548">
        <v>0.99731543624161079</v>
      </c>
      <c r="I901" s="548">
        <v>2229</v>
      </c>
      <c r="J901" s="548">
        <v>2</v>
      </c>
      <c r="K901" s="548">
        <v>4470</v>
      </c>
      <c r="L901" s="548">
        <v>1</v>
      </c>
      <c r="M901" s="548">
        <v>2235</v>
      </c>
      <c r="N901" s="548">
        <v>4</v>
      </c>
      <c r="O901" s="548">
        <v>9036</v>
      </c>
      <c r="P901" s="598">
        <v>2.0214765100671142</v>
      </c>
      <c r="Q901" s="549">
        <v>2259</v>
      </c>
    </row>
    <row r="902" spans="1:17" ht="14.45" customHeight="1" x14ac:dyDescent="0.2">
      <c r="A902" s="544" t="s">
        <v>1128</v>
      </c>
      <c r="B902" s="545" t="s">
        <v>938</v>
      </c>
      <c r="C902" s="545" t="s">
        <v>939</v>
      </c>
      <c r="D902" s="545" t="s">
        <v>942</v>
      </c>
      <c r="E902" s="545" t="s">
        <v>943</v>
      </c>
      <c r="F902" s="548">
        <v>319</v>
      </c>
      <c r="G902" s="548">
        <v>18502</v>
      </c>
      <c r="H902" s="548">
        <v>3.5054945054945055</v>
      </c>
      <c r="I902" s="548">
        <v>58</v>
      </c>
      <c r="J902" s="548">
        <v>91</v>
      </c>
      <c r="K902" s="548">
        <v>5278</v>
      </c>
      <c r="L902" s="548">
        <v>1</v>
      </c>
      <c r="M902" s="548">
        <v>58</v>
      </c>
      <c r="N902" s="548">
        <v>48</v>
      </c>
      <c r="O902" s="548">
        <v>2832</v>
      </c>
      <c r="P902" s="598">
        <v>0.53656688139446762</v>
      </c>
      <c r="Q902" s="549">
        <v>59</v>
      </c>
    </row>
    <row r="903" spans="1:17" ht="14.45" customHeight="1" x14ac:dyDescent="0.2">
      <c r="A903" s="544" t="s">
        <v>1128</v>
      </c>
      <c r="B903" s="545" t="s">
        <v>938</v>
      </c>
      <c r="C903" s="545" t="s">
        <v>939</v>
      </c>
      <c r="D903" s="545" t="s">
        <v>944</v>
      </c>
      <c r="E903" s="545" t="s">
        <v>945</v>
      </c>
      <c r="F903" s="548">
        <v>189</v>
      </c>
      <c r="G903" s="548">
        <v>24759</v>
      </c>
      <c r="H903" s="548">
        <v>2.084090909090909</v>
      </c>
      <c r="I903" s="548">
        <v>131</v>
      </c>
      <c r="J903" s="548">
        <v>90</v>
      </c>
      <c r="K903" s="548">
        <v>11880</v>
      </c>
      <c r="L903" s="548">
        <v>1</v>
      </c>
      <c r="M903" s="548">
        <v>132</v>
      </c>
      <c r="N903" s="548">
        <v>66</v>
      </c>
      <c r="O903" s="548">
        <v>8712</v>
      </c>
      <c r="P903" s="598">
        <v>0.73333333333333328</v>
      </c>
      <c r="Q903" s="549">
        <v>132</v>
      </c>
    </row>
    <row r="904" spans="1:17" ht="14.45" customHeight="1" x14ac:dyDescent="0.2">
      <c r="A904" s="544" t="s">
        <v>1128</v>
      </c>
      <c r="B904" s="545" t="s">
        <v>938</v>
      </c>
      <c r="C904" s="545" t="s">
        <v>939</v>
      </c>
      <c r="D904" s="545" t="s">
        <v>946</v>
      </c>
      <c r="E904" s="545" t="s">
        <v>947</v>
      </c>
      <c r="F904" s="548">
        <v>22</v>
      </c>
      <c r="G904" s="548">
        <v>4158</v>
      </c>
      <c r="H904" s="548">
        <v>3.6473684210526316</v>
      </c>
      <c r="I904" s="548">
        <v>189</v>
      </c>
      <c r="J904" s="548">
        <v>6</v>
      </c>
      <c r="K904" s="548">
        <v>1140</v>
      </c>
      <c r="L904" s="548">
        <v>1</v>
      </c>
      <c r="M904" s="548">
        <v>190</v>
      </c>
      <c r="N904" s="548">
        <v>11</v>
      </c>
      <c r="O904" s="548">
        <v>2090</v>
      </c>
      <c r="P904" s="598">
        <v>1.8333333333333333</v>
      </c>
      <c r="Q904" s="549">
        <v>190</v>
      </c>
    </row>
    <row r="905" spans="1:17" ht="14.45" customHeight="1" x14ac:dyDescent="0.2">
      <c r="A905" s="544" t="s">
        <v>1128</v>
      </c>
      <c r="B905" s="545" t="s">
        <v>938</v>
      </c>
      <c r="C905" s="545" t="s">
        <v>939</v>
      </c>
      <c r="D905" s="545" t="s">
        <v>948</v>
      </c>
      <c r="E905" s="545" t="s">
        <v>949</v>
      </c>
      <c r="F905" s="548">
        <v>170</v>
      </c>
      <c r="G905" s="548">
        <v>69360</v>
      </c>
      <c r="H905" s="548">
        <v>2.8813559322033897</v>
      </c>
      <c r="I905" s="548">
        <v>408</v>
      </c>
      <c r="J905" s="548">
        <v>59</v>
      </c>
      <c r="K905" s="548">
        <v>24072</v>
      </c>
      <c r="L905" s="548">
        <v>1</v>
      </c>
      <c r="M905" s="548">
        <v>408</v>
      </c>
      <c r="N905" s="548">
        <v>19</v>
      </c>
      <c r="O905" s="548">
        <v>7809</v>
      </c>
      <c r="P905" s="598">
        <v>0.32440179461615154</v>
      </c>
      <c r="Q905" s="549">
        <v>411</v>
      </c>
    </row>
    <row r="906" spans="1:17" ht="14.45" customHeight="1" x14ac:dyDescent="0.2">
      <c r="A906" s="544" t="s">
        <v>1128</v>
      </c>
      <c r="B906" s="545" t="s">
        <v>938</v>
      </c>
      <c r="C906" s="545" t="s">
        <v>939</v>
      </c>
      <c r="D906" s="545" t="s">
        <v>950</v>
      </c>
      <c r="E906" s="545" t="s">
        <v>951</v>
      </c>
      <c r="F906" s="548">
        <v>20</v>
      </c>
      <c r="G906" s="548">
        <v>3600</v>
      </c>
      <c r="H906" s="548">
        <v>6.666666666666667</v>
      </c>
      <c r="I906" s="548">
        <v>180</v>
      </c>
      <c r="J906" s="548">
        <v>3</v>
      </c>
      <c r="K906" s="548">
        <v>540</v>
      </c>
      <c r="L906" s="548">
        <v>1</v>
      </c>
      <c r="M906" s="548">
        <v>180</v>
      </c>
      <c r="N906" s="548">
        <v>14</v>
      </c>
      <c r="O906" s="548">
        <v>2562</v>
      </c>
      <c r="P906" s="598">
        <v>4.7444444444444445</v>
      </c>
      <c r="Q906" s="549">
        <v>183</v>
      </c>
    </row>
    <row r="907" spans="1:17" ht="14.45" customHeight="1" x14ac:dyDescent="0.2">
      <c r="A907" s="544" t="s">
        <v>1128</v>
      </c>
      <c r="B907" s="545" t="s">
        <v>938</v>
      </c>
      <c r="C907" s="545" t="s">
        <v>939</v>
      </c>
      <c r="D907" s="545" t="s">
        <v>954</v>
      </c>
      <c r="E907" s="545" t="s">
        <v>955</v>
      </c>
      <c r="F907" s="548">
        <v>24</v>
      </c>
      <c r="G907" s="548">
        <v>8064</v>
      </c>
      <c r="H907" s="548">
        <v>4.7857566765578632</v>
      </c>
      <c r="I907" s="548">
        <v>336</v>
      </c>
      <c r="J907" s="548">
        <v>5</v>
      </c>
      <c r="K907" s="548">
        <v>1685</v>
      </c>
      <c r="L907" s="548">
        <v>1</v>
      </c>
      <c r="M907" s="548">
        <v>337</v>
      </c>
      <c r="N907" s="548">
        <v>9</v>
      </c>
      <c r="O907" s="548">
        <v>3069</v>
      </c>
      <c r="P907" s="598">
        <v>1.8213649851632048</v>
      </c>
      <c r="Q907" s="549">
        <v>341</v>
      </c>
    </row>
    <row r="908" spans="1:17" ht="14.45" customHeight="1" x14ac:dyDescent="0.2">
      <c r="A908" s="544" t="s">
        <v>1128</v>
      </c>
      <c r="B908" s="545" t="s">
        <v>938</v>
      </c>
      <c r="C908" s="545" t="s">
        <v>939</v>
      </c>
      <c r="D908" s="545" t="s">
        <v>956</v>
      </c>
      <c r="E908" s="545" t="s">
        <v>957</v>
      </c>
      <c r="F908" s="548">
        <v>1</v>
      </c>
      <c r="G908" s="548">
        <v>459</v>
      </c>
      <c r="H908" s="548">
        <v>0.25</v>
      </c>
      <c r="I908" s="548">
        <v>459</v>
      </c>
      <c r="J908" s="548">
        <v>4</v>
      </c>
      <c r="K908" s="548">
        <v>1836</v>
      </c>
      <c r="L908" s="548">
        <v>1</v>
      </c>
      <c r="M908" s="548">
        <v>459</v>
      </c>
      <c r="N908" s="548">
        <v>6</v>
      </c>
      <c r="O908" s="548">
        <v>2772</v>
      </c>
      <c r="P908" s="598">
        <v>1.5098039215686274</v>
      </c>
      <c r="Q908" s="549">
        <v>462</v>
      </c>
    </row>
    <row r="909" spans="1:17" ht="14.45" customHeight="1" x14ac:dyDescent="0.2">
      <c r="A909" s="544" t="s">
        <v>1128</v>
      </c>
      <c r="B909" s="545" t="s">
        <v>938</v>
      </c>
      <c r="C909" s="545" t="s">
        <v>939</v>
      </c>
      <c r="D909" s="545" t="s">
        <v>958</v>
      </c>
      <c r="E909" s="545" t="s">
        <v>959</v>
      </c>
      <c r="F909" s="548">
        <v>152</v>
      </c>
      <c r="G909" s="548">
        <v>53048</v>
      </c>
      <c r="H909" s="548">
        <v>2.2964502164502165</v>
      </c>
      <c r="I909" s="548">
        <v>349</v>
      </c>
      <c r="J909" s="548">
        <v>66</v>
      </c>
      <c r="K909" s="548">
        <v>23100</v>
      </c>
      <c r="L909" s="548">
        <v>1</v>
      </c>
      <c r="M909" s="548">
        <v>350</v>
      </c>
      <c r="N909" s="548">
        <v>119</v>
      </c>
      <c r="O909" s="548">
        <v>41769</v>
      </c>
      <c r="P909" s="598">
        <v>1.8081818181818181</v>
      </c>
      <c r="Q909" s="549">
        <v>351</v>
      </c>
    </row>
    <row r="910" spans="1:17" ht="14.45" customHeight="1" x14ac:dyDescent="0.2">
      <c r="A910" s="544" t="s">
        <v>1128</v>
      </c>
      <c r="B910" s="545" t="s">
        <v>938</v>
      </c>
      <c r="C910" s="545" t="s">
        <v>939</v>
      </c>
      <c r="D910" s="545" t="s">
        <v>960</v>
      </c>
      <c r="E910" s="545" t="s">
        <v>961</v>
      </c>
      <c r="F910" s="548">
        <v>1</v>
      </c>
      <c r="G910" s="548">
        <v>1653</v>
      </c>
      <c r="H910" s="548">
        <v>0.99879154078549848</v>
      </c>
      <c r="I910" s="548">
        <v>1653</v>
      </c>
      <c r="J910" s="548">
        <v>1</v>
      </c>
      <c r="K910" s="548">
        <v>1655</v>
      </c>
      <c r="L910" s="548">
        <v>1</v>
      </c>
      <c r="M910" s="548">
        <v>1655</v>
      </c>
      <c r="N910" s="548">
        <v>1</v>
      </c>
      <c r="O910" s="548">
        <v>1660</v>
      </c>
      <c r="P910" s="598">
        <v>1.0030211480362539</v>
      </c>
      <c r="Q910" s="549">
        <v>1660</v>
      </c>
    </row>
    <row r="911" spans="1:17" ht="14.45" customHeight="1" x14ac:dyDescent="0.2">
      <c r="A911" s="544" t="s">
        <v>1128</v>
      </c>
      <c r="B911" s="545" t="s">
        <v>938</v>
      </c>
      <c r="C911" s="545" t="s">
        <v>939</v>
      </c>
      <c r="D911" s="545" t="s">
        <v>964</v>
      </c>
      <c r="E911" s="545" t="s">
        <v>965</v>
      </c>
      <c r="F911" s="548">
        <v>81</v>
      </c>
      <c r="G911" s="548">
        <v>9477</v>
      </c>
      <c r="H911" s="548">
        <v>1.1095890410958904</v>
      </c>
      <c r="I911" s="548">
        <v>117</v>
      </c>
      <c r="J911" s="548">
        <v>73</v>
      </c>
      <c r="K911" s="548">
        <v>8541</v>
      </c>
      <c r="L911" s="548">
        <v>1</v>
      </c>
      <c r="M911" s="548">
        <v>117</v>
      </c>
      <c r="N911" s="548">
        <v>70</v>
      </c>
      <c r="O911" s="548">
        <v>8260</v>
      </c>
      <c r="P911" s="598">
        <v>0.96709987120946028</v>
      </c>
      <c r="Q911" s="549">
        <v>118</v>
      </c>
    </row>
    <row r="912" spans="1:17" ht="14.45" customHeight="1" x14ac:dyDescent="0.2">
      <c r="A912" s="544" t="s">
        <v>1128</v>
      </c>
      <c r="B912" s="545" t="s">
        <v>938</v>
      </c>
      <c r="C912" s="545" t="s">
        <v>939</v>
      </c>
      <c r="D912" s="545" t="s">
        <v>968</v>
      </c>
      <c r="E912" s="545" t="s">
        <v>969</v>
      </c>
      <c r="F912" s="548">
        <v>4</v>
      </c>
      <c r="G912" s="548">
        <v>1564</v>
      </c>
      <c r="H912" s="548">
        <v>3.989795918367347</v>
      </c>
      <c r="I912" s="548">
        <v>391</v>
      </c>
      <c r="J912" s="548">
        <v>1</v>
      </c>
      <c r="K912" s="548">
        <v>392</v>
      </c>
      <c r="L912" s="548">
        <v>1</v>
      </c>
      <c r="M912" s="548">
        <v>392</v>
      </c>
      <c r="N912" s="548">
        <v>2</v>
      </c>
      <c r="O912" s="548">
        <v>798</v>
      </c>
      <c r="P912" s="598">
        <v>2.0357142857142856</v>
      </c>
      <c r="Q912" s="549">
        <v>399</v>
      </c>
    </row>
    <row r="913" spans="1:17" ht="14.45" customHeight="1" x14ac:dyDescent="0.2">
      <c r="A913" s="544" t="s">
        <v>1128</v>
      </c>
      <c r="B913" s="545" t="s">
        <v>938</v>
      </c>
      <c r="C913" s="545" t="s">
        <v>939</v>
      </c>
      <c r="D913" s="545" t="s">
        <v>970</v>
      </c>
      <c r="E913" s="545" t="s">
        <v>971</v>
      </c>
      <c r="F913" s="548">
        <v>58</v>
      </c>
      <c r="G913" s="548">
        <v>2204</v>
      </c>
      <c r="H913" s="548">
        <v>1.0357142857142858</v>
      </c>
      <c r="I913" s="548">
        <v>38</v>
      </c>
      <c r="J913" s="548">
        <v>56</v>
      </c>
      <c r="K913" s="548">
        <v>2128</v>
      </c>
      <c r="L913" s="548">
        <v>1</v>
      </c>
      <c r="M913" s="548">
        <v>38</v>
      </c>
      <c r="N913" s="548">
        <v>54</v>
      </c>
      <c r="O913" s="548">
        <v>2052</v>
      </c>
      <c r="P913" s="598">
        <v>0.9642857142857143</v>
      </c>
      <c r="Q913" s="549">
        <v>38</v>
      </c>
    </row>
    <row r="914" spans="1:17" ht="14.45" customHeight="1" x14ac:dyDescent="0.2">
      <c r="A914" s="544" t="s">
        <v>1128</v>
      </c>
      <c r="B914" s="545" t="s">
        <v>938</v>
      </c>
      <c r="C914" s="545" t="s">
        <v>939</v>
      </c>
      <c r="D914" s="545" t="s">
        <v>974</v>
      </c>
      <c r="E914" s="545" t="s">
        <v>975</v>
      </c>
      <c r="F914" s="548">
        <v>7</v>
      </c>
      <c r="G914" s="548">
        <v>4935</v>
      </c>
      <c r="H914" s="548">
        <v>6.9801980198019802</v>
      </c>
      <c r="I914" s="548">
        <v>705</v>
      </c>
      <c r="J914" s="548">
        <v>1</v>
      </c>
      <c r="K914" s="548">
        <v>707</v>
      </c>
      <c r="L914" s="548">
        <v>1</v>
      </c>
      <c r="M914" s="548">
        <v>707</v>
      </c>
      <c r="N914" s="548">
        <v>2</v>
      </c>
      <c r="O914" s="548">
        <v>1426</v>
      </c>
      <c r="P914" s="598">
        <v>2.0169731258840171</v>
      </c>
      <c r="Q914" s="549">
        <v>713</v>
      </c>
    </row>
    <row r="915" spans="1:17" ht="14.45" customHeight="1" x14ac:dyDescent="0.2">
      <c r="A915" s="544" t="s">
        <v>1128</v>
      </c>
      <c r="B915" s="545" t="s">
        <v>938</v>
      </c>
      <c r="C915" s="545" t="s">
        <v>939</v>
      </c>
      <c r="D915" s="545" t="s">
        <v>978</v>
      </c>
      <c r="E915" s="545" t="s">
        <v>979</v>
      </c>
      <c r="F915" s="548">
        <v>203</v>
      </c>
      <c r="G915" s="548">
        <v>61915</v>
      </c>
      <c r="H915" s="548">
        <v>2.2808988764044944</v>
      </c>
      <c r="I915" s="548">
        <v>305</v>
      </c>
      <c r="J915" s="548">
        <v>89</v>
      </c>
      <c r="K915" s="548">
        <v>27145</v>
      </c>
      <c r="L915" s="548">
        <v>1</v>
      </c>
      <c r="M915" s="548">
        <v>305</v>
      </c>
      <c r="N915" s="548">
        <v>65</v>
      </c>
      <c r="O915" s="548">
        <v>20020</v>
      </c>
      <c r="P915" s="598">
        <v>0.73752072204825936</v>
      </c>
      <c r="Q915" s="549">
        <v>308</v>
      </c>
    </row>
    <row r="916" spans="1:17" ht="14.45" customHeight="1" x14ac:dyDescent="0.2">
      <c r="A916" s="544" t="s">
        <v>1128</v>
      </c>
      <c r="B916" s="545" t="s">
        <v>938</v>
      </c>
      <c r="C916" s="545" t="s">
        <v>939</v>
      </c>
      <c r="D916" s="545" t="s">
        <v>980</v>
      </c>
      <c r="E916" s="545" t="s">
        <v>981</v>
      </c>
      <c r="F916" s="548">
        <v>7</v>
      </c>
      <c r="G916" s="548">
        <v>25984</v>
      </c>
      <c r="H916" s="548">
        <v>1.3962385814078453</v>
      </c>
      <c r="I916" s="548">
        <v>3712</v>
      </c>
      <c r="J916" s="548">
        <v>5</v>
      </c>
      <c r="K916" s="548">
        <v>18610</v>
      </c>
      <c r="L916" s="548">
        <v>1</v>
      </c>
      <c r="M916" s="548">
        <v>3722</v>
      </c>
      <c r="N916" s="548">
        <v>4</v>
      </c>
      <c r="O916" s="548">
        <v>15052</v>
      </c>
      <c r="P916" s="598">
        <v>0.80881246641590543</v>
      </c>
      <c r="Q916" s="549">
        <v>3763</v>
      </c>
    </row>
    <row r="917" spans="1:17" ht="14.45" customHeight="1" x14ac:dyDescent="0.2">
      <c r="A917" s="544" t="s">
        <v>1128</v>
      </c>
      <c r="B917" s="545" t="s">
        <v>938</v>
      </c>
      <c r="C917" s="545" t="s">
        <v>939</v>
      </c>
      <c r="D917" s="545" t="s">
        <v>982</v>
      </c>
      <c r="E917" s="545" t="s">
        <v>983</v>
      </c>
      <c r="F917" s="548">
        <v>240</v>
      </c>
      <c r="G917" s="548">
        <v>118560</v>
      </c>
      <c r="H917" s="548">
        <v>2.6911814776983318</v>
      </c>
      <c r="I917" s="548">
        <v>494</v>
      </c>
      <c r="J917" s="548">
        <v>89</v>
      </c>
      <c r="K917" s="548">
        <v>44055</v>
      </c>
      <c r="L917" s="548">
        <v>1</v>
      </c>
      <c r="M917" s="548">
        <v>495</v>
      </c>
      <c r="N917" s="548">
        <v>46</v>
      </c>
      <c r="O917" s="548">
        <v>22954</v>
      </c>
      <c r="P917" s="598">
        <v>0.52103053001929411</v>
      </c>
      <c r="Q917" s="549">
        <v>499</v>
      </c>
    </row>
    <row r="918" spans="1:17" ht="14.45" customHeight="1" x14ac:dyDescent="0.2">
      <c r="A918" s="544" t="s">
        <v>1128</v>
      </c>
      <c r="B918" s="545" t="s">
        <v>938</v>
      </c>
      <c r="C918" s="545" t="s">
        <v>939</v>
      </c>
      <c r="D918" s="545" t="s">
        <v>984</v>
      </c>
      <c r="E918" s="545" t="s">
        <v>985</v>
      </c>
      <c r="F918" s="548"/>
      <c r="G918" s="548"/>
      <c r="H918" s="548"/>
      <c r="I918" s="548"/>
      <c r="J918" s="548">
        <v>1</v>
      </c>
      <c r="K918" s="548">
        <v>6598</v>
      </c>
      <c r="L918" s="548">
        <v>1</v>
      </c>
      <c r="M918" s="548">
        <v>6598</v>
      </c>
      <c r="N918" s="548">
        <v>4</v>
      </c>
      <c r="O918" s="548">
        <v>26676</v>
      </c>
      <c r="P918" s="598">
        <v>4.0430433464686271</v>
      </c>
      <c r="Q918" s="549">
        <v>6669</v>
      </c>
    </row>
    <row r="919" spans="1:17" ht="14.45" customHeight="1" x14ac:dyDescent="0.2">
      <c r="A919" s="544" t="s">
        <v>1128</v>
      </c>
      <c r="B919" s="545" t="s">
        <v>938</v>
      </c>
      <c r="C919" s="545" t="s">
        <v>939</v>
      </c>
      <c r="D919" s="545" t="s">
        <v>986</v>
      </c>
      <c r="E919" s="545" t="s">
        <v>987</v>
      </c>
      <c r="F919" s="548">
        <v>340</v>
      </c>
      <c r="G919" s="548">
        <v>125800</v>
      </c>
      <c r="H919" s="548">
        <v>2.5495004357254323</v>
      </c>
      <c r="I919" s="548">
        <v>370</v>
      </c>
      <c r="J919" s="548">
        <v>133</v>
      </c>
      <c r="K919" s="548">
        <v>49343</v>
      </c>
      <c r="L919" s="548">
        <v>1</v>
      </c>
      <c r="M919" s="548">
        <v>371</v>
      </c>
      <c r="N919" s="548">
        <v>100</v>
      </c>
      <c r="O919" s="548">
        <v>37600</v>
      </c>
      <c r="P919" s="598">
        <v>0.76201284883367448</v>
      </c>
      <c r="Q919" s="549">
        <v>376</v>
      </c>
    </row>
    <row r="920" spans="1:17" ht="14.45" customHeight="1" x14ac:dyDescent="0.2">
      <c r="A920" s="544" t="s">
        <v>1128</v>
      </c>
      <c r="B920" s="545" t="s">
        <v>938</v>
      </c>
      <c r="C920" s="545" t="s">
        <v>939</v>
      </c>
      <c r="D920" s="545" t="s">
        <v>990</v>
      </c>
      <c r="E920" s="545" t="s">
        <v>991</v>
      </c>
      <c r="F920" s="548"/>
      <c r="G920" s="548"/>
      <c r="H920" s="548"/>
      <c r="I920" s="548"/>
      <c r="J920" s="548">
        <v>1</v>
      </c>
      <c r="K920" s="548">
        <v>12</v>
      </c>
      <c r="L920" s="548">
        <v>1</v>
      </c>
      <c r="M920" s="548">
        <v>12</v>
      </c>
      <c r="N920" s="548"/>
      <c r="O920" s="548"/>
      <c r="P920" s="598"/>
      <c r="Q920" s="549"/>
    </row>
    <row r="921" spans="1:17" ht="14.45" customHeight="1" x14ac:dyDescent="0.2">
      <c r="A921" s="544" t="s">
        <v>1128</v>
      </c>
      <c r="B921" s="545" t="s">
        <v>938</v>
      </c>
      <c r="C921" s="545" t="s">
        <v>939</v>
      </c>
      <c r="D921" s="545" t="s">
        <v>992</v>
      </c>
      <c r="E921" s="545" t="s">
        <v>993</v>
      </c>
      <c r="F921" s="548">
        <v>1</v>
      </c>
      <c r="G921" s="548">
        <v>12794</v>
      </c>
      <c r="H921" s="548">
        <v>0.99984370115661148</v>
      </c>
      <c r="I921" s="548">
        <v>12794</v>
      </c>
      <c r="J921" s="548">
        <v>1</v>
      </c>
      <c r="K921" s="548">
        <v>12796</v>
      </c>
      <c r="L921" s="548">
        <v>1</v>
      </c>
      <c r="M921" s="548">
        <v>12796</v>
      </c>
      <c r="N921" s="548">
        <v>8</v>
      </c>
      <c r="O921" s="548">
        <v>102432</v>
      </c>
      <c r="P921" s="598">
        <v>8.0050015629884346</v>
      </c>
      <c r="Q921" s="549">
        <v>12804</v>
      </c>
    </row>
    <row r="922" spans="1:17" ht="14.45" customHeight="1" x14ac:dyDescent="0.2">
      <c r="A922" s="544" t="s">
        <v>1128</v>
      </c>
      <c r="B922" s="545" t="s">
        <v>938</v>
      </c>
      <c r="C922" s="545" t="s">
        <v>939</v>
      </c>
      <c r="D922" s="545" t="s">
        <v>994</v>
      </c>
      <c r="E922" s="545" t="s">
        <v>995</v>
      </c>
      <c r="F922" s="548">
        <v>3</v>
      </c>
      <c r="G922" s="548">
        <v>333</v>
      </c>
      <c r="H922" s="548">
        <v>0.9910714285714286</v>
      </c>
      <c r="I922" s="548">
        <v>111</v>
      </c>
      <c r="J922" s="548">
        <v>3</v>
      </c>
      <c r="K922" s="548">
        <v>336</v>
      </c>
      <c r="L922" s="548">
        <v>1</v>
      </c>
      <c r="M922" s="548">
        <v>112</v>
      </c>
      <c r="N922" s="548">
        <v>3</v>
      </c>
      <c r="O922" s="548">
        <v>339</v>
      </c>
      <c r="P922" s="598">
        <v>1.0089285714285714</v>
      </c>
      <c r="Q922" s="549">
        <v>113</v>
      </c>
    </row>
    <row r="923" spans="1:17" ht="14.45" customHeight="1" x14ac:dyDescent="0.2">
      <c r="A923" s="544" t="s">
        <v>1128</v>
      </c>
      <c r="B923" s="545" t="s">
        <v>938</v>
      </c>
      <c r="C923" s="545" t="s">
        <v>939</v>
      </c>
      <c r="D923" s="545" t="s">
        <v>996</v>
      </c>
      <c r="E923" s="545" t="s">
        <v>997</v>
      </c>
      <c r="F923" s="548">
        <v>3</v>
      </c>
      <c r="G923" s="548">
        <v>375</v>
      </c>
      <c r="H923" s="548">
        <v>0.99206349206349209</v>
      </c>
      <c r="I923" s="548">
        <v>125</v>
      </c>
      <c r="J923" s="548">
        <v>3</v>
      </c>
      <c r="K923" s="548">
        <v>378</v>
      </c>
      <c r="L923" s="548">
        <v>1</v>
      </c>
      <c r="M923" s="548">
        <v>126</v>
      </c>
      <c r="N923" s="548">
        <v>1</v>
      </c>
      <c r="O923" s="548">
        <v>126</v>
      </c>
      <c r="P923" s="598">
        <v>0.33333333333333331</v>
      </c>
      <c r="Q923" s="549">
        <v>126</v>
      </c>
    </row>
    <row r="924" spans="1:17" ht="14.45" customHeight="1" x14ac:dyDescent="0.2">
      <c r="A924" s="544" t="s">
        <v>1128</v>
      </c>
      <c r="B924" s="545" t="s">
        <v>938</v>
      </c>
      <c r="C924" s="545" t="s">
        <v>939</v>
      </c>
      <c r="D924" s="545" t="s">
        <v>998</v>
      </c>
      <c r="E924" s="545" t="s">
        <v>999</v>
      </c>
      <c r="F924" s="548">
        <v>102</v>
      </c>
      <c r="G924" s="548">
        <v>50490</v>
      </c>
      <c r="H924" s="548">
        <v>1.256720430107527</v>
      </c>
      <c r="I924" s="548">
        <v>495</v>
      </c>
      <c r="J924" s="548">
        <v>81</v>
      </c>
      <c r="K924" s="548">
        <v>40176</v>
      </c>
      <c r="L924" s="548">
        <v>1</v>
      </c>
      <c r="M924" s="548">
        <v>496</v>
      </c>
      <c r="N924" s="548">
        <v>67</v>
      </c>
      <c r="O924" s="548">
        <v>33500</v>
      </c>
      <c r="P924" s="598">
        <v>0.83383114297092786</v>
      </c>
      <c r="Q924" s="549">
        <v>500</v>
      </c>
    </row>
    <row r="925" spans="1:17" ht="14.45" customHeight="1" x14ac:dyDescent="0.2">
      <c r="A925" s="544" t="s">
        <v>1128</v>
      </c>
      <c r="B925" s="545" t="s">
        <v>938</v>
      </c>
      <c r="C925" s="545" t="s">
        <v>939</v>
      </c>
      <c r="D925" s="545" t="s">
        <v>1001</v>
      </c>
      <c r="E925" s="545" t="s">
        <v>1002</v>
      </c>
      <c r="F925" s="548">
        <v>3</v>
      </c>
      <c r="G925" s="548">
        <v>1368</v>
      </c>
      <c r="H925" s="548">
        <v>2.9868995633187772</v>
      </c>
      <c r="I925" s="548">
        <v>456</v>
      </c>
      <c r="J925" s="548">
        <v>1</v>
      </c>
      <c r="K925" s="548">
        <v>458</v>
      </c>
      <c r="L925" s="548">
        <v>1</v>
      </c>
      <c r="M925" s="548">
        <v>458</v>
      </c>
      <c r="N925" s="548">
        <v>2</v>
      </c>
      <c r="O925" s="548">
        <v>926</v>
      </c>
      <c r="P925" s="598">
        <v>2.0218340611353711</v>
      </c>
      <c r="Q925" s="549">
        <v>463</v>
      </c>
    </row>
    <row r="926" spans="1:17" ht="14.45" customHeight="1" x14ac:dyDescent="0.2">
      <c r="A926" s="544" t="s">
        <v>1128</v>
      </c>
      <c r="B926" s="545" t="s">
        <v>938</v>
      </c>
      <c r="C926" s="545" t="s">
        <v>939</v>
      </c>
      <c r="D926" s="545" t="s">
        <v>1003</v>
      </c>
      <c r="E926" s="545" t="s">
        <v>1004</v>
      </c>
      <c r="F926" s="548">
        <v>11</v>
      </c>
      <c r="G926" s="548">
        <v>638</v>
      </c>
      <c r="H926" s="548">
        <v>1.5714285714285714</v>
      </c>
      <c r="I926" s="548">
        <v>58</v>
      </c>
      <c r="J926" s="548">
        <v>7</v>
      </c>
      <c r="K926" s="548">
        <v>406</v>
      </c>
      <c r="L926" s="548">
        <v>1</v>
      </c>
      <c r="M926" s="548">
        <v>58</v>
      </c>
      <c r="N926" s="548">
        <v>3</v>
      </c>
      <c r="O926" s="548">
        <v>177</v>
      </c>
      <c r="P926" s="598">
        <v>0.43596059113300495</v>
      </c>
      <c r="Q926" s="549">
        <v>59</v>
      </c>
    </row>
    <row r="927" spans="1:17" ht="14.45" customHeight="1" x14ac:dyDescent="0.2">
      <c r="A927" s="544" t="s">
        <v>1128</v>
      </c>
      <c r="B927" s="545" t="s">
        <v>938</v>
      </c>
      <c r="C927" s="545" t="s">
        <v>939</v>
      </c>
      <c r="D927" s="545" t="s">
        <v>1005</v>
      </c>
      <c r="E927" s="545" t="s">
        <v>1006</v>
      </c>
      <c r="F927" s="548">
        <v>1</v>
      </c>
      <c r="G927" s="548">
        <v>2173</v>
      </c>
      <c r="H927" s="548">
        <v>0.99954001839926399</v>
      </c>
      <c r="I927" s="548">
        <v>2173</v>
      </c>
      <c r="J927" s="548">
        <v>1</v>
      </c>
      <c r="K927" s="548">
        <v>2174</v>
      </c>
      <c r="L927" s="548">
        <v>1</v>
      </c>
      <c r="M927" s="548">
        <v>2174</v>
      </c>
      <c r="N927" s="548">
        <v>5</v>
      </c>
      <c r="O927" s="548">
        <v>10895</v>
      </c>
      <c r="P927" s="598">
        <v>5.0114995400183995</v>
      </c>
      <c r="Q927" s="549">
        <v>2179</v>
      </c>
    </row>
    <row r="928" spans="1:17" ht="14.45" customHeight="1" x14ac:dyDescent="0.2">
      <c r="A928" s="544" t="s">
        <v>1128</v>
      </c>
      <c r="B928" s="545" t="s">
        <v>938</v>
      </c>
      <c r="C928" s="545" t="s">
        <v>939</v>
      </c>
      <c r="D928" s="545" t="s">
        <v>1011</v>
      </c>
      <c r="E928" s="545" t="s">
        <v>1012</v>
      </c>
      <c r="F928" s="548">
        <v>1129</v>
      </c>
      <c r="G928" s="548">
        <v>198704</v>
      </c>
      <c r="H928" s="548">
        <v>1.4130162703379223</v>
      </c>
      <c r="I928" s="548">
        <v>176</v>
      </c>
      <c r="J928" s="548">
        <v>799</v>
      </c>
      <c r="K928" s="548">
        <v>140624</v>
      </c>
      <c r="L928" s="548">
        <v>1</v>
      </c>
      <c r="M928" s="548">
        <v>176</v>
      </c>
      <c r="N928" s="548">
        <v>646</v>
      </c>
      <c r="O928" s="548">
        <v>115634</v>
      </c>
      <c r="P928" s="598">
        <v>0.82229206963249513</v>
      </c>
      <c r="Q928" s="549">
        <v>179</v>
      </c>
    </row>
    <row r="929" spans="1:17" ht="14.45" customHeight="1" x14ac:dyDescent="0.2">
      <c r="A929" s="544" t="s">
        <v>1128</v>
      </c>
      <c r="B929" s="545" t="s">
        <v>938</v>
      </c>
      <c r="C929" s="545" t="s">
        <v>939</v>
      </c>
      <c r="D929" s="545" t="s">
        <v>1013</v>
      </c>
      <c r="E929" s="545" t="s">
        <v>1014</v>
      </c>
      <c r="F929" s="548">
        <v>16</v>
      </c>
      <c r="G929" s="548">
        <v>1360</v>
      </c>
      <c r="H929" s="548">
        <v>7.9069767441860463</v>
      </c>
      <c r="I929" s="548">
        <v>85</v>
      </c>
      <c r="J929" s="548">
        <v>2</v>
      </c>
      <c r="K929" s="548">
        <v>172</v>
      </c>
      <c r="L929" s="548">
        <v>1</v>
      </c>
      <c r="M929" s="548">
        <v>86</v>
      </c>
      <c r="N929" s="548">
        <v>4</v>
      </c>
      <c r="O929" s="548">
        <v>348</v>
      </c>
      <c r="P929" s="598">
        <v>2.0232558139534884</v>
      </c>
      <c r="Q929" s="549">
        <v>87</v>
      </c>
    </row>
    <row r="930" spans="1:17" ht="14.45" customHeight="1" x14ac:dyDescent="0.2">
      <c r="A930" s="544" t="s">
        <v>1128</v>
      </c>
      <c r="B930" s="545" t="s">
        <v>938</v>
      </c>
      <c r="C930" s="545" t="s">
        <v>939</v>
      </c>
      <c r="D930" s="545" t="s">
        <v>1015</v>
      </c>
      <c r="E930" s="545" t="s">
        <v>1016</v>
      </c>
      <c r="F930" s="548">
        <v>2</v>
      </c>
      <c r="G930" s="548">
        <v>356</v>
      </c>
      <c r="H930" s="548">
        <v>0.66294227188081933</v>
      </c>
      <c r="I930" s="548">
        <v>178</v>
      </c>
      <c r="J930" s="548">
        <v>3</v>
      </c>
      <c r="K930" s="548">
        <v>537</v>
      </c>
      <c r="L930" s="548">
        <v>1</v>
      </c>
      <c r="M930" s="548">
        <v>179</v>
      </c>
      <c r="N930" s="548">
        <v>3</v>
      </c>
      <c r="O930" s="548">
        <v>540</v>
      </c>
      <c r="P930" s="598">
        <v>1.005586592178771</v>
      </c>
      <c r="Q930" s="549">
        <v>180</v>
      </c>
    </row>
    <row r="931" spans="1:17" ht="14.45" customHeight="1" x14ac:dyDescent="0.2">
      <c r="A931" s="544" t="s">
        <v>1128</v>
      </c>
      <c r="B931" s="545" t="s">
        <v>938</v>
      </c>
      <c r="C931" s="545" t="s">
        <v>939</v>
      </c>
      <c r="D931" s="545" t="s">
        <v>1017</v>
      </c>
      <c r="E931" s="545" t="s">
        <v>1018</v>
      </c>
      <c r="F931" s="548">
        <v>12</v>
      </c>
      <c r="G931" s="548">
        <v>2040</v>
      </c>
      <c r="H931" s="548">
        <v>1.2</v>
      </c>
      <c r="I931" s="548">
        <v>170</v>
      </c>
      <c r="J931" s="548">
        <v>10</v>
      </c>
      <c r="K931" s="548">
        <v>1700</v>
      </c>
      <c r="L931" s="548">
        <v>1</v>
      </c>
      <c r="M931" s="548">
        <v>170</v>
      </c>
      <c r="N931" s="548">
        <v>12</v>
      </c>
      <c r="O931" s="548">
        <v>2064</v>
      </c>
      <c r="P931" s="598">
        <v>1.2141176470588235</v>
      </c>
      <c r="Q931" s="549">
        <v>172</v>
      </c>
    </row>
    <row r="932" spans="1:17" ht="14.45" customHeight="1" x14ac:dyDescent="0.2">
      <c r="A932" s="544" t="s">
        <v>1128</v>
      </c>
      <c r="B932" s="545" t="s">
        <v>938</v>
      </c>
      <c r="C932" s="545" t="s">
        <v>939</v>
      </c>
      <c r="D932" s="545" t="s">
        <v>1022</v>
      </c>
      <c r="E932" s="545" t="s">
        <v>1023</v>
      </c>
      <c r="F932" s="548">
        <v>2</v>
      </c>
      <c r="G932" s="548">
        <v>352</v>
      </c>
      <c r="H932" s="548">
        <v>0.99435028248587576</v>
      </c>
      <c r="I932" s="548">
        <v>176</v>
      </c>
      <c r="J932" s="548">
        <v>2</v>
      </c>
      <c r="K932" s="548">
        <v>354</v>
      </c>
      <c r="L932" s="548">
        <v>1</v>
      </c>
      <c r="M932" s="548">
        <v>177</v>
      </c>
      <c r="N932" s="548">
        <v>3</v>
      </c>
      <c r="O932" s="548">
        <v>534</v>
      </c>
      <c r="P932" s="598">
        <v>1.5084745762711864</v>
      </c>
      <c r="Q932" s="549">
        <v>178</v>
      </c>
    </row>
    <row r="933" spans="1:17" ht="14.45" customHeight="1" x14ac:dyDescent="0.2">
      <c r="A933" s="544" t="s">
        <v>1128</v>
      </c>
      <c r="B933" s="545" t="s">
        <v>938</v>
      </c>
      <c r="C933" s="545" t="s">
        <v>939</v>
      </c>
      <c r="D933" s="545" t="s">
        <v>1027</v>
      </c>
      <c r="E933" s="545" t="s">
        <v>1028</v>
      </c>
      <c r="F933" s="548">
        <v>6</v>
      </c>
      <c r="G933" s="548">
        <v>1584</v>
      </c>
      <c r="H933" s="548">
        <v>0.54545454545454541</v>
      </c>
      <c r="I933" s="548">
        <v>264</v>
      </c>
      <c r="J933" s="548">
        <v>11</v>
      </c>
      <c r="K933" s="548">
        <v>2904</v>
      </c>
      <c r="L933" s="548">
        <v>1</v>
      </c>
      <c r="M933" s="548">
        <v>264</v>
      </c>
      <c r="N933" s="548">
        <v>25</v>
      </c>
      <c r="O933" s="548">
        <v>6675</v>
      </c>
      <c r="P933" s="598">
        <v>2.2985537190082646</v>
      </c>
      <c r="Q933" s="549">
        <v>267</v>
      </c>
    </row>
    <row r="934" spans="1:17" ht="14.45" customHeight="1" x14ac:dyDescent="0.2">
      <c r="A934" s="544" t="s">
        <v>1128</v>
      </c>
      <c r="B934" s="545" t="s">
        <v>938</v>
      </c>
      <c r="C934" s="545" t="s">
        <v>939</v>
      </c>
      <c r="D934" s="545" t="s">
        <v>1029</v>
      </c>
      <c r="E934" s="545" t="s">
        <v>1030</v>
      </c>
      <c r="F934" s="548">
        <v>3</v>
      </c>
      <c r="G934" s="548">
        <v>6393</v>
      </c>
      <c r="H934" s="548">
        <v>0.27234386981341058</v>
      </c>
      <c r="I934" s="548">
        <v>2131</v>
      </c>
      <c r="J934" s="548">
        <v>11</v>
      </c>
      <c r="K934" s="548">
        <v>23474</v>
      </c>
      <c r="L934" s="548">
        <v>1</v>
      </c>
      <c r="M934" s="548">
        <v>2134</v>
      </c>
      <c r="N934" s="548">
        <v>25</v>
      </c>
      <c r="O934" s="548">
        <v>53650</v>
      </c>
      <c r="P934" s="598">
        <v>2.2855073698560111</v>
      </c>
      <c r="Q934" s="549">
        <v>2146</v>
      </c>
    </row>
    <row r="935" spans="1:17" ht="14.45" customHeight="1" x14ac:dyDescent="0.2">
      <c r="A935" s="544" t="s">
        <v>1128</v>
      </c>
      <c r="B935" s="545" t="s">
        <v>938</v>
      </c>
      <c r="C935" s="545" t="s">
        <v>939</v>
      </c>
      <c r="D935" s="545" t="s">
        <v>1031</v>
      </c>
      <c r="E935" s="545" t="s">
        <v>1032</v>
      </c>
      <c r="F935" s="548">
        <v>112</v>
      </c>
      <c r="G935" s="548">
        <v>27104</v>
      </c>
      <c r="H935" s="548">
        <v>1.1153909465020577</v>
      </c>
      <c r="I935" s="548">
        <v>242</v>
      </c>
      <c r="J935" s="548">
        <v>100</v>
      </c>
      <c r="K935" s="548">
        <v>24300</v>
      </c>
      <c r="L935" s="548">
        <v>1</v>
      </c>
      <c r="M935" s="548">
        <v>243</v>
      </c>
      <c r="N935" s="548">
        <v>107</v>
      </c>
      <c r="O935" s="548">
        <v>26108</v>
      </c>
      <c r="P935" s="598">
        <v>1.07440329218107</v>
      </c>
      <c r="Q935" s="549">
        <v>244</v>
      </c>
    </row>
    <row r="936" spans="1:17" ht="14.45" customHeight="1" x14ac:dyDescent="0.2">
      <c r="A936" s="544" t="s">
        <v>1128</v>
      </c>
      <c r="B936" s="545" t="s">
        <v>938</v>
      </c>
      <c r="C936" s="545" t="s">
        <v>939</v>
      </c>
      <c r="D936" s="545" t="s">
        <v>1033</v>
      </c>
      <c r="E936" s="545" t="s">
        <v>1034</v>
      </c>
      <c r="F936" s="548">
        <v>7</v>
      </c>
      <c r="G936" s="548">
        <v>2968</v>
      </c>
      <c r="H936" s="548">
        <v>1.1611893583724571</v>
      </c>
      <c r="I936" s="548">
        <v>424</v>
      </c>
      <c r="J936" s="548">
        <v>6</v>
      </c>
      <c r="K936" s="548">
        <v>2556</v>
      </c>
      <c r="L936" s="548">
        <v>1</v>
      </c>
      <c r="M936" s="548">
        <v>426</v>
      </c>
      <c r="N936" s="548">
        <v>8</v>
      </c>
      <c r="O936" s="548">
        <v>3480</v>
      </c>
      <c r="P936" s="598">
        <v>1.3615023474178405</v>
      </c>
      <c r="Q936" s="549">
        <v>435</v>
      </c>
    </row>
    <row r="937" spans="1:17" ht="14.45" customHeight="1" x14ac:dyDescent="0.2">
      <c r="A937" s="544" t="s">
        <v>1128</v>
      </c>
      <c r="B937" s="545" t="s">
        <v>938</v>
      </c>
      <c r="C937" s="545" t="s">
        <v>939</v>
      </c>
      <c r="D937" s="545" t="s">
        <v>1038</v>
      </c>
      <c r="E937" s="545" t="s">
        <v>1039</v>
      </c>
      <c r="F937" s="548">
        <v>35</v>
      </c>
      <c r="G937" s="548">
        <v>36995</v>
      </c>
      <c r="H937" s="548">
        <v>0.9432687404385518</v>
      </c>
      <c r="I937" s="548">
        <v>1057</v>
      </c>
      <c r="J937" s="548">
        <v>37</v>
      </c>
      <c r="K937" s="548">
        <v>39220</v>
      </c>
      <c r="L937" s="548">
        <v>1</v>
      </c>
      <c r="M937" s="548">
        <v>1060</v>
      </c>
      <c r="N937" s="548">
        <v>10</v>
      </c>
      <c r="O937" s="548">
        <v>10750</v>
      </c>
      <c r="P937" s="598">
        <v>0.27409484956654767</v>
      </c>
      <c r="Q937" s="549">
        <v>1075</v>
      </c>
    </row>
    <row r="938" spans="1:17" ht="14.45" customHeight="1" x14ac:dyDescent="0.2">
      <c r="A938" s="544" t="s">
        <v>1128</v>
      </c>
      <c r="B938" s="545" t="s">
        <v>938</v>
      </c>
      <c r="C938" s="545" t="s">
        <v>939</v>
      </c>
      <c r="D938" s="545" t="s">
        <v>1040</v>
      </c>
      <c r="E938" s="545" t="s">
        <v>1041</v>
      </c>
      <c r="F938" s="548"/>
      <c r="G938" s="548"/>
      <c r="H938" s="548"/>
      <c r="I938" s="548"/>
      <c r="J938" s="548">
        <v>1</v>
      </c>
      <c r="K938" s="548">
        <v>289</v>
      </c>
      <c r="L938" s="548">
        <v>1</v>
      </c>
      <c r="M938" s="548">
        <v>289</v>
      </c>
      <c r="N938" s="548">
        <v>9</v>
      </c>
      <c r="O938" s="548">
        <v>2619</v>
      </c>
      <c r="P938" s="598">
        <v>9.062283737024222</v>
      </c>
      <c r="Q938" s="549">
        <v>291</v>
      </c>
    </row>
    <row r="939" spans="1:17" ht="14.45" customHeight="1" x14ac:dyDescent="0.2">
      <c r="A939" s="544" t="s">
        <v>1128</v>
      </c>
      <c r="B939" s="545" t="s">
        <v>938</v>
      </c>
      <c r="C939" s="545" t="s">
        <v>939</v>
      </c>
      <c r="D939" s="545" t="s">
        <v>1042</v>
      </c>
      <c r="E939" s="545" t="s">
        <v>1043</v>
      </c>
      <c r="F939" s="548">
        <v>5</v>
      </c>
      <c r="G939" s="548">
        <v>5490</v>
      </c>
      <c r="H939" s="548">
        <v>1.660617059891107</v>
      </c>
      <c r="I939" s="548">
        <v>1098</v>
      </c>
      <c r="J939" s="548">
        <v>3</v>
      </c>
      <c r="K939" s="548">
        <v>3306</v>
      </c>
      <c r="L939" s="548">
        <v>1</v>
      </c>
      <c r="M939" s="548">
        <v>1102</v>
      </c>
      <c r="N939" s="548">
        <v>4</v>
      </c>
      <c r="O939" s="548">
        <v>4472</v>
      </c>
      <c r="P939" s="598">
        <v>1.3526920750151241</v>
      </c>
      <c r="Q939" s="549">
        <v>1118</v>
      </c>
    </row>
    <row r="940" spans="1:17" ht="14.45" customHeight="1" x14ac:dyDescent="0.2">
      <c r="A940" s="544" t="s">
        <v>1128</v>
      </c>
      <c r="B940" s="545" t="s">
        <v>938</v>
      </c>
      <c r="C940" s="545" t="s">
        <v>939</v>
      </c>
      <c r="D940" s="545" t="s">
        <v>1129</v>
      </c>
      <c r="E940" s="545" t="s">
        <v>1130</v>
      </c>
      <c r="F940" s="548"/>
      <c r="G940" s="548"/>
      <c r="H940" s="548"/>
      <c r="I940" s="548"/>
      <c r="J940" s="548">
        <v>1</v>
      </c>
      <c r="K940" s="548">
        <v>2384</v>
      </c>
      <c r="L940" s="548">
        <v>1</v>
      </c>
      <c r="M940" s="548">
        <v>2384</v>
      </c>
      <c r="N940" s="548"/>
      <c r="O940" s="548"/>
      <c r="P940" s="598"/>
      <c r="Q940" s="549"/>
    </row>
    <row r="941" spans="1:17" ht="14.45" customHeight="1" x14ac:dyDescent="0.2">
      <c r="A941" s="544" t="s">
        <v>1128</v>
      </c>
      <c r="B941" s="545" t="s">
        <v>938</v>
      </c>
      <c r="C941" s="545" t="s">
        <v>939</v>
      </c>
      <c r="D941" s="545" t="s">
        <v>1048</v>
      </c>
      <c r="E941" s="545" t="s">
        <v>1049</v>
      </c>
      <c r="F941" s="548"/>
      <c r="G941" s="548"/>
      <c r="H941" s="548"/>
      <c r="I941" s="548"/>
      <c r="J941" s="548">
        <v>1</v>
      </c>
      <c r="K941" s="548">
        <v>0</v>
      </c>
      <c r="L941" s="548"/>
      <c r="M941" s="548">
        <v>0</v>
      </c>
      <c r="N941" s="548">
        <v>8</v>
      </c>
      <c r="O941" s="548">
        <v>0</v>
      </c>
      <c r="P941" s="598"/>
      <c r="Q941" s="549">
        <v>0</v>
      </c>
    </row>
    <row r="942" spans="1:17" ht="14.45" customHeight="1" x14ac:dyDescent="0.2">
      <c r="A942" s="544" t="s">
        <v>1128</v>
      </c>
      <c r="B942" s="545" t="s">
        <v>938</v>
      </c>
      <c r="C942" s="545" t="s">
        <v>939</v>
      </c>
      <c r="D942" s="545" t="s">
        <v>1052</v>
      </c>
      <c r="E942" s="545" t="s">
        <v>1053</v>
      </c>
      <c r="F942" s="548"/>
      <c r="G942" s="548"/>
      <c r="H942" s="548"/>
      <c r="I942" s="548"/>
      <c r="J942" s="548">
        <v>4</v>
      </c>
      <c r="K942" s="548">
        <v>19116</v>
      </c>
      <c r="L942" s="548">
        <v>1</v>
      </c>
      <c r="M942" s="548">
        <v>4779</v>
      </c>
      <c r="N942" s="548"/>
      <c r="O942" s="548"/>
      <c r="P942" s="598"/>
      <c r="Q942" s="549"/>
    </row>
    <row r="943" spans="1:17" ht="14.45" customHeight="1" x14ac:dyDescent="0.2">
      <c r="A943" s="544" t="s">
        <v>1128</v>
      </c>
      <c r="B943" s="545" t="s">
        <v>938</v>
      </c>
      <c r="C943" s="545" t="s">
        <v>939</v>
      </c>
      <c r="D943" s="545" t="s">
        <v>1054</v>
      </c>
      <c r="E943" s="545" t="s">
        <v>1055</v>
      </c>
      <c r="F943" s="548"/>
      <c r="G943" s="548"/>
      <c r="H943" s="548"/>
      <c r="I943" s="548"/>
      <c r="J943" s="548">
        <v>1</v>
      </c>
      <c r="K943" s="548">
        <v>609</v>
      </c>
      <c r="L943" s="548">
        <v>1</v>
      </c>
      <c r="M943" s="548">
        <v>609</v>
      </c>
      <c r="N943" s="548">
        <v>2</v>
      </c>
      <c r="O943" s="548">
        <v>1224</v>
      </c>
      <c r="P943" s="598">
        <v>2.0098522167487687</v>
      </c>
      <c r="Q943" s="549">
        <v>612</v>
      </c>
    </row>
    <row r="944" spans="1:17" ht="14.45" customHeight="1" x14ac:dyDescent="0.2">
      <c r="A944" s="544" t="s">
        <v>1128</v>
      </c>
      <c r="B944" s="545" t="s">
        <v>938</v>
      </c>
      <c r="C944" s="545" t="s">
        <v>939</v>
      </c>
      <c r="D944" s="545" t="s">
        <v>1056</v>
      </c>
      <c r="E944" s="545" t="s">
        <v>1057</v>
      </c>
      <c r="F944" s="548"/>
      <c r="G944" s="548"/>
      <c r="H944" s="548"/>
      <c r="I944" s="548"/>
      <c r="J944" s="548">
        <v>0</v>
      </c>
      <c r="K944" s="548">
        <v>0</v>
      </c>
      <c r="L944" s="548"/>
      <c r="M944" s="548"/>
      <c r="N944" s="548">
        <v>4</v>
      </c>
      <c r="O944" s="548">
        <v>11380</v>
      </c>
      <c r="P944" s="598"/>
      <c r="Q944" s="549">
        <v>2845</v>
      </c>
    </row>
    <row r="945" spans="1:17" ht="14.45" customHeight="1" thickBot="1" x14ac:dyDescent="0.25">
      <c r="A945" s="550" t="s">
        <v>1128</v>
      </c>
      <c r="B945" s="551" t="s">
        <v>938</v>
      </c>
      <c r="C945" s="551" t="s">
        <v>939</v>
      </c>
      <c r="D945" s="551" t="s">
        <v>1062</v>
      </c>
      <c r="E945" s="551" t="s">
        <v>1063</v>
      </c>
      <c r="F945" s="554"/>
      <c r="G945" s="554"/>
      <c r="H945" s="554"/>
      <c r="I945" s="554"/>
      <c r="J945" s="554"/>
      <c r="K945" s="554"/>
      <c r="L945" s="554"/>
      <c r="M945" s="554"/>
      <c r="N945" s="554">
        <v>2</v>
      </c>
      <c r="O945" s="554">
        <v>7678</v>
      </c>
      <c r="P945" s="599"/>
      <c r="Q945" s="555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95125A7-F37D-40AB-AD28-AF9F9D2138A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69.569180000000003</v>
      </c>
      <c r="C5" s="29">
        <v>83.831000000000017</v>
      </c>
      <c r="D5" s="8"/>
      <c r="E5" s="106">
        <v>99.276120000000006</v>
      </c>
      <c r="F5" s="28">
        <v>105</v>
      </c>
      <c r="G5" s="105">
        <f>E5-F5</f>
        <v>-5.7238799999999941</v>
      </c>
      <c r="H5" s="111">
        <f>IF(F5&lt;0.00000001,"",E5/F5)</f>
        <v>0.94548685714285718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3536.3871499999996</v>
      </c>
      <c r="C6" s="31">
        <v>3177.99026</v>
      </c>
      <c r="D6" s="8"/>
      <c r="E6" s="107">
        <v>3699.6052199999986</v>
      </c>
      <c r="F6" s="30">
        <v>3205.4168952636719</v>
      </c>
      <c r="G6" s="108">
        <f>E6-F6</f>
        <v>494.18832473632665</v>
      </c>
      <c r="H6" s="112">
        <f>IF(F6&lt;0.00000001,"",E6/F6)</f>
        <v>1.1541728707634067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18273.628840000001</v>
      </c>
      <c r="C7" s="31">
        <v>19665.164439999997</v>
      </c>
      <c r="D7" s="8"/>
      <c r="E7" s="107">
        <v>21924.2539</v>
      </c>
      <c r="F7" s="30">
        <v>21152.552882812499</v>
      </c>
      <c r="G7" s="108">
        <f>E7-F7</f>
        <v>771.70101718750084</v>
      </c>
      <c r="H7" s="112">
        <f>IF(F7&lt;0.00000001,"",E7/F7)</f>
        <v>1.0364826421407767</v>
      </c>
    </row>
    <row r="8" spans="1:10" ht="14.45" customHeight="1" thickBot="1" x14ac:dyDescent="0.25">
      <c r="A8" s="1" t="s">
        <v>75</v>
      </c>
      <c r="B8" s="11">
        <v>1144.9347500000049</v>
      </c>
      <c r="C8" s="33">
        <v>1429.2450500000054</v>
      </c>
      <c r="D8" s="8"/>
      <c r="E8" s="109">
        <v>2099.3342999999995</v>
      </c>
      <c r="F8" s="32">
        <v>1251.4429553070077</v>
      </c>
      <c r="G8" s="110">
        <f>E8-F8</f>
        <v>847.89134469299188</v>
      </c>
      <c r="H8" s="113">
        <f>IF(F8&lt;0.00000001,"",E8/F8)</f>
        <v>1.677530958240909</v>
      </c>
    </row>
    <row r="9" spans="1:10" ht="14.45" customHeight="1" thickBot="1" x14ac:dyDescent="0.25">
      <c r="A9" s="2" t="s">
        <v>76</v>
      </c>
      <c r="B9" s="3">
        <v>23024.519920000006</v>
      </c>
      <c r="C9" s="35">
        <v>24356.230750000002</v>
      </c>
      <c r="D9" s="8"/>
      <c r="E9" s="3">
        <v>27822.469539999998</v>
      </c>
      <c r="F9" s="34">
        <v>25714.412733383178</v>
      </c>
      <c r="G9" s="34">
        <f>E9-F9</f>
        <v>2108.0568066168198</v>
      </c>
      <c r="H9" s="114">
        <f>IF(F9&lt;0.00000001,"",E9/F9)</f>
        <v>1.0819795819750564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23853.232</v>
      </c>
      <c r="C11" s="29">
        <f>IF(ISERROR(VLOOKUP("Celkem:",'ZV Vykáz.-A'!A:H,5,0)),0,VLOOKUP("Celkem:",'ZV Vykáz.-A'!A:H,5,0)/1000)</f>
        <v>22139.335999999999</v>
      </c>
      <c r="D11" s="8"/>
      <c r="E11" s="106">
        <f>IF(ISERROR(VLOOKUP("Celkem:",'ZV Vykáz.-A'!A:H,8,0)),0,VLOOKUP("Celkem:",'ZV Vykáz.-A'!A:H,8,0)/1000)</f>
        <v>23190.393</v>
      </c>
      <c r="F11" s="28">
        <f>C11</f>
        <v>22139.335999999999</v>
      </c>
      <c r="G11" s="105">
        <f>E11-F11</f>
        <v>1051.0570000000007</v>
      </c>
      <c r="H11" s="111">
        <f>IF(F11&lt;0.00000001,"",E11/F11)</f>
        <v>1.0474746397091583</v>
      </c>
      <c r="I11" s="105">
        <f>E11-B11</f>
        <v>-662.83899999999994</v>
      </c>
      <c r="J11" s="111">
        <f>IF(B11&lt;0.00000001,"",E11/B11)</f>
        <v>0.97221177406902348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23853.232</v>
      </c>
      <c r="C13" s="37">
        <f>SUM(C11:C12)</f>
        <v>22139.335999999999</v>
      </c>
      <c r="D13" s="8"/>
      <c r="E13" s="5">
        <f>SUM(E11:E12)</f>
        <v>23190.393</v>
      </c>
      <c r="F13" s="36">
        <f>SUM(F11:F12)</f>
        <v>22139.335999999999</v>
      </c>
      <c r="G13" s="36">
        <f>E13-F13</f>
        <v>1051.0570000000007</v>
      </c>
      <c r="H13" s="115">
        <f>IF(F13&lt;0.00000001,"",E13/F13)</f>
        <v>1.0474746397091583</v>
      </c>
      <c r="I13" s="36">
        <f>SUM(I11:I12)</f>
        <v>-662.83899999999994</v>
      </c>
      <c r="J13" s="115">
        <f>IF(B13&lt;0.00000001,"",E13/B13)</f>
        <v>0.97221177406902348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1.0359925888956383</v>
      </c>
      <c r="C15" s="39">
        <f>IF(C9=0,"",C13/C9)</f>
        <v>0.90898038482411725</v>
      </c>
      <c r="D15" s="8"/>
      <c r="E15" s="6">
        <f>IF(E9=0,"",E13/E9)</f>
        <v>0.83351310589663785</v>
      </c>
      <c r="F15" s="38">
        <f>IF(F9=0,"",F13/F9)</f>
        <v>0.8609699249035575</v>
      </c>
      <c r="G15" s="38">
        <f>IF(ISERROR(F15-E15),"",E15-F15)</f>
        <v>-2.7456819006919653E-2</v>
      </c>
      <c r="H15" s="116">
        <f>IF(ISERROR(F15-E15),"",IF(F15&lt;0.00000001,"",E15/F15))</f>
        <v>0.9681094330792156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F959FF0A-D864-45FD-B877-EDADA8617BB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0.81144201960424844</v>
      </c>
      <c r="C4" s="190">
        <f t="shared" ref="C4:M4" si="0">(C10+C8)/C6</f>
        <v>0.84228712721435262</v>
      </c>
      <c r="D4" s="190">
        <f t="shared" si="0"/>
        <v>0.85772655737218684</v>
      </c>
      <c r="E4" s="190">
        <f t="shared" si="0"/>
        <v>0.87344149751435451</v>
      </c>
      <c r="F4" s="190">
        <f t="shared" si="0"/>
        <v>0.90619134152060821</v>
      </c>
      <c r="G4" s="190">
        <f t="shared" si="0"/>
        <v>0.91273016008202468</v>
      </c>
      <c r="H4" s="190">
        <f t="shared" si="0"/>
        <v>0.83351310589663863</v>
      </c>
      <c r="I4" s="190">
        <f t="shared" si="0"/>
        <v>0.83351310589663863</v>
      </c>
      <c r="J4" s="190">
        <f t="shared" si="0"/>
        <v>0.83351310589663863</v>
      </c>
      <c r="K4" s="190">
        <f t="shared" si="0"/>
        <v>0.83351310589663863</v>
      </c>
      <c r="L4" s="190">
        <f t="shared" si="0"/>
        <v>0.83351310589663863</v>
      </c>
      <c r="M4" s="190">
        <f t="shared" si="0"/>
        <v>0.83351310589663863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5265.7425899999998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27822.469539999976</v>
      </c>
      <c r="I6" s="192">
        <f t="shared" si="1"/>
        <v>27822.469539999976</v>
      </c>
      <c r="J6" s="192">
        <f t="shared" si="1"/>
        <v>27822.469539999976</v>
      </c>
      <c r="K6" s="192">
        <f t="shared" si="1"/>
        <v>27822.469539999976</v>
      </c>
      <c r="L6" s="192">
        <f t="shared" si="1"/>
        <v>27822.469539999976</v>
      </c>
      <c r="M6" s="192">
        <f t="shared" si="1"/>
        <v>27822.469539999976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3055863</v>
      </c>
      <c r="C9" s="191">
        <v>3265096</v>
      </c>
      <c r="D9" s="191">
        <v>3289601</v>
      </c>
      <c r="E9" s="191">
        <v>3528071</v>
      </c>
      <c r="F9" s="191">
        <v>3962727</v>
      </c>
      <c r="G9" s="191">
        <v>3486847</v>
      </c>
      <c r="H9" s="191">
        <v>2602188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3055.8629999999998</v>
      </c>
      <c r="C10" s="192">
        <f t="shared" ref="C10:M10" si="3">C9/1000+B10</f>
        <v>6320.9589999999998</v>
      </c>
      <c r="D10" s="192">
        <f t="shared" si="3"/>
        <v>9610.56</v>
      </c>
      <c r="E10" s="192">
        <f t="shared" si="3"/>
        <v>13138.630999999999</v>
      </c>
      <c r="F10" s="192">
        <f t="shared" si="3"/>
        <v>17101.358</v>
      </c>
      <c r="G10" s="192">
        <f t="shared" si="3"/>
        <v>20588.205000000002</v>
      </c>
      <c r="H10" s="192">
        <f t="shared" si="3"/>
        <v>23190.393000000004</v>
      </c>
      <c r="I10" s="192">
        <f t="shared" si="3"/>
        <v>23190.393000000004</v>
      </c>
      <c r="J10" s="192">
        <f t="shared" si="3"/>
        <v>23190.393000000004</v>
      </c>
      <c r="K10" s="192">
        <f t="shared" si="3"/>
        <v>23190.393000000004</v>
      </c>
      <c r="L10" s="192">
        <f t="shared" si="3"/>
        <v>23190.393000000004</v>
      </c>
      <c r="M10" s="192">
        <f t="shared" si="3"/>
        <v>23190.393000000004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7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0.8609699249035575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0.8609699249035575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34DBFF41-016E-4CC4-9870-3A3CE8178D6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99.276119999998997</v>
      </c>
      <c r="Q7" s="85">
        <v>0.94548685714199998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3699.6052199999999</v>
      </c>
      <c r="Q9" s="85">
        <v>1.1541729530739999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477.26485000000002</v>
      </c>
      <c r="Q11" s="85">
        <v>1.9868494453879999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31.789159999999001</v>
      </c>
      <c r="Q12" s="85">
        <v>1.02729229366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8.8117900000000002</v>
      </c>
      <c r="Q13" s="85">
        <v>7.552962857142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4.0419999999999998</v>
      </c>
      <c r="Q14" s="85">
        <v>1.058900328997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633.18559000000005</v>
      </c>
      <c r="Q17" s="85">
        <v>11.544443810042999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16.723399999999</v>
      </c>
      <c r="Q18" s="85" t="s">
        <v>257</v>
      </c>
    </row>
    <row r="19" spans="1:17" ht="14.45" customHeight="1" x14ac:dyDescent="0.2">
      <c r="A19" s="15" t="s">
        <v>47</v>
      </c>
      <c r="B19" s="46">
        <v>856.92281384388696</v>
      </c>
      <c r="C19" s="47">
        <v>71.410234486990007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458.95125999999999</v>
      </c>
      <c r="Q19" s="85">
        <v>0.918138221857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21924.2539</v>
      </c>
      <c r="Q20" s="85">
        <v>1.0364826301829999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413.87454000000002</v>
      </c>
      <c r="Q21" s="85">
        <v>1.0327499438550001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85">
        <v>1.7199186554620001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0</v>
      </c>
      <c r="C24" s="47">
        <v>0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20.579990000001001</v>
      </c>
      <c r="Q24" s="85"/>
    </row>
    <row r="25" spans="1:17" ht="14.45" customHeight="1" x14ac:dyDescent="0.2">
      <c r="A25" s="17" t="s">
        <v>53</v>
      </c>
      <c r="B25" s="49">
        <v>44081.850421369403</v>
      </c>
      <c r="C25" s="50">
        <v>3673.48753511412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27822.469539999998</v>
      </c>
      <c r="Q25" s="86">
        <v>1.0819795814519999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3244.6600199999998</v>
      </c>
      <c r="Q26" s="85">
        <v>1.1121809735329999</v>
      </c>
    </row>
    <row r="27" spans="1:17" ht="14.45" customHeight="1" x14ac:dyDescent="0.2">
      <c r="A27" s="18" t="s">
        <v>55</v>
      </c>
      <c r="B27" s="49">
        <v>49083.081742859002</v>
      </c>
      <c r="C27" s="50">
        <v>4090.2568119049201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31067.129560000001</v>
      </c>
      <c r="Q27" s="86">
        <v>1.0850568973550001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164.64345</v>
      </c>
      <c r="Q28" s="85">
        <v>1.1354786403899999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10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BB6A07C-71F2-49B8-B05F-C779C2C6C12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40337.364752712398</v>
      </c>
      <c r="C6" s="438">
        <v>43662.309900000102</v>
      </c>
      <c r="D6" s="439">
        <v>3324.9451472876899</v>
      </c>
      <c r="E6" s="440">
        <v>1.082428417614</v>
      </c>
      <c r="F6" s="438">
        <v>44081.850421369403</v>
      </c>
      <c r="G6" s="439">
        <v>25714.4127457988</v>
      </c>
      <c r="H6" s="441">
        <v>5265.7425899999998</v>
      </c>
      <c r="I6" s="438">
        <v>27822.469539999998</v>
      </c>
      <c r="J6" s="439">
        <v>2108.0567942011598</v>
      </c>
      <c r="K6" s="442">
        <v>0.63115475584699998</v>
      </c>
    </row>
    <row r="7" spans="1:11" ht="14.45" customHeight="1" thickBot="1" x14ac:dyDescent="0.25">
      <c r="A7" s="457" t="s">
        <v>260</v>
      </c>
      <c r="B7" s="438">
        <v>6479.0842917752998</v>
      </c>
      <c r="C7" s="438">
        <v>6303.7477500000095</v>
      </c>
      <c r="D7" s="439">
        <v>-175.336541775287</v>
      </c>
      <c r="E7" s="440">
        <v>0.97293806749800005</v>
      </c>
      <c r="F7" s="438">
        <v>6148.3834221635998</v>
      </c>
      <c r="G7" s="439">
        <v>3586.5569962620998</v>
      </c>
      <c r="H7" s="441">
        <v>536.42646999999999</v>
      </c>
      <c r="I7" s="438">
        <v>4321.0541999999996</v>
      </c>
      <c r="J7" s="439">
        <v>734.49720373789296</v>
      </c>
      <c r="K7" s="442">
        <v>0.702795174488</v>
      </c>
    </row>
    <row r="8" spans="1:11" ht="14.45" customHeight="1" thickBot="1" x14ac:dyDescent="0.25">
      <c r="A8" s="458" t="s">
        <v>261</v>
      </c>
      <c r="B8" s="438">
        <v>6474.2887011052098</v>
      </c>
      <c r="C8" s="438">
        <v>6298.7507500000102</v>
      </c>
      <c r="D8" s="439">
        <v>-175.537951105198</v>
      </c>
      <c r="E8" s="440">
        <v>0.97288691326400001</v>
      </c>
      <c r="F8" s="438">
        <v>6141.8397063223802</v>
      </c>
      <c r="G8" s="439">
        <v>3582.7398286880498</v>
      </c>
      <c r="H8" s="441">
        <v>535.82547</v>
      </c>
      <c r="I8" s="438">
        <v>4317.0122000000001</v>
      </c>
      <c r="J8" s="439">
        <v>734.27237131194295</v>
      </c>
      <c r="K8" s="442">
        <v>0.70288584632899997</v>
      </c>
    </row>
    <row r="9" spans="1:11" ht="14.45" customHeight="1" thickBot="1" x14ac:dyDescent="0.25">
      <c r="A9" s="459" t="s">
        <v>262</v>
      </c>
      <c r="B9" s="443">
        <v>0</v>
      </c>
      <c r="C9" s="443">
        <v>-1.31E-3</v>
      </c>
      <c r="D9" s="444">
        <v>-1.31E-3</v>
      </c>
      <c r="E9" s="445" t="s">
        <v>257</v>
      </c>
      <c r="F9" s="443">
        <v>0</v>
      </c>
      <c r="G9" s="444">
        <v>0</v>
      </c>
      <c r="H9" s="446">
        <v>6.4000000000000005E-4</v>
      </c>
      <c r="I9" s="443">
        <v>1.06E-3</v>
      </c>
      <c r="J9" s="444">
        <v>1.06E-3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-1.31E-3</v>
      </c>
      <c r="D10" s="439">
        <v>-1.31E-3</v>
      </c>
      <c r="E10" s="448" t="s">
        <v>257</v>
      </c>
      <c r="F10" s="438">
        <v>0</v>
      </c>
      <c r="G10" s="439">
        <v>0</v>
      </c>
      <c r="H10" s="441">
        <v>6.4000000000000005E-4</v>
      </c>
      <c r="I10" s="438">
        <v>1.06E-3</v>
      </c>
      <c r="J10" s="439">
        <v>1.06E-3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179.72275757160401</v>
      </c>
      <c r="C11" s="443">
        <v>172.02681000000001</v>
      </c>
      <c r="D11" s="444">
        <v>-7.6959475716029999</v>
      </c>
      <c r="E11" s="450">
        <v>0.95717878094200004</v>
      </c>
      <c r="F11" s="443">
        <v>180</v>
      </c>
      <c r="G11" s="444">
        <v>105</v>
      </c>
      <c r="H11" s="446">
        <v>12.430149999999999</v>
      </c>
      <c r="I11" s="443">
        <v>99.276119999998997</v>
      </c>
      <c r="J11" s="444">
        <v>-5.7238800000000003</v>
      </c>
      <c r="K11" s="451">
        <v>0.55153399999899999</v>
      </c>
    </row>
    <row r="12" spans="1:11" ht="14.45" customHeight="1" thickBot="1" x14ac:dyDescent="0.25">
      <c r="A12" s="460" t="s">
        <v>265</v>
      </c>
      <c r="B12" s="438">
        <v>179.72275757160401</v>
      </c>
      <c r="C12" s="438">
        <v>172.02681000000001</v>
      </c>
      <c r="D12" s="439">
        <v>-7.6959475716029999</v>
      </c>
      <c r="E12" s="440">
        <v>0.95717878094200004</v>
      </c>
      <c r="F12" s="438">
        <v>180</v>
      </c>
      <c r="G12" s="439">
        <v>105</v>
      </c>
      <c r="H12" s="441">
        <v>12.430149999999999</v>
      </c>
      <c r="I12" s="438">
        <v>99.276119999998997</v>
      </c>
      <c r="J12" s="439">
        <v>-5.7238800000000003</v>
      </c>
      <c r="K12" s="442">
        <v>0.55153399999899999</v>
      </c>
    </row>
    <row r="13" spans="1:11" ht="14.45" customHeight="1" thickBot="1" x14ac:dyDescent="0.25">
      <c r="A13" s="459" t="s">
        <v>266</v>
      </c>
      <c r="B13" s="443">
        <v>5495.2196288160203</v>
      </c>
      <c r="C13" s="443">
        <v>5337.7118200000104</v>
      </c>
      <c r="D13" s="444">
        <v>-157.50780881601199</v>
      </c>
      <c r="E13" s="450">
        <v>0.97133730415599995</v>
      </c>
      <c r="F13" s="443">
        <v>5495</v>
      </c>
      <c r="G13" s="444">
        <v>3205.4166666666702</v>
      </c>
      <c r="H13" s="446">
        <v>444.61617999999999</v>
      </c>
      <c r="I13" s="443">
        <v>3699.6052199999999</v>
      </c>
      <c r="J13" s="444">
        <v>494.18855333332903</v>
      </c>
      <c r="K13" s="451">
        <v>0.67326755595900001</v>
      </c>
    </row>
    <row r="14" spans="1:11" ht="14.45" customHeight="1" thickBot="1" x14ac:dyDescent="0.25">
      <c r="A14" s="460" t="s">
        <v>267</v>
      </c>
      <c r="B14" s="438">
        <v>4565</v>
      </c>
      <c r="C14" s="438">
        <v>4450.9273800000101</v>
      </c>
      <c r="D14" s="439">
        <v>-114.07261999999101</v>
      </c>
      <c r="E14" s="440">
        <v>0.97501147426000001</v>
      </c>
      <c r="F14" s="438">
        <v>4565</v>
      </c>
      <c r="G14" s="439">
        <v>2662.9166666666702</v>
      </c>
      <c r="H14" s="441">
        <v>392.16854999999998</v>
      </c>
      <c r="I14" s="438">
        <v>3123.74379</v>
      </c>
      <c r="J14" s="439">
        <v>460.82712333333001</v>
      </c>
      <c r="K14" s="442">
        <v>0.68428122453399998</v>
      </c>
    </row>
    <row r="15" spans="1:11" ht="14.45" customHeight="1" thickBot="1" x14ac:dyDescent="0.25">
      <c r="A15" s="460" t="s">
        <v>268</v>
      </c>
      <c r="B15" s="438">
        <v>620</v>
      </c>
      <c r="C15" s="438">
        <v>564.49549000000104</v>
      </c>
      <c r="D15" s="439">
        <v>-55.504509999999001</v>
      </c>
      <c r="E15" s="440">
        <v>0.91047659677399995</v>
      </c>
      <c r="F15" s="438">
        <v>590</v>
      </c>
      <c r="G15" s="439">
        <v>344.16666666666703</v>
      </c>
      <c r="H15" s="441">
        <v>25.703230000000001</v>
      </c>
      <c r="I15" s="438">
        <v>381.96194000000003</v>
      </c>
      <c r="J15" s="439">
        <v>37.795273333333</v>
      </c>
      <c r="K15" s="442">
        <v>0.64739311864399995</v>
      </c>
    </row>
    <row r="16" spans="1:11" ht="14.45" customHeight="1" thickBot="1" x14ac:dyDescent="0.25">
      <c r="A16" s="460" t="s">
        <v>269</v>
      </c>
      <c r="B16" s="438">
        <v>20</v>
      </c>
      <c r="C16" s="438">
        <v>16.656790000000001</v>
      </c>
      <c r="D16" s="439">
        <v>-3.3432099999989999</v>
      </c>
      <c r="E16" s="440">
        <v>0.83283949999999995</v>
      </c>
      <c r="F16" s="438">
        <v>20</v>
      </c>
      <c r="G16" s="439">
        <v>11.666666666666</v>
      </c>
      <c r="H16" s="441">
        <v>1.5388200000000001</v>
      </c>
      <c r="I16" s="438">
        <v>11.11295</v>
      </c>
      <c r="J16" s="439">
        <v>-0.55371666666599995</v>
      </c>
      <c r="K16" s="442">
        <v>0.55564749999899998</v>
      </c>
    </row>
    <row r="17" spans="1:11" ht="14.45" customHeight="1" thickBot="1" x14ac:dyDescent="0.25">
      <c r="A17" s="460" t="s">
        <v>270</v>
      </c>
      <c r="B17" s="438">
        <v>260</v>
      </c>
      <c r="C17" s="438">
        <v>286.48586000000103</v>
      </c>
      <c r="D17" s="439">
        <v>26.485859999999999</v>
      </c>
      <c r="E17" s="440">
        <v>1.101868692307</v>
      </c>
      <c r="F17" s="438">
        <v>300</v>
      </c>
      <c r="G17" s="439">
        <v>175</v>
      </c>
      <c r="H17" s="441">
        <v>23.693580000000001</v>
      </c>
      <c r="I17" s="438">
        <v>172.05088000000001</v>
      </c>
      <c r="J17" s="439">
        <v>-2.9491200000000002</v>
      </c>
      <c r="K17" s="442">
        <v>0.57350293333299995</v>
      </c>
    </row>
    <row r="18" spans="1:11" ht="14.45" customHeight="1" thickBot="1" x14ac:dyDescent="0.25">
      <c r="A18" s="460" t="s">
        <v>271</v>
      </c>
      <c r="B18" s="438">
        <v>0.219628816023</v>
      </c>
      <c r="C18" s="438">
        <v>0</v>
      </c>
      <c r="D18" s="439">
        <v>-0.219628816023</v>
      </c>
      <c r="E18" s="440">
        <v>0</v>
      </c>
      <c r="F18" s="438">
        <v>0</v>
      </c>
      <c r="G18" s="439">
        <v>0</v>
      </c>
      <c r="H18" s="441">
        <v>0</v>
      </c>
      <c r="I18" s="438">
        <v>0</v>
      </c>
      <c r="J18" s="439">
        <v>0</v>
      </c>
      <c r="K18" s="442">
        <v>7</v>
      </c>
    </row>
    <row r="19" spans="1:11" ht="14.45" customHeight="1" thickBot="1" x14ac:dyDescent="0.25">
      <c r="A19" s="460" t="s">
        <v>272</v>
      </c>
      <c r="B19" s="438">
        <v>30</v>
      </c>
      <c r="C19" s="438">
        <v>19.1463</v>
      </c>
      <c r="D19" s="439">
        <v>-10.8537</v>
      </c>
      <c r="E19" s="440">
        <v>0.63821000000000006</v>
      </c>
      <c r="F19" s="438">
        <v>20</v>
      </c>
      <c r="G19" s="439">
        <v>11.666666666666</v>
      </c>
      <c r="H19" s="441">
        <v>1.512</v>
      </c>
      <c r="I19" s="438">
        <v>10.735659999999999</v>
      </c>
      <c r="J19" s="439">
        <v>-0.93100666666599996</v>
      </c>
      <c r="K19" s="442">
        <v>0.53678299999900003</v>
      </c>
    </row>
    <row r="20" spans="1:11" ht="14.45" customHeight="1" thickBot="1" x14ac:dyDescent="0.25">
      <c r="A20" s="459" t="s">
        <v>273</v>
      </c>
      <c r="B20" s="443">
        <v>745.94810342407402</v>
      </c>
      <c r="C20" s="443">
        <v>729.32803000000104</v>
      </c>
      <c r="D20" s="444">
        <v>-16.620073424072999</v>
      </c>
      <c r="E20" s="450">
        <v>0.97771953122699995</v>
      </c>
      <c r="F20" s="443">
        <v>411.79180243616997</v>
      </c>
      <c r="G20" s="444">
        <v>240.21188475443199</v>
      </c>
      <c r="H20" s="446">
        <v>78.157219999999995</v>
      </c>
      <c r="I20" s="443">
        <v>477.26485000000002</v>
      </c>
      <c r="J20" s="444">
        <v>237.05296524556701</v>
      </c>
      <c r="K20" s="451">
        <v>1.1589955098089999</v>
      </c>
    </row>
    <row r="21" spans="1:11" ht="14.45" customHeight="1" thickBot="1" x14ac:dyDescent="0.25">
      <c r="A21" s="460" t="s">
        <v>274</v>
      </c>
      <c r="B21" s="438">
        <v>10</v>
      </c>
      <c r="C21" s="438">
        <v>8.86313</v>
      </c>
      <c r="D21" s="439">
        <v>-1.136869999999</v>
      </c>
      <c r="E21" s="440">
        <v>0.88631300000000002</v>
      </c>
      <c r="F21" s="438">
        <v>10</v>
      </c>
      <c r="G21" s="439">
        <v>5.833333333333</v>
      </c>
      <c r="H21" s="441">
        <v>0.90176000000000001</v>
      </c>
      <c r="I21" s="438">
        <v>3.5894599999989998</v>
      </c>
      <c r="J21" s="439">
        <v>-2.2438733333330001</v>
      </c>
      <c r="K21" s="442">
        <v>0.35894599999900001</v>
      </c>
    </row>
    <row r="22" spans="1:11" ht="14.45" customHeight="1" thickBot="1" x14ac:dyDescent="0.25">
      <c r="A22" s="460" t="s">
        <v>275</v>
      </c>
      <c r="B22" s="438">
        <v>13.003130711428</v>
      </c>
      <c r="C22" s="438">
        <v>21.885300000000001</v>
      </c>
      <c r="D22" s="439">
        <v>8.8821692885709993</v>
      </c>
      <c r="E22" s="440">
        <v>1.6830792895710001</v>
      </c>
      <c r="F22" s="438">
        <v>20</v>
      </c>
      <c r="G22" s="439">
        <v>11.666666666666</v>
      </c>
      <c r="H22" s="441">
        <v>2.3767800000000001</v>
      </c>
      <c r="I22" s="438">
        <v>16.02525</v>
      </c>
      <c r="J22" s="439">
        <v>4.3585833333329997</v>
      </c>
      <c r="K22" s="442">
        <v>0.80126249999999999</v>
      </c>
    </row>
    <row r="23" spans="1:11" ht="14.45" customHeight="1" thickBot="1" x14ac:dyDescent="0.25">
      <c r="A23" s="460" t="s">
        <v>276</v>
      </c>
      <c r="B23" s="438">
        <v>107</v>
      </c>
      <c r="C23" s="438">
        <v>82.385459999999995</v>
      </c>
      <c r="D23" s="439">
        <v>-24.614539999999</v>
      </c>
      <c r="E23" s="440">
        <v>0.76995757009300003</v>
      </c>
      <c r="F23" s="438">
        <v>90</v>
      </c>
      <c r="G23" s="439">
        <v>52.5</v>
      </c>
      <c r="H23" s="441">
        <v>5.2418100000000001</v>
      </c>
      <c r="I23" s="438">
        <v>34.784320000000001</v>
      </c>
      <c r="J23" s="439">
        <v>-17.715679999999999</v>
      </c>
      <c r="K23" s="442">
        <v>0.38649244444399999</v>
      </c>
    </row>
    <row r="24" spans="1:11" ht="14.45" customHeight="1" thickBot="1" x14ac:dyDescent="0.25">
      <c r="A24" s="460" t="s">
        <v>277</v>
      </c>
      <c r="B24" s="438">
        <v>0</v>
      </c>
      <c r="C24" s="438">
        <v>0</v>
      </c>
      <c r="D24" s="439">
        <v>0</v>
      </c>
      <c r="E24" s="440">
        <v>1</v>
      </c>
      <c r="F24" s="438">
        <v>0</v>
      </c>
      <c r="G24" s="439">
        <v>0</v>
      </c>
      <c r="H24" s="441">
        <v>0</v>
      </c>
      <c r="I24" s="438">
        <v>0.44790000000000002</v>
      </c>
      <c r="J24" s="439">
        <v>0.44790000000000002</v>
      </c>
      <c r="K24" s="449" t="s">
        <v>278</v>
      </c>
    </row>
    <row r="25" spans="1:11" ht="14.45" customHeight="1" thickBot="1" x14ac:dyDescent="0.25">
      <c r="A25" s="460" t="s">
        <v>279</v>
      </c>
      <c r="B25" s="438">
        <v>199.31178873797401</v>
      </c>
      <c r="C25" s="438">
        <v>135.93555000000001</v>
      </c>
      <c r="D25" s="439">
        <v>-63.376238737972997</v>
      </c>
      <c r="E25" s="440">
        <v>0.68202463517400003</v>
      </c>
      <c r="F25" s="438">
        <v>121.79180243616899</v>
      </c>
      <c r="G25" s="439">
        <v>71.045218087764994</v>
      </c>
      <c r="H25" s="441">
        <v>23.29419</v>
      </c>
      <c r="I25" s="438">
        <v>145.60605000000001</v>
      </c>
      <c r="J25" s="439">
        <v>74.560831912233994</v>
      </c>
      <c r="K25" s="442">
        <v>1.1955324339360001</v>
      </c>
    </row>
    <row r="26" spans="1:11" ht="14.45" customHeight="1" thickBot="1" x14ac:dyDescent="0.25">
      <c r="A26" s="460" t="s">
        <v>280</v>
      </c>
      <c r="B26" s="438">
        <v>166</v>
      </c>
      <c r="C26" s="438">
        <v>185.01132999999999</v>
      </c>
      <c r="D26" s="439">
        <v>19.011330000000001</v>
      </c>
      <c r="E26" s="440">
        <v>1.114526084337</v>
      </c>
      <c r="F26" s="438">
        <v>170</v>
      </c>
      <c r="G26" s="439">
        <v>99.166666666666003</v>
      </c>
      <c r="H26" s="441">
        <v>22.7622</v>
      </c>
      <c r="I26" s="438">
        <v>114.13947</v>
      </c>
      <c r="J26" s="439">
        <v>14.972803333332999</v>
      </c>
      <c r="K26" s="442">
        <v>0.67140864705799996</v>
      </c>
    </row>
    <row r="27" spans="1:11" ht="14.45" customHeight="1" thickBot="1" x14ac:dyDescent="0.25">
      <c r="A27" s="460" t="s">
        <v>281</v>
      </c>
      <c r="B27" s="438">
        <v>250.63318397467199</v>
      </c>
      <c r="C27" s="438">
        <v>295.24725999999998</v>
      </c>
      <c r="D27" s="439">
        <v>44.614076025328004</v>
      </c>
      <c r="E27" s="440">
        <v>1.178005463274</v>
      </c>
      <c r="F27" s="438">
        <v>0</v>
      </c>
      <c r="G27" s="439">
        <v>0</v>
      </c>
      <c r="H27" s="441">
        <v>23.580480000000001</v>
      </c>
      <c r="I27" s="438">
        <v>162.67240000000001</v>
      </c>
      <c r="J27" s="439">
        <v>162.67240000000001</v>
      </c>
      <c r="K27" s="449" t="s">
        <v>257</v>
      </c>
    </row>
    <row r="28" spans="1:11" ht="14.45" customHeight="1" thickBot="1" x14ac:dyDescent="0.25">
      <c r="A28" s="459" t="s">
        <v>282</v>
      </c>
      <c r="B28" s="443">
        <v>36.149172305333998</v>
      </c>
      <c r="C28" s="443">
        <v>45.733629999999998</v>
      </c>
      <c r="D28" s="444">
        <v>9.5844576946649997</v>
      </c>
      <c r="E28" s="450">
        <v>1.2651362972769999</v>
      </c>
      <c r="F28" s="443">
        <v>53.047903886206001</v>
      </c>
      <c r="G28" s="444">
        <v>30.944610600287</v>
      </c>
      <c r="H28" s="446">
        <v>0</v>
      </c>
      <c r="I28" s="443">
        <v>31.789159999999001</v>
      </c>
      <c r="J28" s="444">
        <v>0.84454939971200005</v>
      </c>
      <c r="K28" s="451">
        <v>0.59925383796800002</v>
      </c>
    </row>
    <row r="29" spans="1:11" ht="14.45" customHeight="1" thickBot="1" x14ac:dyDescent="0.25">
      <c r="A29" s="460" t="s">
        <v>283</v>
      </c>
      <c r="B29" s="438">
        <v>5.4022338968539998</v>
      </c>
      <c r="C29" s="438">
        <v>3.5139999999999998</v>
      </c>
      <c r="D29" s="439">
        <v>-1.888233896854</v>
      </c>
      <c r="E29" s="440">
        <v>0.65047165063400003</v>
      </c>
      <c r="F29" s="438">
        <v>6.2158280262090004</v>
      </c>
      <c r="G29" s="439">
        <v>3.625899681955</v>
      </c>
      <c r="H29" s="441">
        <v>0</v>
      </c>
      <c r="I29" s="438">
        <v>0</v>
      </c>
      <c r="J29" s="439">
        <v>-3.625899681955</v>
      </c>
      <c r="K29" s="442">
        <v>0</v>
      </c>
    </row>
    <row r="30" spans="1:11" ht="14.45" customHeight="1" thickBot="1" x14ac:dyDescent="0.25">
      <c r="A30" s="460" t="s">
        <v>284</v>
      </c>
      <c r="B30" s="438">
        <v>30.746938408479</v>
      </c>
      <c r="C30" s="438">
        <v>41.77563</v>
      </c>
      <c r="D30" s="439">
        <v>11.028691591519999</v>
      </c>
      <c r="E30" s="440">
        <v>1.3586923499500001</v>
      </c>
      <c r="F30" s="438">
        <v>46.030323899541997</v>
      </c>
      <c r="G30" s="439">
        <v>26.851022274733001</v>
      </c>
      <c r="H30" s="441">
        <v>0</v>
      </c>
      <c r="I30" s="438">
        <v>31.789159999999001</v>
      </c>
      <c r="J30" s="439">
        <v>4.9381377252660004</v>
      </c>
      <c r="K30" s="442">
        <v>0.690613432774</v>
      </c>
    </row>
    <row r="31" spans="1:11" ht="14.45" customHeight="1" thickBot="1" x14ac:dyDescent="0.25">
      <c r="A31" s="460" t="s">
        <v>285</v>
      </c>
      <c r="B31" s="438">
        <v>0</v>
      </c>
      <c r="C31" s="438">
        <v>0.44400000000000001</v>
      </c>
      <c r="D31" s="439">
        <v>0.44400000000000001</v>
      </c>
      <c r="E31" s="448" t="s">
        <v>278</v>
      </c>
      <c r="F31" s="438">
        <v>0.80175196045499997</v>
      </c>
      <c r="G31" s="439">
        <v>0.467688643598</v>
      </c>
      <c r="H31" s="441">
        <v>0</v>
      </c>
      <c r="I31" s="438">
        <v>0</v>
      </c>
      <c r="J31" s="439">
        <v>-0.467688643598</v>
      </c>
      <c r="K31" s="442">
        <v>0</v>
      </c>
    </row>
    <row r="32" spans="1:11" ht="14.45" customHeight="1" thickBot="1" x14ac:dyDescent="0.25">
      <c r="A32" s="459" t="s">
        <v>286</v>
      </c>
      <c r="B32" s="443">
        <v>17.249038988174</v>
      </c>
      <c r="C32" s="443">
        <v>13.95177</v>
      </c>
      <c r="D32" s="444">
        <v>-3.2972689881739998</v>
      </c>
      <c r="E32" s="450">
        <v>0.80884332220199995</v>
      </c>
      <c r="F32" s="443">
        <v>2</v>
      </c>
      <c r="G32" s="444">
        <v>1.1666666666659999</v>
      </c>
      <c r="H32" s="446">
        <v>0.62128000000000005</v>
      </c>
      <c r="I32" s="443">
        <v>8.8117900000000002</v>
      </c>
      <c r="J32" s="444">
        <v>7.6451233333330002</v>
      </c>
      <c r="K32" s="451">
        <v>4.4058950000000001</v>
      </c>
    </row>
    <row r="33" spans="1:11" ht="14.45" customHeight="1" thickBot="1" x14ac:dyDescent="0.25">
      <c r="A33" s="460" t="s">
        <v>287</v>
      </c>
      <c r="B33" s="438">
        <v>0</v>
      </c>
      <c r="C33" s="438">
        <v>0.34848000000000001</v>
      </c>
      <c r="D33" s="439">
        <v>0.34848000000000001</v>
      </c>
      <c r="E33" s="448" t="s">
        <v>257</v>
      </c>
      <c r="F33" s="438">
        <v>0</v>
      </c>
      <c r="G33" s="439">
        <v>0</v>
      </c>
      <c r="H33" s="441">
        <v>0</v>
      </c>
      <c r="I33" s="438">
        <v>0</v>
      </c>
      <c r="J33" s="439">
        <v>0</v>
      </c>
      <c r="K33" s="449" t="s">
        <v>257</v>
      </c>
    </row>
    <row r="34" spans="1:11" ht="14.45" customHeight="1" thickBot="1" x14ac:dyDescent="0.25">
      <c r="A34" s="460" t="s">
        <v>288</v>
      </c>
      <c r="B34" s="438">
        <v>15.249038988174</v>
      </c>
      <c r="C34" s="438">
        <v>12.46893</v>
      </c>
      <c r="D34" s="439">
        <v>-2.7801089881740002</v>
      </c>
      <c r="E34" s="440">
        <v>0.81768628237200003</v>
      </c>
      <c r="F34" s="438">
        <v>0</v>
      </c>
      <c r="G34" s="439">
        <v>0</v>
      </c>
      <c r="H34" s="441">
        <v>0</v>
      </c>
      <c r="I34" s="438">
        <v>7.8999699999999997</v>
      </c>
      <c r="J34" s="439">
        <v>7.8999699999999997</v>
      </c>
      <c r="K34" s="449" t="s">
        <v>257</v>
      </c>
    </row>
    <row r="35" spans="1:11" ht="14.45" customHeight="1" thickBot="1" x14ac:dyDescent="0.25">
      <c r="A35" s="460" t="s">
        <v>289</v>
      </c>
      <c r="B35" s="438">
        <v>2</v>
      </c>
      <c r="C35" s="438">
        <v>1.13436</v>
      </c>
      <c r="D35" s="439">
        <v>-0.86563999999899999</v>
      </c>
      <c r="E35" s="440">
        <v>0.56718000000000002</v>
      </c>
      <c r="F35" s="438">
        <v>2</v>
      </c>
      <c r="G35" s="439">
        <v>1.1666666666659999</v>
      </c>
      <c r="H35" s="441">
        <v>0.62128000000000005</v>
      </c>
      <c r="I35" s="438">
        <v>0.91181999999899999</v>
      </c>
      <c r="J35" s="439">
        <v>-0.25484666666599998</v>
      </c>
      <c r="K35" s="442">
        <v>0.455909999999</v>
      </c>
    </row>
    <row r="36" spans="1:11" ht="14.45" customHeight="1" thickBot="1" x14ac:dyDescent="0.25">
      <c r="A36" s="459" t="s">
        <v>290</v>
      </c>
      <c r="B36" s="443">
        <v>0</v>
      </c>
      <c r="C36" s="443">
        <v>0</v>
      </c>
      <c r="D36" s="444">
        <v>0</v>
      </c>
      <c r="E36" s="450">
        <v>1</v>
      </c>
      <c r="F36" s="443">
        <v>0</v>
      </c>
      <c r="G36" s="444">
        <v>0</v>
      </c>
      <c r="H36" s="446">
        <v>0</v>
      </c>
      <c r="I36" s="443">
        <v>0.26400000000000001</v>
      </c>
      <c r="J36" s="444">
        <v>0.26400000000000001</v>
      </c>
      <c r="K36" s="447" t="s">
        <v>278</v>
      </c>
    </row>
    <row r="37" spans="1:11" ht="14.45" customHeight="1" thickBot="1" x14ac:dyDescent="0.25">
      <c r="A37" s="460" t="s">
        <v>291</v>
      </c>
      <c r="B37" s="438">
        <v>0</v>
      </c>
      <c r="C37" s="438">
        <v>0</v>
      </c>
      <c r="D37" s="439">
        <v>0</v>
      </c>
      <c r="E37" s="440">
        <v>1</v>
      </c>
      <c r="F37" s="438">
        <v>0</v>
      </c>
      <c r="G37" s="439">
        <v>0</v>
      </c>
      <c r="H37" s="441">
        <v>0</v>
      </c>
      <c r="I37" s="438">
        <v>0.26400000000000001</v>
      </c>
      <c r="J37" s="439">
        <v>0.26400000000000001</v>
      </c>
      <c r="K37" s="449" t="s">
        <v>278</v>
      </c>
    </row>
    <row r="38" spans="1:11" ht="14.45" customHeight="1" thickBot="1" x14ac:dyDescent="0.25">
      <c r="A38" s="458" t="s">
        <v>42</v>
      </c>
      <c r="B38" s="438">
        <v>4.7955906700890001</v>
      </c>
      <c r="C38" s="438">
        <v>4.9969999999999999</v>
      </c>
      <c r="D38" s="439">
        <v>0.20140932990999999</v>
      </c>
      <c r="E38" s="440">
        <v>1.0419988576520001</v>
      </c>
      <c r="F38" s="438">
        <v>6.5437158412269998</v>
      </c>
      <c r="G38" s="439">
        <v>3.8171675740489999</v>
      </c>
      <c r="H38" s="441">
        <v>0.60099999999999998</v>
      </c>
      <c r="I38" s="438">
        <v>4.0419999999999998</v>
      </c>
      <c r="J38" s="439">
        <v>0.22483242595</v>
      </c>
      <c r="K38" s="442">
        <v>0.61769185858099995</v>
      </c>
    </row>
    <row r="39" spans="1:11" ht="14.45" customHeight="1" thickBot="1" x14ac:dyDescent="0.25">
      <c r="A39" s="459" t="s">
        <v>292</v>
      </c>
      <c r="B39" s="443">
        <v>4.7955906700890001</v>
      </c>
      <c r="C39" s="443">
        <v>4.9969999999999999</v>
      </c>
      <c r="D39" s="444">
        <v>0.20140932990999999</v>
      </c>
      <c r="E39" s="450">
        <v>1.0419988576520001</v>
      </c>
      <c r="F39" s="443">
        <v>6.5437158412269998</v>
      </c>
      <c r="G39" s="444">
        <v>3.8171675740489999</v>
      </c>
      <c r="H39" s="446">
        <v>0.60099999999999998</v>
      </c>
      <c r="I39" s="443">
        <v>4.0419999999999998</v>
      </c>
      <c r="J39" s="444">
        <v>0.22483242595</v>
      </c>
      <c r="K39" s="451">
        <v>0.61769185858099995</v>
      </c>
    </row>
    <row r="40" spans="1:11" ht="14.45" customHeight="1" thickBot="1" x14ac:dyDescent="0.25">
      <c r="A40" s="460" t="s">
        <v>293</v>
      </c>
      <c r="B40" s="438">
        <v>4.7955906700890001</v>
      </c>
      <c r="C40" s="438">
        <v>4.9969999999999999</v>
      </c>
      <c r="D40" s="439">
        <v>0.20140932990999999</v>
      </c>
      <c r="E40" s="440">
        <v>1.0419988576520001</v>
      </c>
      <c r="F40" s="438">
        <v>6.5437158412269998</v>
      </c>
      <c r="G40" s="439">
        <v>3.8171675740489999</v>
      </c>
      <c r="H40" s="441">
        <v>0.60099999999999998</v>
      </c>
      <c r="I40" s="438">
        <v>4.0419999999999998</v>
      </c>
      <c r="J40" s="439">
        <v>0.22483242595</v>
      </c>
      <c r="K40" s="442">
        <v>0.61769185858099995</v>
      </c>
    </row>
    <row r="41" spans="1:11" ht="14.45" customHeight="1" thickBot="1" x14ac:dyDescent="0.25">
      <c r="A41" s="461" t="s">
        <v>294</v>
      </c>
      <c r="B41" s="443">
        <v>698.32211929182802</v>
      </c>
      <c r="C41" s="443">
        <v>1033.39303</v>
      </c>
      <c r="D41" s="444">
        <v>335.07091070817398</v>
      </c>
      <c r="E41" s="450">
        <v>1.479822851734</v>
      </c>
      <c r="F41" s="443">
        <v>950.94735320578002</v>
      </c>
      <c r="G41" s="444">
        <v>554.71928937003804</v>
      </c>
      <c r="H41" s="446">
        <v>311.43803000000003</v>
      </c>
      <c r="I41" s="443">
        <v>1108.86025</v>
      </c>
      <c r="J41" s="444">
        <v>554.140960629961</v>
      </c>
      <c r="K41" s="451">
        <v>1.166058506038</v>
      </c>
    </row>
    <row r="42" spans="1:11" ht="14.45" customHeight="1" thickBot="1" x14ac:dyDescent="0.25">
      <c r="A42" s="458" t="s">
        <v>45</v>
      </c>
      <c r="B42" s="438">
        <v>226.16810232862699</v>
      </c>
      <c r="C42" s="438">
        <v>141.014000000001</v>
      </c>
      <c r="D42" s="439">
        <v>-85.154102328625996</v>
      </c>
      <c r="E42" s="440">
        <v>0.62349198913600001</v>
      </c>
      <c r="F42" s="438">
        <v>94.024539361891996</v>
      </c>
      <c r="G42" s="439">
        <v>54.847647961103</v>
      </c>
      <c r="H42" s="441">
        <v>299.25700000000001</v>
      </c>
      <c r="I42" s="438">
        <v>633.18559000000005</v>
      </c>
      <c r="J42" s="439">
        <v>578.33794203889602</v>
      </c>
      <c r="K42" s="442">
        <v>6.7342588891909996</v>
      </c>
    </row>
    <row r="43" spans="1:11" ht="14.45" customHeight="1" thickBot="1" x14ac:dyDescent="0.25">
      <c r="A43" s="462" t="s">
        <v>295</v>
      </c>
      <c r="B43" s="438">
        <v>226.16810232862699</v>
      </c>
      <c r="C43" s="438">
        <v>141.014000000001</v>
      </c>
      <c r="D43" s="439">
        <v>-85.154102328625996</v>
      </c>
      <c r="E43" s="440">
        <v>0.62349198913600001</v>
      </c>
      <c r="F43" s="438">
        <v>94.024539361891996</v>
      </c>
      <c r="G43" s="439">
        <v>54.847647961103</v>
      </c>
      <c r="H43" s="441">
        <v>299.25700000000001</v>
      </c>
      <c r="I43" s="438">
        <v>633.18559000000005</v>
      </c>
      <c r="J43" s="439">
        <v>578.33794203889602</v>
      </c>
      <c r="K43" s="442">
        <v>6.7342588891909996</v>
      </c>
    </row>
    <row r="44" spans="1:11" ht="14.45" customHeight="1" thickBot="1" x14ac:dyDescent="0.25">
      <c r="A44" s="460" t="s">
        <v>296</v>
      </c>
      <c r="B44" s="438">
        <v>223.729692306792</v>
      </c>
      <c r="C44" s="438">
        <v>109.907</v>
      </c>
      <c r="D44" s="439">
        <v>-113.82269230679201</v>
      </c>
      <c r="E44" s="440">
        <v>0.49124905535199997</v>
      </c>
      <c r="F44" s="438">
        <v>93.052797995936004</v>
      </c>
      <c r="G44" s="439">
        <v>54.280798830961999</v>
      </c>
      <c r="H44" s="441">
        <v>299.25700000000001</v>
      </c>
      <c r="I44" s="438">
        <v>623.50514999999996</v>
      </c>
      <c r="J44" s="439">
        <v>569.22435116903705</v>
      </c>
      <c r="K44" s="442">
        <v>6.7005524114080002</v>
      </c>
    </row>
    <row r="45" spans="1:11" ht="14.45" customHeight="1" thickBot="1" x14ac:dyDescent="0.25">
      <c r="A45" s="460" t="s">
        <v>297</v>
      </c>
      <c r="B45" s="438">
        <v>2.325890868274</v>
      </c>
      <c r="C45" s="438">
        <v>0.85499999999999998</v>
      </c>
      <c r="D45" s="439">
        <v>-1.4708908682740001</v>
      </c>
      <c r="E45" s="440">
        <v>0.367601082089</v>
      </c>
      <c r="F45" s="438">
        <v>0</v>
      </c>
      <c r="G45" s="439">
        <v>0</v>
      </c>
      <c r="H45" s="441">
        <v>0</v>
      </c>
      <c r="I45" s="438">
        <v>0</v>
      </c>
      <c r="J45" s="439">
        <v>0</v>
      </c>
      <c r="K45" s="449" t="s">
        <v>257</v>
      </c>
    </row>
    <row r="46" spans="1:11" ht="14.45" customHeight="1" thickBot="1" x14ac:dyDescent="0.25">
      <c r="A46" s="460" t="s">
        <v>298</v>
      </c>
      <c r="B46" s="438">
        <v>0.11251915356</v>
      </c>
      <c r="C46" s="438">
        <v>30.251999999999999</v>
      </c>
      <c r="D46" s="439">
        <v>30.139480846439</v>
      </c>
      <c r="E46" s="440">
        <v>268.86089205901499</v>
      </c>
      <c r="F46" s="438">
        <v>0</v>
      </c>
      <c r="G46" s="439">
        <v>0</v>
      </c>
      <c r="H46" s="441">
        <v>0</v>
      </c>
      <c r="I46" s="438">
        <v>5.4449999999990002</v>
      </c>
      <c r="J46" s="439">
        <v>5.4449999999990002</v>
      </c>
      <c r="K46" s="449" t="s">
        <v>257</v>
      </c>
    </row>
    <row r="47" spans="1:11" ht="14.45" customHeight="1" thickBot="1" x14ac:dyDescent="0.25">
      <c r="A47" s="460" t="s">
        <v>299</v>
      </c>
      <c r="B47" s="438">
        <v>0</v>
      </c>
      <c r="C47" s="438">
        <v>0</v>
      </c>
      <c r="D47" s="439">
        <v>0</v>
      </c>
      <c r="E47" s="440">
        <v>1</v>
      </c>
      <c r="F47" s="438">
        <v>0</v>
      </c>
      <c r="G47" s="439">
        <v>0</v>
      </c>
      <c r="H47" s="441">
        <v>0</v>
      </c>
      <c r="I47" s="438">
        <v>4.2354399999999996</v>
      </c>
      <c r="J47" s="439">
        <v>4.2354399999999996</v>
      </c>
      <c r="K47" s="449" t="s">
        <v>278</v>
      </c>
    </row>
    <row r="48" spans="1:11" ht="14.45" customHeight="1" thickBot="1" x14ac:dyDescent="0.25">
      <c r="A48" s="460" t="s">
        <v>300</v>
      </c>
      <c r="B48" s="438">
        <v>0</v>
      </c>
      <c r="C48" s="438">
        <v>0</v>
      </c>
      <c r="D48" s="439">
        <v>0</v>
      </c>
      <c r="E48" s="440">
        <v>1</v>
      </c>
      <c r="F48" s="438">
        <v>0.97174136595600002</v>
      </c>
      <c r="G48" s="439">
        <v>0.56684913014100002</v>
      </c>
      <c r="H48" s="441">
        <v>0</v>
      </c>
      <c r="I48" s="438">
        <v>0</v>
      </c>
      <c r="J48" s="439">
        <v>-0.56684913014100002</v>
      </c>
      <c r="K48" s="442">
        <v>0</v>
      </c>
    </row>
    <row r="49" spans="1:11" ht="14.45" customHeight="1" thickBot="1" x14ac:dyDescent="0.25">
      <c r="A49" s="463" t="s">
        <v>46</v>
      </c>
      <c r="B49" s="443">
        <v>0</v>
      </c>
      <c r="C49" s="443">
        <v>98.692999999999998</v>
      </c>
      <c r="D49" s="444">
        <v>98.692999999999998</v>
      </c>
      <c r="E49" s="445" t="s">
        <v>257</v>
      </c>
      <c r="F49" s="443">
        <v>0</v>
      </c>
      <c r="G49" s="444">
        <v>0</v>
      </c>
      <c r="H49" s="446">
        <v>0</v>
      </c>
      <c r="I49" s="443">
        <v>16.723399999999</v>
      </c>
      <c r="J49" s="444">
        <v>16.723399999999</v>
      </c>
      <c r="K49" s="447" t="s">
        <v>257</v>
      </c>
    </row>
    <row r="50" spans="1:11" ht="14.45" customHeight="1" thickBot="1" x14ac:dyDescent="0.25">
      <c r="A50" s="459" t="s">
        <v>301</v>
      </c>
      <c r="B50" s="443">
        <v>0</v>
      </c>
      <c r="C50" s="443">
        <v>97.284000000000006</v>
      </c>
      <c r="D50" s="444">
        <v>97.284000000000006</v>
      </c>
      <c r="E50" s="445" t="s">
        <v>257</v>
      </c>
      <c r="F50" s="443">
        <v>0</v>
      </c>
      <c r="G50" s="444">
        <v>0</v>
      </c>
      <c r="H50" s="446">
        <v>0</v>
      </c>
      <c r="I50" s="443">
        <v>16.723399999999</v>
      </c>
      <c r="J50" s="444">
        <v>16.723399999999</v>
      </c>
      <c r="K50" s="447" t="s">
        <v>257</v>
      </c>
    </row>
    <row r="51" spans="1:11" ht="14.45" customHeight="1" thickBot="1" x14ac:dyDescent="0.25">
      <c r="A51" s="460" t="s">
        <v>302</v>
      </c>
      <c r="B51" s="438">
        <v>0</v>
      </c>
      <c r="C51" s="438">
        <v>69.031999999999996</v>
      </c>
      <c r="D51" s="439">
        <v>69.031999999999996</v>
      </c>
      <c r="E51" s="448" t="s">
        <v>257</v>
      </c>
      <c r="F51" s="438">
        <v>0</v>
      </c>
      <c r="G51" s="439">
        <v>0</v>
      </c>
      <c r="H51" s="441">
        <v>0</v>
      </c>
      <c r="I51" s="438">
        <v>11.651</v>
      </c>
      <c r="J51" s="439">
        <v>11.651</v>
      </c>
      <c r="K51" s="449" t="s">
        <v>257</v>
      </c>
    </row>
    <row r="52" spans="1:11" ht="14.45" customHeight="1" thickBot="1" x14ac:dyDescent="0.25">
      <c r="A52" s="460" t="s">
        <v>303</v>
      </c>
      <c r="B52" s="438">
        <v>0</v>
      </c>
      <c r="C52" s="438">
        <v>28.251999999999999</v>
      </c>
      <c r="D52" s="439">
        <v>28.251999999999999</v>
      </c>
      <c r="E52" s="448" t="s">
        <v>257</v>
      </c>
      <c r="F52" s="438">
        <v>0</v>
      </c>
      <c r="G52" s="439">
        <v>0</v>
      </c>
      <c r="H52" s="441">
        <v>0</v>
      </c>
      <c r="I52" s="438">
        <v>5.0723999999989999</v>
      </c>
      <c r="J52" s="439">
        <v>5.0723999999989999</v>
      </c>
      <c r="K52" s="449" t="s">
        <v>257</v>
      </c>
    </row>
    <row r="53" spans="1:11" ht="14.45" customHeight="1" thickBot="1" x14ac:dyDescent="0.25">
      <c r="A53" s="459" t="s">
        <v>304</v>
      </c>
      <c r="B53" s="443">
        <v>0</v>
      </c>
      <c r="C53" s="443">
        <v>1.409</v>
      </c>
      <c r="D53" s="444">
        <v>1.409</v>
      </c>
      <c r="E53" s="445" t="s">
        <v>257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47" t="s">
        <v>257</v>
      </c>
    </row>
    <row r="54" spans="1:11" ht="14.45" customHeight="1" thickBot="1" x14ac:dyDescent="0.25">
      <c r="A54" s="460" t="s">
        <v>305</v>
      </c>
      <c r="B54" s="438">
        <v>0</v>
      </c>
      <c r="C54" s="438">
        <v>1.409</v>
      </c>
      <c r="D54" s="439">
        <v>1.409</v>
      </c>
      <c r="E54" s="448" t="s">
        <v>257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9" t="s">
        <v>257</v>
      </c>
    </row>
    <row r="55" spans="1:11" ht="14.45" customHeight="1" thickBot="1" x14ac:dyDescent="0.25">
      <c r="A55" s="458" t="s">
        <v>47</v>
      </c>
      <c r="B55" s="438">
        <v>472.15401696319998</v>
      </c>
      <c r="C55" s="438">
        <v>793.68603000000098</v>
      </c>
      <c r="D55" s="439">
        <v>321.532013036801</v>
      </c>
      <c r="E55" s="440">
        <v>1.6809896802419999</v>
      </c>
      <c r="F55" s="438">
        <v>856.92281384388696</v>
      </c>
      <c r="G55" s="439">
        <v>499.87164140893401</v>
      </c>
      <c r="H55" s="441">
        <v>12.18103</v>
      </c>
      <c r="I55" s="438">
        <v>458.95125999999999</v>
      </c>
      <c r="J55" s="439">
        <v>-40.920381408933999</v>
      </c>
      <c r="K55" s="442">
        <v>0.53558062941600004</v>
      </c>
    </row>
    <row r="56" spans="1:11" ht="14.45" customHeight="1" thickBot="1" x14ac:dyDescent="0.25">
      <c r="A56" s="459" t="s">
        <v>306</v>
      </c>
      <c r="B56" s="443">
        <v>0</v>
      </c>
      <c r="C56" s="443">
        <v>349.02499999999998</v>
      </c>
      <c r="D56" s="444">
        <v>349.02499999999998</v>
      </c>
      <c r="E56" s="445" t="s">
        <v>278</v>
      </c>
      <c r="F56" s="443">
        <v>402.63740550513899</v>
      </c>
      <c r="G56" s="444">
        <v>234.87181987799801</v>
      </c>
      <c r="H56" s="446">
        <v>0</v>
      </c>
      <c r="I56" s="443">
        <v>239.77500000000001</v>
      </c>
      <c r="J56" s="444">
        <v>4.9031801220020004</v>
      </c>
      <c r="K56" s="451">
        <v>0.59551099008999997</v>
      </c>
    </row>
    <row r="57" spans="1:11" ht="14.45" customHeight="1" thickBot="1" x14ac:dyDescent="0.25">
      <c r="A57" s="460" t="s">
        <v>307</v>
      </c>
      <c r="B57" s="438">
        <v>0</v>
      </c>
      <c r="C57" s="438">
        <v>349.02499999999998</v>
      </c>
      <c r="D57" s="439">
        <v>349.02499999999998</v>
      </c>
      <c r="E57" s="448" t="s">
        <v>278</v>
      </c>
      <c r="F57" s="438">
        <v>402.63740550513899</v>
      </c>
      <c r="G57" s="439">
        <v>234.87181987799801</v>
      </c>
      <c r="H57" s="441">
        <v>0</v>
      </c>
      <c r="I57" s="438">
        <v>239.77500000000001</v>
      </c>
      <c r="J57" s="439">
        <v>4.9031801220020004</v>
      </c>
      <c r="K57" s="442">
        <v>0.59551099008999997</v>
      </c>
    </row>
    <row r="58" spans="1:11" ht="14.45" customHeight="1" thickBot="1" x14ac:dyDescent="0.25">
      <c r="A58" s="459" t="s">
        <v>308</v>
      </c>
      <c r="B58" s="443">
        <v>14.198421845376</v>
      </c>
      <c r="C58" s="443">
        <v>14.290369999999999</v>
      </c>
      <c r="D58" s="444">
        <v>9.1948154623999995E-2</v>
      </c>
      <c r="E58" s="450">
        <v>1.006475941877</v>
      </c>
      <c r="F58" s="443">
        <v>13.739233260142001</v>
      </c>
      <c r="G58" s="444">
        <v>8.0145527350820007</v>
      </c>
      <c r="H58" s="446">
        <v>1.4629099999999999</v>
      </c>
      <c r="I58" s="443">
        <v>9.7521799999990009</v>
      </c>
      <c r="J58" s="444">
        <v>1.7376272649169999</v>
      </c>
      <c r="K58" s="451">
        <v>0.70980525734900002</v>
      </c>
    </row>
    <row r="59" spans="1:11" ht="14.45" customHeight="1" thickBot="1" x14ac:dyDescent="0.25">
      <c r="A59" s="460" t="s">
        <v>309</v>
      </c>
      <c r="B59" s="438">
        <v>12.362330624642</v>
      </c>
      <c r="C59" s="438">
        <v>12.445399999999999</v>
      </c>
      <c r="D59" s="439">
        <v>8.3069375357E-2</v>
      </c>
      <c r="E59" s="440">
        <v>1.0067195561960001</v>
      </c>
      <c r="F59" s="438">
        <v>11.884454706849001</v>
      </c>
      <c r="G59" s="439">
        <v>6.932598578995</v>
      </c>
      <c r="H59" s="441">
        <v>1.2729999999999999</v>
      </c>
      <c r="I59" s="438">
        <v>8.4213999999990001</v>
      </c>
      <c r="J59" s="439">
        <v>1.4888014210039999</v>
      </c>
      <c r="K59" s="442">
        <v>0.70860634397800004</v>
      </c>
    </row>
    <row r="60" spans="1:11" ht="14.45" customHeight="1" thickBot="1" x14ac:dyDescent="0.25">
      <c r="A60" s="460" t="s">
        <v>310</v>
      </c>
      <c r="B60" s="438">
        <v>1.836091220733</v>
      </c>
      <c r="C60" s="438">
        <v>1.84497</v>
      </c>
      <c r="D60" s="439">
        <v>8.8787792659999996E-3</v>
      </c>
      <c r="E60" s="440">
        <v>1.00483569616</v>
      </c>
      <c r="F60" s="438">
        <v>1.8547785532929999</v>
      </c>
      <c r="G60" s="439">
        <v>1.0819541560870001</v>
      </c>
      <c r="H60" s="441">
        <v>0.18991</v>
      </c>
      <c r="I60" s="438">
        <v>1.3307800000000001</v>
      </c>
      <c r="J60" s="439">
        <v>0.24882584391199999</v>
      </c>
      <c r="K60" s="442">
        <v>0.71748726964499998</v>
      </c>
    </row>
    <row r="61" spans="1:11" ht="14.45" customHeight="1" thickBot="1" x14ac:dyDescent="0.25">
      <c r="A61" s="459" t="s">
        <v>311</v>
      </c>
      <c r="B61" s="443">
        <v>38.602489189290999</v>
      </c>
      <c r="C61" s="443">
        <v>38.059060000000002</v>
      </c>
      <c r="D61" s="444">
        <v>-0.54342918929100004</v>
      </c>
      <c r="E61" s="450">
        <v>0.98592243141000002</v>
      </c>
      <c r="F61" s="443">
        <v>39.911306185332997</v>
      </c>
      <c r="G61" s="444">
        <v>23.281595274777001</v>
      </c>
      <c r="H61" s="446">
        <v>0.58750999999999998</v>
      </c>
      <c r="I61" s="443">
        <v>12.431319999999999</v>
      </c>
      <c r="J61" s="444">
        <v>-10.850275274776999</v>
      </c>
      <c r="K61" s="451">
        <v>0.311473644642</v>
      </c>
    </row>
    <row r="62" spans="1:11" ht="14.45" customHeight="1" thickBot="1" x14ac:dyDescent="0.25">
      <c r="A62" s="460" t="s">
        <v>312</v>
      </c>
      <c r="B62" s="438">
        <v>1.1357746478870001</v>
      </c>
      <c r="C62" s="438">
        <v>1.08</v>
      </c>
      <c r="D62" s="439">
        <v>-5.5774647886999998E-2</v>
      </c>
      <c r="E62" s="440">
        <v>0.950892857142</v>
      </c>
      <c r="F62" s="438">
        <v>0.99999999999900002</v>
      </c>
      <c r="G62" s="439">
        <v>0.58333333333299997</v>
      </c>
      <c r="H62" s="441">
        <v>0.27</v>
      </c>
      <c r="I62" s="438">
        <v>0.81</v>
      </c>
      <c r="J62" s="439">
        <v>0.22666666666599999</v>
      </c>
      <c r="K62" s="442">
        <v>0.81</v>
      </c>
    </row>
    <row r="63" spans="1:11" ht="14.45" customHeight="1" thickBot="1" x14ac:dyDescent="0.25">
      <c r="A63" s="460" t="s">
        <v>313</v>
      </c>
      <c r="B63" s="438">
        <v>37.466714541404002</v>
      </c>
      <c r="C63" s="438">
        <v>36.979059999999997</v>
      </c>
      <c r="D63" s="439">
        <v>-0.487654541404</v>
      </c>
      <c r="E63" s="440">
        <v>0.98698432602399999</v>
      </c>
      <c r="F63" s="438">
        <v>38.911306185332997</v>
      </c>
      <c r="G63" s="439">
        <v>22.698261941443999</v>
      </c>
      <c r="H63" s="441">
        <v>0.31751000000000001</v>
      </c>
      <c r="I63" s="438">
        <v>11.621320000000001</v>
      </c>
      <c r="J63" s="439">
        <v>-11.076941941444</v>
      </c>
      <c r="K63" s="442">
        <v>0.29866178083599998</v>
      </c>
    </row>
    <row r="64" spans="1:11" ht="14.45" customHeight="1" thickBot="1" x14ac:dyDescent="0.25">
      <c r="A64" s="459" t="s">
        <v>314</v>
      </c>
      <c r="B64" s="443">
        <v>3.122279037797</v>
      </c>
      <c r="C64" s="443">
        <v>2.98685</v>
      </c>
      <c r="D64" s="444">
        <v>-0.13542903779599999</v>
      </c>
      <c r="E64" s="450">
        <v>0.95662494089799999</v>
      </c>
      <c r="F64" s="443">
        <v>3.1031958362199998</v>
      </c>
      <c r="G64" s="444">
        <v>1.8101975711280001</v>
      </c>
      <c r="H64" s="446">
        <v>0.77763000000000004</v>
      </c>
      <c r="I64" s="443">
        <v>4.8885599999989999</v>
      </c>
      <c r="J64" s="444">
        <v>3.0783624288709999</v>
      </c>
      <c r="K64" s="451">
        <v>1.575330806692</v>
      </c>
    </row>
    <row r="65" spans="1:11" ht="14.45" customHeight="1" thickBot="1" x14ac:dyDescent="0.25">
      <c r="A65" s="460" t="s">
        <v>315</v>
      </c>
      <c r="B65" s="438">
        <v>0</v>
      </c>
      <c r="C65" s="438">
        <v>0</v>
      </c>
      <c r="D65" s="439">
        <v>0</v>
      </c>
      <c r="E65" s="440">
        <v>1</v>
      </c>
      <c r="F65" s="438">
        <v>0</v>
      </c>
      <c r="G65" s="439">
        <v>0</v>
      </c>
      <c r="H65" s="441">
        <v>0</v>
      </c>
      <c r="I65" s="438">
        <v>0.32634000000000002</v>
      </c>
      <c r="J65" s="439">
        <v>0.32634000000000002</v>
      </c>
      <c r="K65" s="449" t="s">
        <v>278</v>
      </c>
    </row>
    <row r="66" spans="1:11" ht="14.45" customHeight="1" thickBot="1" x14ac:dyDescent="0.25">
      <c r="A66" s="460" t="s">
        <v>316</v>
      </c>
      <c r="B66" s="438">
        <v>3.122279037797</v>
      </c>
      <c r="C66" s="438">
        <v>2.98685</v>
      </c>
      <c r="D66" s="439">
        <v>-0.13542903779599999</v>
      </c>
      <c r="E66" s="440">
        <v>0.95662494089799999</v>
      </c>
      <c r="F66" s="438">
        <v>3.1031958362199998</v>
      </c>
      <c r="G66" s="439">
        <v>1.8101975711280001</v>
      </c>
      <c r="H66" s="441">
        <v>0.25009999999999999</v>
      </c>
      <c r="I66" s="438">
        <v>1.9896100000000001</v>
      </c>
      <c r="J66" s="439">
        <v>0.17941242887100001</v>
      </c>
      <c r="K66" s="442">
        <v>0.64114870765700005</v>
      </c>
    </row>
    <row r="67" spans="1:11" ht="14.45" customHeight="1" thickBot="1" x14ac:dyDescent="0.25">
      <c r="A67" s="460" t="s">
        <v>317</v>
      </c>
      <c r="B67" s="438">
        <v>0</v>
      </c>
      <c r="C67" s="438">
        <v>0</v>
      </c>
      <c r="D67" s="439">
        <v>0</v>
      </c>
      <c r="E67" s="440">
        <v>1</v>
      </c>
      <c r="F67" s="438">
        <v>0</v>
      </c>
      <c r="G67" s="439">
        <v>0</v>
      </c>
      <c r="H67" s="441">
        <v>0.52753000000000005</v>
      </c>
      <c r="I67" s="438">
        <v>2.5726100000000001</v>
      </c>
      <c r="J67" s="439">
        <v>2.5726100000000001</v>
      </c>
      <c r="K67" s="449" t="s">
        <v>278</v>
      </c>
    </row>
    <row r="68" spans="1:11" ht="14.45" customHeight="1" thickBot="1" x14ac:dyDescent="0.25">
      <c r="A68" s="459" t="s">
        <v>318</v>
      </c>
      <c r="B68" s="443">
        <v>336.23082689073601</v>
      </c>
      <c r="C68" s="443">
        <v>313.428300000001</v>
      </c>
      <c r="D68" s="444">
        <v>-22.802526890734001</v>
      </c>
      <c r="E68" s="450">
        <v>0.93218192661900001</v>
      </c>
      <c r="F68" s="443">
        <v>352.53167305705199</v>
      </c>
      <c r="G68" s="444">
        <v>205.643475949947</v>
      </c>
      <c r="H68" s="446">
        <v>8.9249799999999997</v>
      </c>
      <c r="I68" s="443">
        <v>143.0703</v>
      </c>
      <c r="J68" s="444">
        <v>-62.573175949947</v>
      </c>
      <c r="K68" s="451">
        <v>0.40583672598600001</v>
      </c>
    </row>
    <row r="69" spans="1:11" ht="14.45" customHeight="1" thickBot="1" x14ac:dyDescent="0.25">
      <c r="A69" s="460" t="s">
        <v>319</v>
      </c>
      <c r="B69" s="438">
        <v>214.841165785855</v>
      </c>
      <c r="C69" s="438">
        <v>193.78623999999999</v>
      </c>
      <c r="D69" s="439">
        <v>-21.054925785854</v>
      </c>
      <c r="E69" s="440">
        <v>0.90199771208199997</v>
      </c>
      <c r="F69" s="438">
        <v>235.31420383915099</v>
      </c>
      <c r="G69" s="439">
        <v>137.266618906171</v>
      </c>
      <c r="H69" s="441">
        <v>5.9290000000000003</v>
      </c>
      <c r="I69" s="438">
        <v>107.81256</v>
      </c>
      <c r="J69" s="439">
        <v>-29.454058906170999</v>
      </c>
      <c r="K69" s="442">
        <v>0.45816426820400002</v>
      </c>
    </row>
    <row r="70" spans="1:11" ht="14.45" customHeight="1" thickBot="1" x14ac:dyDescent="0.25">
      <c r="A70" s="460" t="s">
        <v>320</v>
      </c>
      <c r="B70" s="438">
        <v>121.38966110488001</v>
      </c>
      <c r="C70" s="438">
        <v>110.57664</v>
      </c>
      <c r="D70" s="439">
        <v>-10.813021104879001</v>
      </c>
      <c r="E70" s="440">
        <v>0.910923047263</v>
      </c>
      <c r="F70" s="438">
        <v>107.22973091417199</v>
      </c>
      <c r="G70" s="439">
        <v>62.550676366600001</v>
      </c>
      <c r="H70" s="441">
        <v>2.9959799999999999</v>
      </c>
      <c r="I70" s="438">
        <v>29.275339999999002</v>
      </c>
      <c r="J70" s="439">
        <v>-33.275336366600001</v>
      </c>
      <c r="K70" s="442">
        <v>0.27301514002100002</v>
      </c>
    </row>
    <row r="71" spans="1:11" ht="14.45" customHeight="1" thickBot="1" x14ac:dyDescent="0.25">
      <c r="A71" s="460" t="s">
        <v>321</v>
      </c>
      <c r="B71" s="438">
        <v>0</v>
      </c>
      <c r="C71" s="438">
        <v>9.0654199999999996</v>
      </c>
      <c r="D71" s="439">
        <v>9.0654199999999996</v>
      </c>
      <c r="E71" s="448" t="s">
        <v>278</v>
      </c>
      <c r="F71" s="438">
        <v>9.9877383037289995</v>
      </c>
      <c r="G71" s="439">
        <v>5.8261806771750004</v>
      </c>
      <c r="H71" s="441">
        <v>0</v>
      </c>
      <c r="I71" s="438">
        <v>5.9824000000000002</v>
      </c>
      <c r="J71" s="439">
        <v>0.156219322824</v>
      </c>
      <c r="K71" s="442">
        <v>0.59897444427000002</v>
      </c>
    </row>
    <row r="72" spans="1:11" ht="14.45" customHeight="1" thickBot="1" x14ac:dyDescent="0.25">
      <c r="A72" s="459" t="s">
        <v>322</v>
      </c>
      <c r="B72" s="443">
        <v>80</v>
      </c>
      <c r="C72" s="443">
        <v>75.896450000000002</v>
      </c>
      <c r="D72" s="444">
        <v>-4.1035499999990002</v>
      </c>
      <c r="E72" s="450">
        <v>0.948705625</v>
      </c>
      <c r="F72" s="443">
        <v>45</v>
      </c>
      <c r="G72" s="444">
        <v>26.25</v>
      </c>
      <c r="H72" s="446">
        <v>0.42799999999999999</v>
      </c>
      <c r="I72" s="443">
        <v>49.033899999999001</v>
      </c>
      <c r="J72" s="444">
        <v>22.783899999999001</v>
      </c>
      <c r="K72" s="451">
        <v>1.0896422222219999</v>
      </c>
    </row>
    <row r="73" spans="1:11" ht="14.45" customHeight="1" thickBot="1" x14ac:dyDescent="0.25">
      <c r="A73" s="460" t="s">
        <v>323</v>
      </c>
      <c r="B73" s="438">
        <v>0</v>
      </c>
      <c r="C73" s="438">
        <v>1.077</v>
      </c>
      <c r="D73" s="439">
        <v>1.077</v>
      </c>
      <c r="E73" s="448" t="s">
        <v>278</v>
      </c>
      <c r="F73" s="438">
        <v>0</v>
      </c>
      <c r="G73" s="439">
        <v>0</v>
      </c>
      <c r="H73" s="441">
        <v>0</v>
      </c>
      <c r="I73" s="438">
        <v>0</v>
      </c>
      <c r="J73" s="439">
        <v>0</v>
      </c>
      <c r="K73" s="442">
        <v>7</v>
      </c>
    </row>
    <row r="74" spans="1:11" ht="14.45" customHeight="1" thickBot="1" x14ac:dyDescent="0.25">
      <c r="A74" s="460" t="s">
        <v>324</v>
      </c>
      <c r="B74" s="438">
        <v>40</v>
      </c>
      <c r="C74" s="438">
        <v>45.17445</v>
      </c>
      <c r="D74" s="439">
        <v>5.1744499999990001</v>
      </c>
      <c r="E74" s="440">
        <v>1.1293612500000001</v>
      </c>
      <c r="F74" s="438">
        <v>40</v>
      </c>
      <c r="G74" s="439">
        <v>23.333333333333002</v>
      </c>
      <c r="H74" s="441">
        <v>0.42799999999999999</v>
      </c>
      <c r="I74" s="438">
        <v>44.798899999999001</v>
      </c>
      <c r="J74" s="439">
        <v>21.465566666666</v>
      </c>
      <c r="K74" s="442">
        <v>1.1199724999989999</v>
      </c>
    </row>
    <row r="75" spans="1:11" ht="14.45" customHeight="1" thickBot="1" x14ac:dyDescent="0.25">
      <c r="A75" s="460" t="s">
        <v>325</v>
      </c>
      <c r="B75" s="438">
        <v>40</v>
      </c>
      <c r="C75" s="438">
        <v>29.645</v>
      </c>
      <c r="D75" s="439">
        <v>-10.354999999999</v>
      </c>
      <c r="E75" s="440">
        <v>0.74112500000000003</v>
      </c>
      <c r="F75" s="438">
        <v>5</v>
      </c>
      <c r="G75" s="439">
        <v>2.9166666666659999</v>
      </c>
      <c r="H75" s="441">
        <v>0</v>
      </c>
      <c r="I75" s="438">
        <v>4.2350000000000003</v>
      </c>
      <c r="J75" s="439">
        <v>1.3183333333330001</v>
      </c>
      <c r="K75" s="442">
        <v>0.84699999999999998</v>
      </c>
    </row>
    <row r="76" spans="1:11" ht="14.45" customHeight="1" thickBot="1" x14ac:dyDescent="0.25">
      <c r="A76" s="457" t="s">
        <v>48</v>
      </c>
      <c r="B76" s="438">
        <v>32623.675545808401</v>
      </c>
      <c r="C76" s="438">
        <v>35426.432670000097</v>
      </c>
      <c r="D76" s="439">
        <v>2802.7571241916398</v>
      </c>
      <c r="E76" s="440">
        <v>1.0859117520420001</v>
      </c>
      <c r="F76" s="438">
        <v>36261.519646000001</v>
      </c>
      <c r="G76" s="439">
        <v>21152.553126833402</v>
      </c>
      <c r="H76" s="441">
        <v>4357.1903000000002</v>
      </c>
      <c r="I76" s="438">
        <v>21924.2539</v>
      </c>
      <c r="J76" s="439">
        <v>771.70077316663105</v>
      </c>
      <c r="K76" s="442">
        <v>0.60461486760700001</v>
      </c>
    </row>
    <row r="77" spans="1:11" ht="14.45" customHeight="1" thickBot="1" x14ac:dyDescent="0.25">
      <c r="A77" s="463" t="s">
        <v>326</v>
      </c>
      <c r="B77" s="443">
        <v>24102.115545808399</v>
      </c>
      <c r="C77" s="443">
        <v>26079.74</v>
      </c>
      <c r="D77" s="444">
        <v>1977.6244541916201</v>
      </c>
      <c r="E77" s="450">
        <v>1.0820519033039999</v>
      </c>
      <c r="F77" s="443">
        <v>25842.68</v>
      </c>
      <c r="G77" s="444">
        <v>15074.8966666667</v>
      </c>
      <c r="H77" s="446">
        <v>3210.5810000000001</v>
      </c>
      <c r="I77" s="443">
        <v>16155.981</v>
      </c>
      <c r="J77" s="444">
        <v>1081.08433333329</v>
      </c>
      <c r="K77" s="451">
        <v>0.62516662358499997</v>
      </c>
    </row>
    <row r="78" spans="1:11" ht="14.45" customHeight="1" thickBot="1" x14ac:dyDescent="0.25">
      <c r="A78" s="459" t="s">
        <v>327</v>
      </c>
      <c r="B78" s="443">
        <v>23670.999999999902</v>
      </c>
      <c r="C78" s="443">
        <v>25408.308000000001</v>
      </c>
      <c r="D78" s="444">
        <v>1737.30800000012</v>
      </c>
      <c r="E78" s="450">
        <v>1.073393941954</v>
      </c>
      <c r="F78" s="443">
        <v>25214.98</v>
      </c>
      <c r="G78" s="444">
        <v>14708.7383333334</v>
      </c>
      <c r="H78" s="446">
        <v>3175.3690000000001</v>
      </c>
      <c r="I78" s="443">
        <v>15802.927</v>
      </c>
      <c r="J78" s="444">
        <v>1094.1886666666301</v>
      </c>
      <c r="K78" s="451">
        <v>0.62672772296400003</v>
      </c>
    </row>
    <row r="79" spans="1:11" ht="14.45" customHeight="1" thickBot="1" x14ac:dyDescent="0.25">
      <c r="A79" s="460" t="s">
        <v>328</v>
      </c>
      <c r="B79" s="438">
        <v>23670.999999999902</v>
      </c>
      <c r="C79" s="438">
        <v>25408.308000000001</v>
      </c>
      <c r="D79" s="439">
        <v>1737.30800000012</v>
      </c>
      <c r="E79" s="440">
        <v>1.073393941954</v>
      </c>
      <c r="F79" s="438">
        <v>25214.98</v>
      </c>
      <c r="G79" s="439">
        <v>14708.7383333334</v>
      </c>
      <c r="H79" s="441">
        <v>3175.3690000000001</v>
      </c>
      <c r="I79" s="438">
        <v>15802.927</v>
      </c>
      <c r="J79" s="439">
        <v>1094.1886666666301</v>
      </c>
      <c r="K79" s="442">
        <v>0.62672772296400003</v>
      </c>
    </row>
    <row r="80" spans="1:11" ht="14.45" customHeight="1" thickBot="1" x14ac:dyDescent="0.25">
      <c r="A80" s="459" t="s">
        <v>329</v>
      </c>
      <c r="B80" s="443">
        <v>374.70254580850099</v>
      </c>
      <c r="C80" s="443">
        <v>568.62000000000103</v>
      </c>
      <c r="D80" s="444">
        <v>193.91745419150001</v>
      </c>
      <c r="E80" s="450">
        <v>1.5175237167740001</v>
      </c>
      <c r="F80" s="443">
        <v>515.88000000000102</v>
      </c>
      <c r="G80" s="444">
        <v>300.93</v>
      </c>
      <c r="H80" s="446">
        <v>31.01</v>
      </c>
      <c r="I80" s="443">
        <v>289.87</v>
      </c>
      <c r="J80" s="444">
        <v>-11.06</v>
      </c>
      <c r="K80" s="451">
        <v>0.56189423897000002</v>
      </c>
    </row>
    <row r="81" spans="1:11" ht="14.45" customHeight="1" thickBot="1" x14ac:dyDescent="0.25">
      <c r="A81" s="460" t="s">
        <v>330</v>
      </c>
      <c r="B81" s="438">
        <v>374.70254580850099</v>
      </c>
      <c r="C81" s="438">
        <v>568.62000000000103</v>
      </c>
      <c r="D81" s="439">
        <v>193.91745419150001</v>
      </c>
      <c r="E81" s="440">
        <v>1.5175237167740001</v>
      </c>
      <c r="F81" s="438">
        <v>515.88000000000102</v>
      </c>
      <c r="G81" s="439">
        <v>300.93</v>
      </c>
      <c r="H81" s="441">
        <v>31.01</v>
      </c>
      <c r="I81" s="438">
        <v>289.87</v>
      </c>
      <c r="J81" s="439">
        <v>-11.06</v>
      </c>
      <c r="K81" s="442">
        <v>0.56189423897000002</v>
      </c>
    </row>
    <row r="82" spans="1:11" ht="14.45" customHeight="1" thickBot="1" x14ac:dyDescent="0.25">
      <c r="A82" s="459" t="s">
        <v>331</v>
      </c>
      <c r="B82" s="443">
        <v>56.412999999999997</v>
      </c>
      <c r="C82" s="443">
        <v>62.311999999999998</v>
      </c>
      <c r="D82" s="444">
        <v>5.899</v>
      </c>
      <c r="E82" s="450">
        <v>1.104568096006</v>
      </c>
      <c r="F82" s="443">
        <v>65.62</v>
      </c>
      <c r="G82" s="444">
        <v>38.278333333333002</v>
      </c>
      <c r="H82" s="446">
        <v>4.202</v>
      </c>
      <c r="I82" s="443">
        <v>51.683999999999997</v>
      </c>
      <c r="J82" s="444">
        <v>13.405666666666001</v>
      </c>
      <c r="K82" s="451">
        <v>0.78762572386399998</v>
      </c>
    </row>
    <row r="83" spans="1:11" ht="14.45" customHeight="1" thickBot="1" x14ac:dyDescent="0.25">
      <c r="A83" s="460" t="s">
        <v>332</v>
      </c>
      <c r="B83" s="438">
        <v>56.412999999999997</v>
      </c>
      <c r="C83" s="438">
        <v>62.311999999999998</v>
      </c>
      <c r="D83" s="439">
        <v>5.899</v>
      </c>
      <c r="E83" s="440">
        <v>1.104568096006</v>
      </c>
      <c r="F83" s="438">
        <v>65.62</v>
      </c>
      <c r="G83" s="439">
        <v>38.278333333333002</v>
      </c>
      <c r="H83" s="441">
        <v>4.202</v>
      </c>
      <c r="I83" s="438">
        <v>51.683999999999997</v>
      </c>
      <c r="J83" s="439">
        <v>13.405666666666001</v>
      </c>
      <c r="K83" s="442">
        <v>0.78762572386399998</v>
      </c>
    </row>
    <row r="84" spans="1:11" ht="14.45" customHeight="1" thickBot="1" x14ac:dyDescent="0.25">
      <c r="A84" s="462" t="s">
        <v>333</v>
      </c>
      <c r="B84" s="438">
        <v>0</v>
      </c>
      <c r="C84" s="438">
        <v>40.5</v>
      </c>
      <c r="D84" s="439">
        <v>40.5</v>
      </c>
      <c r="E84" s="448" t="s">
        <v>257</v>
      </c>
      <c r="F84" s="438">
        <v>46.2</v>
      </c>
      <c r="G84" s="439">
        <v>26.95</v>
      </c>
      <c r="H84" s="441">
        <v>0</v>
      </c>
      <c r="I84" s="438">
        <v>11.5</v>
      </c>
      <c r="J84" s="439">
        <v>-15.45</v>
      </c>
      <c r="K84" s="442">
        <v>0.248917748917</v>
      </c>
    </row>
    <row r="85" spans="1:11" ht="14.45" customHeight="1" thickBot="1" x14ac:dyDescent="0.25">
      <c r="A85" s="460" t="s">
        <v>334</v>
      </c>
      <c r="B85" s="438">
        <v>0</v>
      </c>
      <c r="C85" s="438">
        <v>40.5</v>
      </c>
      <c r="D85" s="439">
        <v>40.5</v>
      </c>
      <c r="E85" s="448" t="s">
        <v>257</v>
      </c>
      <c r="F85" s="438">
        <v>46.2</v>
      </c>
      <c r="G85" s="439">
        <v>26.95</v>
      </c>
      <c r="H85" s="441">
        <v>0</v>
      </c>
      <c r="I85" s="438">
        <v>11.5</v>
      </c>
      <c r="J85" s="439">
        <v>-15.45</v>
      </c>
      <c r="K85" s="442">
        <v>0.248917748917</v>
      </c>
    </row>
    <row r="86" spans="1:11" ht="14.45" customHeight="1" thickBot="1" x14ac:dyDescent="0.25">
      <c r="A86" s="458" t="s">
        <v>335</v>
      </c>
      <c r="B86" s="438">
        <v>8048.14</v>
      </c>
      <c r="C86" s="438">
        <v>8837.2711500000205</v>
      </c>
      <c r="D86" s="439">
        <v>789.13115000001699</v>
      </c>
      <c r="E86" s="440">
        <v>1.0980513696330001</v>
      </c>
      <c r="F86" s="438">
        <v>9724.1899999999896</v>
      </c>
      <c r="G86" s="439">
        <v>5672.4441666666598</v>
      </c>
      <c r="H86" s="441">
        <v>1083.01457</v>
      </c>
      <c r="I86" s="438">
        <v>5451.1568500000003</v>
      </c>
      <c r="J86" s="439">
        <v>-221.28731666666499</v>
      </c>
      <c r="K86" s="442">
        <v>0.56057695807999997</v>
      </c>
    </row>
    <row r="87" spans="1:11" ht="14.45" customHeight="1" thickBot="1" x14ac:dyDescent="0.25">
      <c r="A87" s="459" t="s">
        <v>336</v>
      </c>
      <c r="B87" s="443">
        <v>2130.3900000000099</v>
      </c>
      <c r="C87" s="443">
        <v>2339.2691500000001</v>
      </c>
      <c r="D87" s="444">
        <v>208.87914999999799</v>
      </c>
      <c r="E87" s="450">
        <v>1.0980473763009999</v>
      </c>
      <c r="F87" s="443">
        <v>2574.0500000000002</v>
      </c>
      <c r="G87" s="444">
        <v>1501.5291666666601</v>
      </c>
      <c r="H87" s="446">
        <v>288.38069000000002</v>
      </c>
      <c r="I87" s="443">
        <v>1444.6584399999999</v>
      </c>
      <c r="J87" s="444">
        <v>-56.870726666665</v>
      </c>
      <c r="K87" s="451">
        <v>0.56123946310200001</v>
      </c>
    </row>
    <row r="88" spans="1:11" ht="14.45" customHeight="1" thickBot="1" x14ac:dyDescent="0.25">
      <c r="A88" s="460" t="s">
        <v>337</v>
      </c>
      <c r="B88" s="438">
        <v>2130.3900000000099</v>
      </c>
      <c r="C88" s="438">
        <v>2339.2691500000001</v>
      </c>
      <c r="D88" s="439">
        <v>208.87914999999799</v>
      </c>
      <c r="E88" s="440">
        <v>1.0980473763009999</v>
      </c>
      <c r="F88" s="438">
        <v>2574.0500000000002</v>
      </c>
      <c r="G88" s="439">
        <v>1501.5291666666601</v>
      </c>
      <c r="H88" s="441">
        <v>288.38069000000002</v>
      </c>
      <c r="I88" s="438">
        <v>1444.6584399999999</v>
      </c>
      <c r="J88" s="439">
        <v>-56.870726666665</v>
      </c>
      <c r="K88" s="442">
        <v>0.56123946310200001</v>
      </c>
    </row>
    <row r="89" spans="1:11" ht="14.45" customHeight="1" thickBot="1" x14ac:dyDescent="0.25">
      <c r="A89" s="459" t="s">
        <v>338</v>
      </c>
      <c r="B89" s="443">
        <v>5917.74999999999</v>
      </c>
      <c r="C89" s="443">
        <v>6498.0020000000104</v>
      </c>
      <c r="D89" s="444">
        <v>580.25200000001905</v>
      </c>
      <c r="E89" s="450">
        <v>1.0980528072319999</v>
      </c>
      <c r="F89" s="443">
        <v>7150.1399999999903</v>
      </c>
      <c r="G89" s="444">
        <v>4170.915</v>
      </c>
      <c r="H89" s="446">
        <v>794.63387999999998</v>
      </c>
      <c r="I89" s="443">
        <v>4006.4984100000001</v>
      </c>
      <c r="J89" s="444">
        <v>-164.41659000000001</v>
      </c>
      <c r="K89" s="451">
        <v>0.56033845630900003</v>
      </c>
    </row>
    <row r="90" spans="1:11" ht="14.45" customHeight="1" thickBot="1" x14ac:dyDescent="0.25">
      <c r="A90" s="460" t="s">
        <v>339</v>
      </c>
      <c r="B90" s="438">
        <v>5917.74999999999</v>
      </c>
      <c r="C90" s="438">
        <v>6498.0020000000104</v>
      </c>
      <c r="D90" s="439">
        <v>580.25200000001905</v>
      </c>
      <c r="E90" s="440">
        <v>1.0980528072319999</v>
      </c>
      <c r="F90" s="438">
        <v>7150.1399999999903</v>
      </c>
      <c r="G90" s="439">
        <v>4170.915</v>
      </c>
      <c r="H90" s="441">
        <v>794.63387999999998</v>
      </c>
      <c r="I90" s="438">
        <v>4006.4984100000001</v>
      </c>
      <c r="J90" s="439">
        <v>-164.41659000000001</v>
      </c>
      <c r="K90" s="442">
        <v>0.56033845630900003</v>
      </c>
    </row>
    <row r="91" spans="1:11" ht="14.45" customHeight="1" thickBot="1" x14ac:dyDescent="0.25">
      <c r="A91" s="458" t="s">
        <v>340</v>
      </c>
      <c r="B91" s="438">
        <v>0</v>
      </c>
      <c r="C91" s="438">
        <v>0</v>
      </c>
      <c r="D91" s="439">
        <v>0</v>
      </c>
      <c r="E91" s="440">
        <v>1</v>
      </c>
      <c r="F91" s="438">
        <v>118.37964599999999</v>
      </c>
      <c r="G91" s="439">
        <v>69.054793500000002</v>
      </c>
      <c r="H91" s="441">
        <v>0</v>
      </c>
      <c r="I91" s="438">
        <v>0</v>
      </c>
      <c r="J91" s="439">
        <v>-69.054793500000002</v>
      </c>
      <c r="K91" s="442">
        <v>0</v>
      </c>
    </row>
    <row r="92" spans="1:11" ht="14.45" customHeight="1" thickBot="1" x14ac:dyDescent="0.25">
      <c r="A92" s="459" t="s">
        <v>341</v>
      </c>
      <c r="B92" s="443">
        <v>0</v>
      </c>
      <c r="C92" s="443">
        <v>0</v>
      </c>
      <c r="D92" s="444">
        <v>0</v>
      </c>
      <c r="E92" s="450">
        <v>1</v>
      </c>
      <c r="F92" s="443">
        <v>118.37964599999999</v>
      </c>
      <c r="G92" s="444">
        <v>69.054793500000002</v>
      </c>
      <c r="H92" s="446">
        <v>0</v>
      </c>
      <c r="I92" s="443">
        <v>0</v>
      </c>
      <c r="J92" s="444">
        <v>-69.054793500000002</v>
      </c>
      <c r="K92" s="451">
        <v>0</v>
      </c>
    </row>
    <row r="93" spans="1:11" ht="14.45" customHeight="1" thickBot="1" x14ac:dyDescent="0.25">
      <c r="A93" s="460" t="s">
        <v>342</v>
      </c>
      <c r="B93" s="438">
        <v>0</v>
      </c>
      <c r="C93" s="438">
        <v>0</v>
      </c>
      <c r="D93" s="439">
        <v>0</v>
      </c>
      <c r="E93" s="440">
        <v>1</v>
      </c>
      <c r="F93" s="438">
        <v>118.37964599999999</v>
      </c>
      <c r="G93" s="439">
        <v>69.054793500000002</v>
      </c>
      <c r="H93" s="441">
        <v>0</v>
      </c>
      <c r="I93" s="438">
        <v>0</v>
      </c>
      <c r="J93" s="439">
        <v>-69.054793500000002</v>
      </c>
      <c r="K93" s="442">
        <v>0</v>
      </c>
    </row>
    <row r="94" spans="1:11" ht="14.45" customHeight="1" thickBot="1" x14ac:dyDescent="0.25">
      <c r="A94" s="458" t="s">
        <v>343</v>
      </c>
      <c r="B94" s="438">
        <v>473.42000000000201</v>
      </c>
      <c r="C94" s="438">
        <v>509.42152000000101</v>
      </c>
      <c r="D94" s="439">
        <v>36.001519999998997</v>
      </c>
      <c r="E94" s="440">
        <v>1.076045625448</v>
      </c>
      <c r="F94" s="438">
        <v>576.26999999999896</v>
      </c>
      <c r="G94" s="439">
        <v>336.15750000000003</v>
      </c>
      <c r="H94" s="441">
        <v>63.594729999999998</v>
      </c>
      <c r="I94" s="438">
        <v>317.11604999999997</v>
      </c>
      <c r="J94" s="439">
        <v>-19.041449999998999</v>
      </c>
      <c r="K94" s="442">
        <v>0.55029074912800002</v>
      </c>
    </row>
    <row r="95" spans="1:11" ht="14.45" customHeight="1" thickBot="1" x14ac:dyDescent="0.25">
      <c r="A95" s="459" t="s">
        <v>344</v>
      </c>
      <c r="B95" s="443">
        <v>473.42000000000201</v>
      </c>
      <c r="C95" s="443">
        <v>509.42152000000101</v>
      </c>
      <c r="D95" s="444">
        <v>36.001519999998997</v>
      </c>
      <c r="E95" s="450">
        <v>1.076045625448</v>
      </c>
      <c r="F95" s="443">
        <v>576.26999999999896</v>
      </c>
      <c r="G95" s="444">
        <v>336.15750000000003</v>
      </c>
      <c r="H95" s="446">
        <v>63.594729999999998</v>
      </c>
      <c r="I95" s="443">
        <v>317.11604999999997</v>
      </c>
      <c r="J95" s="444">
        <v>-19.041449999998999</v>
      </c>
      <c r="K95" s="451">
        <v>0.55029074912800002</v>
      </c>
    </row>
    <row r="96" spans="1:11" ht="14.45" customHeight="1" thickBot="1" x14ac:dyDescent="0.25">
      <c r="A96" s="460" t="s">
        <v>345</v>
      </c>
      <c r="B96" s="438">
        <v>473.42000000000201</v>
      </c>
      <c r="C96" s="438">
        <v>509.42152000000101</v>
      </c>
      <c r="D96" s="439">
        <v>36.001519999998997</v>
      </c>
      <c r="E96" s="440">
        <v>1.076045625448</v>
      </c>
      <c r="F96" s="438">
        <v>576.26999999999896</v>
      </c>
      <c r="G96" s="439">
        <v>336.15750000000003</v>
      </c>
      <c r="H96" s="441">
        <v>63.594729999999998</v>
      </c>
      <c r="I96" s="438">
        <v>317.11604999999997</v>
      </c>
      <c r="J96" s="439">
        <v>-19.041449999998999</v>
      </c>
      <c r="K96" s="442">
        <v>0.55029074912800002</v>
      </c>
    </row>
    <row r="97" spans="1:11" ht="14.45" customHeight="1" thickBot="1" x14ac:dyDescent="0.25">
      <c r="A97" s="457" t="s">
        <v>346</v>
      </c>
      <c r="B97" s="438">
        <v>0</v>
      </c>
      <c r="C97" s="438">
        <v>1</v>
      </c>
      <c r="D97" s="439">
        <v>1</v>
      </c>
      <c r="E97" s="448" t="s">
        <v>257</v>
      </c>
      <c r="F97" s="438">
        <v>0</v>
      </c>
      <c r="G97" s="439">
        <v>0</v>
      </c>
      <c r="H97" s="441">
        <v>0</v>
      </c>
      <c r="I97" s="438">
        <v>0</v>
      </c>
      <c r="J97" s="439">
        <v>0</v>
      </c>
      <c r="K97" s="449" t="s">
        <v>257</v>
      </c>
    </row>
    <row r="98" spans="1:11" ht="14.45" customHeight="1" thickBot="1" x14ac:dyDescent="0.25">
      <c r="A98" s="458" t="s">
        <v>347</v>
      </c>
      <c r="B98" s="438">
        <v>0</v>
      </c>
      <c r="C98" s="438">
        <v>1</v>
      </c>
      <c r="D98" s="439">
        <v>1</v>
      </c>
      <c r="E98" s="448" t="s">
        <v>257</v>
      </c>
      <c r="F98" s="438">
        <v>0</v>
      </c>
      <c r="G98" s="439">
        <v>0</v>
      </c>
      <c r="H98" s="441">
        <v>0</v>
      </c>
      <c r="I98" s="438">
        <v>0</v>
      </c>
      <c r="J98" s="439">
        <v>0</v>
      </c>
      <c r="K98" s="449" t="s">
        <v>257</v>
      </c>
    </row>
    <row r="99" spans="1:11" ht="14.45" customHeight="1" thickBot="1" x14ac:dyDescent="0.25">
      <c r="A99" s="459" t="s">
        <v>348</v>
      </c>
      <c r="B99" s="443">
        <v>0</v>
      </c>
      <c r="C99" s="443">
        <v>1</v>
      </c>
      <c r="D99" s="444">
        <v>1</v>
      </c>
      <c r="E99" s="445" t="s">
        <v>257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 t="s">
        <v>257</v>
      </c>
    </row>
    <row r="100" spans="1:11" ht="14.45" customHeight="1" thickBot="1" x14ac:dyDescent="0.25">
      <c r="A100" s="460" t="s">
        <v>349</v>
      </c>
      <c r="B100" s="438">
        <v>0</v>
      </c>
      <c r="C100" s="438">
        <v>1</v>
      </c>
      <c r="D100" s="439">
        <v>1</v>
      </c>
      <c r="E100" s="448" t="s">
        <v>257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9" t="s">
        <v>257</v>
      </c>
    </row>
    <row r="101" spans="1:11" ht="14.45" customHeight="1" thickBot="1" x14ac:dyDescent="0.25">
      <c r="A101" s="457" t="s">
        <v>350</v>
      </c>
      <c r="B101" s="438">
        <v>20.461415616265999</v>
      </c>
      <c r="C101" s="438">
        <v>191.374</v>
      </c>
      <c r="D101" s="439">
        <v>170.91258438373401</v>
      </c>
      <c r="E101" s="440">
        <v>9.3529208139370006</v>
      </c>
      <c r="F101" s="438">
        <v>0</v>
      </c>
      <c r="G101" s="439">
        <v>0</v>
      </c>
      <c r="H101" s="441">
        <v>0</v>
      </c>
      <c r="I101" s="438">
        <v>20.267499999999998</v>
      </c>
      <c r="J101" s="439">
        <v>20.267499999999998</v>
      </c>
      <c r="K101" s="449" t="s">
        <v>257</v>
      </c>
    </row>
    <row r="102" spans="1:11" ht="14.45" customHeight="1" thickBot="1" x14ac:dyDescent="0.25">
      <c r="A102" s="458" t="s">
        <v>351</v>
      </c>
      <c r="B102" s="438">
        <v>20.461415616265999</v>
      </c>
      <c r="C102" s="438">
        <v>191.374</v>
      </c>
      <c r="D102" s="439">
        <v>170.91258438373401</v>
      </c>
      <c r="E102" s="440">
        <v>9.3529208139370006</v>
      </c>
      <c r="F102" s="438">
        <v>0</v>
      </c>
      <c r="G102" s="439">
        <v>0</v>
      </c>
      <c r="H102" s="441">
        <v>0</v>
      </c>
      <c r="I102" s="438">
        <v>20.267499999999998</v>
      </c>
      <c r="J102" s="439">
        <v>20.267499999999998</v>
      </c>
      <c r="K102" s="449" t="s">
        <v>257</v>
      </c>
    </row>
    <row r="103" spans="1:11" ht="14.45" customHeight="1" thickBot="1" x14ac:dyDescent="0.25">
      <c r="A103" s="459" t="s">
        <v>352</v>
      </c>
      <c r="B103" s="443">
        <v>0</v>
      </c>
      <c r="C103" s="443">
        <v>87.837000000000003</v>
      </c>
      <c r="D103" s="444">
        <v>87.837000000000003</v>
      </c>
      <c r="E103" s="445" t="s">
        <v>257</v>
      </c>
      <c r="F103" s="443">
        <v>0</v>
      </c>
      <c r="G103" s="444">
        <v>0</v>
      </c>
      <c r="H103" s="446">
        <v>0</v>
      </c>
      <c r="I103" s="443">
        <v>7.1675000000000004</v>
      </c>
      <c r="J103" s="444">
        <v>7.1675000000000004</v>
      </c>
      <c r="K103" s="447" t="s">
        <v>257</v>
      </c>
    </row>
    <row r="104" spans="1:11" ht="14.45" customHeight="1" thickBot="1" x14ac:dyDescent="0.25">
      <c r="A104" s="460" t="s">
        <v>353</v>
      </c>
      <c r="B104" s="438">
        <v>0</v>
      </c>
      <c r="C104" s="438">
        <v>28.9</v>
      </c>
      <c r="D104" s="439">
        <v>28.9</v>
      </c>
      <c r="E104" s="448" t="s">
        <v>257</v>
      </c>
      <c r="F104" s="438">
        <v>0</v>
      </c>
      <c r="G104" s="439">
        <v>0</v>
      </c>
      <c r="H104" s="441">
        <v>0</v>
      </c>
      <c r="I104" s="438">
        <v>0</v>
      </c>
      <c r="J104" s="439">
        <v>0</v>
      </c>
      <c r="K104" s="449" t="s">
        <v>257</v>
      </c>
    </row>
    <row r="105" spans="1:11" ht="14.45" customHeight="1" thickBot="1" x14ac:dyDescent="0.25">
      <c r="A105" s="460" t="s">
        <v>354</v>
      </c>
      <c r="B105" s="438">
        <v>0</v>
      </c>
      <c r="C105" s="438">
        <v>58.936999999999998</v>
      </c>
      <c r="D105" s="439">
        <v>58.936999999999998</v>
      </c>
      <c r="E105" s="448" t="s">
        <v>257</v>
      </c>
      <c r="F105" s="438">
        <v>0</v>
      </c>
      <c r="G105" s="439">
        <v>0</v>
      </c>
      <c r="H105" s="441">
        <v>0</v>
      </c>
      <c r="I105" s="438">
        <v>4.8499999999999996</v>
      </c>
      <c r="J105" s="439">
        <v>4.8499999999999996</v>
      </c>
      <c r="K105" s="449" t="s">
        <v>257</v>
      </c>
    </row>
    <row r="106" spans="1:11" ht="14.45" customHeight="1" thickBot="1" x14ac:dyDescent="0.25">
      <c r="A106" s="460" t="s">
        <v>355</v>
      </c>
      <c r="B106" s="438">
        <v>0</v>
      </c>
      <c r="C106" s="438">
        <v>0</v>
      </c>
      <c r="D106" s="439">
        <v>0</v>
      </c>
      <c r="E106" s="440">
        <v>1</v>
      </c>
      <c r="F106" s="438">
        <v>0</v>
      </c>
      <c r="G106" s="439">
        <v>0</v>
      </c>
      <c r="H106" s="441">
        <v>0</v>
      </c>
      <c r="I106" s="438">
        <v>2.3174999999999999</v>
      </c>
      <c r="J106" s="439">
        <v>2.3174999999999999</v>
      </c>
      <c r="K106" s="449" t="s">
        <v>278</v>
      </c>
    </row>
    <row r="107" spans="1:11" ht="14.45" customHeight="1" thickBot="1" x14ac:dyDescent="0.25">
      <c r="A107" s="459" t="s">
        <v>356</v>
      </c>
      <c r="B107" s="443">
        <v>0</v>
      </c>
      <c r="C107" s="443">
        <v>35.936999999999998</v>
      </c>
      <c r="D107" s="444">
        <v>35.936999999999998</v>
      </c>
      <c r="E107" s="445" t="s">
        <v>278</v>
      </c>
      <c r="F107" s="443">
        <v>0</v>
      </c>
      <c r="G107" s="444">
        <v>0</v>
      </c>
      <c r="H107" s="446">
        <v>0</v>
      </c>
      <c r="I107" s="443">
        <v>0</v>
      </c>
      <c r="J107" s="444">
        <v>0</v>
      </c>
      <c r="K107" s="447" t="s">
        <v>257</v>
      </c>
    </row>
    <row r="108" spans="1:11" ht="14.45" customHeight="1" thickBot="1" x14ac:dyDescent="0.25">
      <c r="A108" s="460" t="s">
        <v>357</v>
      </c>
      <c r="B108" s="438">
        <v>0</v>
      </c>
      <c r="C108" s="438">
        <v>35.936999999999998</v>
      </c>
      <c r="D108" s="439">
        <v>35.936999999999998</v>
      </c>
      <c r="E108" s="448" t="s">
        <v>278</v>
      </c>
      <c r="F108" s="438">
        <v>0</v>
      </c>
      <c r="G108" s="439">
        <v>0</v>
      </c>
      <c r="H108" s="441">
        <v>0</v>
      </c>
      <c r="I108" s="438">
        <v>0</v>
      </c>
      <c r="J108" s="439">
        <v>0</v>
      </c>
      <c r="K108" s="449" t="s">
        <v>257</v>
      </c>
    </row>
    <row r="109" spans="1:11" ht="14.45" customHeight="1" thickBot="1" x14ac:dyDescent="0.25">
      <c r="A109" s="462" t="s">
        <v>358</v>
      </c>
      <c r="B109" s="438">
        <v>0</v>
      </c>
      <c r="C109" s="438">
        <v>30.95</v>
      </c>
      <c r="D109" s="439">
        <v>30.95</v>
      </c>
      <c r="E109" s="448" t="s">
        <v>278</v>
      </c>
      <c r="F109" s="438">
        <v>0</v>
      </c>
      <c r="G109" s="439">
        <v>0</v>
      </c>
      <c r="H109" s="441">
        <v>0</v>
      </c>
      <c r="I109" s="438">
        <v>0</v>
      </c>
      <c r="J109" s="439">
        <v>0</v>
      </c>
      <c r="K109" s="449" t="s">
        <v>257</v>
      </c>
    </row>
    <row r="110" spans="1:11" ht="14.45" customHeight="1" thickBot="1" x14ac:dyDescent="0.25">
      <c r="A110" s="460" t="s">
        <v>359</v>
      </c>
      <c r="B110" s="438">
        <v>0</v>
      </c>
      <c r="C110" s="438">
        <v>30.95</v>
      </c>
      <c r="D110" s="439">
        <v>30.95</v>
      </c>
      <c r="E110" s="448" t="s">
        <v>278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257</v>
      </c>
    </row>
    <row r="111" spans="1:11" ht="14.45" customHeight="1" thickBot="1" x14ac:dyDescent="0.25">
      <c r="A111" s="462" t="s">
        <v>360</v>
      </c>
      <c r="B111" s="438">
        <v>20.461415616265999</v>
      </c>
      <c r="C111" s="438">
        <v>36.65</v>
      </c>
      <c r="D111" s="439">
        <v>16.188584383733001</v>
      </c>
      <c r="E111" s="440">
        <v>1.7911761672469999</v>
      </c>
      <c r="F111" s="438">
        <v>0</v>
      </c>
      <c r="G111" s="439">
        <v>0</v>
      </c>
      <c r="H111" s="441">
        <v>0</v>
      </c>
      <c r="I111" s="438">
        <v>13.1</v>
      </c>
      <c r="J111" s="439">
        <v>13.1</v>
      </c>
      <c r="K111" s="449" t="s">
        <v>257</v>
      </c>
    </row>
    <row r="112" spans="1:11" ht="14.45" customHeight="1" thickBot="1" x14ac:dyDescent="0.25">
      <c r="A112" s="460" t="s">
        <v>361</v>
      </c>
      <c r="B112" s="438">
        <v>20.461415616265999</v>
      </c>
      <c r="C112" s="438">
        <v>36.65</v>
      </c>
      <c r="D112" s="439">
        <v>16.188584383733001</v>
      </c>
      <c r="E112" s="440">
        <v>1.7911761672469999</v>
      </c>
      <c r="F112" s="438">
        <v>0</v>
      </c>
      <c r="G112" s="439">
        <v>0</v>
      </c>
      <c r="H112" s="441">
        <v>0</v>
      </c>
      <c r="I112" s="438">
        <v>13.1</v>
      </c>
      <c r="J112" s="439">
        <v>13.1</v>
      </c>
      <c r="K112" s="449" t="s">
        <v>257</v>
      </c>
    </row>
    <row r="113" spans="1:11" ht="14.45" customHeight="1" thickBot="1" x14ac:dyDescent="0.25">
      <c r="A113" s="457" t="s">
        <v>362</v>
      </c>
      <c r="B113" s="438">
        <v>515.821380220577</v>
      </c>
      <c r="C113" s="438">
        <v>706.227000000001</v>
      </c>
      <c r="D113" s="439">
        <v>190.405619779424</v>
      </c>
      <c r="E113" s="440">
        <v>1.369130918338</v>
      </c>
      <c r="F113" s="438">
        <v>720.99999999999</v>
      </c>
      <c r="G113" s="439">
        <v>420.583333333327</v>
      </c>
      <c r="H113" s="441">
        <v>60.68779</v>
      </c>
      <c r="I113" s="438">
        <v>447.98626000000002</v>
      </c>
      <c r="J113" s="439">
        <v>27.402926666671998</v>
      </c>
      <c r="K113" s="442">
        <v>0.62134016643500001</v>
      </c>
    </row>
    <row r="114" spans="1:11" ht="14.45" customHeight="1" thickBot="1" x14ac:dyDescent="0.25">
      <c r="A114" s="458" t="s">
        <v>363</v>
      </c>
      <c r="B114" s="438">
        <v>515.821380220577</v>
      </c>
      <c r="C114" s="438">
        <v>704.049000000001</v>
      </c>
      <c r="D114" s="439">
        <v>188.227619779424</v>
      </c>
      <c r="E114" s="440">
        <v>1.364908526472</v>
      </c>
      <c r="F114" s="438">
        <v>686.99999999999</v>
      </c>
      <c r="G114" s="439">
        <v>400.74999999999397</v>
      </c>
      <c r="H114" s="441">
        <v>60.68779</v>
      </c>
      <c r="I114" s="438">
        <v>413.87454000000002</v>
      </c>
      <c r="J114" s="439">
        <v>13.124540000005</v>
      </c>
      <c r="K114" s="442">
        <v>0.60243746724799996</v>
      </c>
    </row>
    <row r="115" spans="1:11" ht="14.45" customHeight="1" thickBot="1" x14ac:dyDescent="0.25">
      <c r="A115" s="459" t="s">
        <v>364</v>
      </c>
      <c r="B115" s="443">
        <v>515.821380220577</v>
      </c>
      <c r="C115" s="443">
        <v>704.049000000001</v>
      </c>
      <c r="D115" s="444">
        <v>188.227619779424</v>
      </c>
      <c r="E115" s="450">
        <v>1.364908526472</v>
      </c>
      <c r="F115" s="443">
        <v>686.99999999999</v>
      </c>
      <c r="G115" s="444">
        <v>400.74999999999397</v>
      </c>
      <c r="H115" s="446">
        <v>60.68779</v>
      </c>
      <c r="I115" s="443">
        <v>413.87454000000002</v>
      </c>
      <c r="J115" s="444">
        <v>13.124540000005</v>
      </c>
      <c r="K115" s="451">
        <v>0.60243746724799996</v>
      </c>
    </row>
    <row r="116" spans="1:11" ht="14.45" customHeight="1" thickBot="1" x14ac:dyDescent="0.25">
      <c r="A116" s="460" t="s">
        <v>365</v>
      </c>
      <c r="B116" s="438">
        <v>2.9884698867649999</v>
      </c>
      <c r="C116" s="438">
        <v>2.9279999999999999</v>
      </c>
      <c r="D116" s="439">
        <v>-6.0469886765000001E-2</v>
      </c>
      <c r="E116" s="440">
        <v>0.979765602781</v>
      </c>
      <c r="F116" s="438">
        <v>2.9999999999989999</v>
      </c>
      <c r="G116" s="439">
        <v>1.7499999999989999</v>
      </c>
      <c r="H116" s="441">
        <v>0.26950000000000002</v>
      </c>
      <c r="I116" s="438">
        <v>1.8845099999999999</v>
      </c>
      <c r="J116" s="439">
        <v>0.13450999999999999</v>
      </c>
      <c r="K116" s="442">
        <v>0.62817000000000001</v>
      </c>
    </row>
    <row r="117" spans="1:11" ht="14.45" customHeight="1" thickBot="1" x14ac:dyDescent="0.25">
      <c r="A117" s="460" t="s">
        <v>366</v>
      </c>
      <c r="B117" s="438">
        <v>397.836334029635</v>
      </c>
      <c r="C117" s="438">
        <v>566.90600000000097</v>
      </c>
      <c r="D117" s="439">
        <v>169.069665970366</v>
      </c>
      <c r="E117" s="440">
        <v>1.4249729135039999</v>
      </c>
      <c r="F117" s="438">
        <v>548.99999999999204</v>
      </c>
      <c r="G117" s="439">
        <v>320.249999999995</v>
      </c>
      <c r="H117" s="441">
        <v>47.24</v>
      </c>
      <c r="I117" s="438">
        <v>330.68599999999998</v>
      </c>
      <c r="J117" s="439">
        <v>10.436000000004</v>
      </c>
      <c r="K117" s="442">
        <v>0.60234244080099997</v>
      </c>
    </row>
    <row r="118" spans="1:11" ht="14.45" customHeight="1" thickBot="1" x14ac:dyDescent="0.25">
      <c r="A118" s="460" t="s">
        <v>367</v>
      </c>
      <c r="B118" s="438">
        <v>92.058050686841</v>
      </c>
      <c r="C118" s="438">
        <v>112.596</v>
      </c>
      <c r="D118" s="439">
        <v>20.537949313157998</v>
      </c>
      <c r="E118" s="440">
        <v>1.2230978079579999</v>
      </c>
      <c r="F118" s="438">
        <v>112.999999999998</v>
      </c>
      <c r="G118" s="439">
        <v>65.916666666664995</v>
      </c>
      <c r="H118" s="441">
        <v>11.207000000000001</v>
      </c>
      <c r="I118" s="438">
        <v>67.504999999999001</v>
      </c>
      <c r="J118" s="439">
        <v>1.588333333334</v>
      </c>
      <c r="K118" s="442">
        <v>0.59738938053000001</v>
      </c>
    </row>
    <row r="119" spans="1:11" ht="14.45" customHeight="1" thickBot="1" x14ac:dyDescent="0.25">
      <c r="A119" s="460" t="s">
        <v>368</v>
      </c>
      <c r="B119" s="438">
        <v>22.938525617334999</v>
      </c>
      <c r="C119" s="438">
        <v>21.619</v>
      </c>
      <c r="D119" s="439">
        <v>-1.319525617334</v>
      </c>
      <c r="E119" s="440">
        <v>0.942475569731</v>
      </c>
      <c r="F119" s="438">
        <v>21.999999999999002</v>
      </c>
      <c r="G119" s="439">
        <v>12.833333333333</v>
      </c>
      <c r="H119" s="441">
        <v>1.97129</v>
      </c>
      <c r="I119" s="438">
        <v>13.79903</v>
      </c>
      <c r="J119" s="439">
        <v>0.96569666666599996</v>
      </c>
      <c r="K119" s="442">
        <v>0.62722863636299997</v>
      </c>
    </row>
    <row r="120" spans="1:11" ht="14.45" customHeight="1" thickBot="1" x14ac:dyDescent="0.25">
      <c r="A120" s="458" t="s">
        <v>369</v>
      </c>
      <c r="B120" s="438">
        <v>0</v>
      </c>
      <c r="C120" s="438">
        <v>2.1779999999999999</v>
      </c>
      <c r="D120" s="439">
        <v>2.1779999999999999</v>
      </c>
      <c r="E120" s="448" t="s">
        <v>278</v>
      </c>
      <c r="F120" s="438">
        <v>34</v>
      </c>
      <c r="G120" s="439">
        <v>19.833333333333002</v>
      </c>
      <c r="H120" s="441">
        <v>0</v>
      </c>
      <c r="I120" s="438">
        <v>34.111719999999004</v>
      </c>
      <c r="J120" s="439">
        <v>14.278386666666</v>
      </c>
      <c r="K120" s="442">
        <v>1.0032858823519999</v>
      </c>
    </row>
    <row r="121" spans="1:11" ht="14.45" customHeight="1" thickBot="1" x14ac:dyDescent="0.25">
      <c r="A121" s="459" t="s">
        <v>370</v>
      </c>
      <c r="B121" s="443">
        <v>0</v>
      </c>
      <c r="C121" s="443">
        <v>0</v>
      </c>
      <c r="D121" s="444">
        <v>0</v>
      </c>
      <c r="E121" s="450">
        <v>1</v>
      </c>
      <c r="F121" s="443">
        <v>34</v>
      </c>
      <c r="G121" s="444">
        <v>19.833333333333002</v>
      </c>
      <c r="H121" s="446">
        <v>0</v>
      </c>
      <c r="I121" s="443">
        <v>34.111719999999004</v>
      </c>
      <c r="J121" s="444">
        <v>14.278386666666</v>
      </c>
      <c r="K121" s="451">
        <v>1.0032858823519999</v>
      </c>
    </row>
    <row r="122" spans="1:11" ht="14.45" customHeight="1" thickBot="1" x14ac:dyDescent="0.25">
      <c r="A122" s="460" t="s">
        <v>371</v>
      </c>
      <c r="B122" s="438">
        <v>0</v>
      </c>
      <c r="C122" s="438">
        <v>0</v>
      </c>
      <c r="D122" s="439">
        <v>0</v>
      </c>
      <c r="E122" s="440">
        <v>1</v>
      </c>
      <c r="F122" s="438">
        <v>34</v>
      </c>
      <c r="G122" s="439">
        <v>19.833333333333002</v>
      </c>
      <c r="H122" s="441">
        <v>0</v>
      </c>
      <c r="I122" s="438">
        <v>34.111719999999004</v>
      </c>
      <c r="J122" s="439">
        <v>14.278386666666</v>
      </c>
      <c r="K122" s="442">
        <v>1.0032858823519999</v>
      </c>
    </row>
    <row r="123" spans="1:11" ht="14.45" customHeight="1" thickBot="1" x14ac:dyDescent="0.25">
      <c r="A123" s="459" t="s">
        <v>372</v>
      </c>
      <c r="B123" s="443">
        <v>0</v>
      </c>
      <c r="C123" s="443">
        <v>2.1779999999999999</v>
      </c>
      <c r="D123" s="444">
        <v>2.1779999999999999</v>
      </c>
      <c r="E123" s="445" t="s">
        <v>278</v>
      </c>
      <c r="F123" s="443">
        <v>0</v>
      </c>
      <c r="G123" s="444">
        <v>0</v>
      </c>
      <c r="H123" s="446">
        <v>0</v>
      </c>
      <c r="I123" s="443">
        <v>0</v>
      </c>
      <c r="J123" s="444">
        <v>0</v>
      </c>
      <c r="K123" s="447" t="s">
        <v>257</v>
      </c>
    </row>
    <row r="124" spans="1:11" ht="14.45" customHeight="1" thickBot="1" x14ac:dyDescent="0.25">
      <c r="A124" s="460" t="s">
        <v>373</v>
      </c>
      <c r="B124" s="438">
        <v>0</v>
      </c>
      <c r="C124" s="438">
        <v>2.1779999999999999</v>
      </c>
      <c r="D124" s="439">
        <v>2.1779999999999999</v>
      </c>
      <c r="E124" s="448" t="s">
        <v>278</v>
      </c>
      <c r="F124" s="438">
        <v>0</v>
      </c>
      <c r="G124" s="439">
        <v>0</v>
      </c>
      <c r="H124" s="441">
        <v>0</v>
      </c>
      <c r="I124" s="438">
        <v>0</v>
      </c>
      <c r="J124" s="439">
        <v>0</v>
      </c>
      <c r="K124" s="449" t="s">
        <v>257</v>
      </c>
    </row>
    <row r="125" spans="1:11" ht="14.45" customHeight="1" thickBot="1" x14ac:dyDescent="0.25">
      <c r="A125" s="457" t="s">
        <v>374</v>
      </c>
      <c r="B125" s="438">
        <v>0</v>
      </c>
      <c r="C125" s="438">
        <v>0.13544999999999999</v>
      </c>
      <c r="D125" s="439">
        <v>0.13544999999999999</v>
      </c>
      <c r="E125" s="448" t="s">
        <v>278</v>
      </c>
      <c r="F125" s="438">
        <v>0</v>
      </c>
      <c r="G125" s="439">
        <v>0</v>
      </c>
      <c r="H125" s="441">
        <v>0</v>
      </c>
      <c r="I125" s="438">
        <v>4.7429999999000001E-2</v>
      </c>
      <c r="J125" s="439">
        <v>4.7429999999000001E-2</v>
      </c>
      <c r="K125" s="449" t="s">
        <v>257</v>
      </c>
    </row>
    <row r="126" spans="1:11" ht="14.45" customHeight="1" thickBot="1" x14ac:dyDescent="0.25">
      <c r="A126" s="458" t="s">
        <v>375</v>
      </c>
      <c r="B126" s="438">
        <v>0</v>
      </c>
      <c r="C126" s="438">
        <v>0.13544999999999999</v>
      </c>
      <c r="D126" s="439">
        <v>0.13544999999999999</v>
      </c>
      <c r="E126" s="448" t="s">
        <v>278</v>
      </c>
      <c r="F126" s="438">
        <v>0</v>
      </c>
      <c r="G126" s="439">
        <v>0</v>
      </c>
      <c r="H126" s="441">
        <v>0</v>
      </c>
      <c r="I126" s="438">
        <v>4.7429999999000001E-2</v>
      </c>
      <c r="J126" s="439">
        <v>4.7429999999000001E-2</v>
      </c>
      <c r="K126" s="449" t="s">
        <v>257</v>
      </c>
    </row>
    <row r="127" spans="1:11" ht="14.45" customHeight="1" thickBot="1" x14ac:dyDescent="0.25">
      <c r="A127" s="459" t="s">
        <v>376</v>
      </c>
      <c r="B127" s="443">
        <v>0</v>
      </c>
      <c r="C127" s="443">
        <v>0.13544999999999999</v>
      </c>
      <c r="D127" s="444">
        <v>0.13544999999999999</v>
      </c>
      <c r="E127" s="445" t="s">
        <v>278</v>
      </c>
      <c r="F127" s="443">
        <v>0</v>
      </c>
      <c r="G127" s="444">
        <v>0</v>
      </c>
      <c r="H127" s="446">
        <v>0</v>
      </c>
      <c r="I127" s="443">
        <v>4.7429999999000001E-2</v>
      </c>
      <c r="J127" s="444">
        <v>4.7429999999000001E-2</v>
      </c>
      <c r="K127" s="447" t="s">
        <v>257</v>
      </c>
    </row>
    <row r="128" spans="1:11" ht="14.45" customHeight="1" thickBot="1" x14ac:dyDescent="0.25">
      <c r="A128" s="460" t="s">
        <v>377</v>
      </c>
      <c r="B128" s="438">
        <v>0</v>
      </c>
      <c r="C128" s="438">
        <v>0.13544999999999999</v>
      </c>
      <c r="D128" s="439">
        <v>0.13544999999999999</v>
      </c>
      <c r="E128" s="448" t="s">
        <v>278</v>
      </c>
      <c r="F128" s="438">
        <v>0</v>
      </c>
      <c r="G128" s="439">
        <v>0</v>
      </c>
      <c r="H128" s="441">
        <v>0</v>
      </c>
      <c r="I128" s="438">
        <v>4.7429999999000001E-2</v>
      </c>
      <c r="J128" s="439">
        <v>4.7429999999000001E-2</v>
      </c>
      <c r="K128" s="449" t="s">
        <v>257</v>
      </c>
    </row>
    <row r="129" spans="1:11" ht="14.45" customHeight="1" thickBot="1" x14ac:dyDescent="0.25">
      <c r="A129" s="456" t="s">
        <v>378</v>
      </c>
      <c r="B129" s="438">
        <v>87656.828181162899</v>
      </c>
      <c r="C129" s="438">
        <v>100474.50023000001</v>
      </c>
      <c r="D129" s="439">
        <v>12817.672048836999</v>
      </c>
      <c r="E129" s="440">
        <v>1.146225597193</v>
      </c>
      <c r="F129" s="438">
        <v>111668.48041452401</v>
      </c>
      <c r="G129" s="439">
        <v>65139.946908471997</v>
      </c>
      <c r="H129" s="441">
        <v>10041.438029999999</v>
      </c>
      <c r="I129" s="438">
        <v>64168.77216</v>
      </c>
      <c r="J129" s="439">
        <v>-971.174748472033</v>
      </c>
      <c r="K129" s="442">
        <v>0.57463638729300004</v>
      </c>
    </row>
    <row r="130" spans="1:11" ht="14.45" customHeight="1" thickBot="1" x14ac:dyDescent="0.25">
      <c r="A130" s="457" t="s">
        <v>379</v>
      </c>
      <c r="B130" s="438">
        <v>87631.656555690803</v>
      </c>
      <c r="C130" s="438">
        <v>100404.1989</v>
      </c>
      <c r="D130" s="439">
        <v>12772.5423443092</v>
      </c>
      <c r="E130" s="440">
        <v>1.145752606379</v>
      </c>
      <c r="F130" s="438">
        <v>111668.48041452401</v>
      </c>
      <c r="G130" s="439">
        <v>65139.946908471997</v>
      </c>
      <c r="H130" s="441">
        <v>10041.438050000001</v>
      </c>
      <c r="I130" s="438">
        <v>64049.38996</v>
      </c>
      <c r="J130" s="439">
        <v>-1090.5569484720299</v>
      </c>
      <c r="K130" s="442">
        <v>0.57356731032999997</v>
      </c>
    </row>
    <row r="131" spans="1:11" ht="14.45" customHeight="1" thickBot="1" x14ac:dyDescent="0.25">
      <c r="A131" s="458" t="s">
        <v>380</v>
      </c>
      <c r="B131" s="438">
        <v>87631.656555690803</v>
      </c>
      <c r="C131" s="438">
        <v>100404.1989</v>
      </c>
      <c r="D131" s="439">
        <v>12772.5423443092</v>
      </c>
      <c r="E131" s="440">
        <v>1.145752606379</v>
      </c>
      <c r="F131" s="438">
        <v>111668.48041452401</v>
      </c>
      <c r="G131" s="439">
        <v>65139.946908471997</v>
      </c>
      <c r="H131" s="441">
        <v>10041.438050000001</v>
      </c>
      <c r="I131" s="438">
        <v>64049.38996</v>
      </c>
      <c r="J131" s="439">
        <v>-1090.5569484720299</v>
      </c>
      <c r="K131" s="442">
        <v>0.57356731032999997</v>
      </c>
    </row>
    <row r="132" spans="1:11" ht="14.45" customHeight="1" thickBot="1" x14ac:dyDescent="0.25">
      <c r="A132" s="459" t="s">
        <v>381</v>
      </c>
      <c r="B132" s="443">
        <v>112.103853402884</v>
      </c>
      <c r="C132" s="443">
        <v>228.84929</v>
      </c>
      <c r="D132" s="444">
        <v>116.745436597116</v>
      </c>
      <c r="E132" s="450">
        <v>2.041404314422</v>
      </c>
      <c r="F132" s="443">
        <v>248.56998999883001</v>
      </c>
      <c r="G132" s="444">
        <v>144.999160832651</v>
      </c>
      <c r="H132" s="446">
        <v>47.946440000000003</v>
      </c>
      <c r="I132" s="443">
        <v>164.64345</v>
      </c>
      <c r="J132" s="444">
        <v>19.644289167349001</v>
      </c>
      <c r="K132" s="451">
        <v>0.66236254022700003</v>
      </c>
    </row>
    <row r="133" spans="1:11" ht="14.45" customHeight="1" thickBot="1" x14ac:dyDescent="0.25">
      <c r="A133" s="460" t="s">
        <v>382</v>
      </c>
      <c r="B133" s="438">
        <v>1.8753125266949999</v>
      </c>
      <c r="C133" s="438">
        <v>2.2404000000000002</v>
      </c>
      <c r="D133" s="439">
        <v>0.36508747330399999</v>
      </c>
      <c r="E133" s="440">
        <v>1.1946808695119999</v>
      </c>
      <c r="F133" s="438">
        <v>2.23350611018</v>
      </c>
      <c r="G133" s="439">
        <v>1.3028785642709999</v>
      </c>
      <c r="H133" s="441">
        <v>0</v>
      </c>
      <c r="I133" s="438">
        <v>1.8129200000000001</v>
      </c>
      <c r="J133" s="439">
        <v>0.51004143572799998</v>
      </c>
      <c r="K133" s="442">
        <v>0.81169242910799999</v>
      </c>
    </row>
    <row r="134" spans="1:11" ht="14.45" customHeight="1" thickBot="1" x14ac:dyDescent="0.25">
      <c r="A134" s="460" t="s">
        <v>383</v>
      </c>
      <c r="B134" s="438">
        <v>97.541767763907004</v>
      </c>
      <c r="C134" s="438">
        <v>215.50020000000001</v>
      </c>
      <c r="D134" s="439">
        <v>117.95843223609199</v>
      </c>
      <c r="E134" s="440">
        <v>2.2093120202779999</v>
      </c>
      <c r="F134" s="438">
        <v>236.60645855008099</v>
      </c>
      <c r="G134" s="439">
        <v>138.020434154214</v>
      </c>
      <c r="H134" s="441">
        <v>47.893540000000002</v>
      </c>
      <c r="I134" s="438">
        <v>162.72803999999999</v>
      </c>
      <c r="J134" s="439">
        <v>24.707605845785999</v>
      </c>
      <c r="K134" s="442">
        <v>0.68775823363900002</v>
      </c>
    </row>
    <row r="135" spans="1:11" ht="14.45" customHeight="1" thickBot="1" x14ac:dyDescent="0.25">
      <c r="A135" s="460" t="s">
        <v>384</v>
      </c>
      <c r="B135" s="438">
        <v>12.686773112279999</v>
      </c>
      <c r="C135" s="438">
        <v>11.108689999999999</v>
      </c>
      <c r="D135" s="439">
        <v>-1.5780831122800001</v>
      </c>
      <c r="E135" s="440">
        <v>0.87561193864499998</v>
      </c>
      <c r="F135" s="438">
        <v>9.7300253385679998</v>
      </c>
      <c r="G135" s="439">
        <v>5.6758481141640003</v>
      </c>
      <c r="H135" s="441">
        <v>5.2900000000000003E-2</v>
      </c>
      <c r="I135" s="438">
        <v>0.10249</v>
      </c>
      <c r="J135" s="439">
        <v>-5.5733581141639998</v>
      </c>
      <c r="K135" s="442">
        <v>1.0533374418999999E-2</v>
      </c>
    </row>
    <row r="136" spans="1:11" ht="14.45" customHeight="1" thickBot="1" x14ac:dyDescent="0.25">
      <c r="A136" s="459" t="s">
        <v>385</v>
      </c>
      <c r="B136" s="443">
        <v>339.14978824269599</v>
      </c>
      <c r="C136" s="443">
        <v>215.32830000000001</v>
      </c>
      <c r="D136" s="444">
        <v>-123.82148824269601</v>
      </c>
      <c r="E136" s="450">
        <v>0.63490619031700002</v>
      </c>
      <c r="F136" s="443">
        <v>0</v>
      </c>
      <c r="G136" s="444">
        <v>0</v>
      </c>
      <c r="H136" s="446">
        <v>0</v>
      </c>
      <c r="I136" s="443">
        <v>0</v>
      </c>
      <c r="J136" s="444">
        <v>0</v>
      </c>
      <c r="K136" s="447" t="s">
        <v>257</v>
      </c>
    </row>
    <row r="137" spans="1:11" ht="14.45" customHeight="1" thickBot="1" x14ac:dyDescent="0.25">
      <c r="A137" s="460" t="s">
        <v>386</v>
      </c>
      <c r="B137" s="438">
        <v>339.14978824269599</v>
      </c>
      <c r="C137" s="438">
        <v>215.32830000000001</v>
      </c>
      <c r="D137" s="439">
        <v>-123.82148824269601</v>
      </c>
      <c r="E137" s="440">
        <v>0.63490619031700002</v>
      </c>
      <c r="F137" s="438">
        <v>0</v>
      </c>
      <c r="G137" s="439">
        <v>0</v>
      </c>
      <c r="H137" s="441">
        <v>0</v>
      </c>
      <c r="I137" s="438">
        <v>0</v>
      </c>
      <c r="J137" s="439">
        <v>0</v>
      </c>
      <c r="K137" s="449" t="s">
        <v>257</v>
      </c>
    </row>
    <row r="138" spans="1:11" ht="14.45" customHeight="1" thickBot="1" x14ac:dyDescent="0.25">
      <c r="A138" s="462" t="s">
        <v>387</v>
      </c>
      <c r="B138" s="438">
        <v>277.501499393166</v>
      </c>
      <c r="C138" s="438">
        <v>353.15911999999997</v>
      </c>
      <c r="D138" s="439">
        <v>75.657620606833007</v>
      </c>
      <c r="E138" s="440">
        <v>1.2726386011319999</v>
      </c>
      <c r="F138" s="438">
        <v>129.701820603969</v>
      </c>
      <c r="G138" s="439">
        <v>75.659395352315002</v>
      </c>
      <c r="H138" s="441">
        <v>25.924240000000001</v>
      </c>
      <c r="I138" s="438">
        <v>189.32886999999999</v>
      </c>
      <c r="J138" s="439">
        <v>113.66947464768501</v>
      </c>
      <c r="K138" s="442">
        <v>1.4597240741749999</v>
      </c>
    </row>
    <row r="139" spans="1:11" ht="14.45" customHeight="1" thickBot="1" x14ac:dyDescent="0.25">
      <c r="A139" s="460" t="s">
        <v>388</v>
      </c>
      <c r="B139" s="438">
        <v>0</v>
      </c>
      <c r="C139" s="438">
        <v>0</v>
      </c>
      <c r="D139" s="439">
        <v>0</v>
      </c>
      <c r="E139" s="440">
        <v>1</v>
      </c>
      <c r="F139" s="438">
        <v>50.038008882325002</v>
      </c>
      <c r="G139" s="439">
        <v>29.188838514688999</v>
      </c>
      <c r="H139" s="441">
        <v>0.92300000000000004</v>
      </c>
      <c r="I139" s="438">
        <v>87.237700000000004</v>
      </c>
      <c r="J139" s="439">
        <v>58.048861485309999</v>
      </c>
      <c r="K139" s="442">
        <v>1.743428684485</v>
      </c>
    </row>
    <row r="140" spans="1:11" ht="14.45" customHeight="1" thickBot="1" x14ac:dyDescent="0.25">
      <c r="A140" s="460" t="s">
        <v>389</v>
      </c>
      <c r="B140" s="438">
        <v>0</v>
      </c>
      <c r="C140" s="438">
        <v>0</v>
      </c>
      <c r="D140" s="439">
        <v>0</v>
      </c>
      <c r="E140" s="440">
        <v>1</v>
      </c>
      <c r="F140" s="438">
        <v>79.663811721643</v>
      </c>
      <c r="G140" s="439">
        <v>46.470556837624997</v>
      </c>
      <c r="H140" s="441">
        <v>25.001239999999999</v>
      </c>
      <c r="I140" s="438">
        <v>102.09117000000001</v>
      </c>
      <c r="J140" s="439">
        <v>55.620613162373999</v>
      </c>
      <c r="K140" s="442">
        <v>1.281525046237</v>
      </c>
    </row>
    <row r="141" spans="1:11" ht="14.45" customHeight="1" thickBot="1" x14ac:dyDescent="0.25">
      <c r="A141" s="460" t="s">
        <v>390</v>
      </c>
      <c r="B141" s="438">
        <v>223.13996158397899</v>
      </c>
      <c r="C141" s="438">
        <v>225.79405</v>
      </c>
      <c r="D141" s="439">
        <v>2.65408841602</v>
      </c>
      <c r="E141" s="440">
        <v>1.011894276566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9" t="s">
        <v>257</v>
      </c>
    </row>
    <row r="142" spans="1:11" ht="14.45" customHeight="1" thickBot="1" x14ac:dyDescent="0.25">
      <c r="A142" s="460" t="s">
        <v>391</v>
      </c>
      <c r="B142" s="438">
        <v>54.361537809185997</v>
      </c>
      <c r="C142" s="438">
        <v>127.36507</v>
      </c>
      <c r="D142" s="439">
        <v>73.003532190813004</v>
      </c>
      <c r="E142" s="440">
        <v>2.3429261778249999</v>
      </c>
      <c r="F142" s="438">
        <v>0</v>
      </c>
      <c r="G142" s="439">
        <v>0</v>
      </c>
      <c r="H142" s="441">
        <v>0</v>
      </c>
      <c r="I142" s="438">
        <v>0</v>
      </c>
      <c r="J142" s="439">
        <v>0</v>
      </c>
      <c r="K142" s="449" t="s">
        <v>257</v>
      </c>
    </row>
    <row r="143" spans="1:11" ht="14.45" customHeight="1" thickBot="1" x14ac:dyDescent="0.25">
      <c r="A143" s="459" t="s">
        <v>392</v>
      </c>
      <c r="B143" s="443">
        <v>86902.901414652093</v>
      </c>
      <c r="C143" s="443">
        <v>93894.17254</v>
      </c>
      <c r="D143" s="444">
        <v>6991.2711253479201</v>
      </c>
      <c r="E143" s="450">
        <v>1.080449225647</v>
      </c>
      <c r="F143" s="443">
        <v>111290.208603921</v>
      </c>
      <c r="G143" s="444">
        <v>64919.288352287098</v>
      </c>
      <c r="H143" s="446">
        <v>10189.17375</v>
      </c>
      <c r="I143" s="443">
        <v>61390.112029999997</v>
      </c>
      <c r="J143" s="444">
        <v>-3529.17632228708</v>
      </c>
      <c r="K143" s="451">
        <v>0.55162186143799996</v>
      </c>
    </row>
    <row r="144" spans="1:11" ht="14.45" customHeight="1" thickBot="1" x14ac:dyDescent="0.25">
      <c r="A144" s="460" t="s">
        <v>393</v>
      </c>
      <c r="B144" s="438">
        <v>37005.019546577903</v>
      </c>
      <c r="C144" s="438">
        <v>38102.01283</v>
      </c>
      <c r="D144" s="439">
        <v>1096.9932834220599</v>
      </c>
      <c r="E144" s="440">
        <v>1.029644445452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60" t="s">
        <v>394</v>
      </c>
      <c r="B145" s="438">
        <v>49897.881868074102</v>
      </c>
      <c r="C145" s="438">
        <v>55792.15971</v>
      </c>
      <c r="D145" s="439">
        <v>5894.2778419258802</v>
      </c>
      <c r="E145" s="440">
        <v>1.1181268146309999</v>
      </c>
      <c r="F145" s="438">
        <v>111290.208603921</v>
      </c>
      <c r="G145" s="439">
        <v>64919.288352287098</v>
      </c>
      <c r="H145" s="441">
        <v>10189.17375</v>
      </c>
      <c r="I145" s="438">
        <v>61390.112029999997</v>
      </c>
      <c r="J145" s="439">
        <v>-3529.17632228708</v>
      </c>
      <c r="K145" s="442">
        <v>0.55162186143799996</v>
      </c>
    </row>
    <row r="146" spans="1:11" ht="14.45" customHeight="1" thickBot="1" x14ac:dyDescent="0.25">
      <c r="A146" s="459" t="s">
        <v>395</v>
      </c>
      <c r="B146" s="443">
        <v>0</v>
      </c>
      <c r="C146" s="443">
        <v>5712.6896500000003</v>
      </c>
      <c r="D146" s="444">
        <v>5712.6896500000003</v>
      </c>
      <c r="E146" s="445" t="s">
        <v>257</v>
      </c>
      <c r="F146" s="443">
        <v>0</v>
      </c>
      <c r="G146" s="444">
        <v>0</v>
      </c>
      <c r="H146" s="446">
        <v>-221.60638</v>
      </c>
      <c r="I146" s="443">
        <v>2305.3056099999999</v>
      </c>
      <c r="J146" s="444">
        <v>2305.3056099999999</v>
      </c>
      <c r="K146" s="447" t="s">
        <v>257</v>
      </c>
    </row>
    <row r="147" spans="1:11" ht="14.45" customHeight="1" thickBot="1" x14ac:dyDescent="0.25">
      <c r="A147" s="460" t="s">
        <v>396</v>
      </c>
      <c r="B147" s="438">
        <v>0</v>
      </c>
      <c r="C147" s="438">
        <v>1948.2169100000001</v>
      </c>
      <c r="D147" s="439">
        <v>1948.2169100000001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0</v>
      </c>
      <c r="J147" s="439">
        <v>0</v>
      </c>
      <c r="K147" s="449" t="s">
        <v>257</v>
      </c>
    </row>
    <row r="148" spans="1:11" ht="14.45" customHeight="1" thickBot="1" x14ac:dyDescent="0.25">
      <c r="A148" s="460" t="s">
        <v>397</v>
      </c>
      <c r="B148" s="438">
        <v>0</v>
      </c>
      <c r="C148" s="438">
        <v>3764.4727400000002</v>
      </c>
      <c r="D148" s="439">
        <v>3764.4727400000002</v>
      </c>
      <c r="E148" s="448" t="s">
        <v>257</v>
      </c>
      <c r="F148" s="438">
        <v>0</v>
      </c>
      <c r="G148" s="439">
        <v>0</v>
      </c>
      <c r="H148" s="441">
        <v>-221.60638</v>
      </c>
      <c r="I148" s="438">
        <v>2305.3056099999999</v>
      </c>
      <c r="J148" s="439">
        <v>2305.3056099999999</v>
      </c>
      <c r="K148" s="449" t="s">
        <v>257</v>
      </c>
    </row>
    <row r="149" spans="1:11" ht="14.45" customHeight="1" thickBot="1" x14ac:dyDescent="0.25">
      <c r="A149" s="457" t="s">
        <v>398</v>
      </c>
      <c r="B149" s="438">
        <v>25.171625472134</v>
      </c>
      <c r="C149" s="438">
        <v>70.301329999999993</v>
      </c>
      <c r="D149" s="439">
        <v>45.129704527865002</v>
      </c>
      <c r="E149" s="440">
        <v>2.7928800258769999</v>
      </c>
      <c r="F149" s="438">
        <v>0</v>
      </c>
      <c r="G149" s="439">
        <v>0</v>
      </c>
      <c r="H149" s="441">
        <v>-2.0000000000000002E-5</v>
      </c>
      <c r="I149" s="438">
        <v>119.31455</v>
      </c>
      <c r="J149" s="439">
        <v>119.31455</v>
      </c>
      <c r="K149" s="449" t="s">
        <v>257</v>
      </c>
    </row>
    <row r="150" spans="1:11" ht="14.45" customHeight="1" thickBot="1" x14ac:dyDescent="0.25">
      <c r="A150" s="458" t="s">
        <v>399</v>
      </c>
      <c r="B150" s="438">
        <v>0</v>
      </c>
      <c r="C150" s="438">
        <v>40.5</v>
      </c>
      <c r="D150" s="439">
        <v>40.5</v>
      </c>
      <c r="E150" s="448" t="s">
        <v>257</v>
      </c>
      <c r="F150" s="438">
        <v>0</v>
      </c>
      <c r="G150" s="439">
        <v>0</v>
      </c>
      <c r="H150" s="441">
        <v>0</v>
      </c>
      <c r="I150" s="438">
        <v>11.5</v>
      </c>
      <c r="J150" s="439">
        <v>11.5</v>
      </c>
      <c r="K150" s="449" t="s">
        <v>257</v>
      </c>
    </row>
    <row r="151" spans="1:11" ht="14.45" customHeight="1" thickBot="1" x14ac:dyDescent="0.25">
      <c r="A151" s="459" t="s">
        <v>400</v>
      </c>
      <c r="B151" s="443">
        <v>0</v>
      </c>
      <c r="C151" s="443">
        <v>40.5</v>
      </c>
      <c r="D151" s="444">
        <v>40.5</v>
      </c>
      <c r="E151" s="445" t="s">
        <v>257</v>
      </c>
      <c r="F151" s="443">
        <v>0</v>
      </c>
      <c r="G151" s="444">
        <v>0</v>
      </c>
      <c r="H151" s="446">
        <v>0</v>
      </c>
      <c r="I151" s="443">
        <v>11.5</v>
      </c>
      <c r="J151" s="444">
        <v>11.5</v>
      </c>
      <c r="K151" s="447" t="s">
        <v>257</v>
      </c>
    </row>
    <row r="152" spans="1:11" ht="14.45" customHeight="1" thickBot="1" x14ac:dyDescent="0.25">
      <c r="A152" s="460" t="s">
        <v>401</v>
      </c>
      <c r="B152" s="438">
        <v>0</v>
      </c>
      <c r="C152" s="438">
        <v>40.5</v>
      </c>
      <c r="D152" s="439">
        <v>40.5</v>
      </c>
      <c r="E152" s="448" t="s">
        <v>257</v>
      </c>
      <c r="F152" s="438">
        <v>0</v>
      </c>
      <c r="G152" s="439">
        <v>0</v>
      </c>
      <c r="H152" s="441">
        <v>0</v>
      </c>
      <c r="I152" s="438">
        <v>11.5</v>
      </c>
      <c r="J152" s="439">
        <v>11.5</v>
      </c>
      <c r="K152" s="449" t="s">
        <v>257</v>
      </c>
    </row>
    <row r="153" spans="1:11" ht="14.45" customHeight="1" thickBot="1" x14ac:dyDescent="0.25">
      <c r="A153" s="463" t="s">
        <v>402</v>
      </c>
      <c r="B153" s="443">
        <v>25.171625472134</v>
      </c>
      <c r="C153" s="443">
        <v>29.80133</v>
      </c>
      <c r="D153" s="444">
        <v>4.629704527865</v>
      </c>
      <c r="E153" s="450">
        <v>1.1839255288849999</v>
      </c>
      <c r="F153" s="443">
        <v>0</v>
      </c>
      <c r="G153" s="444">
        <v>0</v>
      </c>
      <c r="H153" s="446">
        <v>-2.0000000000000002E-5</v>
      </c>
      <c r="I153" s="443">
        <v>107.81455</v>
      </c>
      <c r="J153" s="444">
        <v>107.81455</v>
      </c>
      <c r="K153" s="447" t="s">
        <v>257</v>
      </c>
    </row>
    <row r="154" spans="1:11" ht="14.45" customHeight="1" thickBot="1" x14ac:dyDescent="0.25">
      <c r="A154" s="459" t="s">
        <v>403</v>
      </c>
      <c r="B154" s="443">
        <v>0</v>
      </c>
      <c r="C154" s="443">
        <v>-3.3000000000000002E-2</v>
      </c>
      <c r="D154" s="444">
        <v>-3.3000000000000002E-2</v>
      </c>
      <c r="E154" s="445" t="s">
        <v>278</v>
      </c>
      <c r="F154" s="443">
        <v>0</v>
      </c>
      <c r="G154" s="444">
        <v>0</v>
      </c>
      <c r="H154" s="446">
        <v>0</v>
      </c>
      <c r="I154" s="443">
        <v>0</v>
      </c>
      <c r="J154" s="444">
        <v>0</v>
      </c>
      <c r="K154" s="447" t="s">
        <v>257</v>
      </c>
    </row>
    <row r="155" spans="1:11" ht="14.45" customHeight="1" thickBot="1" x14ac:dyDescent="0.25">
      <c r="A155" s="460" t="s">
        <v>404</v>
      </c>
      <c r="B155" s="438">
        <v>0</v>
      </c>
      <c r="C155" s="438">
        <v>-3.3000000000000002E-2</v>
      </c>
      <c r="D155" s="439">
        <v>-3.3000000000000002E-2</v>
      </c>
      <c r="E155" s="448" t="s">
        <v>278</v>
      </c>
      <c r="F155" s="438">
        <v>0</v>
      </c>
      <c r="G155" s="439">
        <v>0</v>
      </c>
      <c r="H155" s="441">
        <v>0</v>
      </c>
      <c r="I155" s="438">
        <v>0</v>
      </c>
      <c r="J155" s="439">
        <v>0</v>
      </c>
      <c r="K155" s="449" t="s">
        <v>257</v>
      </c>
    </row>
    <row r="156" spans="1:11" ht="14.45" customHeight="1" thickBot="1" x14ac:dyDescent="0.25">
      <c r="A156" s="459" t="s">
        <v>405</v>
      </c>
      <c r="B156" s="443">
        <v>0</v>
      </c>
      <c r="C156" s="443">
        <v>-3.2000000000000003E-4</v>
      </c>
      <c r="D156" s="444">
        <v>-3.2000000000000003E-4</v>
      </c>
      <c r="E156" s="445" t="s">
        <v>257</v>
      </c>
      <c r="F156" s="443">
        <v>0</v>
      </c>
      <c r="G156" s="444">
        <v>0</v>
      </c>
      <c r="H156" s="446">
        <v>-2.0000000000000002E-5</v>
      </c>
      <c r="I156" s="443">
        <v>3.1E-4</v>
      </c>
      <c r="J156" s="444">
        <v>3.1E-4</v>
      </c>
      <c r="K156" s="447" t="s">
        <v>257</v>
      </c>
    </row>
    <row r="157" spans="1:11" ht="14.45" customHeight="1" thickBot="1" x14ac:dyDescent="0.25">
      <c r="A157" s="460" t="s">
        <v>406</v>
      </c>
      <c r="B157" s="438">
        <v>0</v>
      </c>
      <c r="C157" s="438">
        <v>-3.2000000000000003E-4</v>
      </c>
      <c r="D157" s="439">
        <v>-3.2000000000000003E-4</v>
      </c>
      <c r="E157" s="448" t="s">
        <v>257</v>
      </c>
      <c r="F157" s="438">
        <v>0</v>
      </c>
      <c r="G157" s="439">
        <v>0</v>
      </c>
      <c r="H157" s="441">
        <v>-2.0000000000000002E-5</v>
      </c>
      <c r="I157" s="438">
        <v>3.1E-4</v>
      </c>
      <c r="J157" s="439">
        <v>3.1E-4</v>
      </c>
      <c r="K157" s="449" t="s">
        <v>257</v>
      </c>
    </row>
    <row r="158" spans="1:11" ht="14.45" customHeight="1" thickBot="1" x14ac:dyDescent="0.25">
      <c r="A158" s="459" t="s">
        <v>407</v>
      </c>
      <c r="B158" s="443">
        <v>25.171625472134</v>
      </c>
      <c r="C158" s="443">
        <v>29.83465</v>
      </c>
      <c r="D158" s="444">
        <v>4.6630245278649998</v>
      </c>
      <c r="E158" s="450">
        <v>1.185249241572</v>
      </c>
      <c r="F158" s="443">
        <v>0</v>
      </c>
      <c r="G158" s="444">
        <v>0</v>
      </c>
      <c r="H158" s="446">
        <v>0</v>
      </c>
      <c r="I158" s="443">
        <v>107.81424</v>
      </c>
      <c r="J158" s="444">
        <v>107.81424</v>
      </c>
      <c r="K158" s="447" t="s">
        <v>257</v>
      </c>
    </row>
    <row r="159" spans="1:11" ht="14.45" customHeight="1" thickBot="1" x14ac:dyDescent="0.25">
      <c r="A159" s="460" t="s">
        <v>408</v>
      </c>
      <c r="B159" s="438">
        <v>2.9315972847999999E-2</v>
      </c>
      <c r="C159" s="438">
        <v>0</v>
      </c>
      <c r="D159" s="439">
        <v>-2.9315972847999999E-2</v>
      </c>
      <c r="E159" s="440">
        <v>0</v>
      </c>
      <c r="F159" s="438">
        <v>0</v>
      </c>
      <c r="G159" s="439">
        <v>0</v>
      </c>
      <c r="H159" s="441">
        <v>0</v>
      </c>
      <c r="I159" s="438">
        <v>0</v>
      </c>
      <c r="J159" s="439">
        <v>0</v>
      </c>
      <c r="K159" s="442">
        <v>7</v>
      </c>
    </row>
    <row r="160" spans="1:11" ht="14.45" customHeight="1" thickBot="1" x14ac:dyDescent="0.25">
      <c r="A160" s="460" t="s">
        <v>409</v>
      </c>
      <c r="B160" s="438">
        <v>5.4554988872999997E-2</v>
      </c>
      <c r="C160" s="438">
        <v>0</v>
      </c>
      <c r="D160" s="439">
        <v>-5.4554988872999997E-2</v>
      </c>
      <c r="E160" s="440">
        <v>0</v>
      </c>
      <c r="F160" s="438">
        <v>0</v>
      </c>
      <c r="G160" s="439">
        <v>0</v>
      </c>
      <c r="H160" s="441">
        <v>0</v>
      </c>
      <c r="I160" s="438">
        <v>5.1499999999999997E-2</v>
      </c>
      <c r="J160" s="439">
        <v>5.1499999999999997E-2</v>
      </c>
      <c r="K160" s="449" t="s">
        <v>278</v>
      </c>
    </row>
    <row r="161" spans="1:11" ht="14.45" customHeight="1" thickBot="1" x14ac:dyDescent="0.25">
      <c r="A161" s="460" t="s">
        <v>410</v>
      </c>
      <c r="B161" s="438">
        <v>25.087754510412999</v>
      </c>
      <c r="C161" s="438">
        <v>29.83465</v>
      </c>
      <c r="D161" s="439">
        <v>4.7468954895859996</v>
      </c>
      <c r="E161" s="440">
        <v>1.1892116525459999</v>
      </c>
      <c r="F161" s="438">
        <v>0</v>
      </c>
      <c r="G161" s="439">
        <v>0</v>
      </c>
      <c r="H161" s="441">
        <v>0</v>
      </c>
      <c r="I161" s="438">
        <v>107.76273999999999</v>
      </c>
      <c r="J161" s="439">
        <v>107.76273999999999</v>
      </c>
      <c r="K161" s="449" t="s">
        <v>257</v>
      </c>
    </row>
    <row r="162" spans="1:11" ht="14.45" customHeight="1" thickBot="1" x14ac:dyDescent="0.25">
      <c r="A162" s="457" t="s">
        <v>411</v>
      </c>
      <c r="B162" s="438">
        <v>0</v>
      </c>
      <c r="C162" s="438">
        <v>0</v>
      </c>
      <c r="D162" s="439">
        <v>0</v>
      </c>
      <c r="E162" s="440">
        <v>1</v>
      </c>
      <c r="F162" s="438">
        <v>0</v>
      </c>
      <c r="G162" s="439">
        <v>0</v>
      </c>
      <c r="H162" s="441">
        <v>0</v>
      </c>
      <c r="I162" s="438">
        <v>6.7650000000000002E-2</v>
      </c>
      <c r="J162" s="439">
        <v>6.7650000000000002E-2</v>
      </c>
      <c r="K162" s="449" t="s">
        <v>278</v>
      </c>
    </row>
    <row r="163" spans="1:11" ht="14.45" customHeight="1" thickBot="1" x14ac:dyDescent="0.25">
      <c r="A163" s="463" t="s">
        <v>412</v>
      </c>
      <c r="B163" s="443">
        <v>0</v>
      </c>
      <c r="C163" s="443">
        <v>0</v>
      </c>
      <c r="D163" s="444">
        <v>0</v>
      </c>
      <c r="E163" s="450">
        <v>1</v>
      </c>
      <c r="F163" s="443">
        <v>0</v>
      </c>
      <c r="G163" s="444">
        <v>0</v>
      </c>
      <c r="H163" s="446">
        <v>0</v>
      </c>
      <c r="I163" s="443">
        <v>6.7650000000000002E-2</v>
      </c>
      <c r="J163" s="444">
        <v>6.7650000000000002E-2</v>
      </c>
      <c r="K163" s="447" t="s">
        <v>278</v>
      </c>
    </row>
    <row r="164" spans="1:11" ht="14.45" customHeight="1" thickBot="1" x14ac:dyDescent="0.25">
      <c r="A164" s="459" t="s">
        <v>413</v>
      </c>
      <c r="B164" s="443">
        <v>0</v>
      </c>
      <c r="C164" s="443">
        <v>0</v>
      </c>
      <c r="D164" s="444">
        <v>0</v>
      </c>
      <c r="E164" s="450">
        <v>1</v>
      </c>
      <c r="F164" s="443">
        <v>0</v>
      </c>
      <c r="G164" s="444">
        <v>0</v>
      </c>
      <c r="H164" s="446">
        <v>0</v>
      </c>
      <c r="I164" s="443">
        <v>6.7650000000000002E-2</v>
      </c>
      <c r="J164" s="444">
        <v>6.7650000000000002E-2</v>
      </c>
      <c r="K164" s="447" t="s">
        <v>278</v>
      </c>
    </row>
    <row r="165" spans="1:11" ht="14.45" customHeight="1" thickBot="1" x14ac:dyDescent="0.25">
      <c r="A165" s="460" t="s">
        <v>414</v>
      </c>
      <c r="B165" s="438">
        <v>0</v>
      </c>
      <c r="C165" s="438">
        <v>0</v>
      </c>
      <c r="D165" s="439">
        <v>0</v>
      </c>
      <c r="E165" s="440">
        <v>1</v>
      </c>
      <c r="F165" s="438">
        <v>0</v>
      </c>
      <c r="G165" s="439">
        <v>0</v>
      </c>
      <c r="H165" s="441">
        <v>0</v>
      </c>
      <c r="I165" s="438">
        <v>6.7650000000000002E-2</v>
      </c>
      <c r="J165" s="439">
        <v>6.7650000000000002E-2</v>
      </c>
      <c r="K165" s="449" t="s">
        <v>278</v>
      </c>
    </row>
    <row r="166" spans="1:11" ht="14.45" customHeight="1" thickBot="1" x14ac:dyDescent="0.25">
      <c r="A166" s="456" t="s">
        <v>415</v>
      </c>
      <c r="B166" s="438">
        <v>4707.4033281437296</v>
      </c>
      <c r="C166" s="438">
        <v>4909.8362200000001</v>
      </c>
      <c r="D166" s="439">
        <v>202.43289185626901</v>
      </c>
      <c r="E166" s="440">
        <v>1.043003090609</v>
      </c>
      <c r="F166" s="438">
        <v>5001.2313214896103</v>
      </c>
      <c r="G166" s="439">
        <v>2917.3849375356099</v>
      </c>
      <c r="H166" s="441">
        <v>525.00604999999996</v>
      </c>
      <c r="I166" s="438">
        <v>3244.6600199999998</v>
      </c>
      <c r="J166" s="439">
        <v>327.27508246439299</v>
      </c>
      <c r="K166" s="442">
        <v>0.64877223456099997</v>
      </c>
    </row>
    <row r="167" spans="1:11" ht="14.45" customHeight="1" thickBot="1" x14ac:dyDescent="0.25">
      <c r="A167" s="461" t="s">
        <v>416</v>
      </c>
      <c r="B167" s="443">
        <v>4707.4033281437296</v>
      </c>
      <c r="C167" s="443">
        <v>4909.8362200000001</v>
      </c>
      <c r="D167" s="444">
        <v>202.43289185626901</v>
      </c>
      <c r="E167" s="450">
        <v>1.043003090609</v>
      </c>
      <c r="F167" s="443">
        <v>5001.2313214896103</v>
      </c>
      <c r="G167" s="444">
        <v>2917.3849375356099</v>
      </c>
      <c r="H167" s="446">
        <v>525.00604999999996</v>
      </c>
      <c r="I167" s="443">
        <v>3244.6600199999998</v>
      </c>
      <c r="J167" s="444">
        <v>327.27508246439299</v>
      </c>
      <c r="K167" s="451">
        <v>0.64877223456099997</v>
      </c>
    </row>
    <row r="168" spans="1:11" ht="14.45" customHeight="1" thickBot="1" x14ac:dyDescent="0.25">
      <c r="A168" s="463" t="s">
        <v>54</v>
      </c>
      <c r="B168" s="443">
        <v>4707.4033281437296</v>
      </c>
      <c r="C168" s="443">
        <v>4909.8362200000001</v>
      </c>
      <c r="D168" s="444">
        <v>202.43289185626901</v>
      </c>
      <c r="E168" s="450">
        <v>1.043003090609</v>
      </c>
      <c r="F168" s="443">
        <v>5001.2313214896103</v>
      </c>
      <c r="G168" s="444">
        <v>2917.3849375356099</v>
      </c>
      <c r="H168" s="446">
        <v>525.00604999999996</v>
      </c>
      <c r="I168" s="443">
        <v>3244.6600199999998</v>
      </c>
      <c r="J168" s="444">
        <v>327.27508246439299</v>
      </c>
      <c r="K168" s="451">
        <v>0.64877223456099997</v>
      </c>
    </row>
    <row r="169" spans="1:11" ht="14.45" customHeight="1" thickBot="1" x14ac:dyDescent="0.25">
      <c r="A169" s="462" t="s">
        <v>417</v>
      </c>
      <c r="B169" s="438">
        <v>0</v>
      </c>
      <c r="C169" s="438">
        <v>3.9293499999999999</v>
      </c>
      <c r="D169" s="439">
        <v>3.9293499999999999</v>
      </c>
      <c r="E169" s="448" t="s">
        <v>278</v>
      </c>
      <c r="F169" s="438">
        <v>1.8165715280900001</v>
      </c>
      <c r="G169" s="439">
        <v>1.0596667247189999</v>
      </c>
      <c r="H169" s="441">
        <v>4.8759999999999998E-2</v>
      </c>
      <c r="I169" s="438">
        <v>1.1407</v>
      </c>
      <c r="J169" s="439">
        <v>8.1033275279999997E-2</v>
      </c>
      <c r="K169" s="442">
        <v>0.62794114206899998</v>
      </c>
    </row>
    <row r="170" spans="1:11" ht="14.45" customHeight="1" thickBot="1" x14ac:dyDescent="0.25">
      <c r="A170" s="460" t="s">
        <v>418</v>
      </c>
      <c r="B170" s="438">
        <v>0</v>
      </c>
      <c r="C170" s="438">
        <v>3.9293499999999999</v>
      </c>
      <c r="D170" s="439">
        <v>3.9293499999999999</v>
      </c>
      <c r="E170" s="448" t="s">
        <v>278</v>
      </c>
      <c r="F170" s="438">
        <v>1.8165715280900001</v>
      </c>
      <c r="G170" s="439">
        <v>1.0596667247189999</v>
      </c>
      <c r="H170" s="441">
        <v>4.8759999999999998E-2</v>
      </c>
      <c r="I170" s="438">
        <v>1.1407</v>
      </c>
      <c r="J170" s="439">
        <v>8.1033275279999997E-2</v>
      </c>
      <c r="K170" s="442">
        <v>0.62794114206899998</v>
      </c>
    </row>
    <row r="171" spans="1:11" ht="14.45" customHeight="1" thickBot="1" x14ac:dyDescent="0.25">
      <c r="A171" s="459" t="s">
        <v>419</v>
      </c>
      <c r="B171" s="443">
        <v>5.4732098842120003</v>
      </c>
      <c r="C171" s="443">
        <v>5.4678000000000004</v>
      </c>
      <c r="D171" s="444">
        <v>-5.4098842120000002E-3</v>
      </c>
      <c r="E171" s="450">
        <v>0.99901157011499997</v>
      </c>
      <c r="F171" s="443">
        <v>3.2716685680039999</v>
      </c>
      <c r="G171" s="444">
        <v>1.908473331335</v>
      </c>
      <c r="H171" s="446">
        <v>0.441</v>
      </c>
      <c r="I171" s="443">
        <v>2.2285200000000001</v>
      </c>
      <c r="J171" s="444">
        <v>0.320046668664</v>
      </c>
      <c r="K171" s="451">
        <v>0.68115701626799996</v>
      </c>
    </row>
    <row r="172" spans="1:11" ht="14.45" customHeight="1" thickBot="1" x14ac:dyDescent="0.25">
      <c r="A172" s="460" t="s">
        <v>420</v>
      </c>
      <c r="B172" s="438">
        <v>0</v>
      </c>
      <c r="C172" s="438">
        <v>0.32279999999999998</v>
      </c>
      <c r="D172" s="439">
        <v>0.32279999999999998</v>
      </c>
      <c r="E172" s="448" t="s">
        <v>278</v>
      </c>
      <c r="F172" s="438">
        <v>0</v>
      </c>
      <c r="G172" s="439">
        <v>0</v>
      </c>
      <c r="H172" s="441">
        <v>0</v>
      </c>
      <c r="I172" s="438">
        <v>0</v>
      </c>
      <c r="J172" s="439">
        <v>0</v>
      </c>
      <c r="K172" s="442">
        <v>7</v>
      </c>
    </row>
    <row r="173" spans="1:11" ht="14.45" customHeight="1" thickBot="1" x14ac:dyDescent="0.25">
      <c r="A173" s="460" t="s">
        <v>421</v>
      </c>
      <c r="B173" s="438">
        <v>5.4732098842120003</v>
      </c>
      <c r="C173" s="438">
        <v>5.1449999999999996</v>
      </c>
      <c r="D173" s="439">
        <v>-0.32820988421199998</v>
      </c>
      <c r="E173" s="440">
        <v>0.94003338239199996</v>
      </c>
      <c r="F173" s="438">
        <v>3.2716685680039999</v>
      </c>
      <c r="G173" s="439">
        <v>1.908473331335</v>
      </c>
      <c r="H173" s="441">
        <v>0.441</v>
      </c>
      <c r="I173" s="438">
        <v>2.2285200000000001</v>
      </c>
      <c r="J173" s="439">
        <v>0.320046668664</v>
      </c>
      <c r="K173" s="442">
        <v>0.68115701626799996</v>
      </c>
    </row>
    <row r="174" spans="1:11" ht="14.45" customHeight="1" thickBot="1" x14ac:dyDescent="0.25">
      <c r="A174" s="462" t="s">
        <v>422</v>
      </c>
      <c r="B174" s="438">
        <v>0</v>
      </c>
      <c r="C174" s="438">
        <v>0</v>
      </c>
      <c r="D174" s="439">
        <v>0</v>
      </c>
      <c r="E174" s="440">
        <v>1</v>
      </c>
      <c r="F174" s="438">
        <v>0</v>
      </c>
      <c r="G174" s="439">
        <v>0</v>
      </c>
      <c r="H174" s="441">
        <v>5.2409999999999998E-2</v>
      </c>
      <c r="I174" s="438">
        <v>0.21307000000000001</v>
      </c>
      <c r="J174" s="439">
        <v>0.21307000000000001</v>
      </c>
      <c r="K174" s="449" t="s">
        <v>278</v>
      </c>
    </row>
    <row r="175" spans="1:11" ht="14.45" customHeight="1" thickBot="1" x14ac:dyDescent="0.25">
      <c r="A175" s="460" t="s">
        <v>423</v>
      </c>
      <c r="B175" s="438">
        <v>0</v>
      </c>
      <c r="C175" s="438">
        <v>0</v>
      </c>
      <c r="D175" s="439">
        <v>0</v>
      </c>
      <c r="E175" s="440">
        <v>1</v>
      </c>
      <c r="F175" s="438">
        <v>0</v>
      </c>
      <c r="G175" s="439">
        <v>0</v>
      </c>
      <c r="H175" s="441">
        <v>5.2409999999999998E-2</v>
      </c>
      <c r="I175" s="438">
        <v>0.21307000000000001</v>
      </c>
      <c r="J175" s="439">
        <v>0.21307000000000001</v>
      </c>
      <c r="K175" s="449" t="s">
        <v>278</v>
      </c>
    </row>
    <row r="176" spans="1:11" ht="14.45" customHeight="1" thickBot="1" x14ac:dyDescent="0.25">
      <c r="A176" s="459" t="s">
        <v>424</v>
      </c>
      <c r="B176" s="443">
        <v>35.504297454719001</v>
      </c>
      <c r="C176" s="443">
        <v>37.417110000000001</v>
      </c>
      <c r="D176" s="444">
        <v>1.91281254528</v>
      </c>
      <c r="E176" s="450">
        <v>1.0538755216239999</v>
      </c>
      <c r="F176" s="443">
        <v>34.801602916782002</v>
      </c>
      <c r="G176" s="444">
        <v>20.300935034788999</v>
      </c>
      <c r="H176" s="446">
        <v>0</v>
      </c>
      <c r="I176" s="443">
        <v>8.8811999999999998</v>
      </c>
      <c r="J176" s="444">
        <v>-11.419735034788999</v>
      </c>
      <c r="K176" s="451">
        <v>0.255195142052</v>
      </c>
    </row>
    <row r="177" spans="1:11" ht="14.45" customHeight="1" thickBot="1" x14ac:dyDescent="0.25">
      <c r="A177" s="460" t="s">
        <v>425</v>
      </c>
      <c r="B177" s="438">
        <v>35.504297454719001</v>
      </c>
      <c r="C177" s="438">
        <v>37.417110000000001</v>
      </c>
      <c r="D177" s="439">
        <v>1.91281254528</v>
      </c>
      <c r="E177" s="440">
        <v>1.0538755216239999</v>
      </c>
      <c r="F177" s="438">
        <v>34.801602916782002</v>
      </c>
      <c r="G177" s="439">
        <v>20.300935034788999</v>
      </c>
      <c r="H177" s="441">
        <v>0</v>
      </c>
      <c r="I177" s="438">
        <v>8.8811999999999998</v>
      </c>
      <c r="J177" s="439">
        <v>-11.419735034788999</v>
      </c>
      <c r="K177" s="442">
        <v>0.255195142052</v>
      </c>
    </row>
    <row r="178" spans="1:11" ht="14.45" customHeight="1" thickBot="1" x14ac:dyDescent="0.25">
      <c r="A178" s="459" t="s">
        <v>426</v>
      </c>
      <c r="B178" s="443">
        <v>1414.20890913686</v>
      </c>
      <c r="C178" s="443">
        <v>1184.47244</v>
      </c>
      <c r="D178" s="444">
        <v>-229.73646913685499</v>
      </c>
      <c r="E178" s="450">
        <v>0.83755125027599997</v>
      </c>
      <c r="F178" s="443">
        <v>1590.3913817196101</v>
      </c>
      <c r="G178" s="444">
        <v>927.72830600310294</v>
      </c>
      <c r="H178" s="446">
        <v>95.786180000000002</v>
      </c>
      <c r="I178" s="443">
        <v>860.92457999999999</v>
      </c>
      <c r="J178" s="444">
        <v>-66.803726003102</v>
      </c>
      <c r="K178" s="451">
        <v>0.54132875083099996</v>
      </c>
    </row>
    <row r="179" spans="1:11" ht="14.45" customHeight="1" thickBot="1" x14ac:dyDescent="0.25">
      <c r="A179" s="460" t="s">
        <v>427</v>
      </c>
      <c r="B179" s="438">
        <v>1414.20890913686</v>
      </c>
      <c r="C179" s="438">
        <v>1184.47244</v>
      </c>
      <c r="D179" s="439">
        <v>-229.73646913685499</v>
      </c>
      <c r="E179" s="440">
        <v>0.83755125027599997</v>
      </c>
      <c r="F179" s="438">
        <v>1590.3913817196101</v>
      </c>
      <c r="G179" s="439">
        <v>927.72830600310294</v>
      </c>
      <c r="H179" s="441">
        <v>95.786180000000002</v>
      </c>
      <c r="I179" s="438">
        <v>860.92457999999999</v>
      </c>
      <c r="J179" s="439">
        <v>-66.803726003102</v>
      </c>
      <c r="K179" s="442">
        <v>0.54132875083099996</v>
      </c>
    </row>
    <row r="180" spans="1:11" ht="14.45" customHeight="1" thickBot="1" x14ac:dyDescent="0.25">
      <c r="A180" s="459" t="s">
        <v>428</v>
      </c>
      <c r="B180" s="443">
        <v>0</v>
      </c>
      <c r="C180" s="443">
        <v>25.837</v>
      </c>
      <c r="D180" s="444">
        <v>25.837</v>
      </c>
      <c r="E180" s="445" t="s">
        <v>278</v>
      </c>
      <c r="F180" s="443">
        <v>0</v>
      </c>
      <c r="G180" s="444">
        <v>0</v>
      </c>
      <c r="H180" s="446">
        <v>0</v>
      </c>
      <c r="I180" s="443">
        <v>12.923</v>
      </c>
      <c r="J180" s="444">
        <v>12.923</v>
      </c>
      <c r="K180" s="447" t="s">
        <v>278</v>
      </c>
    </row>
    <row r="181" spans="1:11" ht="14.45" customHeight="1" thickBot="1" x14ac:dyDescent="0.25">
      <c r="A181" s="460" t="s">
        <v>429</v>
      </c>
      <c r="B181" s="438">
        <v>0</v>
      </c>
      <c r="C181" s="438">
        <v>25.837</v>
      </c>
      <c r="D181" s="439">
        <v>25.837</v>
      </c>
      <c r="E181" s="448" t="s">
        <v>278</v>
      </c>
      <c r="F181" s="438">
        <v>0</v>
      </c>
      <c r="G181" s="439">
        <v>0</v>
      </c>
      <c r="H181" s="441">
        <v>0</v>
      </c>
      <c r="I181" s="438">
        <v>12.923</v>
      </c>
      <c r="J181" s="439">
        <v>12.923</v>
      </c>
      <c r="K181" s="449" t="s">
        <v>278</v>
      </c>
    </row>
    <row r="182" spans="1:11" ht="14.45" customHeight="1" thickBot="1" x14ac:dyDescent="0.25">
      <c r="A182" s="459" t="s">
        <v>430</v>
      </c>
      <c r="B182" s="443">
        <v>3252.2169116679502</v>
      </c>
      <c r="C182" s="443">
        <v>3652.71252</v>
      </c>
      <c r="D182" s="444">
        <v>400.49560833205499</v>
      </c>
      <c r="E182" s="450">
        <v>1.1231454171749999</v>
      </c>
      <c r="F182" s="443">
        <v>3370.9500967571298</v>
      </c>
      <c r="G182" s="444">
        <v>1966.3875564416601</v>
      </c>
      <c r="H182" s="446">
        <v>428.67770000000002</v>
      </c>
      <c r="I182" s="443">
        <v>2358.3489500000001</v>
      </c>
      <c r="J182" s="444">
        <v>391.961393558341</v>
      </c>
      <c r="K182" s="451">
        <v>0.69960957068700003</v>
      </c>
    </row>
    <row r="183" spans="1:11" ht="14.45" customHeight="1" thickBot="1" x14ac:dyDescent="0.25">
      <c r="A183" s="460" t="s">
        <v>431</v>
      </c>
      <c r="B183" s="438">
        <v>3252.2169116679502</v>
      </c>
      <c r="C183" s="438">
        <v>3652.71252</v>
      </c>
      <c r="D183" s="439">
        <v>400.49560833205499</v>
      </c>
      <c r="E183" s="440">
        <v>1.1231454171749999</v>
      </c>
      <c r="F183" s="438">
        <v>3370.9500967571298</v>
      </c>
      <c r="G183" s="439">
        <v>1966.3875564416601</v>
      </c>
      <c r="H183" s="441">
        <v>428.67770000000002</v>
      </c>
      <c r="I183" s="438">
        <v>2358.3489500000001</v>
      </c>
      <c r="J183" s="439">
        <v>391.961393558341</v>
      </c>
      <c r="K183" s="442">
        <v>0.69960957068700003</v>
      </c>
    </row>
    <row r="184" spans="1:11" ht="14.45" customHeight="1" thickBot="1" x14ac:dyDescent="0.25">
      <c r="A184" s="456" t="s">
        <v>432</v>
      </c>
      <c r="B184" s="438">
        <v>0</v>
      </c>
      <c r="C184" s="438">
        <v>39.125999999999998</v>
      </c>
      <c r="D184" s="439">
        <v>39.125999999999998</v>
      </c>
      <c r="E184" s="448" t="s">
        <v>257</v>
      </c>
      <c r="F184" s="438">
        <v>0</v>
      </c>
      <c r="G184" s="439">
        <v>0</v>
      </c>
      <c r="H184" s="441">
        <v>0.62919999999999998</v>
      </c>
      <c r="I184" s="438">
        <v>10.1312</v>
      </c>
      <c r="J184" s="439">
        <v>10.1312</v>
      </c>
      <c r="K184" s="449" t="s">
        <v>278</v>
      </c>
    </row>
    <row r="185" spans="1:11" ht="14.45" customHeight="1" thickBot="1" x14ac:dyDescent="0.25">
      <c r="A185" s="461" t="s">
        <v>433</v>
      </c>
      <c r="B185" s="443">
        <v>0</v>
      </c>
      <c r="C185" s="443">
        <v>39.125999999999998</v>
      </c>
      <c r="D185" s="444">
        <v>39.125999999999998</v>
      </c>
      <c r="E185" s="445" t="s">
        <v>257</v>
      </c>
      <c r="F185" s="443">
        <v>0</v>
      </c>
      <c r="G185" s="444">
        <v>0</v>
      </c>
      <c r="H185" s="446">
        <v>0.62919999999999998</v>
      </c>
      <c r="I185" s="443">
        <v>10.1312</v>
      </c>
      <c r="J185" s="444">
        <v>10.1312</v>
      </c>
      <c r="K185" s="447" t="s">
        <v>278</v>
      </c>
    </row>
    <row r="186" spans="1:11" ht="14.45" customHeight="1" thickBot="1" x14ac:dyDescent="0.25">
      <c r="A186" s="463" t="s">
        <v>434</v>
      </c>
      <c r="B186" s="443">
        <v>0</v>
      </c>
      <c r="C186" s="443">
        <v>39.125999999999998</v>
      </c>
      <c r="D186" s="444">
        <v>39.125999999999998</v>
      </c>
      <c r="E186" s="445" t="s">
        <v>257</v>
      </c>
      <c r="F186" s="443">
        <v>0</v>
      </c>
      <c r="G186" s="444">
        <v>0</v>
      </c>
      <c r="H186" s="446">
        <v>0.62919999999999998</v>
      </c>
      <c r="I186" s="443">
        <v>10.1312</v>
      </c>
      <c r="J186" s="444">
        <v>10.1312</v>
      </c>
      <c r="K186" s="447" t="s">
        <v>278</v>
      </c>
    </row>
    <row r="187" spans="1:11" ht="14.45" customHeight="1" thickBot="1" x14ac:dyDescent="0.25">
      <c r="A187" s="459" t="s">
        <v>435</v>
      </c>
      <c r="B187" s="443">
        <v>0</v>
      </c>
      <c r="C187" s="443">
        <v>39.125999999999998</v>
      </c>
      <c r="D187" s="444">
        <v>39.125999999999998</v>
      </c>
      <c r="E187" s="445" t="s">
        <v>278</v>
      </c>
      <c r="F187" s="443">
        <v>0</v>
      </c>
      <c r="G187" s="444">
        <v>0</v>
      </c>
      <c r="H187" s="446">
        <v>0.62919999999999998</v>
      </c>
      <c r="I187" s="443">
        <v>10.1312</v>
      </c>
      <c r="J187" s="444">
        <v>10.1312</v>
      </c>
      <c r="K187" s="447" t="s">
        <v>278</v>
      </c>
    </row>
    <row r="188" spans="1:11" ht="14.45" customHeight="1" thickBot="1" x14ac:dyDescent="0.25">
      <c r="A188" s="460" t="s">
        <v>436</v>
      </c>
      <c r="B188" s="438">
        <v>0</v>
      </c>
      <c r="C188" s="438">
        <v>39.125999999999998</v>
      </c>
      <c r="D188" s="439">
        <v>39.125999999999998</v>
      </c>
      <c r="E188" s="448" t="s">
        <v>278</v>
      </c>
      <c r="F188" s="438">
        <v>0</v>
      </c>
      <c r="G188" s="439">
        <v>0</v>
      </c>
      <c r="H188" s="441">
        <v>0.62919999999999998</v>
      </c>
      <c r="I188" s="438">
        <v>10.1312</v>
      </c>
      <c r="J188" s="439">
        <v>10.1312</v>
      </c>
      <c r="K188" s="449" t="s">
        <v>278</v>
      </c>
    </row>
    <row r="189" spans="1:11" ht="14.45" customHeight="1" thickBot="1" x14ac:dyDescent="0.25">
      <c r="A189" s="464"/>
      <c r="B189" s="438">
        <v>42612.0601003068</v>
      </c>
      <c r="C189" s="438">
        <v>51941.480109999902</v>
      </c>
      <c r="D189" s="439">
        <v>9329.4200096930908</v>
      </c>
      <c r="E189" s="440">
        <v>1.218938488017</v>
      </c>
      <c r="F189" s="438">
        <v>62585.398671664501</v>
      </c>
      <c r="G189" s="439">
        <v>36508.149225137597</v>
      </c>
      <c r="H189" s="441">
        <v>4251.3185899999999</v>
      </c>
      <c r="I189" s="438">
        <v>33111.773800000003</v>
      </c>
      <c r="J189" s="439">
        <v>-3396.3754251375899</v>
      </c>
      <c r="K189" s="442">
        <v>0.52906547697600004</v>
      </c>
    </row>
    <row r="190" spans="1:11" ht="14.45" customHeight="1" thickBot="1" x14ac:dyDescent="0.25">
      <c r="A190" s="465" t="s">
        <v>66</v>
      </c>
      <c r="B190" s="452">
        <v>42612.0601003068</v>
      </c>
      <c r="C190" s="452">
        <v>51941.480109999902</v>
      </c>
      <c r="D190" s="453">
        <v>9329.4200096930908</v>
      </c>
      <c r="E190" s="454" t="s">
        <v>257</v>
      </c>
      <c r="F190" s="452">
        <v>62585.398671664501</v>
      </c>
      <c r="G190" s="453">
        <v>36508.149225137597</v>
      </c>
      <c r="H190" s="452">
        <v>4251.3185899999999</v>
      </c>
      <c r="I190" s="452">
        <v>33111.773800000003</v>
      </c>
      <c r="J190" s="453">
        <v>-3396.3754251375899</v>
      </c>
      <c r="K190" s="455">
        <v>0.52906547697600004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E7F6DCD1-213C-4E1C-953B-AE107546FAB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440</v>
      </c>
      <c r="C6" s="468">
        <v>69.569180000000003</v>
      </c>
      <c r="D6" s="468">
        <v>83.831000000000017</v>
      </c>
      <c r="E6" s="468"/>
      <c r="F6" s="468">
        <v>99.276119999999992</v>
      </c>
      <c r="G6" s="468">
        <v>105</v>
      </c>
      <c r="H6" s="468">
        <v>-5.7238800000000083</v>
      </c>
      <c r="I6" s="469">
        <v>0.94548685714285707</v>
      </c>
      <c r="J6" s="470" t="s">
        <v>1</v>
      </c>
    </row>
    <row r="7" spans="1:10" ht="14.45" customHeight="1" x14ac:dyDescent="0.2">
      <c r="A7" s="466" t="s">
        <v>437</v>
      </c>
      <c r="B7" s="467" t="s">
        <v>441</v>
      </c>
      <c r="C7" s="468">
        <v>69.569180000000003</v>
      </c>
      <c r="D7" s="468">
        <v>83.831000000000017</v>
      </c>
      <c r="E7" s="468"/>
      <c r="F7" s="468">
        <v>99.276119999999992</v>
      </c>
      <c r="G7" s="468">
        <v>105</v>
      </c>
      <c r="H7" s="468">
        <v>-5.7238800000000083</v>
      </c>
      <c r="I7" s="469">
        <v>0.94548685714285707</v>
      </c>
      <c r="J7" s="470" t="s">
        <v>442</v>
      </c>
    </row>
    <row r="9" spans="1:10" ht="14.45" customHeight="1" x14ac:dyDescent="0.2">
      <c r="A9" s="466" t="s">
        <v>437</v>
      </c>
      <c r="B9" s="467" t="s">
        <v>438</v>
      </c>
      <c r="C9" s="468" t="s">
        <v>439</v>
      </c>
      <c r="D9" s="468" t="s">
        <v>439</v>
      </c>
      <c r="E9" s="468"/>
      <c r="F9" s="468" t="s">
        <v>439</v>
      </c>
      <c r="G9" s="468" t="s">
        <v>439</v>
      </c>
      <c r="H9" s="468" t="s">
        <v>439</v>
      </c>
      <c r="I9" s="469" t="s">
        <v>439</v>
      </c>
      <c r="J9" s="470" t="s">
        <v>68</v>
      </c>
    </row>
    <row r="10" spans="1:10" ht="14.45" customHeight="1" x14ac:dyDescent="0.2">
      <c r="A10" s="466" t="s">
        <v>443</v>
      </c>
      <c r="B10" s="467" t="s">
        <v>444</v>
      </c>
      <c r="C10" s="468" t="s">
        <v>439</v>
      </c>
      <c r="D10" s="468" t="s">
        <v>439</v>
      </c>
      <c r="E10" s="468"/>
      <c r="F10" s="468" t="s">
        <v>439</v>
      </c>
      <c r="G10" s="468" t="s">
        <v>439</v>
      </c>
      <c r="H10" s="468" t="s">
        <v>439</v>
      </c>
      <c r="I10" s="469" t="s">
        <v>439</v>
      </c>
      <c r="J10" s="470" t="s">
        <v>0</v>
      </c>
    </row>
    <row r="11" spans="1:10" ht="14.45" customHeight="1" x14ac:dyDescent="0.2">
      <c r="A11" s="466" t="s">
        <v>443</v>
      </c>
      <c r="B11" s="467" t="s">
        <v>440</v>
      </c>
      <c r="C11" s="468">
        <v>69.569180000000003</v>
      </c>
      <c r="D11" s="468">
        <v>83.831000000000017</v>
      </c>
      <c r="E11" s="468"/>
      <c r="F11" s="468">
        <v>99.276119999999992</v>
      </c>
      <c r="G11" s="468">
        <v>105</v>
      </c>
      <c r="H11" s="468">
        <v>-5.7238800000000083</v>
      </c>
      <c r="I11" s="469">
        <v>0.94548685714285707</v>
      </c>
      <c r="J11" s="470" t="s">
        <v>1</v>
      </c>
    </row>
    <row r="12" spans="1:10" ht="14.45" customHeight="1" x14ac:dyDescent="0.2">
      <c r="A12" s="466" t="s">
        <v>443</v>
      </c>
      <c r="B12" s="467" t="s">
        <v>445</v>
      </c>
      <c r="C12" s="468">
        <v>69.569180000000003</v>
      </c>
      <c r="D12" s="468">
        <v>83.831000000000017</v>
      </c>
      <c r="E12" s="468"/>
      <c r="F12" s="468">
        <v>99.276119999999992</v>
      </c>
      <c r="G12" s="468">
        <v>105</v>
      </c>
      <c r="H12" s="468">
        <v>-5.7238800000000083</v>
      </c>
      <c r="I12" s="469">
        <v>0.94548685714285707</v>
      </c>
      <c r="J12" s="470" t="s">
        <v>446</v>
      </c>
    </row>
    <row r="13" spans="1:10" ht="14.45" customHeight="1" x14ac:dyDescent="0.2">
      <c r="A13" s="466" t="s">
        <v>439</v>
      </c>
      <c r="B13" s="467" t="s">
        <v>439</v>
      </c>
      <c r="C13" s="468" t="s">
        <v>439</v>
      </c>
      <c r="D13" s="468" t="s">
        <v>439</v>
      </c>
      <c r="E13" s="468"/>
      <c r="F13" s="468" t="s">
        <v>439</v>
      </c>
      <c r="G13" s="468" t="s">
        <v>439</v>
      </c>
      <c r="H13" s="468" t="s">
        <v>439</v>
      </c>
      <c r="I13" s="469" t="s">
        <v>439</v>
      </c>
      <c r="J13" s="470" t="s">
        <v>447</v>
      </c>
    </row>
    <row r="14" spans="1:10" ht="14.45" customHeight="1" x14ac:dyDescent="0.2">
      <c r="A14" s="466" t="s">
        <v>437</v>
      </c>
      <c r="B14" s="467" t="s">
        <v>441</v>
      </c>
      <c r="C14" s="468">
        <v>69.569180000000003</v>
      </c>
      <c r="D14" s="468">
        <v>83.831000000000017</v>
      </c>
      <c r="E14" s="468"/>
      <c r="F14" s="468">
        <v>99.276119999999992</v>
      </c>
      <c r="G14" s="468">
        <v>105</v>
      </c>
      <c r="H14" s="468">
        <v>-5.7238800000000083</v>
      </c>
      <c r="I14" s="469">
        <v>0.94548685714285707</v>
      </c>
      <c r="J14" s="470" t="s">
        <v>442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4420EAA1-D370-4A51-9539-1DDBC56C73E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1207.8954479465831</v>
      </c>
      <c r="M3" s="88">
        <f>SUBTOTAL(9,M5:M1048576)</f>
        <v>82</v>
      </c>
      <c r="N3" s="89">
        <f>SUBTOTAL(9,N5:N1048576)</f>
        <v>99047.426731619809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437</v>
      </c>
      <c r="B5" s="478" t="s">
        <v>438</v>
      </c>
      <c r="C5" s="479" t="s">
        <v>443</v>
      </c>
      <c r="D5" s="480" t="s">
        <v>444</v>
      </c>
      <c r="E5" s="481">
        <v>50113001</v>
      </c>
      <c r="F5" s="480" t="s">
        <v>448</v>
      </c>
      <c r="G5" s="479" t="s">
        <v>449</v>
      </c>
      <c r="H5" s="479">
        <v>184256</v>
      </c>
      <c r="I5" s="479">
        <v>84256</v>
      </c>
      <c r="J5" s="479" t="s">
        <v>450</v>
      </c>
      <c r="K5" s="479" t="s">
        <v>451</v>
      </c>
      <c r="L5" s="482">
        <v>26.590000000000007</v>
      </c>
      <c r="M5" s="482">
        <v>2</v>
      </c>
      <c r="N5" s="483">
        <v>53.180000000000014</v>
      </c>
    </row>
    <row r="6" spans="1:14" ht="14.45" customHeight="1" x14ac:dyDescent="0.2">
      <c r="A6" s="484" t="s">
        <v>437</v>
      </c>
      <c r="B6" s="485" t="s">
        <v>438</v>
      </c>
      <c r="C6" s="486" t="s">
        <v>443</v>
      </c>
      <c r="D6" s="487" t="s">
        <v>444</v>
      </c>
      <c r="E6" s="488">
        <v>50113001</v>
      </c>
      <c r="F6" s="487" t="s">
        <v>448</v>
      </c>
      <c r="G6" s="486" t="s">
        <v>449</v>
      </c>
      <c r="H6" s="486">
        <v>148888</v>
      </c>
      <c r="I6" s="486">
        <v>48888</v>
      </c>
      <c r="J6" s="486" t="s">
        <v>452</v>
      </c>
      <c r="K6" s="486" t="s">
        <v>453</v>
      </c>
      <c r="L6" s="489">
        <v>65.070000000000007</v>
      </c>
      <c r="M6" s="489">
        <v>4</v>
      </c>
      <c r="N6" s="490">
        <v>260.28000000000003</v>
      </c>
    </row>
    <row r="7" spans="1:14" ht="14.45" customHeight="1" x14ac:dyDescent="0.2">
      <c r="A7" s="484" t="s">
        <v>437</v>
      </c>
      <c r="B7" s="485" t="s">
        <v>438</v>
      </c>
      <c r="C7" s="486" t="s">
        <v>443</v>
      </c>
      <c r="D7" s="487" t="s">
        <v>444</v>
      </c>
      <c r="E7" s="488">
        <v>50113001</v>
      </c>
      <c r="F7" s="487" t="s">
        <v>448</v>
      </c>
      <c r="G7" s="486" t="s">
        <v>449</v>
      </c>
      <c r="H7" s="486">
        <v>500458</v>
      </c>
      <c r="I7" s="486">
        <v>0</v>
      </c>
      <c r="J7" s="486" t="s">
        <v>454</v>
      </c>
      <c r="K7" s="486" t="s">
        <v>439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437</v>
      </c>
      <c r="B8" s="485" t="s">
        <v>438</v>
      </c>
      <c r="C8" s="486" t="s">
        <v>443</v>
      </c>
      <c r="D8" s="487" t="s">
        <v>444</v>
      </c>
      <c r="E8" s="488">
        <v>50113001</v>
      </c>
      <c r="F8" s="487" t="s">
        <v>448</v>
      </c>
      <c r="G8" s="486" t="s">
        <v>449</v>
      </c>
      <c r="H8" s="486">
        <v>841498</v>
      </c>
      <c r="I8" s="486">
        <v>31951</v>
      </c>
      <c r="J8" s="486" t="s">
        <v>455</v>
      </c>
      <c r="K8" s="486" t="s">
        <v>456</v>
      </c>
      <c r="L8" s="489">
        <v>51.460000000000008</v>
      </c>
      <c r="M8" s="489">
        <v>8</v>
      </c>
      <c r="N8" s="490">
        <v>411.68000000000006</v>
      </c>
    </row>
    <row r="9" spans="1:14" ht="14.45" customHeight="1" x14ac:dyDescent="0.2">
      <c r="A9" s="484" t="s">
        <v>437</v>
      </c>
      <c r="B9" s="485" t="s">
        <v>438</v>
      </c>
      <c r="C9" s="486" t="s">
        <v>443</v>
      </c>
      <c r="D9" s="487" t="s">
        <v>444</v>
      </c>
      <c r="E9" s="488">
        <v>50113001</v>
      </c>
      <c r="F9" s="487" t="s">
        <v>448</v>
      </c>
      <c r="G9" s="486" t="s">
        <v>449</v>
      </c>
      <c r="H9" s="486">
        <v>230053</v>
      </c>
      <c r="I9" s="486">
        <v>230053</v>
      </c>
      <c r="J9" s="486" t="s">
        <v>457</v>
      </c>
      <c r="K9" s="486" t="s">
        <v>458</v>
      </c>
      <c r="L9" s="489">
        <v>127.13499999999999</v>
      </c>
      <c r="M9" s="489">
        <v>4</v>
      </c>
      <c r="N9" s="490">
        <v>508.53999999999996</v>
      </c>
    </row>
    <row r="10" spans="1:14" ht="14.45" customHeight="1" x14ac:dyDescent="0.2">
      <c r="A10" s="484" t="s">
        <v>437</v>
      </c>
      <c r="B10" s="485" t="s">
        <v>438</v>
      </c>
      <c r="C10" s="486" t="s">
        <v>443</v>
      </c>
      <c r="D10" s="487" t="s">
        <v>444</v>
      </c>
      <c r="E10" s="488">
        <v>50113001</v>
      </c>
      <c r="F10" s="487" t="s">
        <v>448</v>
      </c>
      <c r="G10" s="486" t="s">
        <v>449</v>
      </c>
      <c r="H10" s="486">
        <v>117293</v>
      </c>
      <c r="I10" s="486">
        <v>17293</v>
      </c>
      <c r="J10" s="486" t="s">
        <v>459</v>
      </c>
      <c r="K10" s="486" t="s">
        <v>460</v>
      </c>
      <c r="L10" s="489">
        <v>89.250000000000028</v>
      </c>
      <c r="M10" s="489">
        <v>5</v>
      </c>
      <c r="N10" s="490">
        <v>446.25000000000011</v>
      </c>
    </row>
    <row r="11" spans="1:14" ht="14.45" customHeight="1" x14ac:dyDescent="0.2">
      <c r="A11" s="484" t="s">
        <v>437</v>
      </c>
      <c r="B11" s="485" t="s">
        <v>438</v>
      </c>
      <c r="C11" s="486" t="s">
        <v>443</v>
      </c>
      <c r="D11" s="487" t="s">
        <v>444</v>
      </c>
      <c r="E11" s="488">
        <v>50113001</v>
      </c>
      <c r="F11" s="487" t="s">
        <v>448</v>
      </c>
      <c r="G11" s="486" t="s">
        <v>449</v>
      </c>
      <c r="H11" s="486">
        <v>500355</v>
      </c>
      <c r="I11" s="486">
        <v>15879</v>
      </c>
      <c r="J11" s="486" t="s">
        <v>461</v>
      </c>
      <c r="K11" s="486" t="s">
        <v>439</v>
      </c>
      <c r="L11" s="489">
        <v>97.052000000000035</v>
      </c>
      <c r="M11" s="489">
        <v>1</v>
      </c>
      <c r="N11" s="490">
        <v>97.052000000000035</v>
      </c>
    </row>
    <row r="12" spans="1:14" ht="14.45" customHeight="1" x14ac:dyDescent="0.2">
      <c r="A12" s="484" t="s">
        <v>437</v>
      </c>
      <c r="B12" s="485" t="s">
        <v>438</v>
      </c>
      <c r="C12" s="486" t="s">
        <v>443</v>
      </c>
      <c r="D12" s="487" t="s">
        <v>444</v>
      </c>
      <c r="E12" s="488">
        <v>50113001</v>
      </c>
      <c r="F12" s="487" t="s">
        <v>448</v>
      </c>
      <c r="G12" s="486" t="s">
        <v>449</v>
      </c>
      <c r="H12" s="486">
        <v>229192</v>
      </c>
      <c r="I12" s="486">
        <v>229192</v>
      </c>
      <c r="J12" s="486" t="s">
        <v>462</v>
      </c>
      <c r="K12" s="486" t="s">
        <v>463</v>
      </c>
      <c r="L12" s="489">
        <v>224.92</v>
      </c>
      <c r="M12" s="489">
        <v>1</v>
      </c>
      <c r="N12" s="490">
        <v>224.92</v>
      </c>
    </row>
    <row r="13" spans="1:14" ht="14.45" customHeight="1" x14ac:dyDescent="0.2">
      <c r="A13" s="484" t="s">
        <v>437</v>
      </c>
      <c r="B13" s="485" t="s">
        <v>438</v>
      </c>
      <c r="C13" s="486" t="s">
        <v>443</v>
      </c>
      <c r="D13" s="487" t="s">
        <v>444</v>
      </c>
      <c r="E13" s="488">
        <v>50113001</v>
      </c>
      <c r="F13" s="487" t="s">
        <v>448</v>
      </c>
      <c r="G13" s="486" t="s">
        <v>449</v>
      </c>
      <c r="H13" s="486">
        <v>229191</v>
      </c>
      <c r="I13" s="486">
        <v>229191</v>
      </c>
      <c r="J13" s="486" t="s">
        <v>462</v>
      </c>
      <c r="K13" s="486" t="s">
        <v>464</v>
      </c>
      <c r="L13" s="489">
        <v>141.36999999999998</v>
      </c>
      <c r="M13" s="489">
        <v>2</v>
      </c>
      <c r="N13" s="490">
        <v>282.73999999999995</v>
      </c>
    </row>
    <row r="14" spans="1:14" ht="14.45" customHeight="1" x14ac:dyDescent="0.2">
      <c r="A14" s="484" t="s">
        <v>437</v>
      </c>
      <c r="B14" s="485" t="s">
        <v>438</v>
      </c>
      <c r="C14" s="486" t="s">
        <v>443</v>
      </c>
      <c r="D14" s="487" t="s">
        <v>444</v>
      </c>
      <c r="E14" s="488">
        <v>50113001</v>
      </c>
      <c r="F14" s="487" t="s">
        <v>448</v>
      </c>
      <c r="G14" s="486" t="s">
        <v>449</v>
      </c>
      <c r="H14" s="486">
        <v>173497</v>
      </c>
      <c r="I14" s="486">
        <v>173497</v>
      </c>
      <c r="J14" s="486" t="s">
        <v>465</v>
      </c>
      <c r="K14" s="486" t="s">
        <v>466</v>
      </c>
      <c r="L14" s="489">
        <v>147.40999999999997</v>
      </c>
      <c r="M14" s="489">
        <v>1</v>
      </c>
      <c r="N14" s="490">
        <v>147.40999999999997</v>
      </c>
    </row>
    <row r="15" spans="1:14" ht="14.45" customHeight="1" x14ac:dyDescent="0.2">
      <c r="A15" s="484" t="s">
        <v>437</v>
      </c>
      <c r="B15" s="485" t="s">
        <v>438</v>
      </c>
      <c r="C15" s="486" t="s">
        <v>443</v>
      </c>
      <c r="D15" s="487" t="s">
        <v>444</v>
      </c>
      <c r="E15" s="488">
        <v>50113001</v>
      </c>
      <c r="F15" s="487" t="s">
        <v>448</v>
      </c>
      <c r="G15" s="486" t="s">
        <v>449</v>
      </c>
      <c r="H15" s="486">
        <v>100699</v>
      </c>
      <c r="I15" s="486">
        <v>699</v>
      </c>
      <c r="J15" s="486" t="s">
        <v>467</v>
      </c>
      <c r="K15" s="486" t="s">
        <v>468</v>
      </c>
      <c r="L15" s="489">
        <v>59.54</v>
      </c>
      <c r="M15" s="489">
        <v>1</v>
      </c>
      <c r="N15" s="490">
        <v>59.54</v>
      </c>
    </row>
    <row r="16" spans="1:14" ht="14.45" customHeight="1" x14ac:dyDescent="0.2">
      <c r="A16" s="484" t="s">
        <v>437</v>
      </c>
      <c r="B16" s="485" t="s">
        <v>438</v>
      </c>
      <c r="C16" s="486" t="s">
        <v>443</v>
      </c>
      <c r="D16" s="487" t="s">
        <v>444</v>
      </c>
      <c r="E16" s="488">
        <v>50113001</v>
      </c>
      <c r="F16" s="487" t="s">
        <v>448</v>
      </c>
      <c r="G16" s="486" t="s">
        <v>449</v>
      </c>
      <c r="H16" s="486">
        <v>207897</v>
      </c>
      <c r="I16" s="486">
        <v>207897</v>
      </c>
      <c r="J16" s="486" t="s">
        <v>469</v>
      </c>
      <c r="K16" s="486" t="s">
        <v>470</v>
      </c>
      <c r="L16" s="489">
        <v>44.589999999999996</v>
      </c>
      <c r="M16" s="489">
        <v>2</v>
      </c>
      <c r="N16" s="490">
        <v>89.179999999999993</v>
      </c>
    </row>
    <row r="17" spans="1:14" ht="14.45" customHeight="1" x14ac:dyDescent="0.2">
      <c r="A17" s="484" t="s">
        <v>437</v>
      </c>
      <c r="B17" s="485" t="s">
        <v>438</v>
      </c>
      <c r="C17" s="486" t="s">
        <v>443</v>
      </c>
      <c r="D17" s="487" t="s">
        <v>444</v>
      </c>
      <c r="E17" s="488">
        <v>50113001</v>
      </c>
      <c r="F17" s="487" t="s">
        <v>448</v>
      </c>
      <c r="G17" s="486" t="s">
        <v>449</v>
      </c>
      <c r="H17" s="486">
        <v>207899</v>
      </c>
      <c r="I17" s="486">
        <v>207899</v>
      </c>
      <c r="J17" s="486" t="s">
        <v>469</v>
      </c>
      <c r="K17" s="486" t="s">
        <v>471</v>
      </c>
      <c r="L17" s="489">
        <v>63.842000000000006</v>
      </c>
      <c r="M17" s="489">
        <v>5</v>
      </c>
      <c r="N17" s="490">
        <v>319.21000000000004</v>
      </c>
    </row>
    <row r="18" spans="1:14" ht="14.45" customHeight="1" x14ac:dyDescent="0.2">
      <c r="A18" s="484" t="s">
        <v>437</v>
      </c>
      <c r="B18" s="485" t="s">
        <v>438</v>
      </c>
      <c r="C18" s="486" t="s">
        <v>443</v>
      </c>
      <c r="D18" s="487" t="s">
        <v>444</v>
      </c>
      <c r="E18" s="488">
        <v>50113001</v>
      </c>
      <c r="F18" s="487" t="s">
        <v>448</v>
      </c>
      <c r="G18" s="486" t="s">
        <v>449</v>
      </c>
      <c r="H18" s="486">
        <v>901176</v>
      </c>
      <c r="I18" s="486">
        <v>1000</v>
      </c>
      <c r="J18" s="486" t="s">
        <v>472</v>
      </c>
      <c r="K18" s="486" t="s">
        <v>473</v>
      </c>
      <c r="L18" s="489">
        <v>69.952474571456762</v>
      </c>
      <c r="M18" s="489">
        <v>3</v>
      </c>
      <c r="N18" s="490">
        <v>209.85742371437027</v>
      </c>
    </row>
    <row r="19" spans="1:14" ht="14.45" customHeight="1" x14ac:dyDescent="0.2">
      <c r="A19" s="484" t="s">
        <v>437</v>
      </c>
      <c r="B19" s="485" t="s">
        <v>438</v>
      </c>
      <c r="C19" s="486" t="s">
        <v>443</v>
      </c>
      <c r="D19" s="487" t="s">
        <v>444</v>
      </c>
      <c r="E19" s="488">
        <v>50113001</v>
      </c>
      <c r="F19" s="487" t="s">
        <v>448</v>
      </c>
      <c r="G19" s="486" t="s">
        <v>449</v>
      </c>
      <c r="H19" s="486">
        <v>920144</v>
      </c>
      <c r="I19" s="486">
        <v>0</v>
      </c>
      <c r="J19" s="486" t="s">
        <v>474</v>
      </c>
      <c r="K19" s="486" t="s">
        <v>475</v>
      </c>
      <c r="L19" s="489">
        <v>11152.962020444662</v>
      </c>
      <c r="M19" s="489">
        <v>8</v>
      </c>
      <c r="N19" s="490">
        <v>89223.696163557295</v>
      </c>
    </row>
    <row r="20" spans="1:14" ht="14.45" customHeight="1" x14ac:dyDescent="0.2">
      <c r="A20" s="484" t="s">
        <v>437</v>
      </c>
      <c r="B20" s="485" t="s">
        <v>438</v>
      </c>
      <c r="C20" s="486" t="s">
        <v>443</v>
      </c>
      <c r="D20" s="487" t="s">
        <v>444</v>
      </c>
      <c r="E20" s="488">
        <v>50113001</v>
      </c>
      <c r="F20" s="487" t="s">
        <v>448</v>
      </c>
      <c r="G20" s="486" t="s">
        <v>449</v>
      </c>
      <c r="H20" s="486">
        <v>900321</v>
      </c>
      <c r="I20" s="486">
        <v>0</v>
      </c>
      <c r="J20" s="486" t="s">
        <v>476</v>
      </c>
      <c r="K20" s="486" t="s">
        <v>439</v>
      </c>
      <c r="L20" s="489">
        <v>103.39865395270682</v>
      </c>
      <c r="M20" s="489">
        <v>2</v>
      </c>
      <c r="N20" s="490">
        <v>206.79730790541365</v>
      </c>
    </row>
    <row r="21" spans="1:14" ht="14.45" customHeight="1" x14ac:dyDescent="0.2">
      <c r="A21" s="484" t="s">
        <v>437</v>
      </c>
      <c r="B21" s="485" t="s">
        <v>438</v>
      </c>
      <c r="C21" s="486" t="s">
        <v>443</v>
      </c>
      <c r="D21" s="487" t="s">
        <v>444</v>
      </c>
      <c r="E21" s="488">
        <v>50113001</v>
      </c>
      <c r="F21" s="487" t="s">
        <v>448</v>
      </c>
      <c r="G21" s="486" t="s">
        <v>449</v>
      </c>
      <c r="H21" s="486">
        <v>846813</v>
      </c>
      <c r="I21" s="486">
        <v>137120</v>
      </c>
      <c r="J21" s="486" t="s">
        <v>477</v>
      </c>
      <c r="K21" s="486" t="s">
        <v>478</v>
      </c>
      <c r="L21" s="489">
        <v>72.245000000000005</v>
      </c>
      <c r="M21" s="489">
        <v>8</v>
      </c>
      <c r="N21" s="490">
        <v>577.96</v>
      </c>
    </row>
    <row r="22" spans="1:14" ht="14.45" customHeight="1" x14ac:dyDescent="0.2">
      <c r="A22" s="484" t="s">
        <v>437</v>
      </c>
      <c r="B22" s="485" t="s">
        <v>438</v>
      </c>
      <c r="C22" s="486" t="s">
        <v>443</v>
      </c>
      <c r="D22" s="487" t="s">
        <v>444</v>
      </c>
      <c r="E22" s="488">
        <v>50113001</v>
      </c>
      <c r="F22" s="487" t="s">
        <v>448</v>
      </c>
      <c r="G22" s="486" t="s">
        <v>449</v>
      </c>
      <c r="H22" s="486">
        <v>500474</v>
      </c>
      <c r="I22" s="486">
        <v>0</v>
      </c>
      <c r="J22" s="486" t="s">
        <v>479</v>
      </c>
      <c r="K22" s="486" t="s">
        <v>439</v>
      </c>
      <c r="L22" s="489">
        <v>1129.2909591106786</v>
      </c>
      <c r="M22" s="489">
        <v>4</v>
      </c>
      <c r="N22" s="490">
        <v>4517.1638364427145</v>
      </c>
    </row>
    <row r="23" spans="1:14" ht="14.45" customHeight="1" x14ac:dyDescent="0.2">
      <c r="A23" s="484" t="s">
        <v>437</v>
      </c>
      <c r="B23" s="485" t="s">
        <v>438</v>
      </c>
      <c r="C23" s="486" t="s">
        <v>443</v>
      </c>
      <c r="D23" s="487" t="s">
        <v>444</v>
      </c>
      <c r="E23" s="488">
        <v>50113001</v>
      </c>
      <c r="F23" s="487" t="s">
        <v>448</v>
      </c>
      <c r="G23" s="486" t="s">
        <v>449</v>
      </c>
      <c r="H23" s="486">
        <v>109414</v>
      </c>
      <c r="I23" s="486">
        <v>119687</v>
      </c>
      <c r="J23" s="486" t="s">
        <v>480</v>
      </c>
      <c r="K23" s="486" t="s">
        <v>481</v>
      </c>
      <c r="L23" s="489">
        <v>64.866666666666674</v>
      </c>
      <c r="M23" s="489">
        <v>6</v>
      </c>
      <c r="N23" s="490">
        <v>389.20000000000005</v>
      </c>
    </row>
    <row r="24" spans="1:14" ht="14.45" customHeight="1" x14ac:dyDescent="0.2">
      <c r="A24" s="484" t="s">
        <v>437</v>
      </c>
      <c r="B24" s="485" t="s">
        <v>438</v>
      </c>
      <c r="C24" s="486" t="s">
        <v>443</v>
      </c>
      <c r="D24" s="487" t="s">
        <v>444</v>
      </c>
      <c r="E24" s="488">
        <v>50113001</v>
      </c>
      <c r="F24" s="487" t="s">
        <v>448</v>
      </c>
      <c r="G24" s="486" t="s">
        <v>449</v>
      </c>
      <c r="H24" s="486">
        <v>171031</v>
      </c>
      <c r="I24" s="486">
        <v>171031</v>
      </c>
      <c r="J24" s="486" t="s">
        <v>482</v>
      </c>
      <c r="K24" s="486" t="s">
        <v>483</v>
      </c>
      <c r="L24" s="489">
        <v>84.9</v>
      </c>
      <c r="M24" s="489">
        <v>2</v>
      </c>
      <c r="N24" s="490">
        <v>169.8</v>
      </c>
    </row>
    <row r="25" spans="1:14" ht="14.45" customHeight="1" x14ac:dyDescent="0.2">
      <c r="A25" s="484" t="s">
        <v>437</v>
      </c>
      <c r="B25" s="485" t="s">
        <v>438</v>
      </c>
      <c r="C25" s="486" t="s">
        <v>443</v>
      </c>
      <c r="D25" s="487" t="s">
        <v>444</v>
      </c>
      <c r="E25" s="488">
        <v>50113001</v>
      </c>
      <c r="F25" s="487" t="s">
        <v>448</v>
      </c>
      <c r="G25" s="486" t="s">
        <v>449</v>
      </c>
      <c r="H25" s="486">
        <v>988466</v>
      </c>
      <c r="I25" s="486">
        <v>192729</v>
      </c>
      <c r="J25" s="486" t="s">
        <v>484</v>
      </c>
      <c r="K25" s="486" t="s">
        <v>485</v>
      </c>
      <c r="L25" s="489">
        <v>54.1</v>
      </c>
      <c r="M25" s="489">
        <v>2</v>
      </c>
      <c r="N25" s="490">
        <v>108.2</v>
      </c>
    </row>
    <row r="26" spans="1:14" ht="14.45" customHeight="1" x14ac:dyDescent="0.2">
      <c r="A26" s="484" t="s">
        <v>437</v>
      </c>
      <c r="B26" s="485" t="s">
        <v>438</v>
      </c>
      <c r="C26" s="486" t="s">
        <v>443</v>
      </c>
      <c r="D26" s="487" t="s">
        <v>444</v>
      </c>
      <c r="E26" s="488">
        <v>50113001</v>
      </c>
      <c r="F26" s="487" t="s">
        <v>448</v>
      </c>
      <c r="G26" s="486" t="s">
        <v>449</v>
      </c>
      <c r="H26" s="486">
        <v>207820</v>
      </c>
      <c r="I26" s="486">
        <v>207820</v>
      </c>
      <c r="J26" s="486" t="s">
        <v>486</v>
      </c>
      <c r="K26" s="486" t="s">
        <v>487</v>
      </c>
      <c r="L26" s="489">
        <v>30.449999999999992</v>
      </c>
      <c r="M26" s="489">
        <v>2</v>
      </c>
      <c r="N26" s="490">
        <v>60.899999999999984</v>
      </c>
    </row>
    <row r="27" spans="1:14" ht="14.45" customHeight="1" x14ac:dyDescent="0.2">
      <c r="A27" s="484" t="s">
        <v>437</v>
      </c>
      <c r="B27" s="485" t="s">
        <v>438</v>
      </c>
      <c r="C27" s="486" t="s">
        <v>443</v>
      </c>
      <c r="D27" s="487" t="s">
        <v>444</v>
      </c>
      <c r="E27" s="488">
        <v>50113001</v>
      </c>
      <c r="F27" s="487" t="s">
        <v>448</v>
      </c>
      <c r="G27" s="486" t="s">
        <v>449</v>
      </c>
      <c r="H27" s="486">
        <v>192414</v>
      </c>
      <c r="I27" s="486">
        <v>92414</v>
      </c>
      <c r="J27" s="486" t="s">
        <v>488</v>
      </c>
      <c r="K27" s="486" t="s">
        <v>489</v>
      </c>
      <c r="L27" s="489">
        <v>63.21</v>
      </c>
      <c r="M27" s="489">
        <v>3</v>
      </c>
      <c r="N27" s="490">
        <v>189.63</v>
      </c>
    </row>
    <row r="28" spans="1:14" ht="14.45" customHeight="1" x14ac:dyDescent="0.2">
      <c r="A28" s="484" t="s">
        <v>437</v>
      </c>
      <c r="B28" s="485" t="s">
        <v>438</v>
      </c>
      <c r="C28" s="486" t="s">
        <v>443</v>
      </c>
      <c r="D28" s="487" t="s">
        <v>444</v>
      </c>
      <c r="E28" s="488">
        <v>50113001</v>
      </c>
      <c r="F28" s="487" t="s">
        <v>448</v>
      </c>
      <c r="G28" s="486" t="s">
        <v>449</v>
      </c>
      <c r="H28" s="486">
        <v>114725</v>
      </c>
      <c r="I28" s="486">
        <v>14725</v>
      </c>
      <c r="J28" s="486" t="s">
        <v>490</v>
      </c>
      <c r="K28" s="486" t="s">
        <v>491</v>
      </c>
      <c r="L28" s="489">
        <v>66.92</v>
      </c>
      <c r="M28" s="489">
        <v>2</v>
      </c>
      <c r="N28" s="490">
        <v>133.84</v>
      </c>
    </row>
    <row r="29" spans="1:14" ht="14.45" customHeight="1" thickBot="1" x14ac:dyDescent="0.25">
      <c r="A29" s="491" t="s">
        <v>437</v>
      </c>
      <c r="B29" s="492" t="s">
        <v>438</v>
      </c>
      <c r="C29" s="493" t="s">
        <v>443</v>
      </c>
      <c r="D29" s="494" t="s">
        <v>444</v>
      </c>
      <c r="E29" s="495">
        <v>50113001</v>
      </c>
      <c r="F29" s="494" t="s">
        <v>448</v>
      </c>
      <c r="G29" s="493" t="s">
        <v>449</v>
      </c>
      <c r="H29" s="493">
        <v>186198</v>
      </c>
      <c r="I29" s="493">
        <v>186198</v>
      </c>
      <c r="J29" s="493" t="s">
        <v>492</v>
      </c>
      <c r="K29" s="493" t="s">
        <v>493</v>
      </c>
      <c r="L29" s="496">
        <v>43.37</v>
      </c>
      <c r="M29" s="496">
        <v>2</v>
      </c>
      <c r="N29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DBB9D8A-45B7-49B8-BE80-A7A5395E174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59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0.98333333333333328</v>
      </c>
      <c r="G3" s="237">
        <f t="shared" ref="G3:I3" si="0">IF(SUM($B3:$E3)=0,"",C3/SUM($B3:$E3))</f>
        <v>1.6666666666666666E-2</v>
      </c>
      <c r="H3" s="237">
        <f t="shared" si="0"/>
        <v>0</v>
      </c>
      <c r="I3" s="238">
        <f t="shared" si="0"/>
        <v>0</v>
      </c>
      <c r="J3" s="241">
        <f>SUM(J6:J1048576)</f>
        <v>37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0.97368421052631582</v>
      </c>
      <c r="O3" s="237">
        <f t="shared" ref="O3:Q3" si="1">IF(SUM($J3:$M3)=0,"",K3/SUM($J3:$M3))</f>
        <v>2.6315789473684209E-2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8" t="s">
        <v>494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5" customHeight="1" thickBot="1" x14ac:dyDescent="0.25">
      <c r="A7" s="509" t="s">
        <v>495</v>
      </c>
      <c r="B7" s="513">
        <v>59</v>
      </c>
      <c r="C7" s="496">
        <v>1</v>
      </c>
      <c r="D7" s="496"/>
      <c r="E7" s="497"/>
      <c r="F7" s="511">
        <v>0.98333333333333328</v>
      </c>
      <c r="G7" s="506">
        <v>1.6666666666666666E-2</v>
      </c>
      <c r="H7" s="506">
        <v>0</v>
      </c>
      <c r="I7" s="515">
        <v>0</v>
      </c>
      <c r="J7" s="513">
        <v>37</v>
      </c>
      <c r="K7" s="496">
        <v>1</v>
      </c>
      <c r="L7" s="496"/>
      <c r="M7" s="497"/>
      <c r="N7" s="511">
        <v>0.97368421052631582</v>
      </c>
      <c r="O7" s="506">
        <v>2.6315789473684209E-2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8BA61B18-D07B-4099-BF1D-B6DEA967EE88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2019-08-27T14:53:09Z</dcterms:modified>
</cp:coreProperties>
</file>